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e0efe5aa89ff0128/桌面/府城雙打/list/"/>
    </mc:Choice>
  </mc:AlternateContent>
  <xr:revisionPtr revIDLastSave="30" documentId="8_{9DA5DE5E-1E72-41BF-A0F0-93683D780D53}" xr6:coauthVersionLast="47" xr6:coauthVersionMax="47" xr10:uidLastSave="{094D86E4-C0E2-40DD-B3B7-949890E42EF3}"/>
  <bookViews>
    <workbookView xWindow="-108" yWindow="-108" windowWidth="23256" windowHeight="12456" xr2:uid="{00000000-000D-0000-FFFF-FFFF00000000}"/>
  </bookViews>
  <sheets>
    <sheet name="100" sheetId="1" r:id="rId1"/>
    <sheet name="115" sheetId="2" r:id="rId2"/>
    <sheet name="130" sheetId="3" r:id="rId3"/>
    <sheet name="工作表1" sheetId="4" r:id="rId4"/>
    <sheet name="45男雙" sheetId="5" state="hidden" r:id="rId5"/>
    <sheet name="50男雙 " sheetId="6" state="hidden" r:id="rId6"/>
    <sheet name="55男雙" sheetId="7" state="hidden" r:id="rId7"/>
    <sheet name="60男雙 (2)" sheetId="12" state="hidden" r:id="rId8"/>
    <sheet name="60男雙" sheetId="8" state="hidden" r:id="rId9"/>
    <sheet name="65男雙" sheetId="9" state="hidden" r:id="rId10"/>
    <sheet name="70男雙" sheetId="10" state="hidden" r:id="rId11"/>
    <sheet name="75男雙" sheetId="11" state="hidden" r:id="rId12"/>
  </sheets>
  <definedNames>
    <definedName name="_xlnm._FilterDatabase" localSheetId="8" hidden="1">'60男雙'!$B$3:$G$22</definedName>
    <definedName name="_xlnm._FilterDatabase" localSheetId="7" hidden="1">'60男雙 (2)'!$B$3:$G$26</definedName>
    <definedName name="_xlnm._FilterDatabase" localSheetId="11" hidden="1">'75男雙'!$B$4:$G$8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9" i="3" l="1"/>
  <c r="S90" i="3"/>
  <c r="R89" i="3"/>
  <c r="R90" i="3"/>
  <c r="Q89" i="3"/>
  <c r="Q90" i="3"/>
  <c r="P89" i="3"/>
  <c r="P90" i="3"/>
  <c r="O89" i="3"/>
  <c r="O90" i="3"/>
  <c r="N89" i="3"/>
  <c r="N90" i="3"/>
  <c r="M89" i="3"/>
  <c r="M90" i="3"/>
  <c r="S87" i="3"/>
  <c r="S88" i="3"/>
  <c r="R87" i="3"/>
  <c r="R88" i="3"/>
  <c r="Q87" i="3"/>
  <c r="Q88" i="3"/>
  <c r="P87" i="3"/>
  <c r="P88" i="3"/>
  <c r="O87" i="3"/>
  <c r="O88" i="3"/>
  <c r="N87" i="3"/>
  <c r="N88" i="3"/>
  <c r="M87" i="3"/>
  <c r="M88" i="3"/>
  <c r="S55" i="1"/>
  <c r="S56" i="1"/>
  <c r="S57" i="1"/>
  <c r="S58" i="1"/>
  <c r="R55" i="1"/>
  <c r="R56" i="1"/>
  <c r="R57" i="1"/>
  <c r="R58" i="1"/>
  <c r="Q55" i="1"/>
  <c r="Q56" i="1"/>
  <c r="Q57" i="1"/>
  <c r="Q58" i="1"/>
  <c r="P55" i="1"/>
  <c r="P56" i="1"/>
  <c r="P57" i="1"/>
  <c r="P58" i="1"/>
  <c r="O55" i="1"/>
  <c r="O56" i="1"/>
  <c r="O57" i="1"/>
  <c r="O58" i="1"/>
  <c r="N55" i="1"/>
  <c r="N56" i="1"/>
  <c r="N57" i="1"/>
  <c r="N58" i="1"/>
  <c r="M55" i="1"/>
  <c r="M56" i="1"/>
  <c r="M57" i="1"/>
  <c r="M58" i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J25" i="3" s="1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3" i="3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3" i="2"/>
  <c r="K5" i="12"/>
  <c r="K6" i="12" s="1"/>
  <c r="K7" i="12" s="1"/>
  <c r="K8" i="12"/>
  <c r="K9" i="12" s="1"/>
  <c r="K10" i="12"/>
  <c r="K11" i="12"/>
  <c r="K12" i="12" s="1"/>
  <c r="K13" i="12" s="1"/>
  <c r="K14" i="12" s="1"/>
  <c r="K15" i="12"/>
  <c r="K16" i="12"/>
  <c r="K17" i="12"/>
  <c r="K18" i="12"/>
  <c r="K19" i="12"/>
  <c r="K20" i="12"/>
  <c r="K21" i="12" s="1"/>
  <c r="K22" i="12" s="1"/>
  <c r="K23" i="12" s="1"/>
  <c r="K24" i="12" s="1"/>
  <c r="K25" i="12"/>
  <c r="K26" i="12" s="1"/>
  <c r="K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4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5" i="12"/>
  <c r="E4" i="12"/>
  <c r="C65" i="3"/>
  <c r="R65" i="3"/>
  <c r="C66" i="3"/>
  <c r="R66" i="3"/>
  <c r="J65" i="3"/>
  <c r="C45" i="3"/>
  <c r="Q45" i="3"/>
  <c r="C46" i="3"/>
  <c r="Q46" i="3"/>
  <c r="C39" i="3"/>
  <c r="R39" i="3"/>
  <c r="C40" i="3"/>
  <c r="R40" i="3"/>
  <c r="J39" i="3"/>
  <c r="C35" i="3"/>
  <c r="Q35" i="3"/>
  <c r="J35" i="3"/>
  <c r="C33" i="3"/>
  <c r="R33" i="3"/>
  <c r="C34" i="3"/>
  <c r="R34" i="3"/>
  <c r="J33" i="3"/>
  <c r="C27" i="3"/>
  <c r="C28" i="3"/>
  <c r="J27" i="3"/>
  <c r="C25" i="3"/>
  <c r="C26" i="3"/>
  <c r="C21" i="3"/>
  <c r="C22" i="3"/>
  <c r="J21" i="3"/>
  <c r="C17" i="3"/>
  <c r="R17" i="3"/>
  <c r="C18" i="3"/>
  <c r="R18" i="3"/>
  <c r="J17" i="3"/>
  <c r="C11" i="3"/>
  <c r="R11" i="3"/>
  <c r="C12" i="3"/>
  <c r="R12" i="3"/>
  <c r="J11" i="3"/>
  <c r="C3" i="3"/>
  <c r="Q3" i="3"/>
  <c r="C4" i="3"/>
  <c r="Q4" i="3"/>
  <c r="J3" i="3"/>
  <c r="J39" i="2"/>
  <c r="J37" i="2"/>
  <c r="J7" i="2"/>
  <c r="S4" i="3"/>
  <c r="C5" i="3"/>
  <c r="S5" i="3"/>
  <c r="C6" i="3"/>
  <c r="S6" i="3"/>
  <c r="C7" i="3"/>
  <c r="S7" i="3"/>
  <c r="C8" i="3"/>
  <c r="S8" i="3"/>
  <c r="C9" i="3"/>
  <c r="S9" i="3"/>
  <c r="C10" i="3"/>
  <c r="S10" i="3"/>
  <c r="S11" i="3"/>
  <c r="S12" i="3"/>
  <c r="C13" i="3"/>
  <c r="S13" i="3"/>
  <c r="C14" i="3"/>
  <c r="S14" i="3"/>
  <c r="C15" i="3"/>
  <c r="S15" i="3"/>
  <c r="C16" i="3"/>
  <c r="S16" i="3"/>
  <c r="S17" i="3"/>
  <c r="S18" i="3"/>
  <c r="C19" i="3"/>
  <c r="S19" i="3"/>
  <c r="C20" i="3"/>
  <c r="S20" i="3"/>
  <c r="S21" i="3"/>
  <c r="S22" i="3"/>
  <c r="C23" i="3"/>
  <c r="S23" i="3"/>
  <c r="C24" i="3"/>
  <c r="S24" i="3"/>
  <c r="S25" i="3"/>
  <c r="S26" i="3"/>
  <c r="S27" i="3"/>
  <c r="S28" i="3"/>
  <c r="C29" i="3"/>
  <c r="S29" i="3"/>
  <c r="C30" i="3"/>
  <c r="S30" i="3"/>
  <c r="C31" i="3"/>
  <c r="S31" i="3"/>
  <c r="C32" i="3"/>
  <c r="S32" i="3"/>
  <c r="S33" i="3"/>
  <c r="S34" i="3"/>
  <c r="S35" i="3"/>
  <c r="C36" i="3"/>
  <c r="S36" i="3"/>
  <c r="C37" i="3"/>
  <c r="S37" i="3"/>
  <c r="C38" i="3"/>
  <c r="S38" i="3"/>
  <c r="S39" i="3"/>
  <c r="S40" i="3"/>
  <c r="C41" i="3"/>
  <c r="S41" i="3"/>
  <c r="C42" i="3"/>
  <c r="S42" i="3"/>
  <c r="C43" i="3"/>
  <c r="S43" i="3"/>
  <c r="C44" i="3"/>
  <c r="S44" i="3"/>
  <c r="S45" i="3"/>
  <c r="S46" i="3"/>
  <c r="C47" i="3"/>
  <c r="S47" i="3"/>
  <c r="C48" i="3"/>
  <c r="S48" i="3"/>
  <c r="C49" i="3"/>
  <c r="S49" i="3"/>
  <c r="C50" i="3"/>
  <c r="S50" i="3"/>
  <c r="C51" i="3"/>
  <c r="S51" i="3"/>
  <c r="C52" i="3"/>
  <c r="S52" i="3"/>
  <c r="C53" i="3"/>
  <c r="S53" i="3"/>
  <c r="C54" i="3"/>
  <c r="S54" i="3"/>
  <c r="C55" i="3"/>
  <c r="S55" i="3"/>
  <c r="C56" i="3"/>
  <c r="S56" i="3"/>
  <c r="C57" i="3"/>
  <c r="S57" i="3"/>
  <c r="C58" i="3"/>
  <c r="S58" i="3"/>
  <c r="C59" i="3"/>
  <c r="S59" i="3"/>
  <c r="C60" i="3"/>
  <c r="S60" i="3"/>
  <c r="C61" i="3"/>
  <c r="S61" i="3"/>
  <c r="C62" i="3"/>
  <c r="S62" i="3"/>
  <c r="C63" i="3"/>
  <c r="S63" i="3"/>
  <c r="C64" i="3"/>
  <c r="S64" i="3"/>
  <c r="S65" i="3"/>
  <c r="S66" i="3"/>
  <c r="C67" i="3"/>
  <c r="S67" i="3"/>
  <c r="C68" i="3"/>
  <c r="S68" i="3"/>
  <c r="C69" i="3"/>
  <c r="S69" i="3"/>
  <c r="C70" i="3"/>
  <c r="S70" i="3"/>
  <c r="C71" i="3"/>
  <c r="S71" i="3"/>
  <c r="C72" i="3"/>
  <c r="S72" i="3"/>
  <c r="C73" i="3"/>
  <c r="S73" i="3"/>
  <c r="C74" i="3"/>
  <c r="S74" i="3"/>
  <c r="C75" i="3"/>
  <c r="S75" i="3"/>
  <c r="C76" i="3"/>
  <c r="S76" i="3"/>
  <c r="C77" i="3"/>
  <c r="S77" i="3"/>
  <c r="C78" i="3"/>
  <c r="S78" i="3"/>
  <c r="C79" i="3"/>
  <c r="S79" i="3"/>
  <c r="C80" i="3"/>
  <c r="S80" i="3"/>
  <c r="C81" i="3"/>
  <c r="S81" i="3"/>
  <c r="C82" i="3"/>
  <c r="S82" i="3"/>
  <c r="C83" i="3"/>
  <c r="S83" i="3"/>
  <c r="C84" i="3"/>
  <c r="S84" i="3"/>
  <c r="C85" i="3"/>
  <c r="S85" i="3"/>
  <c r="C86" i="3"/>
  <c r="S86" i="3"/>
  <c r="R4" i="3"/>
  <c r="R5" i="3"/>
  <c r="R6" i="3"/>
  <c r="R7" i="3"/>
  <c r="R8" i="3"/>
  <c r="R9" i="3"/>
  <c r="R10" i="3"/>
  <c r="R13" i="3"/>
  <c r="R14" i="3"/>
  <c r="R15" i="3"/>
  <c r="R16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5" i="3"/>
  <c r="R36" i="3"/>
  <c r="R37" i="3"/>
  <c r="R38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6" i="3"/>
  <c r="Q37" i="3"/>
  <c r="Q38" i="3"/>
  <c r="Q39" i="3"/>
  <c r="Q40" i="3"/>
  <c r="Q41" i="3"/>
  <c r="Q42" i="3"/>
  <c r="Q43" i="3"/>
  <c r="Q44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S3" i="3"/>
  <c r="R3" i="3"/>
  <c r="O3" i="3"/>
  <c r="N3" i="3"/>
  <c r="M3" i="3"/>
  <c r="C4" i="2"/>
  <c r="S4" i="2"/>
  <c r="C5" i="2"/>
  <c r="S5" i="2"/>
  <c r="C6" i="2"/>
  <c r="S6" i="2"/>
  <c r="C7" i="2"/>
  <c r="S7" i="2"/>
  <c r="C8" i="2"/>
  <c r="S8" i="2"/>
  <c r="C9" i="2"/>
  <c r="S9" i="2"/>
  <c r="C10" i="2"/>
  <c r="S10" i="2"/>
  <c r="C11" i="2"/>
  <c r="S11" i="2"/>
  <c r="C12" i="2"/>
  <c r="S12" i="2"/>
  <c r="C13" i="2"/>
  <c r="S13" i="2"/>
  <c r="C14" i="2"/>
  <c r="S14" i="2"/>
  <c r="C15" i="2"/>
  <c r="S15" i="2"/>
  <c r="C16" i="2"/>
  <c r="S16" i="2"/>
  <c r="C17" i="2"/>
  <c r="S17" i="2"/>
  <c r="C18" i="2"/>
  <c r="S18" i="2"/>
  <c r="C19" i="2"/>
  <c r="S19" i="2"/>
  <c r="C20" i="2"/>
  <c r="S20" i="2"/>
  <c r="C21" i="2"/>
  <c r="S21" i="2"/>
  <c r="C22" i="2"/>
  <c r="S22" i="2"/>
  <c r="C23" i="2"/>
  <c r="S23" i="2"/>
  <c r="C24" i="2"/>
  <c r="S24" i="2"/>
  <c r="C25" i="2"/>
  <c r="S25" i="2"/>
  <c r="C26" i="2"/>
  <c r="S26" i="2"/>
  <c r="C27" i="2"/>
  <c r="S27" i="2"/>
  <c r="C28" i="2"/>
  <c r="S28" i="2"/>
  <c r="C29" i="2"/>
  <c r="S29" i="2"/>
  <c r="C30" i="2"/>
  <c r="S30" i="2"/>
  <c r="C31" i="2"/>
  <c r="S31" i="2"/>
  <c r="C32" i="2"/>
  <c r="S32" i="2"/>
  <c r="C33" i="2"/>
  <c r="S33" i="2"/>
  <c r="C34" i="2"/>
  <c r="S34" i="2"/>
  <c r="C35" i="2"/>
  <c r="S35" i="2"/>
  <c r="C36" i="2"/>
  <c r="S36" i="2"/>
  <c r="C37" i="2"/>
  <c r="S37" i="2"/>
  <c r="C38" i="2"/>
  <c r="S38" i="2"/>
  <c r="C39" i="2"/>
  <c r="S39" i="2"/>
  <c r="C40" i="2"/>
  <c r="S40" i="2"/>
  <c r="C41" i="2"/>
  <c r="S41" i="2"/>
  <c r="C42" i="2"/>
  <c r="S42" i="2"/>
  <c r="C43" i="2"/>
  <c r="S43" i="2"/>
  <c r="C44" i="2"/>
  <c r="S44" i="2"/>
  <c r="C45" i="2"/>
  <c r="S45" i="2"/>
  <c r="C46" i="2"/>
  <c r="S46" i="2"/>
  <c r="C47" i="2"/>
  <c r="S47" i="2"/>
  <c r="C48" i="2"/>
  <c r="S48" i="2"/>
  <c r="C49" i="2"/>
  <c r="S49" i="2"/>
  <c r="C50" i="2"/>
  <c r="S50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C3" i="2"/>
  <c r="S3" i="2"/>
  <c r="R3" i="2"/>
  <c r="Q3" i="2"/>
  <c r="O3" i="2"/>
  <c r="N3" i="2"/>
  <c r="M3" i="2"/>
  <c r="C4" i="1"/>
  <c r="M4" i="1" s="1"/>
  <c r="C5" i="1"/>
  <c r="R5" i="1" s="1"/>
  <c r="C6" i="1"/>
  <c r="P6" i="1" s="1"/>
  <c r="C7" i="1"/>
  <c r="P7" i="1" s="1"/>
  <c r="C8" i="1"/>
  <c r="S8" i="1" s="1"/>
  <c r="C9" i="1"/>
  <c r="N9" i="1" s="1"/>
  <c r="C10" i="1"/>
  <c r="P10" i="1" s="1"/>
  <c r="C11" i="1"/>
  <c r="N11" i="1" s="1"/>
  <c r="C12" i="1"/>
  <c r="O12" i="1" s="1"/>
  <c r="C13" i="1"/>
  <c r="O13" i="1" s="1"/>
  <c r="C14" i="1"/>
  <c r="P14" i="1" s="1"/>
  <c r="C15" i="1"/>
  <c r="O15" i="1" s="1"/>
  <c r="C16" i="1"/>
  <c r="S16" i="1" s="1"/>
  <c r="C17" i="1"/>
  <c r="Q17" i="1" s="1"/>
  <c r="C18" i="1"/>
  <c r="Q18" i="1" s="1"/>
  <c r="C19" i="1"/>
  <c r="Q19" i="1" s="1"/>
  <c r="C20" i="1"/>
  <c r="R20" i="1" s="1"/>
  <c r="C21" i="1"/>
  <c r="R21" i="1" s="1"/>
  <c r="C22" i="1"/>
  <c r="P22" i="1" s="1"/>
  <c r="C23" i="1"/>
  <c r="P23" i="1" s="1"/>
  <c r="C24" i="1"/>
  <c r="S24" i="1" s="1"/>
  <c r="C25" i="1"/>
  <c r="N25" i="1" s="1"/>
  <c r="C26" i="1"/>
  <c r="P26" i="1" s="1"/>
  <c r="C27" i="1"/>
  <c r="N27" i="1" s="1"/>
  <c r="C28" i="1"/>
  <c r="O28" i="1" s="1"/>
  <c r="C29" i="1"/>
  <c r="O29" i="1" s="1"/>
  <c r="C30" i="1"/>
  <c r="P30" i="1" s="1"/>
  <c r="C31" i="1"/>
  <c r="O31" i="1" s="1"/>
  <c r="C32" i="1"/>
  <c r="S32" i="1" s="1"/>
  <c r="C33" i="1"/>
  <c r="Q33" i="1" s="1"/>
  <c r="C34" i="1"/>
  <c r="S34" i="1" s="1"/>
  <c r="C35" i="1"/>
  <c r="Q35" i="1" s="1"/>
  <c r="C36" i="1"/>
  <c r="M36" i="1" s="1"/>
  <c r="C37" i="1"/>
  <c r="R37" i="1" s="1"/>
  <c r="C38" i="1"/>
  <c r="P38" i="1" s="1"/>
  <c r="C39" i="1"/>
  <c r="P39" i="1" s="1"/>
  <c r="C40" i="1"/>
  <c r="S40" i="1" s="1"/>
  <c r="C41" i="1"/>
  <c r="N41" i="1" s="1"/>
  <c r="C42" i="1"/>
  <c r="P42" i="1" s="1"/>
  <c r="C43" i="1"/>
  <c r="N43" i="1" s="1"/>
  <c r="C44" i="1"/>
  <c r="O44" i="1" s="1"/>
  <c r="C45" i="1"/>
  <c r="O45" i="1" s="1"/>
  <c r="C46" i="1"/>
  <c r="P46" i="1" s="1"/>
  <c r="C47" i="1"/>
  <c r="O47" i="1" s="1"/>
  <c r="C48" i="1"/>
  <c r="S48" i="1" s="1"/>
  <c r="C49" i="1"/>
  <c r="Q49" i="1" s="1"/>
  <c r="C50" i="1"/>
  <c r="S50" i="1" s="1"/>
  <c r="C51" i="1"/>
  <c r="Q51" i="1" s="1"/>
  <c r="C52" i="1"/>
  <c r="R52" i="1" s="1"/>
  <c r="C53" i="1"/>
  <c r="R53" i="1" s="1"/>
  <c r="C54" i="1"/>
  <c r="P54" i="1" s="1"/>
  <c r="C3" i="1"/>
  <c r="P3" i="1" s="1"/>
  <c r="R8" i="1"/>
  <c r="R10" i="1"/>
  <c r="R14" i="1"/>
  <c r="R16" i="1"/>
  <c r="R24" i="1"/>
  <c r="R26" i="1"/>
  <c r="R30" i="1"/>
  <c r="R32" i="1"/>
  <c r="R34" i="1"/>
  <c r="R40" i="1"/>
  <c r="R42" i="1"/>
  <c r="R46" i="1"/>
  <c r="R48" i="1"/>
  <c r="R50" i="1"/>
  <c r="Q8" i="1"/>
  <c r="Q10" i="1"/>
  <c r="Q14" i="1"/>
  <c r="Q16" i="1"/>
  <c r="Q24" i="1"/>
  <c r="Q26" i="1"/>
  <c r="Q30" i="1"/>
  <c r="Q32" i="1"/>
  <c r="Q34" i="1"/>
  <c r="Q40" i="1"/>
  <c r="Q46" i="1"/>
  <c r="Q48" i="1"/>
  <c r="Q50" i="1"/>
  <c r="Q54" i="1"/>
  <c r="O4" i="1"/>
  <c r="O8" i="1"/>
  <c r="O10" i="1"/>
  <c r="O14" i="1"/>
  <c r="O16" i="1"/>
  <c r="O20" i="1"/>
  <c r="O24" i="1"/>
  <c r="O26" i="1"/>
  <c r="O30" i="1"/>
  <c r="O32" i="1"/>
  <c r="O34" i="1"/>
  <c r="O36" i="1"/>
  <c r="O40" i="1"/>
  <c r="O42" i="1"/>
  <c r="O46" i="1"/>
  <c r="O48" i="1"/>
  <c r="O50" i="1"/>
  <c r="O52" i="1"/>
  <c r="N8" i="1"/>
  <c r="N10" i="1"/>
  <c r="N14" i="1"/>
  <c r="N16" i="1"/>
  <c r="N18" i="1"/>
  <c r="N22" i="1"/>
  <c r="N24" i="1"/>
  <c r="N26" i="1"/>
  <c r="N30" i="1"/>
  <c r="N32" i="1"/>
  <c r="N34" i="1"/>
  <c r="N40" i="1"/>
  <c r="N42" i="1"/>
  <c r="N46" i="1"/>
  <c r="N48" i="1"/>
  <c r="N50" i="1"/>
  <c r="M8" i="1"/>
  <c r="M10" i="1"/>
  <c r="M12" i="1"/>
  <c r="M14" i="1"/>
  <c r="M16" i="1"/>
  <c r="M24" i="1"/>
  <c r="M26" i="1"/>
  <c r="M30" i="1"/>
  <c r="M32" i="1"/>
  <c r="M34" i="1"/>
  <c r="M40" i="1"/>
  <c r="M42" i="1"/>
  <c r="M46" i="1"/>
  <c r="M48" i="1"/>
  <c r="M50" i="1"/>
  <c r="K5" i="11"/>
  <c r="K6" i="11"/>
  <c r="K7" i="11"/>
  <c r="K8" i="11"/>
  <c r="K4" i="11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4" i="10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4" i="9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4" i="7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4" i="6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4" i="5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4" i="8"/>
  <c r="J5" i="11"/>
  <c r="J6" i="11"/>
  <c r="J7" i="11"/>
  <c r="J8" i="11"/>
  <c r="J4" i="1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4" i="10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4" i="9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4" i="8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4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4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4" i="5"/>
  <c r="E8" i="11"/>
  <c r="E7" i="11"/>
  <c r="E6" i="11"/>
  <c r="E5" i="11"/>
  <c r="E4" i="11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M44" i="1" l="1"/>
  <c r="M6" i="1"/>
  <c r="R38" i="1"/>
  <c r="O22" i="1"/>
  <c r="O54" i="1"/>
  <c r="N54" i="1"/>
  <c r="M38" i="1"/>
  <c r="R44" i="1"/>
  <c r="Q38" i="1"/>
  <c r="R28" i="1"/>
  <c r="Q22" i="1"/>
  <c r="M28" i="1"/>
  <c r="N38" i="1"/>
  <c r="O6" i="1"/>
  <c r="R22" i="1"/>
  <c r="M22" i="1"/>
  <c r="O38" i="1"/>
  <c r="R54" i="1"/>
  <c r="R12" i="1"/>
  <c r="M54" i="1"/>
  <c r="Q42" i="1"/>
  <c r="R36" i="1"/>
  <c r="R4" i="1"/>
  <c r="M51" i="1"/>
  <c r="M35" i="1"/>
  <c r="M19" i="1"/>
  <c r="N3" i="1"/>
  <c r="N39" i="1"/>
  <c r="N23" i="1"/>
  <c r="N7" i="1"/>
  <c r="O43" i="1"/>
  <c r="O27" i="1"/>
  <c r="O11" i="1"/>
  <c r="Q47" i="1"/>
  <c r="Q31" i="1"/>
  <c r="Q15" i="1"/>
  <c r="R51" i="1"/>
  <c r="R35" i="1"/>
  <c r="R19" i="1"/>
  <c r="S3" i="1"/>
  <c r="S47" i="1"/>
  <c r="S39" i="1"/>
  <c r="S31" i="1"/>
  <c r="S23" i="1"/>
  <c r="S15" i="1"/>
  <c r="S7" i="1"/>
  <c r="P53" i="1"/>
  <c r="P37" i="1"/>
  <c r="P21" i="1"/>
  <c r="P5" i="1"/>
  <c r="P52" i="1"/>
  <c r="P36" i="1"/>
  <c r="P20" i="1"/>
  <c r="P4" i="1"/>
  <c r="M18" i="1"/>
  <c r="N6" i="1"/>
  <c r="R18" i="1"/>
  <c r="M49" i="1"/>
  <c r="M33" i="1"/>
  <c r="M17" i="1"/>
  <c r="N53" i="1"/>
  <c r="N37" i="1"/>
  <c r="N21" i="1"/>
  <c r="N5" i="1"/>
  <c r="O41" i="1"/>
  <c r="O25" i="1"/>
  <c r="O9" i="1"/>
  <c r="Q45" i="1"/>
  <c r="Q29" i="1"/>
  <c r="Q13" i="1"/>
  <c r="R49" i="1"/>
  <c r="R33" i="1"/>
  <c r="R17" i="1"/>
  <c r="S54" i="1"/>
  <c r="S46" i="1"/>
  <c r="S38" i="1"/>
  <c r="S30" i="1"/>
  <c r="S22" i="1"/>
  <c r="S14" i="1"/>
  <c r="S6" i="1"/>
  <c r="P51" i="1"/>
  <c r="P35" i="1"/>
  <c r="P19" i="1"/>
  <c r="P50" i="1"/>
  <c r="P34" i="1"/>
  <c r="P18" i="1"/>
  <c r="N52" i="1"/>
  <c r="N36" i="1"/>
  <c r="N20" i="1"/>
  <c r="N4" i="1"/>
  <c r="Q44" i="1"/>
  <c r="Q28" i="1"/>
  <c r="Q12" i="1"/>
  <c r="M47" i="1"/>
  <c r="M31" i="1"/>
  <c r="M15" i="1"/>
  <c r="N51" i="1"/>
  <c r="N35" i="1"/>
  <c r="N19" i="1"/>
  <c r="O3" i="1"/>
  <c r="O39" i="1"/>
  <c r="O23" i="1"/>
  <c r="O7" i="1"/>
  <c r="Q43" i="1"/>
  <c r="Q27" i="1"/>
  <c r="Q11" i="1"/>
  <c r="R47" i="1"/>
  <c r="R31" i="1"/>
  <c r="R15" i="1"/>
  <c r="S53" i="1"/>
  <c r="S45" i="1"/>
  <c r="S37" i="1"/>
  <c r="S29" i="1"/>
  <c r="S21" i="1"/>
  <c r="S13" i="1"/>
  <c r="S5" i="1"/>
  <c r="P49" i="1"/>
  <c r="P33" i="1"/>
  <c r="P17" i="1"/>
  <c r="P48" i="1"/>
  <c r="P32" i="1"/>
  <c r="P16" i="1"/>
  <c r="M45" i="1"/>
  <c r="M29" i="1"/>
  <c r="M13" i="1"/>
  <c r="N49" i="1"/>
  <c r="N33" i="1"/>
  <c r="J33" i="1" s="1"/>
  <c r="N17" i="1"/>
  <c r="O53" i="1"/>
  <c r="O37" i="1"/>
  <c r="O21" i="1"/>
  <c r="O5" i="1"/>
  <c r="Q41" i="1"/>
  <c r="Q25" i="1"/>
  <c r="Q9" i="1"/>
  <c r="R45" i="1"/>
  <c r="R29" i="1"/>
  <c r="R13" i="1"/>
  <c r="S52" i="1"/>
  <c r="S44" i="1"/>
  <c r="S36" i="1"/>
  <c r="S28" i="1"/>
  <c r="S20" i="1"/>
  <c r="S12" i="1"/>
  <c r="S4" i="1"/>
  <c r="P47" i="1"/>
  <c r="P31" i="1"/>
  <c r="P15" i="1"/>
  <c r="M43" i="1"/>
  <c r="M27" i="1"/>
  <c r="M11" i="1"/>
  <c r="N47" i="1"/>
  <c r="N31" i="1"/>
  <c r="N15" i="1"/>
  <c r="O51" i="1"/>
  <c r="O35" i="1"/>
  <c r="O19" i="1"/>
  <c r="Q3" i="1"/>
  <c r="Q39" i="1"/>
  <c r="Q23" i="1"/>
  <c r="Q7" i="1"/>
  <c r="R43" i="1"/>
  <c r="R27" i="1"/>
  <c r="R11" i="1"/>
  <c r="S51" i="1"/>
  <c r="S43" i="1"/>
  <c r="S35" i="1"/>
  <c r="S27" i="1"/>
  <c r="S19" i="1"/>
  <c r="S11" i="1"/>
  <c r="P45" i="1"/>
  <c r="P29" i="1"/>
  <c r="P13" i="1"/>
  <c r="O18" i="1"/>
  <c r="Q6" i="1"/>
  <c r="P12" i="1"/>
  <c r="P44" i="1"/>
  <c r="P28" i="1"/>
  <c r="M41" i="1"/>
  <c r="M25" i="1"/>
  <c r="M9" i="1"/>
  <c r="J9" i="1" s="1"/>
  <c r="N45" i="1"/>
  <c r="N29" i="1"/>
  <c r="N13" i="1"/>
  <c r="J13" i="1" s="1"/>
  <c r="O49" i="1"/>
  <c r="O33" i="1"/>
  <c r="O17" i="1"/>
  <c r="Q53" i="1"/>
  <c r="Q37" i="1"/>
  <c r="Q21" i="1"/>
  <c r="Q5" i="1"/>
  <c r="R41" i="1"/>
  <c r="R25" i="1"/>
  <c r="R9" i="1"/>
  <c r="S42" i="1"/>
  <c r="S26" i="1"/>
  <c r="S18" i="1"/>
  <c r="S10" i="1"/>
  <c r="P43" i="1"/>
  <c r="P27" i="1"/>
  <c r="P11" i="1"/>
  <c r="N44" i="1"/>
  <c r="N28" i="1"/>
  <c r="J27" i="1" s="1"/>
  <c r="N12" i="1"/>
  <c r="Q52" i="1"/>
  <c r="Q36" i="1"/>
  <c r="Q20" i="1"/>
  <c r="Q4" i="1"/>
  <c r="M3" i="1"/>
  <c r="M39" i="1"/>
  <c r="M23" i="1"/>
  <c r="M7" i="1"/>
  <c r="R3" i="1"/>
  <c r="R39" i="1"/>
  <c r="R23" i="1"/>
  <c r="R7" i="1"/>
  <c r="S49" i="1"/>
  <c r="S41" i="1"/>
  <c r="S33" i="1"/>
  <c r="S25" i="1"/>
  <c r="S17" i="1"/>
  <c r="S9" i="1"/>
  <c r="P41" i="1"/>
  <c r="P25" i="1"/>
  <c r="P9" i="1"/>
  <c r="P8" i="1"/>
  <c r="P40" i="1"/>
  <c r="P24" i="1"/>
  <c r="M53" i="1"/>
  <c r="M37" i="1"/>
  <c r="M21" i="1"/>
  <c r="M5" i="1"/>
  <c r="R6" i="1"/>
  <c r="M52" i="1"/>
  <c r="M20" i="1"/>
  <c r="J17" i="1" l="1"/>
  <c r="J19" i="1"/>
  <c r="J5" i="1"/>
  <c r="J3" i="1"/>
</calcChain>
</file>

<file path=xl/sharedStrings.xml><?xml version="1.0" encoding="utf-8"?>
<sst xmlns="http://schemas.openxmlformats.org/spreadsheetml/2006/main" count="1157" uniqueCount="588">
  <si>
    <t>姓名</t>
    <phoneticPr fontId="1" type="noConversion"/>
  </si>
  <si>
    <t>手機</t>
    <phoneticPr fontId="1" type="noConversion"/>
  </si>
  <si>
    <t>縣市</t>
    <phoneticPr fontId="1" type="noConversion"/>
  </si>
  <si>
    <t>男</t>
    <phoneticPr fontId="1" type="noConversion"/>
  </si>
  <si>
    <t>女</t>
    <phoneticPr fontId="1" type="noConversion"/>
  </si>
  <si>
    <t>出生年</t>
    <phoneticPr fontId="1" type="noConversion"/>
  </si>
  <si>
    <t>年齡</t>
    <phoneticPr fontId="1" type="noConversion"/>
  </si>
  <si>
    <t>王松村</t>
    <phoneticPr fontId="1" type="noConversion"/>
  </si>
  <si>
    <t>洪銘聰</t>
    <phoneticPr fontId="1" type="noConversion"/>
  </si>
  <si>
    <t>0983887956</t>
    <phoneticPr fontId="1" type="noConversion"/>
  </si>
  <si>
    <t>0925636751</t>
    <phoneticPr fontId="1" type="noConversion"/>
  </si>
  <si>
    <t>台南市</t>
    <phoneticPr fontId="1" type="noConversion"/>
  </si>
  <si>
    <t>v</t>
    <phoneticPr fontId="1" type="noConversion"/>
  </si>
  <si>
    <t>劉坤明</t>
    <phoneticPr fontId="1" type="noConversion"/>
  </si>
  <si>
    <t>黃文明</t>
    <phoneticPr fontId="1" type="noConversion"/>
  </si>
  <si>
    <t>0910583870</t>
    <phoneticPr fontId="1" type="noConversion"/>
  </si>
  <si>
    <t>0977612735</t>
    <phoneticPr fontId="1" type="noConversion"/>
  </si>
  <si>
    <t>台中市</t>
    <phoneticPr fontId="1" type="noConversion"/>
  </si>
  <si>
    <t>苗栗縣</t>
    <phoneticPr fontId="1" type="noConversion"/>
  </si>
  <si>
    <t>王明鴻</t>
    <phoneticPr fontId="1" type="noConversion"/>
  </si>
  <si>
    <t>許淳林</t>
    <phoneticPr fontId="1" type="noConversion"/>
  </si>
  <si>
    <t>0928231669</t>
    <phoneticPr fontId="1" type="noConversion"/>
  </si>
  <si>
    <t>台北市</t>
    <phoneticPr fontId="1" type="noConversion"/>
  </si>
  <si>
    <t>郭忠榮</t>
    <phoneticPr fontId="1" type="noConversion"/>
  </si>
  <si>
    <t>季惠卿</t>
    <phoneticPr fontId="1" type="noConversion"/>
  </si>
  <si>
    <t>台南市</t>
    <phoneticPr fontId="1" type="noConversion"/>
  </si>
  <si>
    <t>0936353292</t>
    <phoneticPr fontId="1" type="noConversion"/>
  </si>
  <si>
    <t>0929186068</t>
    <phoneticPr fontId="1" type="noConversion"/>
  </si>
  <si>
    <t>組</t>
    <phoneticPr fontId="1" type="noConversion"/>
  </si>
  <si>
    <t>數</t>
  </si>
  <si>
    <t>陳進錄</t>
    <phoneticPr fontId="1" type="noConversion"/>
  </si>
  <si>
    <t>鄭瑞惠</t>
    <phoneticPr fontId="1" type="noConversion"/>
  </si>
  <si>
    <t>新北市</t>
    <phoneticPr fontId="1" type="noConversion"/>
  </si>
  <si>
    <t>蕭年晉</t>
    <phoneticPr fontId="1" type="noConversion"/>
  </si>
  <si>
    <t>李征</t>
    <phoneticPr fontId="1" type="noConversion"/>
  </si>
  <si>
    <t>詹程翔</t>
    <phoneticPr fontId="1" type="noConversion"/>
  </si>
  <si>
    <t>謝金樹</t>
    <phoneticPr fontId="1" type="noConversion"/>
  </si>
  <si>
    <t>新竹縣</t>
    <phoneticPr fontId="1" type="noConversion"/>
  </si>
  <si>
    <t>桃園市</t>
    <phoneticPr fontId="1" type="noConversion"/>
  </si>
  <si>
    <t>桃園市</t>
    <phoneticPr fontId="1" type="noConversion"/>
  </si>
  <si>
    <t>0919521723</t>
    <phoneticPr fontId="1" type="noConversion"/>
  </si>
  <si>
    <t>0958921431</t>
    <phoneticPr fontId="1" type="noConversion"/>
  </si>
  <si>
    <t>0971778981</t>
    <phoneticPr fontId="1" type="noConversion"/>
  </si>
  <si>
    <t>0928554755</t>
    <phoneticPr fontId="1" type="noConversion"/>
  </si>
  <si>
    <t>周晶生</t>
    <phoneticPr fontId="1" type="noConversion"/>
  </si>
  <si>
    <t>湯昇勳</t>
    <phoneticPr fontId="1" type="noConversion"/>
  </si>
  <si>
    <t>0935826547</t>
    <phoneticPr fontId="1" type="noConversion"/>
  </si>
  <si>
    <t>0932873611</t>
    <phoneticPr fontId="1" type="noConversion"/>
  </si>
  <si>
    <t>翁明俊</t>
    <phoneticPr fontId="1" type="noConversion"/>
  </si>
  <si>
    <t>0933874450</t>
    <phoneticPr fontId="1" type="noConversion"/>
  </si>
  <si>
    <t>謝文勇</t>
    <phoneticPr fontId="1" type="noConversion"/>
  </si>
  <si>
    <t>0937157880</t>
    <phoneticPr fontId="1" type="noConversion"/>
  </si>
  <si>
    <t>宜蘭縣</t>
    <phoneticPr fontId="1" type="noConversion"/>
  </si>
  <si>
    <t>彰化市</t>
    <phoneticPr fontId="1" type="noConversion"/>
  </si>
  <si>
    <t>0939676406</t>
    <phoneticPr fontId="1" type="noConversion"/>
  </si>
  <si>
    <t>0952488863</t>
    <phoneticPr fontId="1" type="noConversion"/>
  </si>
  <si>
    <t>0922575608</t>
    <phoneticPr fontId="1" type="noConversion"/>
  </si>
  <si>
    <t>宜蘭市</t>
    <phoneticPr fontId="1" type="noConversion"/>
  </si>
  <si>
    <t>張逸宸</t>
    <phoneticPr fontId="1" type="noConversion"/>
  </si>
  <si>
    <t>廖啟雲</t>
    <phoneticPr fontId="1" type="noConversion"/>
  </si>
  <si>
    <t>高雄市</t>
    <phoneticPr fontId="1" type="noConversion"/>
  </si>
  <si>
    <t>0913100328</t>
    <phoneticPr fontId="1" type="noConversion"/>
  </si>
  <si>
    <t>高雄市</t>
    <phoneticPr fontId="1" type="noConversion"/>
  </si>
  <si>
    <t>葉育銘</t>
    <phoneticPr fontId="1" type="noConversion"/>
  </si>
  <si>
    <t>郭旭東</t>
    <phoneticPr fontId="1" type="noConversion"/>
  </si>
  <si>
    <t>0932835968</t>
    <phoneticPr fontId="1" type="noConversion"/>
  </si>
  <si>
    <t>0937365633</t>
    <phoneticPr fontId="1" type="noConversion"/>
  </si>
  <si>
    <t>許崑龍</t>
    <phoneticPr fontId="1" type="noConversion"/>
  </si>
  <si>
    <t>周瑞</t>
    <phoneticPr fontId="1" type="noConversion"/>
  </si>
  <si>
    <t>0920988657</t>
    <phoneticPr fontId="1" type="noConversion"/>
  </si>
  <si>
    <t>0933686575</t>
    <phoneticPr fontId="1" type="noConversion"/>
  </si>
  <si>
    <t>葉為</t>
    <phoneticPr fontId="1" type="noConversion"/>
  </si>
  <si>
    <t>林世傑</t>
    <phoneticPr fontId="1" type="noConversion"/>
  </si>
  <si>
    <t>彰化市</t>
    <phoneticPr fontId="1" type="noConversion"/>
  </si>
  <si>
    <t>0930064179</t>
    <phoneticPr fontId="1" type="noConversion"/>
  </si>
  <si>
    <t>0927218082</t>
    <phoneticPr fontId="1" type="noConversion"/>
  </si>
  <si>
    <t>吳志成</t>
    <phoneticPr fontId="1" type="noConversion"/>
  </si>
  <si>
    <t>林宏順</t>
    <phoneticPr fontId="1" type="noConversion"/>
  </si>
  <si>
    <t>屏東市</t>
    <phoneticPr fontId="1" type="noConversion"/>
  </si>
  <si>
    <t>0919136823</t>
    <phoneticPr fontId="1" type="noConversion"/>
  </si>
  <si>
    <t>0926375789</t>
    <phoneticPr fontId="1" type="noConversion"/>
  </si>
  <si>
    <t>張殷嘉</t>
    <phoneticPr fontId="1" type="noConversion"/>
  </si>
  <si>
    <t>0933638738</t>
    <phoneticPr fontId="1" type="noConversion"/>
  </si>
  <si>
    <t>杜冠霖</t>
    <phoneticPr fontId="1" type="noConversion"/>
  </si>
  <si>
    <t>黃茂容</t>
    <phoneticPr fontId="1" type="noConversion"/>
  </si>
  <si>
    <t>黃妙娟</t>
    <phoneticPr fontId="1" type="noConversion"/>
  </si>
  <si>
    <t>0937661286</t>
    <phoneticPr fontId="1" type="noConversion"/>
  </si>
  <si>
    <t>0921284028</t>
    <phoneticPr fontId="1" type="noConversion"/>
  </si>
  <si>
    <t>陳天佑</t>
    <phoneticPr fontId="1" type="noConversion"/>
  </si>
  <si>
    <t>劉崑樺</t>
    <phoneticPr fontId="1" type="noConversion"/>
  </si>
  <si>
    <t>羅光松</t>
    <phoneticPr fontId="1" type="noConversion"/>
  </si>
  <si>
    <t>羅棋穎</t>
    <phoneticPr fontId="1" type="noConversion"/>
  </si>
  <si>
    <t>093716698</t>
    <phoneticPr fontId="1" type="noConversion"/>
  </si>
  <si>
    <t>0912770582</t>
    <phoneticPr fontId="1" type="noConversion"/>
  </si>
  <si>
    <t>蔡鎮隆</t>
    <phoneticPr fontId="1" type="noConversion"/>
  </si>
  <si>
    <t>吳盛欽</t>
    <phoneticPr fontId="1" type="noConversion"/>
  </si>
  <si>
    <t>黃展隆</t>
    <phoneticPr fontId="1" type="noConversion"/>
  </si>
  <si>
    <t>戴清文</t>
    <phoneticPr fontId="1" type="noConversion"/>
  </si>
  <si>
    <t>0952200327</t>
    <phoneticPr fontId="1" type="noConversion"/>
  </si>
  <si>
    <t>0937749800</t>
    <phoneticPr fontId="1" type="noConversion"/>
  </si>
  <si>
    <t>0932737148</t>
    <phoneticPr fontId="1" type="noConversion"/>
  </si>
  <si>
    <t>0936829934</t>
    <phoneticPr fontId="1" type="noConversion"/>
  </si>
  <si>
    <t>0937270260</t>
    <phoneticPr fontId="1" type="noConversion"/>
  </si>
  <si>
    <t>雲林縣</t>
    <phoneticPr fontId="1" type="noConversion"/>
  </si>
  <si>
    <t>雲林縣</t>
    <phoneticPr fontId="1" type="noConversion"/>
  </si>
  <si>
    <t>0958125958</t>
    <phoneticPr fontId="1" type="noConversion"/>
  </si>
  <si>
    <t>吳東坤</t>
    <phoneticPr fontId="1" type="noConversion"/>
  </si>
  <si>
    <t>吳癸綱</t>
    <phoneticPr fontId="1" type="noConversion"/>
  </si>
  <si>
    <t>蔣宜勳</t>
    <phoneticPr fontId="1" type="noConversion"/>
  </si>
  <si>
    <t>蘇晏永</t>
    <phoneticPr fontId="1" type="noConversion"/>
  </si>
  <si>
    <t>0931749035</t>
    <phoneticPr fontId="1" type="noConversion"/>
  </si>
  <si>
    <t>0931749646</t>
    <phoneticPr fontId="1" type="noConversion"/>
  </si>
  <si>
    <t>徐順昱</t>
    <phoneticPr fontId="1" type="noConversion"/>
  </si>
  <si>
    <t>鄭永全</t>
    <phoneticPr fontId="1" type="noConversion"/>
  </si>
  <si>
    <t>羅步銘</t>
    <phoneticPr fontId="1" type="noConversion"/>
  </si>
  <si>
    <t>辛俊徹</t>
    <phoneticPr fontId="1" type="noConversion"/>
  </si>
  <si>
    <t>0912702606</t>
    <phoneticPr fontId="1" type="noConversion"/>
  </si>
  <si>
    <t>0912447005</t>
    <phoneticPr fontId="1" type="noConversion"/>
  </si>
  <si>
    <t>高山寶</t>
    <phoneticPr fontId="1" type="noConversion"/>
  </si>
  <si>
    <t>蘇紋賜</t>
    <phoneticPr fontId="1" type="noConversion"/>
  </si>
  <si>
    <t>0939589757</t>
    <phoneticPr fontId="1" type="noConversion"/>
  </si>
  <si>
    <t>0933618123</t>
    <phoneticPr fontId="1" type="noConversion"/>
  </si>
  <si>
    <t>張學文</t>
    <phoneticPr fontId="1" type="noConversion"/>
  </si>
  <si>
    <t>屈右東</t>
    <phoneticPr fontId="1" type="noConversion"/>
  </si>
  <si>
    <t>0912191837</t>
    <phoneticPr fontId="1" type="noConversion"/>
  </si>
  <si>
    <t>0933280934</t>
    <phoneticPr fontId="1" type="noConversion"/>
  </si>
  <si>
    <t>藍盛華</t>
    <phoneticPr fontId="1" type="noConversion"/>
  </si>
  <si>
    <t>盧天龍</t>
    <phoneticPr fontId="1" type="noConversion"/>
  </si>
  <si>
    <t>0982503668</t>
    <phoneticPr fontId="1" type="noConversion"/>
  </si>
  <si>
    <t>0939928767</t>
    <phoneticPr fontId="1" type="noConversion"/>
  </si>
  <si>
    <t>台中市</t>
    <phoneticPr fontId="1" type="noConversion"/>
  </si>
  <si>
    <t>梁明福</t>
    <phoneticPr fontId="1" type="noConversion"/>
  </si>
  <si>
    <t>張宗益</t>
    <phoneticPr fontId="1" type="noConversion"/>
  </si>
  <si>
    <t>0978577618</t>
    <phoneticPr fontId="1" type="noConversion"/>
  </si>
  <si>
    <t>0977443677</t>
    <phoneticPr fontId="1" type="noConversion"/>
  </si>
  <si>
    <t>楊春城</t>
    <phoneticPr fontId="1" type="noConversion"/>
  </si>
  <si>
    <t>張秀英</t>
    <phoneticPr fontId="1" type="noConversion"/>
  </si>
  <si>
    <t>0932670986</t>
    <phoneticPr fontId="1" type="noConversion"/>
  </si>
  <si>
    <t>康風都</t>
    <phoneticPr fontId="1" type="noConversion"/>
  </si>
  <si>
    <t>陳弘慶</t>
    <phoneticPr fontId="1" type="noConversion"/>
  </si>
  <si>
    <t>0937656750</t>
    <phoneticPr fontId="1" type="noConversion"/>
  </si>
  <si>
    <t>蘇清和</t>
    <phoneticPr fontId="1" type="noConversion"/>
  </si>
  <si>
    <t>古杰華</t>
    <phoneticPr fontId="1" type="noConversion"/>
  </si>
  <si>
    <t>新北市</t>
    <phoneticPr fontId="1" type="noConversion"/>
  </si>
  <si>
    <t>新北市</t>
    <phoneticPr fontId="1" type="noConversion"/>
  </si>
  <si>
    <t>0932233521</t>
    <phoneticPr fontId="1" type="noConversion"/>
  </si>
  <si>
    <t>董德明</t>
    <phoneticPr fontId="1" type="noConversion"/>
  </si>
  <si>
    <t>李志鴻</t>
    <phoneticPr fontId="1" type="noConversion"/>
  </si>
  <si>
    <t>0935653670</t>
    <phoneticPr fontId="1" type="noConversion"/>
  </si>
  <si>
    <t>0935653671</t>
  </si>
  <si>
    <t>葉日煌</t>
    <phoneticPr fontId="1" type="noConversion"/>
  </si>
  <si>
    <t>張旭涵</t>
    <phoneticPr fontId="1" type="noConversion"/>
  </si>
  <si>
    <t>0932377262</t>
    <phoneticPr fontId="1" type="noConversion"/>
  </si>
  <si>
    <t>.937990067</t>
    <phoneticPr fontId="1" type="noConversion"/>
  </si>
  <si>
    <t>新竹市</t>
    <phoneticPr fontId="1" type="noConversion"/>
  </si>
  <si>
    <t>林志榮</t>
    <phoneticPr fontId="1" type="noConversion"/>
  </si>
  <si>
    <t>0933351395</t>
    <phoneticPr fontId="1" type="noConversion"/>
  </si>
  <si>
    <t>0933617193</t>
    <phoneticPr fontId="1" type="noConversion"/>
  </si>
  <si>
    <t>羅慶德</t>
    <phoneticPr fontId="1" type="noConversion"/>
  </si>
  <si>
    <t>陳順東</t>
    <phoneticPr fontId="1" type="noConversion"/>
  </si>
  <si>
    <t>楊銘暉</t>
    <phoneticPr fontId="1" type="noConversion"/>
  </si>
  <si>
    <t>0968752538</t>
    <phoneticPr fontId="1" type="noConversion"/>
  </si>
  <si>
    <t>桃園市</t>
    <phoneticPr fontId="1" type="noConversion"/>
  </si>
  <si>
    <t>桃園市</t>
    <phoneticPr fontId="1" type="noConversion"/>
  </si>
  <si>
    <t>李建輝</t>
    <phoneticPr fontId="1" type="noConversion"/>
  </si>
  <si>
    <t>王麗雯</t>
    <phoneticPr fontId="1" type="noConversion"/>
  </si>
  <si>
    <t>0922906625</t>
    <phoneticPr fontId="1" type="noConversion"/>
  </si>
  <si>
    <t>0912923308</t>
    <phoneticPr fontId="1" type="noConversion"/>
  </si>
  <si>
    <t>郭賢賜</t>
    <phoneticPr fontId="1" type="noConversion"/>
  </si>
  <si>
    <t>0929606356</t>
    <phoneticPr fontId="1" type="noConversion"/>
  </si>
  <si>
    <t>林麗鳳</t>
    <phoneticPr fontId="1" type="noConversion"/>
  </si>
  <si>
    <t>陳宜超</t>
    <phoneticPr fontId="1" type="noConversion"/>
  </si>
  <si>
    <t>劉益源</t>
    <phoneticPr fontId="1" type="noConversion"/>
  </si>
  <si>
    <t>0912367936</t>
    <phoneticPr fontId="1" type="noConversion"/>
  </si>
  <si>
    <t>王清富</t>
    <phoneticPr fontId="1" type="noConversion"/>
  </si>
  <si>
    <t>謝羽珊</t>
    <phoneticPr fontId="1" type="noConversion"/>
  </si>
  <si>
    <t>0935062002</t>
    <phoneticPr fontId="1" type="noConversion"/>
  </si>
  <si>
    <t>林謙顺</t>
    <phoneticPr fontId="1" type="noConversion"/>
  </si>
  <si>
    <t>李玉海</t>
    <phoneticPr fontId="1" type="noConversion"/>
  </si>
  <si>
    <t>尹大明</t>
    <phoneticPr fontId="1" type="noConversion"/>
  </si>
  <si>
    <t>0915077547</t>
    <phoneticPr fontId="1" type="noConversion"/>
  </si>
  <si>
    <t>鄭永宸</t>
    <phoneticPr fontId="1" type="noConversion"/>
  </si>
  <si>
    <t>0930500278</t>
    <phoneticPr fontId="1" type="noConversion"/>
  </si>
  <si>
    <t>台南市</t>
    <phoneticPr fontId="1" type="noConversion"/>
  </si>
  <si>
    <t>李英智</t>
    <phoneticPr fontId="1" type="noConversion"/>
  </si>
  <si>
    <t>許惠旺</t>
    <phoneticPr fontId="1" type="noConversion"/>
  </si>
  <si>
    <t>0933400125</t>
    <phoneticPr fontId="1" type="noConversion"/>
  </si>
  <si>
    <t>曹超齡</t>
    <phoneticPr fontId="1" type="noConversion"/>
  </si>
  <si>
    <t>林東和</t>
    <phoneticPr fontId="1" type="noConversion"/>
  </si>
  <si>
    <t>0933310286</t>
    <phoneticPr fontId="1" type="noConversion"/>
  </si>
  <si>
    <t>0963166687</t>
    <phoneticPr fontId="1" type="noConversion"/>
  </si>
  <si>
    <t>黃世華</t>
    <phoneticPr fontId="1" type="noConversion"/>
  </si>
  <si>
    <t>黃振哲</t>
    <phoneticPr fontId="1" type="noConversion"/>
  </si>
  <si>
    <t>0920860763</t>
    <phoneticPr fontId="1" type="noConversion"/>
  </si>
  <si>
    <t>倪滿銘</t>
    <phoneticPr fontId="1" type="noConversion"/>
  </si>
  <si>
    <t>鍾治仁</t>
    <phoneticPr fontId="1" type="noConversion"/>
  </si>
  <si>
    <t>王啟盛</t>
    <phoneticPr fontId="1" type="noConversion"/>
  </si>
  <si>
    <t>0935908162</t>
    <phoneticPr fontId="1" type="noConversion"/>
  </si>
  <si>
    <t>0910243267</t>
    <phoneticPr fontId="1" type="noConversion"/>
  </si>
  <si>
    <t>台北市</t>
  </si>
  <si>
    <t>台北市</t>
    <phoneticPr fontId="1" type="noConversion"/>
  </si>
  <si>
    <t>凌佑銘</t>
    <phoneticPr fontId="1" type="noConversion"/>
  </si>
  <si>
    <t>盧英治</t>
    <phoneticPr fontId="1" type="noConversion"/>
  </si>
  <si>
    <t>陳昭印</t>
    <phoneticPr fontId="1" type="noConversion"/>
  </si>
  <si>
    <t>朱逸峰</t>
    <phoneticPr fontId="1" type="noConversion"/>
  </si>
  <si>
    <t>0918143359</t>
    <phoneticPr fontId="1" type="noConversion"/>
  </si>
  <si>
    <t>0937330687</t>
    <phoneticPr fontId="1" type="noConversion"/>
  </si>
  <si>
    <t>0928322664</t>
    <phoneticPr fontId="1" type="noConversion"/>
  </si>
  <si>
    <t>0912777818</t>
    <phoneticPr fontId="1" type="noConversion"/>
  </si>
  <si>
    <t>台中市</t>
  </si>
  <si>
    <t>台中市</t>
    <phoneticPr fontId="1" type="noConversion"/>
  </si>
  <si>
    <t>金溟盛</t>
    <phoneticPr fontId="1" type="noConversion"/>
  </si>
  <si>
    <t>0925067758</t>
    <phoneticPr fontId="1" type="noConversion"/>
  </si>
  <si>
    <t>邱炳煌</t>
    <phoneticPr fontId="1" type="noConversion"/>
  </si>
  <si>
    <t>陳治籓</t>
    <phoneticPr fontId="1" type="noConversion"/>
  </si>
  <si>
    <t>0937322150</t>
    <phoneticPr fontId="1" type="noConversion"/>
  </si>
  <si>
    <t>0958616162</t>
    <phoneticPr fontId="1" type="noConversion"/>
  </si>
  <si>
    <t>屏東市</t>
    <phoneticPr fontId="1" type="noConversion"/>
  </si>
  <si>
    <t>陳鴻麒</t>
    <phoneticPr fontId="1" type="noConversion"/>
  </si>
  <si>
    <t>劉新地</t>
    <phoneticPr fontId="1" type="noConversion"/>
  </si>
  <si>
    <t>0932991959</t>
    <phoneticPr fontId="1" type="noConversion"/>
  </si>
  <si>
    <t>0939905922</t>
    <phoneticPr fontId="1" type="noConversion"/>
  </si>
  <si>
    <t>林冠東</t>
    <phoneticPr fontId="1" type="noConversion"/>
  </si>
  <si>
    <t>林石明蘭</t>
    <phoneticPr fontId="1" type="noConversion"/>
  </si>
  <si>
    <t>0939908147</t>
    <phoneticPr fontId="1" type="noConversion"/>
  </si>
  <si>
    <t>黃綉晉</t>
    <phoneticPr fontId="1" type="noConversion"/>
  </si>
  <si>
    <t>柯淑美</t>
    <phoneticPr fontId="1" type="noConversion"/>
  </si>
  <si>
    <t>0912056706</t>
    <phoneticPr fontId="1" type="noConversion"/>
  </si>
  <si>
    <t>0916169759</t>
    <phoneticPr fontId="1" type="noConversion"/>
  </si>
  <si>
    <t>屏東縣</t>
    <phoneticPr fontId="1" type="noConversion"/>
  </si>
  <si>
    <t>秋金英</t>
    <phoneticPr fontId="1" type="noConversion"/>
  </si>
  <si>
    <t>曾淑嫻</t>
    <phoneticPr fontId="1" type="noConversion"/>
  </si>
  <si>
    <t>0938077049</t>
    <phoneticPr fontId="1" type="noConversion"/>
  </si>
  <si>
    <t>08-7620807</t>
    <phoneticPr fontId="1" type="noConversion"/>
  </si>
  <si>
    <t>曾雅萍</t>
    <phoneticPr fontId="1" type="noConversion"/>
  </si>
  <si>
    <t>許環英</t>
    <phoneticPr fontId="1" type="noConversion"/>
  </si>
  <si>
    <t>0917762805</t>
    <phoneticPr fontId="1" type="noConversion"/>
  </si>
  <si>
    <t>0987532689</t>
    <phoneticPr fontId="1" type="noConversion"/>
  </si>
  <si>
    <t>張文忠</t>
    <phoneticPr fontId="1" type="noConversion"/>
  </si>
  <si>
    <t>陳松昌</t>
    <phoneticPr fontId="1" type="noConversion"/>
  </si>
  <si>
    <t>0927858536</t>
    <phoneticPr fontId="1" type="noConversion"/>
  </si>
  <si>
    <t>0939278453</t>
    <phoneticPr fontId="1" type="noConversion"/>
  </si>
  <si>
    <t>陳佩如</t>
    <phoneticPr fontId="1" type="noConversion"/>
  </si>
  <si>
    <t>張志行</t>
    <phoneticPr fontId="1" type="noConversion"/>
  </si>
  <si>
    <t>0913187832</t>
    <phoneticPr fontId="1" type="noConversion"/>
  </si>
  <si>
    <t>0930809759</t>
    <phoneticPr fontId="1" type="noConversion"/>
  </si>
  <si>
    <t>吳國祥</t>
    <phoneticPr fontId="1" type="noConversion"/>
  </si>
  <si>
    <t>涂有財</t>
    <phoneticPr fontId="1" type="noConversion"/>
  </si>
  <si>
    <t>0988221935</t>
    <phoneticPr fontId="1" type="noConversion"/>
  </si>
  <si>
    <t>0955306121</t>
    <phoneticPr fontId="1" type="noConversion"/>
  </si>
  <si>
    <t>朱輝隆</t>
    <phoneticPr fontId="1" type="noConversion"/>
  </si>
  <si>
    <t>謝慶賢</t>
    <phoneticPr fontId="1" type="noConversion"/>
  </si>
  <si>
    <t>0937301056</t>
    <phoneticPr fontId="1" type="noConversion"/>
  </si>
  <si>
    <t>0912995238</t>
  </si>
  <si>
    <t>莊秋香</t>
    <phoneticPr fontId="1" type="noConversion"/>
  </si>
  <si>
    <t>鍾仕長</t>
    <phoneticPr fontId="1" type="noConversion"/>
  </si>
  <si>
    <t>林禮志</t>
    <phoneticPr fontId="1" type="noConversion"/>
  </si>
  <si>
    <t>林長寶</t>
    <phoneticPr fontId="1" type="noConversion"/>
  </si>
  <si>
    <t>鄭見立</t>
    <phoneticPr fontId="1" type="noConversion"/>
  </si>
  <si>
    <t>0933369649</t>
    <phoneticPr fontId="1" type="noConversion"/>
  </si>
  <si>
    <t>0982338840</t>
    <phoneticPr fontId="1" type="noConversion"/>
  </si>
  <si>
    <t>0910883843</t>
    <phoneticPr fontId="1" type="noConversion"/>
  </si>
  <si>
    <t>0939195825</t>
    <phoneticPr fontId="1" type="noConversion"/>
  </si>
  <si>
    <t>0910761081</t>
    <phoneticPr fontId="1" type="noConversion"/>
  </si>
  <si>
    <t>0910761081</t>
    <phoneticPr fontId="1" type="noConversion"/>
  </si>
  <si>
    <t>張堃雄</t>
    <phoneticPr fontId="1" type="noConversion"/>
  </si>
  <si>
    <t>林啟宏</t>
    <phoneticPr fontId="1" type="noConversion"/>
  </si>
  <si>
    <t>0920395182</t>
    <phoneticPr fontId="1" type="noConversion"/>
  </si>
  <si>
    <t>林福群</t>
    <phoneticPr fontId="1" type="noConversion"/>
  </si>
  <si>
    <t>張家豪</t>
    <phoneticPr fontId="1" type="noConversion"/>
  </si>
  <si>
    <t>0932801409</t>
    <phoneticPr fontId="1" type="noConversion"/>
  </si>
  <si>
    <t>0937349936</t>
    <phoneticPr fontId="1" type="noConversion"/>
  </si>
  <si>
    <t>劉划</t>
    <phoneticPr fontId="1" type="noConversion"/>
  </si>
  <si>
    <t>陳登堡</t>
    <phoneticPr fontId="1" type="noConversion"/>
  </si>
  <si>
    <t>陳順明</t>
    <phoneticPr fontId="1" type="noConversion"/>
  </si>
  <si>
    <t>0921369288</t>
    <phoneticPr fontId="1" type="noConversion"/>
  </si>
  <si>
    <t>0928280075</t>
    <phoneticPr fontId="1" type="noConversion"/>
  </si>
  <si>
    <t>台中縣</t>
    <phoneticPr fontId="1" type="noConversion"/>
  </si>
  <si>
    <t>桃園縣</t>
    <phoneticPr fontId="1" type="noConversion"/>
  </si>
  <si>
    <t>李穎杰</t>
    <phoneticPr fontId="1" type="noConversion"/>
  </si>
  <si>
    <t>0953662868</t>
    <phoneticPr fontId="1" type="noConversion"/>
  </si>
  <si>
    <t>0976535115</t>
    <phoneticPr fontId="1" type="noConversion"/>
  </si>
  <si>
    <t>黃福鎮</t>
    <phoneticPr fontId="1" type="noConversion"/>
  </si>
  <si>
    <t>謝慶堂</t>
    <phoneticPr fontId="1" type="noConversion"/>
  </si>
  <si>
    <t>陳柱明</t>
    <phoneticPr fontId="1" type="noConversion"/>
  </si>
  <si>
    <t>0937695719</t>
    <phoneticPr fontId="1" type="noConversion"/>
  </si>
  <si>
    <t>0920234197</t>
    <phoneticPr fontId="1" type="noConversion"/>
  </si>
  <si>
    <t>楊朝坤</t>
    <phoneticPr fontId="1" type="noConversion"/>
  </si>
  <si>
    <t>鄭元發</t>
    <phoneticPr fontId="1" type="noConversion"/>
  </si>
  <si>
    <t>0912166299</t>
    <phoneticPr fontId="1" type="noConversion"/>
  </si>
  <si>
    <t>0911670858</t>
    <phoneticPr fontId="1" type="noConversion"/>
  </si>
  <si>
    <t>梁士琳</t>
    <phoneticPr fontId="1" type="noConversion"/>
  </si>
  <si>
    <t>曾富貴</t>
    <phoneticPr fontId="1" type="noConversion"/>
  </si>
  <si>
    <t>郭家欣</t>
    <phoneticPr fontId="1" type="noConversion"/>
  </si>
  <si>
    <t>劉少明</t>
    <phoneticPr fontId="1" type="noConversion"/>
  </si>
  <si>
    <t>李岱彥</t>
    <phoneticPr fontId="1" type="noConversion"/>
  </si>
  <si>
    <t>0927539266</t>
    <phoneticPr fontId="1" type="noConversion"/>
  </si>
  <si>
    <t>0931786747</t>
    <phoneticPr fontId="1" type="noConversion"/>
  </si>
  <si>
    <t>0936250958</t>
    <phoneticPr fontId="1" type="noConversion"/>
  </si>
  <si>
    <t>0919788347</t>
    <phoneticPr fontId="1" type="noConversion"/>
  </si>
  <si>
    <t>0929236123</t>
    <phoneticPr fontId="1" type="noConversion"/>
  </si>
  <si>
    <t>0929088058</t>
    <phoneticPr fontId="1" type="noConversion"/>
  </si>
  <si>
    <t>溫欣筠</t>
    <phoneticPr fontId="1" type="noConversion"/>
  </si>
  <si>
    <t>謝憲宜</t>
    <phoneticPr fontId="1" type="noConversion"/>
  </si>
  <si>
    <t>陳銘曲</t>
    <phoneticPr fontId="1" type="noConversion"/>
  </si>
  <si>
    <t>李建德</t>
    <phoneticPr fontId="1" type="noConversion"/>
  </si>
  <si>
    <t>潘俊宏</t>
    <phoneticPr fontId="1" type="noConversion"/>
  </si>
  <si>
    <t>葉秀蕊</t>
    <phoneticPr fontId="1" type="noConversion"/>
  </si>
  <si>
    <t>雲林縣</t>
  </si>
  <si>
    <t>雲林縣</t>
    <phoneticPr fontId="1" type="noConversion"/>
  </si>
  <si>
    <t>0918122410</t>
    <phoneticPr fontId="1" type="noConversion"/>
  </si>
  <si>
    <t>0928619541</t>
    <phoneticPr fontId="1" type="noConversion"/>
  </si>
  <si>
    <t>0921340888</t>
    <phoneticPr fontId="1" type="noConversion"/>
  </si>
  <si>
    <t>中村秀明</t>
    <phoneticPr fontId="1" type="noConversion"/>
  </si>
  <si>
    <t>林毓汀</t>
    <phoneticPr fontId="1" type="noConversion"/>
  </si>
  <si>
    <t>吳長耀</t>
    <phoneticPr fontId="1" type="noConversion"/>
  </si>
  <si>
    <t>0933350080</t>
    <phoneticPr fontId="1" type="noConversion"/>
  </si>
  <si>
    <t>0910871757</t>
    <phoneticPr fontId="1" type="noConversion"/>
  </si>
  <si>
    <t>張微熊</t>
    <phoneticPr fontId="1" type="noConversion"/>
  </si>
  <si>
    <t>范振祥</t>
    <phoneticPr fontId="1" type="noConversion"/>
  </si>
  <si>
    <t>0910288761</t>
    <phoneticPr fontId="1" type="noConversion"/>
  </si>
  <si>
    <t>0928257168</t>
    <phoneticPr fontId="1" type="noConversion"/>
  </si>
  <si>
    <t>桃園市</t>
    <phoneticPr fontId="1" type="noConversion"/>
  </si>
  <si>
    <t>陳哲敏</t>
    <phoneticPr fontId="1" type="noConversion"/>
  </si>
  <si>
    <t>韓萬國</t>
    <phoneticPr fontId="1" type="noConversion"/>
  </si>
  <si>
    <t>0919774411</t>
    <phoneticPr fontId="1" type="noConversion"/>
  </si>
  <si>
    <t>高榮成</t>
    <phoneticPr fontId="1" type="noConversion"/>
  </si>
  <si>
    <t>0932663455</t>
    <phoneticPr fontId="1" type="noConversion"/>
  </si>
  <si>
    <t>0988536466</t>
    <phoneticPr fontId="1" type="noConversion"/>
  </si>
  <si>
    <t>台東縣</t>
    <phoneticPr fontId="1" type="noConversion"/>
  </si>
  <si>
    <t>台東縣</t>
    <phoneticPr fontId="1" type="noConversion"/>
  </si>
  <si>
    <t>李明賜</t>
    <phoneticPr fontId="1" type="noConversion"/>
  </si>
  <si>
    <t>黃舜泰</t>
    <phoneticPr fontId="1" type="noConversion"/>
  </si>
  <si>
    <t>0931975339</t>
    <phoneticPr fontId="1" type="noConversion"/>
  </si>
  <si>
    <t>陳重清</t>
    <phoneticPr fontId="1" type="noConversion"/>
  </si>
  <si>
    <t>蔡銘清</t>
    <phoneticPr fontId="1" type="noConversion"/>
  </si>
  <si>
    <t>蔡朝村</t>
    <phoneticPr fontId="1" type="noConversion"/>
  </si>
  <si>
    <t>郭文祥</t>
    <phoneticPr fontId="1" type="noConversion"/>
  </si>
  <si>
    <t>0931975339</t>
    <phoneticPr fontId="1" type="noConversion"/>
  </si>
  <si>
    <t>鄭永懋</t>
    <phoneticPr fontId="1" type="noConversion"/>
  </si>
  <si>
    <t>梁友久</t>
    <phoneticPr fontId="1" type="noConversion"/>
  </si>
  <si>
    <t>郭權財</t>
    <phoneticPr fontId="1" type="noConversion"/>
  </si>
  <si>
    <t>0937291765</t>
    <phoneticPr fontId="1" type="noConversion"/>
  </si>
  <si>
    <t>0933624868</t>
    <phoneticPr fontId="1" type="noConversion"/>
  </si>
  <si>
    <t>台中市</t>
    <phoneticPr fontId="1" type="noConversion"/>
  </si>
  <si>
    <t>王憲文</t>
    <phoneticPr fontId="1" type="noConversion"/>
  </si>
  <si>
    <t>何宜芸</t>
    <phoneticPr fontId="1" type="noConversion"/>
  </si>
  <si>
    <t>0936051979</t>
    <phoneticPr fontId="1" type="noConversion"/>
  </si>
  <si>
    <t>0912839097</t>
    <phoneticPr fontId="1" type="noConversion"/>
  </si>
  <si>
    <t>陳進祥</t>
    <phoneticPr fontId="1" type="noConversion"/>
  </si>
  <si>
    <t>李建如</t>
    <phoneticPr fontId="1" type="noConversion"/>
  </si>
  <si>
    <t>0933354128</t>
    <phoneticPr fontId="1" type="noConversion"/>
  </si>
  <si>
    <t>0928389272</t>
    <phoneticPr fontId="1" type="noConversion"/>
  </si>
  <si>
    <t>顏榮義</t>
    <phoneticPr fontId="1" type="noConversion"/>
  </si>
  <si>
    <t>胡育霖</t>
    <phoneticPr fontId="1" type="noConversion"/>
  </si>
  <si>
    <t>許明輝</t>
    <phoneticPr fontId="1" type="noConversion"/>
  </si>
  <si>
    <t>陳慶德</t>
    <phoneticPr fontId="1" type="noConversion"/>
  </si>
  <si>
    <t>0937569375</t>
    <phoneticPr fontId="1" type="noConversion"/>
  </si>
  <si>
    <t>0910249927</t>
    <phoneticPr fontId="1" type="noConversion"/>
  </si>
  <si>
    <t>0932867320</t>
    <phoneticPr fontId="1" type="noConversion"/>
  </si>
  <si>
    <t>0932574737</t>
    <phoneticPr fontId="1" type="noConversion"/>
  </si>
  <si>
    <t>吳忠訓</t>
    <phoneticPr fontId="1" type="noConversion"/>
  </si>
  <si>
    <t>李俊彥</t>
    <phoneticPr fontId="1" type="noConversion"/>
  </si>
  <si>
    <t>0989936211</t>
    <phoneticPr fontId="1" type="noConversion"/>
  </si>
  <si>
    <t>0961300728</t>
    <phoneticPr fontId="1" type="noConversion"/>
  </si>
  <si>
    <t>0931757391</t>
    <phoneticPr fontId="1" type="noConversion"/>
  </si>
  <si>
    <t>王慧婷</t>
    <phoneticPr fontId="1" type="noConversion"/>
  </si>
  <si>
    <t>王文志</t>
    <phoneticPr fontId="1" type="noConversion"/>
  </si>
  <si>
    <t>游貴柱</t>
    <phoneticPr fontId="1" type="noConversion"/>
  </si>
  <si>
    <t>0910946710</t>
    <phoneticPr fontId="1" type="noConversion"/>
  </si>
  <si>
    <t>0928993108</t>
    <phoneticPr fontId="1" type="noConversion"/>
  </si>
  <si>
    <t>南投縣</t>
    <phoneticPr fontId="1" type="noConversion"/>
  </si>
  <si>
    <t>南投縣</t>
    <phoneticPr fontId="1" type="noConversion"/>
  </si>
  <si>
    <t>陳佳莉</t>
    <phoneticPr fontId="1" type="noConversion"/>
  </si>
  <si>
    <t>林秋華</t>
    <phoneticPr fontId="1" type="noConversion"/>
  </si>
  <si>
    <t>0922866572</t>
    <phoneticPr fontId="1" type="noConversion"/>
  </si>
  <si>
    <t>0912986686</t>
    <phoneticPr fontId="1" type="noConversion"/>
  </si>
  <si>
    <t>嘉義市</t>
    <phoneticPr fontId="1" type="noConversion"/>
  </si>
  <si>
    <t>高雄市</t>
    <phoneticPr fontId="1" type="noConversion"/>
  </si>
  <si>
    <t>艾諾德</t>
    <phoneticPr fontId="1" type="noConversion"/>
  </si>
  <si>
    <t>陳賢焜</t>
    <phoneticPr fontId="1" type="noConversion"/>
  </si>
  <si>
    <t>陳堯智</t>
    <phoneticPr fontId="1" type="noConversion"/>
  </si>
  <si>
    <t>0910767508</t>
    <phoneticPr fontId="1" type="noConversion"/>
  </si>
  <si>
    <t>0931965886</t>
    <phoneticPr fontId="1" type="noConversion"/>
  </si>
  <si>
    <r>
      <t>2022府城盃個人雙打</t>
    </r>
    <r>
      <rPr>
        <sz val="18"/>
        <color rgb="FFFF0000"/>
        <rFont val="標楷體"/>
        <family val="4"/>
        <charset val="136"/>
      </rPr>
      <t>100歲組</t>
    </r>
    <r>
      <rPr>
        <sz val="18"/>
        <color theme="1"/>
        <rFont val="標楷體"/>
        <family val="4"/>
        <charset val="136"/>
      </rPr>
      <t>網球錦標賽報名表</t>
    </r>
    <phoneticPr fontId="1" type="noConversion"/>
  </si>
  <si>
    <r>
      <t>2022府城盃個人雙打</t>
    </r>
    <r>
      <rPr>
        <sz val="18"/>
        <color rgb="FFFF0000"/>
        <rFont val="標楷體"/>
        <family val="4"/>
        <charset val="136"/>
      </rPr>
      <t>115歲組</t>
    </r>
    <r>
      <rPr>
        <sz val="18"/>
        <color theme="1"/>
        <rFont val="標楷體"/>
        <family val="4"/>
        <charset val="136"/>
      </rPr>
      <t>網球錦標賽報名表</t>
    </r>
    <phoneticPr fontId="1" type="noConversion"/>
  </si>
  <si>
    <r>
      <t>2022府城盃個人雙打</t>
    </r>
    <r>
      <rPr>
        <sz val="18"/>
        <color rgb="FFFF0000"/>
        <rFont val="標楷體"/>
        <family val="4"/>
        <charset val="136"/>
      </rPr>
      <t>130歲組</t>
    </r>
    <r>
      <rPr>
        <sz val="18"/>
        <color theme="1"/>
        <rFont val="標楷體"/>
        <family val="4"/>
        <charset val="136"/>
      </rPr>
      <t>網球錦標賽報名表</t>
    </r>
    <phoneticPr fontId="1" type="noConversion"/>
  </si>
  <si>
    <t>陳志宏</t>
    <phoneticPr fontId="1" type="noConversion"/>
  </si>
  <si>
    <t>陳志全</t>
    <phoneticPr fontId="1" type="noConversion"/>
  </si>
  <si>
    <t>0922498679</t>
    <phoneticPr fontId="1" type="noConversion"/>
  </si>
  <si>
    <t>0925883883</t>
    <phoneticPr fontId="1" type="noConversion"/>
  </si>
  <si>
    <t>新北市</t>
  </si>
  <si>
    <t>林志光</t>
    <phoneticPr fontId="1" type="noConversion"/>
  </si>
  <si>
    <t>張月雲</t>
    <phoneticPr fontId="1" type="noConversion"/>
  </si>
  <si>
    <t>0928980740</t>
    <phoneticPr fontId="1" type="noConversion"/>
  </si>
  <si>
    <t>0952402052</t>
    <phoneticPr fontId="1" type="noConversion"/>
  </si>
  <si>
    <t>壯年網球男子雙打45歲組排名表</t>
    <phoneticPr fontId="8" type="noConversion"/>
  </si>
  <si>
    <t>序號</t>
    <phoneticPr fontId="8" type="noConversion"/>
  </si>
  <si>
    <t>排名</t>
    <phoneticPr fontId="8" type="noConversion"/>
  </si>
  <si>
    <t>姓名</t>
    <phoneticPr fontId="8" type="noConversion"/>
  </si>
  <si>
    <t>積分</t>
    <phoneticPr fontId="8" type="noConversion"/>
  </si>
  <si>
    <t>111年2月
立法院長盃</t>
    <phoneticPr fontId="8" type="noConversion"/>
  </si>
  <si>
    <t>110年3月
立法院長盃</t>
    <phoneticPr fontId="8" type="noConversion"/>
  </si>
  <si>
    <t>葉育銘</t>
  </si>
  <si>
    <t>-</t>
    <phoneticPr fontId="8" type="noConversion"/>
  </si>
  <si>
    <t>郭旭東</t>
  </si>
  <si>
    <t>謝憲宜</t>
  </si>
  <si>
    <t>陳銘曲</t>
  </si>
  <si>
    <t>陳昭印</t>
    <phoneticPr fontId="8" type="noConversion"/>
  </si>
  <si>
    <t>余鎮瑋</t>
  </si>
  <si>
    <t>莊茂雄</t>
  </si>
  <si>
    <t>張逸宸</t>
  </si>
  <si>
    <t>翁聖欽</t>
  </si>
  <si>
    <t>李志鴻</t>
  </si>
  <si>
    <t>黃嘉文</t>
  </si>
  <si>
    <t>黃冠揚</t>
  </si>
  <si>
    <t>邱筱峰</t>
  </si>
  <si>
    <t>林宏哲</t>
  </si>
  <si>
    <t>吳福隆</t>
  </si>
  <si>
    <t>余佳賢</t>
  </si>
  <si>
    <t>壯年網球男子雙打50歲組排名表</t>
    <phoneticPr fontId="8" type="noConversion"/>
  </si>
  <si>
    <t>陳宜超</t>
  </si>
  <si>
    <t>陳文岳</t>
  </si>
  <si>
    <t>劉益源</t>
    <phoneticPr fontId="8" type="noConversion"/>
  </si>
  <si>
    <t>陳寶星</t>
    <phoneticPr fontId="8" type="noConversion"/>
  </si>
  <si>
    <t>韓文喆</t>
  </si>
  <si>
    <t>戴光志</t>
  </si>
  <si>
    <t>葉日煌</t>
  </si>
  <si>
    <t>楊燿隆</t>
    <phoneticPr fontId="8" type="noConversion"/>
  </si>
  <si>
    <t>黃紹仁</t>
    <phoneticPr fontId="8" type="noConversion"/>
  </si>
  <si>
    <t>陳民英</t>
    <phoneticPr fontId="8" type="noConversion"/>
  </si>
  <si>
    <t>郭權財</t>
  </si>
  <si>
    <t>蘇晏永</t>
  </si>
  <si>
    <t>謝治民</t>
    <phoneticPr fontId="8" type="noConversion"/>
  </si>
  <si>
    <t>蔣宜勳</t>
  </si>
  <si>
    <t>劉坤明</t>
  </si>
  <si>
    <t>廖振唯</t>
  </si>
  <si>
    <t>陳偉成</t>
  </si>
  <si>
    <t>陳信良</t>
    <phoneticPr fontId="8" type="noConversion"/>
  </si>
  <si>
    <t>陳俊位</t>
  </si>
  <si>
    <t>吳俊男</t>
  </si>
  <si>
    <t>吳甫彥</t>
  </si>
  <si>
    <t>盧英治</t>
  </si>
  <si>
    <t>黃培恩</t>
  </si>
  <si>
    <t>陳聰敏</t>
  </si>
  <si>
    <t>陳孫鎧</t>
  </si>
  <si>
    <t>翁政棋</t>
  </si>
  <si>
    <t>林訓平</t>
  </si>
  <si>
    <t>林長寶</t>
  </si>
  <si>
    <t>林文欽</t>
  </si>
  <si>
    <t>李國豪</t>
  </si>
  <si>
    <t>吳東坤</t>
  </si>
  <si>
    <t>吳子元</t>
  </si>
  <si>
    <t>何秉憲</t>
  </si>
  <si>
    <t>王國銘</t>
  </si>
  <si>
    <t>壯年網球男子雙打55歲組排名表</t>
    <phoneticPr fontId="8" type="noConversion"/>
  </si>
  <si>
    <t>吳聖欽</t>
  </si>
  <si>
    <t>吳勤榮</t>
    <phoneticPr fontId="8" type="noConversion"/>
  </si>
  <si>
    <t>譚若恒</t>
  </si>
  <si>
    <t>劉良景</t>
  </si>
  <si>
    <t>楊童遠</t>
  </si>
  <si>
    <t>林瑞坪</t>
  </si>
  <si>
    <t>黃紹仁</t>
  </si>
  <si>
    <t>曾祥賢</t>
  </si>
  <si>
    <t>郭繼華</t>
    <phoneticPr fontId="8" type="noConversion"/>
  </si>
  <si>
    <t>郭忠榮</t>
  </si>
  <si>
    <t>季惠卿</t>
  </si>
  <si>
    <t>李景松</t>
  </si>
  <si>
    <t>江勁憲</t>
    <phoneticPr fontId="8" type="noConversion"/>
  </si>
  <si>
    <t>謝嘉益</t>
  </si>
  <si>
    <t>戴清文</t>
  </si>
  <si>
    <t>黃國雄</t>
    <phoneticPr fontId="8" type="noConversion"/>
  </si>
  <si>
    <t>黃展隆</t>
  </si>
  <si>
    <t>曾智仁</t>
  </si>
  <si>
    <t>陳進祿</t>
    <phoneticPr fontId="8" type="noConversion"/>
  </si>
  <si>
    <t>陳秋國</t>
  </si>
  <si>
    <t>陳力弘</t>
  </si>
  <si>
    <t>邱堃正</t>
  </si>
  <si>
    <t>林國雄</t>
  </si>
  <si>
    <t>吳真彬</t>
  </si>
  <si>
    <t>朱輝隆</t>
  </si>
  <si>
    <t>朱俊宜</t>
  </si>
  <si>
    <t>王三昌</t>
  </si>
  <si>
    <t>蔡佳翰</t>
  </si>
  <si>
    <t>陳炳宏</t>
  </si>
  <si>
    <t>柯彰坤</t>
  </si>
  <si>
    <t>林玄斌</t>
  </si>
  <si>
    <t>壯年網球男子雙打60歲組排名表</t>
    <phoneticPr fontId="8" type="noConversion"/>
  </si>
  <si>
    <t>盧天龍</t>
    <phoneticPr fontId="8" type="noConversion"/>
  </si>
  <si>
    <t>劉昆燁</t>
    <phoneticPr fontId="8" type="noConversion"/>
  </si>
  <si>
    <t>楊春城</t>
  </si>
  <si>
    <t>陳進祿</t>
  </si>
  <si>
    <t>陳登堡</t>
  </si>
  <si>
    <t>林維翔</t>
  </si>
  <si>
    <t>王燦騰</t>
  </si>
  <si>
    <t>鄭永全</t>
  </si>
  <si>
    <t>吳國安</t>
  </si>
  <si>
    <t>羅國城</t>
    <phoneticPr fontId="8" type="noConversion"/>
  </si>
  <si>
    <t>楊瑞和</t>
  </si>
  <si>
    <t>張簡華正</t>
  </si>
  <si>
    <t>張其政</t>
  </si>
  <si>
    <t>林崇城</t>
  </si>
  <si>
    <t>李景山</t>
  </si>
  <si>
    <t>任育成</t>
  </si>
  <si>
    <t>戴兆信</t>
  </si>
  <si>
    <t>蔡宗衡</t>
  </si>
  <si>
    <t>壯年網球男子雙打65歲組排名表</t>
    <phoneticPr fontId="8" type="noConversion"/>
  </si>
  <si>
    <t>王松村</t>
    <phoneticPr fontId="8" type="noConversion"/>
  </si>
  <si>
    <t>尹大明</t>
    <phoneticPr fontId="8" type="noConversion"/>
  </si>
  <si>
    <t>張堃雄</t>
  </si>
  <si>
    <t>孫盛展</t>
  </si>
  <si>
    <t>林榮財</t>
    <phoneticPr fontId="8" type="noConversion"/>
  </si>
  <si>
    <t>林文宏</t>
    <phoneticPr fontId="8" type="noConversion"/>
  </si>
  <si>
    <t>王祥舟</t>
    <phoneticPr fontId="8" type="noConversion"/>
  </si>
  <si>
    <t>鍾治仁</t>
  </si>
  <si>
    <t>許淳林</t>
  </si>
  <si>
    <t>翁明俊</t>
  </si>
  <si>
    <t>林啟宏</t>
    <phoneticPr fontId="8" type="noConversion"/>
  </si>
  <si>
    <t>羅慶德</t>
  </si>
  <si>
    <t>劉新地</t>
    <phoneticPr fontId="8" type="noConversion"/>
  </si>
  <si>
    <t>葉錦德</t>
    <phoneticPr fontId="8" type="noConversion"/>
  </si>
  <si>
    <t>曹超玲</t>
  </si>
  <si>
    <t>翁善牅</t>
  </si>
  <si>
    <t>林璋</t>
  </si>
  <si>
    <t>林啓宏</t>
  </si>
  <si>
    <t>林志榮</t>
  </si>
  <si>
    <t>吳國祥</t>
  </si>
  <si>
    <t>吳金源</t>
  </si>
  <si>
    <t>王昭輝</t>
  </si>
  <si>
    <t>陳春芳</t>
  </si>
  <si>
    <t>易凌峰</t>
  </si>
  <si>
    <t>壯年網球男子雙打70歲組排名表</t>
    <phoneticPr fontId="8" type="noConversion"/>
  </si>
  <si>
    <t>李英智</t>
    <phoneticPr fontId="18" type="noConversion"/>
  </si>
  <si>
    <t>-</t>
    <phoneticPr fontId="18" type="noConversion"/>
  </si>
  <si>
    <t>王國衍</t>
  </si>
  <si>
    <t>黃瑞添</t>
  </si>
  <si>
    <t>張殷嘉</t>
  </si>
  <si>
    <t>劉雲忠</t>
    <phoneticPr fontId="19" type="noConversion"/>
  </si>
  <si>
    <t>倪滿銘</t>
    <phoneticPr fontId="18" type="noConversion"/>
  </si>
  <si>
    <t>蕭長金</t>
    <phoneticPr fontId="19" type="noConversion"/>
  </si>
  <si>
    <t>鐘仕長</t>
    <phoneticPr fontId="18" type="noConversion"/>
  </si>
  <si>
    <t>林榮烋</t>
  </si>
  <si>
    <t>郭文深</t>
  </si>
  <si>
    <t>黃世華</t>
  </si>
  <si>
    <t>中村秀明</t>
    <phoneticPr fontId="19" type="noConversion"/>
  </si>
  <si>
    <t>蘇錦堂</t>
  </si>
  <si>
    <t>黃建賓</t>
  </si>
  <si>
    <t>張正興</t>
  </si>
  <si>
    <t>蔡信武</t>
  </si>
  <si>
    <t>許偉杰</t>
  </si>
  <si>
    <t>壯年網球男子雙打75歲組排名表</t>
    <phoneticPr fontId="8" type="noConversion"/>
  </si>
  <si>
    <t>陳俊成</t>
    <phoneticPr fontId="8" type="noConversion"/>
  </si>
  <si>
    <t>劉雲忠</t>
    <phoneticPr fontId="8" type="noConversion"/>
  </si>
  <si>
    <t>傅景志</t>
    <phoneticPr fontId="8" type="noConversion"/>
  </si>
  <si>
    <t>陳謹生</t>
    <phoneticPr fontId="19" type="noConversion"/>
  </si>
  <si>
    <t>陳當英</t>
    <phoneticPr fontId="8" type="noConversion"/>
  </si>
  <si>
    <t>陳政平</t>
    <phoneticPr fontId="1" type="noConversion"/>
  </si>
  <si>
    <t>排名和</t>
    <phoneticPr fontId="1" type="noConversion"/>
  </si>
  <si>
    <t>種子序</t>
    <phoneticPr fontId="1" type="noConversion"/>
  </si>
  <si>
    <t>余建政</t>
  </si>
  <si>
    <t>陳鴻麒</t>
  </si>
  <si>
    <t>王明鴻</t>
  </si>
  <si>
    <t>林經敏</t>
  </si>
  <si>
    <t>陳政平</t>
  </si>
  <si>
    <t>吳俊沂</t>
    <phoneticPr fontId="1" type="noConversion"/>
  </si>
  <si>
    <t>0912349293</t>
    <phoneticPr fontId="1" type="noConversion"/>
  </si>
  <si>
    <t>江志翔</t>
    <phoneticPr fontId="1" type="noConversion"/>
  </si>
  <si>
    <t>0911383780</t>
    <phoneticPr fontId="1" type="noConversion"/>
  </si>
  <si>
    <t>陳文湖</t>
    <phoneticPr fontId="1" type="noConversion"/>
  </si>
  <si>
    <t>0933627536</t>
    <phoneticPr fontId="1" type="noConversion"/>
  </si>
  <si>
    <t>許富盛</t>
    <phoneticPr fontId="1" type="noConversion"/>
  </si>
  <si>
    <t>0928335169</t>
    <phoneticPr fontId="1" type="noConversion"/>
  </si>
  <si>
    <t>柯慶姿</t>
    <phoneticPr fontId="1" type="noConversion"/>
  </si>
  <si>
    <t>0928437202</t>
    <phoneticPr fontId="1" type="noConversion"/>
  </si>
  <si>
    <t>王美珍</t>
    <phoneticPr fontId="1" type="noConversion"/>
  </si>
  <si>
    <t>0956333183</t>
    <phoneticPr fontId="1" type="noConversion"/>
  </si>
  <si>
    <t>各歲組合併比較,不分組,取最佳者</t>
    <phoneticPr fontId="1" type="noConversion"/>
  </si>
  <si>
    <t>劉玉德</t>
    <phoneticPr fontId="1" type="noConversion"/>
  </si>
  <si>
    <t>0933011370</t>
    <phoneticPr fontId="1" type="noConversion"/>
  </si>
  <si>
    <t>張戍為</t>
    <phoneticPr fontId="1" type="noConversion"/>
  </si>
  <si>
    <t>高雄市</t>
  </si>
  <si>
    <t>45歲+</t>
  </si>
  <si>
    <t>50歲+</t>
  </si>
  <si>
    <t>55歲+</t>
  </si>
  <si>
    <t>60歲+</t>
  </si>
  <si>
    <t>65歲+</t>
  </si>
  <si>
    <t>70歲+</t>
  </si>
  <si>
    <t>75歲+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</si>
</sst>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sz val="18"/>
      <color rgb="FFFF0000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微軟正黑體"/>
      <family val="2"/>
      <charset val="136"/>
    </font>
    <font>
      <sz val="12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2"/>
      <name val="Arial"/>
      <family val="2"/>
    </font>
    <font>
      <b/>
      <sz val="12"/>
      <name val="微軟正黑體"/>
      <family val="2"/>
      <charset val="136"/>
    </font>
    <font>
      <b/>
      <sz val="12"/>
      <name val="新細明體"/>
      <family val="1"/>
      <charset val="136"/>
    </font>
    <font>
      <sz val="11"/>
      <color theme="1"/>
      <name val="Calibri"/>
      <family val="2"/>
    </font>
    <font>
      <sz val="12"/>
      <color indexed="8"/>
      <name val="微軟正黑體"/>
      <family val="2"/>
      <charset val="136"/>
    </font>
    <font>
      <sz val="8"/>
      <name val="Arial"/>
      <family val="2"/>
    </font>
    <font>
      <sz val="9"/>
      <name val="細明體"/>
      <family val="3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6" fillId="0" borderId="0"/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center" vertical="center"/>
    </xf>
    <xf numFmtId="49" fontId="2" fillId="0" borderId="6" xfId="0" quotePrefix="1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16" xfId="0" quotePrefix="1" applyNumberFormat="1" applyFont="1" applyBorder="1" applyAlignment="1">
      <alignment horizontal="center" vertical="center"/>
    </xf>
    <xf numFmtId="49" fontId="2" fillId="0" borderId="8" xfId="0" quotePrefix="1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22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 shrinkToFit="1"/>
    </xf>
    <xf numFmtId="0" fontId="13" fillId="2" borderId="22" xfId="1" applyFont="1" applyFill="1" applyBorder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6" fillId="0" borderId="0" xfId="1">
      <alignment vertical="center"/>
    </xf>
    <xf numFmtId="0" fontId="10" fillId="0" borderId="16" xfId="1" applyFont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2" fillId="0" borderId="22" xfId="2" applyFont="1" applyBorder="1" applyAlignment="1">
      <alignment horizontal="center" wrapText="1"/>
    </xf>
    <xf numFmtId="49" fontId="12" fillId="2" borderId="22" xfId="1" applyNumberFormat="1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>
      <alignment horizontal="center" vertical="center"/>
    </xf>
    <xf numFmtId="49" fontId="12" fillId="2" borderId="22" xfId="1" applyNumberFormat="1" applyFont="1" applyFill="1" applyBorder="1" applyAlignment="1">
      <alignment horizontal="center" vertical="center" shrinkToFit="1"/>
    </xf>
    <xf numFmtId="0" fontId="17" fillId="0" borderId="22" xfId="2" applyFont="1" applyBorder="1" applyAlignment="1">
      <alignment horizontal="center" wrapText="1"/>
    </xf>
    <xf numFmtId="0" fontId="10" fillId="0" borderId="26" xfId="1" applyFont="1" applyBorder="1" applyAlignment="1">
      <alignment horizontal="center" vertical="center"/>
    </xf>
    <xf numFmtId="49" fontId="10" fillId="2" borderId="16" xfId="1" applyNumberFormat="1" applyFont="1" applyFill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49" fontId="10" fillId="2" borderId="16" xfId="1" applyNumberFormat="1" applyFont="1" applyFill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wrapText="1"/>
    </xf>
    <xf numFmtId="0" fontId="2" fillId="0" borderId="2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2" fillId="0" borderId="3" xfId="0" quotePrefix="1" applyNumberFormat="1" applyFont="1" applyBorder="1" applyAlignment="1">
      <alignment horizontal="center" vertical="center"/>
    </xf>
    <xf numFmtId="49" fontId="2" fillId="0" borderId="30" xfId="0" quotePrefix="1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</cellXfs>
  <cellStyles count="3">
    <cellStyle name="Normal" xfId="2" xr:uid="{339FF8F1-2C23-4AEF-9856-C03D363CE983}"/>
    <cellStyle name="一般" xfId="0" builtinId="0"/>
    <cellStyle name="一般 2" xfId="1" xr:uid="{D429EF17-CC19-4DB2-A847-768A5EEE9182}"/>
  </cellStyles>
  <dxfs count="95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tabSelected="1" zoomScaleNormal="100" workbookViewId="0">
      <selection activeCell="L1" sqref="L1"/>
    </sheetView>
  </sheetViews>
  <sheetFormatPr defaultColWidth="9" defaultRowHeight="24.6"/>
  <cols>
    <col min="1" max="1" width="5.109375" style="4" customWidth="1"/>
    <col min="2" max="2" width="19.6640625" style="4" hidden="1" customWidth="1"/>
    <col min="3" max="3" width="13.5546875" style="4" customWidth="1"/>
    <col min="4" max="4" width="19.6640625" style="26" customWidth="1"/>
    <col min="5" max="5" width="13.88671875" style="4" customWidth="1"/>
    <col min="6" max="6" width="5.33203125" style="4" customWidth="1"/>
    <col min="7" max="7" width="5.6640625" style="4" customWidth="1"/>
    <col min="8" max="8" width="12.77734375" style="4" customWidth="1"/>
    <col min="9" max="11" width="9" style="4"/>
    <col min="12" max="12" width="10.77734375" style="4" customWidth="1"/>
    <col min="13" max="19" width="8.77734375" style="4" customWidth="1"/>
    <col min="20" max="21" width="7.77734375" style="1" customWidth="1"/>
    <col min="22" max="22" width="7.77734375" style="1" hidden="1" customWidth="1"/>
    <col min="23" max="23" width="0" style="1" hidden="1" customWidth="1"/>
    <col min="24" max="16384" width="9" style="1"/>
  </cols>
  <sheetData>
    <row r="1" spans="1:23" ht="25.2" thickBot="1">
      <c r="A1" s="14" t="s">
        <v>28</v>
      </c>
      <c r="B1" s="17"/>
      <c r="C1" s="74"/>
      <c r="D1" s="90"/>
      <c r="E1" s="74" t="s">
        <v>384</v>
      </c>
      <c r="F1" s="74"/>
      <c r="G1" s="74"/>
      <c r="H1" s="74"/>
      <c r="I1" s="74"/>
      <c r="J1" s="74"/>
      <c r="K1" s="74"/>
      <c r="L1" s="74"/>
      <c r="M1" s="93" t="s">
        <v>576</v>
      </c>
    </row>
    <row r="2" spans="1:23" ht="31.2" thickBot="1">
      <c r="A2" s="16" t="s">
        <v>29</v>
      </c>
      <c r="B2" s="2" t="s">
        <v>0</v>
      </c>
      <c r="C2" s="2" t="s">
        <v>0</v>
      </c>
      <c r="D2" s="20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80" t="s">
        <v>557</v>
      </c>
      <c r="K2" s="80" t="s">
        <v>558</v>
      </c>
      <c r="L2" s="75"/>
      <c r="M2" s="92" t="s">
        <v>581</v>
      </c>
      <c r="N2" s="92" t="s">
        <v>582</v>
      </c>
      <c r="O2" s="92" t="s">
        <v>583</v>
      </c>
      <c r="P2" s="92" t="s">
        <v>584</v>
      </c>
      <c r="Q2" s="92" t="s">
        <v>585</v>
      </c>
      <c r="R2" s="92" t="s">
        <v>586</v>
      </c>
      <c r="S2" s="92" t="s">
        <v>587</v>
      </c>
    </row>
    <row r="3" spans="1:23" ht="25.2" thickBot="1">
      <c r="A3" s="14">
        <v>1</v>
      </c>
      <c r="B3" s="5" t="s">
        <v>13</v>
      </c>
      <c r="C3" s="12" t="str">
        <f t="shared" ref="C3:C34" si="0">SUBSTITUTE(B3," ","")</f>
        <v>劉坤明</v>
      </c>
      <c r="D3" s="21" t="s">
        <v>15</v>
      </c>
      <c r="E3" s="6" t="s">
        <v>17</v>
      </c>
      <c r="F3" s="6" t="s">
        <v>12</v>
      </c>
      <c r="G3" s="6"/>
      <c r="H3" s="6">
        <v>59</v>
      </c>
      <c r="I3" s="6">
        <v>52</v>
      </c>
      <c r="J3" s="97">
        <f>N3+N4</f>
        <v>1012</v>
      </c>
      <c r="K3" s="96">
        <v>8</v>
      </c>
      <c r="L3" s="76"/>
      <c r="M3" s="40">
        <f>IF(C3&gt;"",IFERROR(VLOOKUP(C3,'45男雙'!$J$4:$K$19,2,0),999),999)</f>
        <v>999</v>
      </c>
      <c r="N3" s="91">
        <f>IF(C3&gt;"",IFERROR(VLOOKUP(C3,'50男雙 '!$J$4:$K$37,2,0),999))</f>
        <v>13</v>
      </c>
      <c r="O3" s="40">
        <f>IF(C3&gt;"",IFERROR(VLOOKUP(C3,'55男雙'!$J$4:$K$35,2,0),999))</f>
        <v>999</v>
      </c>
      <c r="P3" s="40">
        <f>IF(C3&gt;"",IFERROR(VLOOKUP(C3,'60男雙 (2)'!$J$4:$K$26,2,0),999))</f>
        <v>999</v>
      </c>
      <c r="Q3" s="40">
        <f>IF(C3&gt;"",IFERROR(VLOOKUP(C3,'65男雙'!$J$4:$K$27,2,0),999))</f>
        <v>999</v>
      </c>
      <c r="R3" s="40">
        <f>IF(C3&gt;"",IFERROR(VLOOKUP(C3,'70男雙'!$J$4:$K$20,2,0),999))</f>
        <v>999</v>
      </c>
      <c r="S3" s="40">
        <f>IF(C3&gt;"",IFERROR(VLOOKUP(C3,'75男雙'!$J$4:$K$8,2,0),999))</f>
        <v>999</v>
      </c>
      <c r="V3" s="73">
        <v>1</v>
      </c>
      <c r="W3" s="1">
        <v>2</v>
      </c>
    </row>
    <row r="4" spans="1:23" ht="25.2" thickBot="1">
      <c r="A4" s="16"/>
      <c r="B4" s="7" t="s">
        <v>14</v>
      </c>
      <c r="C4" s="12" t="str">
        <f t="shared" si="0"/>
        <v>黃文明</v>
      </c>
      <c r="D4" s="22" t="s">
        <v>16</v>
      </c>
      <c r="E4" s="8" t="s">
        <v>18</v>
      </c>
      <c r="F4" s="8" t="s">
        <v>12</v>
      </c>
      <c r="G4" s="9"/>
      <c r="H4" s="9">
        <v>59</v>
      </c>
      <c r="I4" s="9">
        <v>52</v>
      </c>
      <c r="J4" s="98"/>
      <c r="K4" s="96"/>
      <c r="L4" s="76"/>
      <c r="M4" s="40">
        <f>IF(C4&gt;"",IFERROR(VLOOKUP(C4,'45男雙'!$J$4:$K$19,2,0),999),999)</f>
        <v>999</v>
      </c>
      <c r="N4" s="40">
        <f>IF(C4&gt;"",IFERROR(VLOOKUP(C4,'50男雙 '!$J$4:$K$37,2,0),999))</f>
        <v>999</v>
      </c>
      <c r="O4" s="40">
        <f>IF(C4&gt;"",IFERROR(VLOOKUP(C4,'55男雙'!$J$4:$K$35,2,0),999))</f>
        <v>999</v>
      </c>
      <c r="P4" s="82">
        <f>IF(C4&gt;"",IFERROR(VLOOKUP(C4,'60男雙 (2)'!$J$4:$K$26,2,0),999))</f>
        <v>999</v>
      </c>
      <c r="Q4" s="40">
        <f>IF(C4&gt;"",IFERROR(VLOOKUP(C4,'65男雙'!$J$4:$K$27,2,0),999))</f>
        <v>999</v>
      </c>
      <c r="R4" s="40">
        <f>IF(C4&gt;"",IFERROR(VLOOKUP(C4,'70男雙'!$J$4:$K$20,2,0),999))</f>
        <v>999</v>
      </c>
      <c r="S4" s="40">
        <f>IF(C4&gt;"",IFERROR(VLOOKUP(C4,'75男雙'!$J$4:$K$8,2,0),999))</f>
        <v>999</v>
      </c>
      <c r="V4" s="73">
        <v>2</v>
      </c>
      <c r="W4" s="1">
        <v>4</v>
      </c>
    </row>
    <row r="5" spans="1:23" ht="25.2" thickBot="1">
      <c r="A5" s="14">
        <v>2</v>
      </c>
      <c r="B5" s="5" t="s">
        <v>33</v>
      </c>
      <c r="C5" s="12" t="str">
        <f t="shared" si="0"/>
        <v>蕭年晉</v>
      </c>
      <c r="D5" s="21" t="s">
        <v>40</v>
      </c>
      <c r="E5" s="6" t="s">
        <v>17</v>
      </c>
      <c r="F5" s="6" t="s">
        <v>12</v>
      </c>
      <c r="G5" s="6"/>
      <c r="H5" s="6">
        <v>61</v>
      </c>
      <c r="I5" s="6">
        <v>50</v>
      </c>
      <c r="J5" s="99">
        <f>N5+N6</f>
        <v>1998</v>
      </c>
      <c r="K5" s="96"/>
      <c r="L5" s="76"/>
      <c r="M5" s="40">
        <f>IF(C5&gt;"",IFERROR(VLOOKUP(C5,'45男雙'!$J$4:$K$19,2,0),999),999)</f>
        <v>999</v>
      </c>
      <c r="N5" s="40">
        <f>IF(C5&gt;"",IFERROR(VLOOKUP(C5,'50男雙 '!$J$4:$K$37,2,0),999))</f>
        <v>999</v>
      </c>
      <c r="O5" s="40">
        <f>IF(C5&gt;"",IFERROR(VLOOKUP(C5,'55男雙'!$J$4:$K$35,2,0),999))</f>
        <v>999</v>
      </c>
      <c r="P5" s="82">
        <f>IF(C5&gt;"",IFERROR(VLOOKUP(C5,'60男雙 (2)'!$J$4:$K$26,2,0),999))</f>
        <v>999</v>
      </c>
      <c r="Q5" s="40">
        <f>IF(C5&gt;"",IFERROR(VLOOKUP(C5,'65男雙'!$J$4:$K$27,2,0),999))</f>
        <v>999</v>
      </c>
      <c r="R5" s="40">
        <f>IF(C5&gt;"",IFERROR(VLOOKUP(C5,'70男雙'!$J$4:$K$20,2,0),999))</f>
        <v>999</v>
      </c>
      <c r="S5" s="40">
        <f>IF(C5&gt;"",IFERROR(VLOOKUP(C5,'75男雙'!$J$4:$K$8,2,0),999))</f>
        <v>999</v>
      </c>
      <c r="V5" s="73">
        <v>3</v>
      </c>
      <c r="W5" s="1">
        <v>6</v>
      </c>
    </row>
    <row r="6" spans="1:23" ht="25.2" thickBot="1">
      <c r="A6" s="16"/>
      <c r="B6" s="7" t="s">
        <v>34</v>
      </c>
      <c r="C6" s="12" t="str">
        <f t="shared" si="0"/>
        <v>李征</v>
      </c>
      <c r="D6" s="22" t="s">
        <v>41</v>
      </c>
      <c r="E6" s="9" t="s">
        <v>37</v>
      </c>
      <c r="F6" s="8" t="s">
        <v>12</v>
      </c>
      <c r="G6" s="9"/>
      <c r="H6" s="9">
        <v>61</v>
      </c>
      <c r="I6" s="9">
        <v>50</v>
      </c>
      <c r="J6" s="98"/>
      <c r="K6" s="96"/>
      <c r="L6" s="76"/>
      <c r="M6" s="40">
        <f>IF(C6&gt;"",IFERROR(VLOOKUP(C6,'45男雙'!$J$4:$K$19,2,0),999),999)</f>
        <v>999</v>
      </c>
      <c r="N6" s="40">
        <f>IF(C6&gt;"",IFERROR(VLOOKUP(C6,'50男雙 '!$J$4:$K$37,2,0),999))</f>
        <v>999</v>
      </c>
      <c r="O6" s="40">
        <f>IF(C6&gt;"",IFERROR(VLOOKUP(C6,'55男雙'!$J$4:$K$35,2,0),999))</f>
        <v>999</v>
      </c>
      <c r="P6" s="82">
        <f>IF(C6&gt;"",IFERROR(VLOOKUP(C6,'60男雙 (2)'!$J$4:$K$26,2,0),999))</f>
        <v>999</v>
      </c>
      <c r="Q6" s="40">
        <f>IF(C6&gt;"",IFERROR(VLOOKUP(C6,'65男雙'!$J$4:$K$27,2,0),999))</f>
        <v>999</v>
      </c>
      <c r="R6" s="40">
        <f>IF(C6&gt;"",IFERROR(VLOOKUP(C6,'70男雙'!$J$4:$K$20,2,0),999))</f>
        <v>999</v>
      </c>
      <c r="S6" s="40">
        <f>IF(C6&gt;"",IFERROR(VLOOKUP(C6,'75男雙'!$J$4:$K$8,2,0),999))</f>
        <v>999</v>
      </c>
      <c r="V6" s="73">
        <v>4</v>
      </c>
      <c r="W6" s="1">
        <v>25</v>
      </c>
    </row>
    <row r="7" spans="1:23" ht="25.2" thickBot="1">
      <c r="A7" s="14">
        <v>3</v>
      </c>
      <c r="B7" s="5" t="s">
        <v>35</v>
      </c>
      <c r="C7" s="12" t="str">
        <f t="shared" si="0"/>
        <v>詹程翔</v>
      </c>
      <c r="D7" s="21" t="s">
        <v>42</v>
      </c>
      <c r="E7" s="6" t="s">
        <v>38</v>
      </c>
      <c r="F7" s="6" t="s">
        <v>12</v>
      </c>
      <c r="G7" s="6"/>
      <c r="H7" s="6">
        <v>64</v>
      </c>
      <c r="I7" s="6">
        <v>47</v>
      </c>
      <c r="J7" s="99">
        <v>1998</v>
      </c>
      <c r="K7" s="96"/>
      <c r="L7" s="76"/>
      <c r="M7" s="40">
        <f>IF(C7&gt;"",IFERROR(VLOOKUP(C7,'45男雙'!$J$4:$K$19,2,0),999),999)</f>
        <v>999</v>
      </c>
      <c r="N7" s="40">
        <f>IF(C7&gt;"",IFERROR(VLOOKUP(C7,'50男雙 '!$J$4:$K$37,2,0),999))</f>
        <v>999</v>
      </c>
      <c r="O7" s="40">
        <f>IF(C7&gt;"",IFERROR(VLOOKUP(C7,'55男雙'!$J$4:$K$35,2,0),999))</f>
        <v>999</v>
      </c>
      <c r="P7" s="82">
        <f>IF(C7&gt;"",IFERROR(VLOOKUP(C7,'60男雙 (2)'!$J$4:$K$26,2,0),999))</f>
        <v>999</v>
      </c>
      <c r="Q7" s="40">
        <f>IF(C7&gt;"",IFERROR(VLOOKUP(C7,'65男雙'!$J$4:$K$27,2,0),999))</f>
        <v>999</v>
      </c>
      <c r="R7" s="40">
        <f>IF(C7&gt;"",IFERROR(VLOOKUP(C7,'70男雙'!$J$4:$K$20,2,0),999))</f>
        <v>999</v>
      </c>
      <c r="S7" s="40">
        <f>IF(C7&gt;"",IFERROR(VLOOKUP(C7,'75男雙'!$J$4:$K$8,2,0),999))</f>
        <v>999</v>
      </c>
      <c r="V7" s="73">
        <v>5</v>
      </c>
      <c r="W7" s="1">
        <v>1003</v>
      </c>
    </row>
    <row r="8" spans="1:23" ht="25.2" thickBot="1">
      <c r="A8" s="16"/>
      <c r="B8" s="7" t="s">
        <v>36</v>
      </c>
      <c r="C8" s="12" t="str">
        <f t="shared" si="0"/>
        <v>謝金樹</v>
      </c>
      <c r="D8" s="22" t="s">
        <v>43</v>
      </c>
      <c r="E8" s="9" t="s">
        <v>39</v>
      </c>
      <c r="F8" s="8" t="s">
        <v>12</v>
      </c>
      <c r="G8" s="9"/>
      <c r="H8" s="9">
        <v>57</v>
      </c>
      <c r="I8" s="9">
        <v>54</v>
      </c>
      <c r="J8" s="98"/>
      <c r="K8" s="96"/>
      <c r="L8" s="76"/>
      <c r="M8" s="40">
        <f>IF(C8&gt;"",IFERROR(VLOOKUP(C8,'45男雙'!$J$4:$K$19,2,0),999),999)</f>
        <v>999</v>
      </c>
      <c r="N8" s="40">
        <f>IF(C8&gt;"",IFERROR(VLOOKUP(C8,'50男雙 '!$J$4:$K$37,2,0),999))</f>
        <v>999</v>
      </c>
      <c r="O8" s="40">
        <f>IF(C8&gt;"",IFERROR(VLOOKUP(C8,'55男雙'!$J$4:$K$35,2,0),999))</f>
        <v>999</v>
      </c>
      <c r="P8" s="82">
        <f>IF(C8&gt;"",IFERROR(VLOOKUP(C8,'60男雙 (2)'!$J$4:$K$26,2,0),999))</f>
        <v>999</v>
      </c>
      <c r="Q8" s="40">
        <f>IF(C8&gt;"",IFERROR(VLOOKUP(C8,'65男雙'!$J$4:$K$27,2,0),999))</f>
        <v>999</v>
      </c>
      <c r="R8" s="40">
        <f>IF(C8&gt;"",IFERROR(VLOOKUP(C8,'70男雙'!$J$4:$K$20,2,0),999))</f>
        <v>999</v>
      </c>
      <c r="S8" s="40">
        <f>IF(C8&gt;"",IFERROR(VLOOKUP(C8,'75男雙'!$J$4:$K$8,2,0),999))</f>
        <v>999</v>
      </c>
      <c r="V8" s="73">
        <v>6</v>
      </c>
      <c r="W8" s="1">
        <v>1006</v>
      </c>
    </row>
    <row r="9" spans="1:23" ht="25.2" thickBot="1">
      <c r="A9" s="14">
        <v>4</v>
      </c>
      <c r="B9" s="5" t="s">
        <v>58</v>
      </c>
      <c r="C9" s="12" t="str">
        <f t="shared" si="0"/>
        <v>張逸宸</v>
      </c>
      <c r="D9" s="21" t="s">
        <v>61</v>
      </c>
      <c r="E9" s="6" t="s">
        <v>60</v>
      </c>
      <c r="F9" s="6" t="s">
        <v>12</v>
      </c>
      <c r="G9" s="6"/>
      <c r="H9" s="6">
        <v>66</v>
      </c>
      <c r="I9" s="6">
        <v>45</v>
      </c>
      <c r="J9" s="99">
        <f>M9+M10</f>
        <v>1006</v>
      </c>
      <c r="K9" s="96">
        <v>6</v>
      </c>
      <c r="L9" s="76"/>
      <c r="M9" s="91">
        <f>IF(C9&gt;"",IFERROR(VLOOKUP(C9,'45男雙'!$J$4:$K$19,2,0),999),999)</f>
        <v>7</v>
      </c>
      <c r="N9" s="40">
        <f>IF(C9&gt;"",IFERROR(VLOOKUP(C9,'50男雙 '!$J$4:$K$37,2,0),999))</f>
        <v>999</v>
      </c>
      <c r="O9" s="40">
        <f>IF(C9&gt;"",IFERROR(VLOOKUP(C9,'55男雙'!$J$4:$K$35,2,0),999))</f>
        <v>999</v>
      </c>
      <c r="P9" s="82">
        <f>IF(C9&gt;"",IFERROR(VLOOKUP(C9,'60男雙 (2)'!$J$4:$K$26,2,0),999))</f>
        <v>999</v>
      </c>
      <c r="Q9" s="40">
        <f>IF(C9&gt;"",IFERROR(VLOOKUP(C9,'65男雙'!$J$4:$K$27,2,0),999))</f>
        <v>999</v>
      </c>
      <c r="R9" s="40">
        <f>IF(C9&gt;"",IFERROR(VLOOKUP(C9,'70男雙'!$J$4:$K$20,2,0),999))</f>
        <v>999</v>
      </c>
      <c r="S9" s="40">
        <f>IF(C9&gt;"",IFERROR(VLOOKUP(C9,'75男雙'!$J$4:$K$8,2,0),999))</f>
        <v>999</v>
      </c>
      <c r="V9" s="73">
        <v>7</v>
      </c>
      <c r="W9" s="1">
        <v>1006</v>
      </c>
    </row>
    <row r="10" spans="1:23" ht="25.2" thickBot="1">
      <c r="A10" s="16"/>
      <c r="B10" s="7" t="s">
        <v>59</v>
      </c>
      <c r="C10" s="12" t="str">
        <f t="shared" si="0"/>
        <v>廖啟雲</v>
      </c>
      <c r="D10" s="24"/>
      <c r="E10" s="9" t="s">
        <v>62</v>
      </c>
      <c r="F10" s="8" t="s">
        <v>12</v>
      </c>
      <c r="G10" s="9"/>
      <c r="H10" s="9">
        <v>55</v>
      </c>
      <c r="I10" s="9">
        <v>56</v>
      </c>
      <c r="J10" s="98"/>
      <c r="K10" s="96"/>
      <c r="L10" s="76"/>
      <c r="M10" s="40">
        <f>IF(C10&gt;"",IFERROR(VLOOKUP(C10,'45男雙'!$J$4:$K$19,2,0),999),999)</f>
        <v>999</v>
      </c>
      <c r="N10" s="40">
        <f>IF(C10&gt;"",IFERROR(VLOOKUP(C10,'50男雙 '!$J$4:$K$37,2,0),999))</f>
        <v>999</v>
      </c>
      <c r="O10" s="40">
        <f>IF(C10&gt;"",IFERROR(VLOOKUP(C10,'55男雙'!$J$4:$K$35,2,0),999))</f>
        <v>999</v>
      </c>
      <c r="P10" s="82">
        <f>IF(C10&gt;"",IFERROR(VLOOKUP(C10,'60男雙 (2)'!$J$4:$K$26,2,0),999))</f>
        <v>999</v>
      </c>
      <c r="Q10" s="40">
        <f>IF(C10&gt;"",IFERROR(VLOOKUP(C10,'65男雙'!$J$4:$K$27,2,0),999))</f>
        <v>999</v>
      </c>
      <c r="R10" s="40">
        <f>IF(C10&gt;"",IFERROR(VLOOKUP(C10,'70男雙'!$J$4:$K$20,2,0),999))</f>
        <v>999</v>
      </c>
      <c r="S10" s="40">
        <f>IF(C10&gt;"",IFERROR(VLOOKUP(C10,'75男雙'!$J$4:$K$8,2,0),999))</f>
        <v>999</v>
      </c>
      <c r="V10" s="73">
        <v>8</v>
      </c>
      <c r="W10" s="1">
        <v>1012</v>
      </c>
    </row>
    <row r="11" spans="1:23" ht="25.2" thickBot="1">
      <c r="A11" s="14">
        <v>5</v>
      </c>
      <c r="B11" s="5" t="s">
        <v>63</v>
      </c>
      <c r="C11" s="12" t="str">
        <f t="shared" si="0"/>
        <v>葉育銘</v>
      </c>
      <c r="D11" s="21" t="s">
        <v>65</v>
      </c>
      <c r="E11" s="6" t="s">
        <v>11</v>
      </c>
      <c r="F11" s="6" t="s">
        <v>12</v>
      </c>
      <c r="G11" s="6"/>
      <c r="H11" s="6">
        <v>59</v>
      </c>
      <c r="I11" s="6">
        <v>52</v>
      </c>
      <c r="J11" s="99">
        <v>2</v>
      </c>
      <c r="K11" s="96">
        <v>1</v>
      </c>
      <c r="L11" s="76"/>
      <c r="M11" s="91">
        <f>IF(C11&gt;"",IFERROR(VLOOKUP(C11,'45男雙'!$J$4:$K$19,2,0),999),999)</f>
        <v>1</v>
      </c>
      <c r="N11" s="40">
        <f>IF(C11&gt;"",IFERROR(VLOOKUP(C11,'50男雙 '!$J$4:$K$37,2,0),999))</f>
        <v>999</v>
      </c>
      <c r="O11" s="40">
        <f>IF(C11&gt;"",IFERROR(VLOOKUP(C11,'55男雙'!$J$4:$K$35,2,0),999))</f>
        <v>999</v>
      </c>
      <c r="P11" s="82">
        <f>IF(C11&gt;"",IFERROR(VLOOKUP(C11,'60男雙 (2)'!$J$4:$K$26,2,0),999))</f>
        <v>999</v>
      </c>
      <c r="Q11" s="40">
        <f>IF(C11&gt;"",IFERROR(VLOOKUP(C11,'65男雙'!$J$4:$K$27,2,0),999))</f>
        <v>999</v>
      </c>
      <c r="R11" s="40">
        <f>IF(C11&gt;"",IFERROR(VLOOKUP(C11,'70男雙'!$J$4:$K$20,2,0),999))</f>
        <v>999</v>
      </c>
      <c r="S11" s="40">
        <f>IF(C11&gt;"",IFERROR(VLOOKUP(C11,'75男雙'!$J$4:$K$8,2,0),999))</f>
        <v>999</v>
      </c>
      <c r="V11" s="73">
        <v>9</v>
      </c>
      <c r="W11" s="1">
        <v>1021</v>
      </c>
    </row>
    <row r="12" spans="1:23" ht="25.2" thickBot="1">
      <c r="A12" s="16"/>
      <c r="B12" s="7" t="s">
        <v>64</v>
      </c>
      <c r="C12" s="12" t="str">
        <f t="shared" si="0"/>
        <v>郭旭東</v>
      </c>
      <c r="D12" s="22" t="s">
        <v>66</v>
      </c>
      <c r="E12" s="8" t="s">
        <v>11</v>
      </c>
      <c r="F12" s="8" t="s">
        <v>12</v>
      </c>
      <c r="G12" s="9"/>
      <c r="H12" s="9">
        <v>62</v>
      </c>
      <c r="I12" s="9">
        <v>49</v>
      </c>
      <c r="J12" s="98"/>
      <c r="K12" s="96"/>
      <c r="L12" s="76"/>
      <c r="M12" s="91">
        <f>IF(C12&gt;"",IFERROR(VLOOKUP(C12,'45男雙'!$J$4:$K$19,2,0),999),999)</f>
        <v>1</v>
      </c>
      <c r="N12" s="40">
        <f>IF(C12&gt;"",IFERROR(VLOOKUP(C12,'50男雙 '!$J$4:$K$37,2,0),999))</f>
        <v>999</v>
      </c>
      <c r="O12" s="40">
        <f>IF(C12&gt;"",IFERROR(VLOOKUP(C12,'55男雙'!$J$4:$K$35,2,0),999))</f>
        <v>999</v>
      </c>
      <c r="P12" s="82">
        <f>IF(C12&gt;"",IFERROR(VLOOKUP(C12,'60男雙 (2)'!$J$4:$K$26,2,0),999))</f>
        <v>999</v>
      </c>
      <c r="Q12" s="40">
        <f>IF(C12&gt;"",IFERROR(VLOOKUP(C12,'65男雙'!$J$4:$K$27,2,0),999))</f>
        <v>999</v>
      </c>
      <c r="R12" s="40">
        <f>IF(C12&gt;"",IFERROR(VLOOKUP(C12,'70男雙'!$J$4:$K$20,2,0),999))</f>
        <v>999</v>
      </c>
      <c r="S12" s="40">
        <f>IF(C12&gt;"",IFERROR(VLOOKUP(C12,'75男雙'!$J$4:$K$8,2,0),999))</f>
        <v>999</v>
      </c>
      <c r="V12" s="73">
        <v>10</v>
      </c>
      <c r="W12" s="1">
        <v>1021</v>
      </c>
    </row>
    <row r="13" spans="1:23" ht="25.2" thickBot="1">
      <c r="A13" s="14">
        <v>6</v>
      </c>
      <c r="B13" s="5" t="s">
        <v>107</v>
      </c>
      <c r="C13" s="12" t="str">
        <f t="shared" si="0"/>
        <v>吳癸綱</v>
      </c>
      <c r="D13" s="25" t="s">
        <v>105</v>
      </c>
      <c r="E13" s="6" t="s">
        <v>60</v>
      </c>
      <c r="F13" s="18" t="s">
        <v>12</v>
      </c>
      <c r="G13" s="6"/>
      <c r="H13" s="6">
        <v>58</v>
      </c>
      <c r="I13" s="6">
        <v>53</v>
      </c>
      <c r="J13" s="99">
        <f>N13+N14</f>
        <v>1021</v>
      </c>
      <c r="K13" s="96"/>
      <c r="L13" s="76"/>
      <c r="M13" s="40">
        <f>IF(C13&gt;"",IFERROR(VLOOKUP(C13,'45男雙'!$J$4:$K$19,2,0),999),999)</f>
        <v>999</v>
      </c>
      <c r="N13" s="40">
        <f>IF(C13&gt;"",IFERROR(VLOOKUP(C13,'50男雙 '!$J$4:$K$37,2,0),999))</f>
        <v>999</v>
      </c>
      <c r="O13" s="40">
        <f>IF(C13&gt;"",IFERROR(VLOOKUP(C13,'55男雙'!$J$4:$K$35,2,0),999))</f>
        <v>999</v>
      </c>
      <c r="P13" s="82">
        <f>IF(C13&gt;"",IFERROR(VLOOKUP(C13,'60男雙 (2)'!$J$4:$K$26,2,0),999))</f>
        <v>999</v>
      </c>
      <c r="Q13" s="40">
        <f>IF(C13&gt;"",IFERROR(VLOOKUP(C13,'65男雙'!$J$4:$K$27,2,0),999))</f>
        <v>999</v>
      </c>
      <c r="R13" s="40">
        <f>IF(C13&gt;"",IFERROR(VLOOKUP(C13,'70男雙'!$J$4:$K$20,2,0),999))</f>
        <v>999</v>
      </c>
      <c r="S13" s="40">
        <f>IF(C13&gt;"",IFERROR(VLOOKUP(C13,'75男雙'!$J$4:$K$8,2,0),999))</f>
        <v>999</v>
      </c>
      <c r="V13" s="73">
        <v>11</v>
      </c>
      <c r="W13" s="1">
        <v>1021</v>
      </c>
    </row>
    <row r="14" spans="1:23" ht="25.2" thickBot="1">
      <c r="A14" s="15"/>
      <c r="B14" s="30" t="s">
        <v>106</v>
      </c>
      <c r="C14" s="12" t="str">
        <f t="shared" si="0"/>
        <v>吳東坤</v>
      </c>
      <c r="D14" s="31"/>
      <c r="E14" s="10" t="s">
        <v>60</v>
      </c>
      <c r="F14" s="10" t="s">
        <v>12</v>
      </c>
      <c r="G14" s="32"/>
      <c r="H14" s="32">
        <v>59</v>
      </c>
      <c r="I14" s="32">
        <v>52</v>
      </c>
      <c r="J14" s="98"/>
      <c r="K14" s="96"/>
      <c r="L14" s="76"/>
      <c r="M14" s="40">
        <f>IF(C14&gt;"",IFERROR(VLOOKUP(C14,'45男雙'!$J$4:$K$19,2,0),999),999)</f>
        <v>999</v>
      </c>
      <c r="N14" s="91">
        <f>IF(C14&gt;"",IFERROR(VLOOKUP(C14,'50男雙 '!$J$4:$K$37,2,0),999))</f>
        <v>22</v>
      </c>
      <c r="O14" s="40">
        <f>IF(C14&gt;"",IFERROR(VLOOKUP(C14,'55男雙'!$J$4:$K$35,2,0),999))</f>
        <v>999</v>
      </c>
      <c r="P14" s="82">
        <f>IF(C14&gt;"",IFERROR(VLOOKUP(C14,'60男雙 (2)'!$J$4:$K$26,2,0),999))</f>
        <v>999</v>
      </c>
      <c r="Q14" s="40">
        <f>IF(C14&gt;"",IFERROR(VLOOKUP(C14,'65男雙'!$J$4:$K$27,2,0),999))</f>
        <v>999</v>
      </c>
      <c r="R14" s="40">
        <f>IF(C14&gt;"",IFERROR(VLOOKUP(C14,'70男雙'!$J$4:$K$20,2,0),999))</f>
        <v>999</v>
      </c>
      <c r="S14" s="40">
        <f>IF(C14&gt;"",IFERROR(VLOOKUP(C14,'75男雙'!$J$4:$K$8,2,0),999))</f>
        <v>999</v>
      </c>
      <c r="V14" s="73">
        <v>12</v>
      </c>
      <c r="W14" s="1">
        <v>1022</v>
      </c>
    </row>
    <row r="15" spans="1:23" ht="25.2" thickBot="1">
      <c r="A15" s="14">
        <v>7</v>
      </c>
      <c r="B15" s="33" t="s">
        <v>108</v>
      </c>
      <c r="C15" s="77" t="str">
        <f t="shared" si="0"/>
        <v>蔣宜勳</v>
      </c>
      <c r="D15" s="78" t="s">
        <v>110</v>
      </c>
      <c r="E15" s="6" t="s">
        <v>60</v>
      </c>
      <c r="F15" s="6" t="s">
        <v>12</v>
      </c>
      <c r="G15" s="6"/>
      <c r="H15" s="6">
        <v>59</v>
      </c>
      <c r="I15" s="43">
        <v>52</v>
      </c>
      <c r="J15" s="99">
        <v>25</v>
      </c>
      <c r="K15" s="96">
        <v>4</v>
      </c>
      <c r="L15" s="76"/>
      <c r="M15" s="40">
        <f>IF(C15&gt;"",IFERROR(VLOOKUP(C15,'45男雙'!$J$4:$K$19,2,0),999),999)</f>
        <v>999</v>
      </c>
      <c r="N15" s="91">
        <f>IF(C15&gt;"",IFERROR(VLOOKUP(C15,'50男雙 '!$J$4:$K$37,2,0),999))</f>
        <v>13</v>
      </c>
      <c r="O15" s="40">
        <f>IF(C15&gt;"",IFERROR(VLOOKUP(C15,'55男雙'!$J$4:$K$35,2,0),999))</f>
        <v>999</v>
      </c>
      <c r="P15" s="82">
        <f>IF(C15&gt;"",IFERROR(VLOOKUP(C15,'60男雙 (2)'!$J$4:$K$26,2,0),999))</f>
        <v>999</v>
      </c>
      <c r="Q15" s="40">
        <f>IF(C15&gt;"",IFERROR(VLOOKUP(C15,'65男雙'!$J$4:$K$27,2,0),999))</f>
        <v>999</v>
      </c>
      <c r="R15" s="40">
        <f>IF(C15&gt;"",IFERROR(VLOOKUP(C15,'70男雙'!$J$4:$K$20,2,0),999))</f>
        <v>999</v>
      </c>
      <c r="S15" s="40">
        <f>IF(C15&gt;"",IFERROR(VLOOKUP(C15,'75男雙'!$J$4:$K$8,2,0),999))</f>
        <v>999</v>
      </c>
      <c r="V15" s="73">
        <v>13</v>
      </c>
      <c r="W15" s="1">
        <v>1998</v>
      </c>
    </row>
    <row r="16" spans="1:23" ht="25.2" thickBot="1">
      <c r="A16" s="16"/>
      <c r="B16" s="30" t="s">
        <v>109</v>
      </c>
      <c r="C16" s="77" t="str">
        <f t="shared" si="0"/>
        <v>蘇晏永</v>
      </c>
      <c r="D16" s="79" t="s">
        <v>111</v>
      </c>
      <c r="E16" s="8" t="s">
        <v>60</v>
      </c>
      <c r="F16" s="8" t="s">
        <v>12</v>
      </c>
      <c r="G16" s="9"/>
      <c r="H16" s="9">
        <v>60</v>
      </c>
      <c r="I16" s="44">
        <v>51</v>
      </c>
      <c r="J16" s="98"/>
      <c r="K16" s="96"/>
      <c r="L16" s="76"/>
      <c r="M16" s="40">
        <f>IF(C16&gt;"",IFERROR(VLOOKUP(C16,'45男雙'!$J$4:$K$19,2,0),999),999)</f>
        <v>999</v>
      </c>
      <c r="N16" s="91">
        <f>IF(C16&gt;"",IFERROR(VLOOKUP(C16,'50男雙 '!$J$4:$K$37,2,0),999))</f>
        <v>12</v>
      </c>
      <c r="O16" s="40">
        <f>IF(C16&gt;"",IFERROR(VLOOKUP(C16,'55男雙'!$J$4:$K$35,2,0),999))</f>
        <v>999</v>
      </c>
      <c r="P16" s="82">
        <f>IF(C16&gt;"",IFERROR(VLOOKUP(C16,'60男雙 (2)'!$J$4:$K$26,2,0),999))</f>
        <v>999</v>
      </c>
      <c r="Q16" s="40">
        <f>IF(C16&gt;"",IFERROR(VLOOKUP(C16,'65男雙'!$J$4:$K$27,2,0),999))</f>
        <v>999</v>
      </c>
      <c r="R16" s="40">
        <f>IF(C16&gt;"",IFERROR(VLOOKUP(C16,'70男雙'!$J$4:$K$20,2,0),999))</f>
        <v>999</v>
      </c>
      <c r="S16" s="40">
        <f>IF(C16&gt;"",IFERROR(VLOOKUP(C16,'75男雙'!$J$4:$K$8,2,0),999))</f>
        <v>999</v>
      </c>
      <c r="V16" s="73">
        <v>14</v>
      </c>
      <c r="W16" s="1">
        <v>1998</v>
      </c>
    </row>
    <row r="17" spans="1:23" ht="25.2" thickBot="1">
      <c r="A17" s="15">
        <v>8</v>
      </c>
      <c r="B17" s="33" t="s">
        <v>146</v>
      </c>
      <c r="C17" s="12" t="str">
        <f t="shared" si="0"/>
        <v>董德明</v>
      </c>
      <c r="D17" s="36" t="s">
        <v>148</v>
      </c>
      <c r="E17" s="8" t="s">
        <v>11</v>
      </c>
      <c r="F17" s="8" t="s">
        <v>12</v>
      </c>
      <c r="G17" s="18"/>
      <c r="H17" s="18">
        <v>53</v>
      </c>
      <c r="I17" s="18">
        <v>58</v>
      </c>
      <c r="J17" s="99">
        <f>M17+M18</f>
        <v>1006</v>
      </c>
      <c r="K17" s="96">
        <v>7</v>
      </c>
      <c r="L17" s="76"/>
      <c r="M17" s="40">
        <f>IF(C17&gt;"",IFERROR(VLOOKUP(C17,'45男雙'!$J$4:$K$19,2,0),999),999)</f>
        <v>999</v>
      </c>
      <c r="N17" s="40">
        <f>IF(C17&gt;"",IFERROR(VLOOKUP(C17,'50男雙 '!$J$4:$K$37,2,0),999))</f>
        <v>999</v>
      </c>
      <c r="O17" s="40">
        <f>IF(C17&gt;"",IFERROR(VLOOKUP(C17,'55男雙'!$J$4:$K$35,2,0),999))</f>
        <v>999</v>
      </c>
      <c r="P17" s="82">
        <f>IF(C17&gt;"",IFERROR(VLOOKUP(C17,'60男雙 (2)'!$J$4:$K$26,2,0),999))</f>
        <v>999</v>
      </c>
      <c r="Q17" s="40">
        <f>IF(C17&gt;"",IFERROR(VLOOKUP(C17,'65男雙'!$J$4:$K$27,2,0),999))</f>
        <v>999</v>
      </c>
      <c r="R17" s="40">
        <f>IF(C17&gt;"",IFERROR(VLOOKUP(C17,'70男雙'!$J$4:$K$20,2,0),999))</f>
        <v>999</v>
      </c>
      <c r="S17" s="40">
        <f>IF(C17&gt;"",IFERROR(VLOOKUP(C17,'75男雙'!$J$4:$K$8,2,0),999))</f>
        <v>999</v>
      </c>
      <c r="V17" s="73">
        <v>15</v>
      </c>
      <c r="W17" s="1">
        <v>1998</v>
      </c>
    </row>
    <row r="18" spans="1:23" ht="25.2" thickBot="1">
      <c r="A18" s="16"/>
      <c r="B18" s="7" t="s">
        <v>147</v>
      </c>
      <c r="C18" s="12" t="str">
        <f t="shared" si="0"/>
        <v>李志鴻</v>
      </c>
      <c r="D18" s="25" t="s">
        <v>149</v>
      </c>
      <c r="E18" s="8" t="s">
        <v>11</v>
      </c>
      <c r="F18" s="8" t="s">
        <v>12</v>
      </c>
      <c r="G18" s="9"/>
      <c r="H18" s="9">
        <v>65</v>
      </c>
      <c r="I18" s="9">
        <v>46</v>
      </c>
      <c r="J18" s="98"/>
      <c r="K18" s="96"/>
      <c r="L18" s="76"/>
      <c r="M18" s="91">
        <f>IF(C18&gt;"",IFERROR(VLOOKUP(C18,'45男雙'!$J$4:$K$19,2,0),999),999)</f>
        <v>7</v>
      </c>
      <c r="N18" s="40">
        <f>IF(C18&gt;"",IFERROR(VLOOKUP(C18,'50男雙 '!$J$4:$K$37,2,0),999))</f>
        <v>999</v>
      </c>
      <c r="O18" s="40">
        <f>IF(C18&gt;"",IFERROR(VLOOKUP(C18,'55男雙'!$J$4:$K$35,2,0),999))</f>
        <v>999</v>
      </c>
      <c r="P18" s="82">
        <f>IF(C18&gt;"",IFERROR(VLOOKUP(C18,'60男雙 (2)'!$J$4:$K$26,2,0),999))</f>
        <v>999</v>
      </c>
      <c r="Q18" s="40">
        <f>IF(C18&gt;"",IFERROR(VLOOKUP(C18,'65男雙'!$J$4:$K$27,2,0),999))</f>
        <v>999</v>
      </c>
      <c r="R18" s="40">
        <f>IF(C18&gt;"",IFERROR(VLOOKUP(C18,'70男雙'!$J$4:$K$20,2,0),999))</f>
        <v>999</v>
      </c>
      <c r="S18" s="40">
        <f>IF(C18&gt;"",IFERROR(VLOOKUP(C18,'75男雙'!$J$4:$K$8,2,0),999))</f>
        <v>999</v>
      </c>
      <c r="V18" s="73">
        <v>16</v>
      </c>
      <c r="W18" s="1">
        <v>1998</v>
      </c>
    </row>
    <row r="19" spans="1:23" ht="25.2" thickBot="1">
      <c r="A19" s="14">
        <v>9</v>
      </c>
      <c r="B19" s="5" t="s">
        <v>150</v>
      </c>
      <c r="C19" s="12" t="str">
        <f t="shared" si="0"/>
        <v>葉日煌</v>
      </c>
      <c r="D19" s="25" t="s">
        <v>153</v>
      </c>
      <c r="E19" s="6" t="s">
        <v>154</v>
      </c>
      <c r="F19" s="8" t="s">
        <v>12</v>
      </c>
      <c r="G19" s="6"/>
      <c r="H19" s="6">
        <v>53</v>
      </c>
      <c r="I19" s="6">
        <v>58</v>
      </c>
      <c r="J19" s="99">
        <f>N19+N20</f>
        <v>1003</v>
      </c>
      <c r="K19" s="96">
        <v>5</v>
      </c>
      <c r="L19" s="76"/>
      <c r="M19" s="40">
        <f>IF(C19&gt;"",IFERROR(VLOOKUP(C19,'45男雙'!$J$4:$K$19,2,0),999),999)</f>
        <v>999</v>
      </c>
      <c r="N19" s="91">
        <f>IF(C19&gt;"",IFERROR(VLOOKUP(C19,'50男雙 '!$J$4:$K$37,2,0),999))</f>
        <v>4</v>
      </c>
      <c r="O19" s="40">
        <f>IF(C19&gt;"",IFERROR(VLOOKUP(C19,'55男雙'!$J$4:$K$35,2,0),999))</f>
        <v>999</v>
      </c>
      <c r="P19" s="82">
        <f>IF(C19&gt;"",IFERROR(VLOOKUP(C19,'60男雙 (2)'!$J$4:$K$26,2,0),999))</f>
        <v>999</v>
      </c>
      <c r="Q19" s="40">
        <f>IF(C19&gt;"",IFERROR(VLOOKUP(C19,'65男雙'!$J$4:$K$27,2,0),999))</f>
        <v>999</v>
      </c>
      <c r="R19" s="40">
        <f>IF(C19&gt;"",IFERROR(VLOOKUP(C19,'70男雙'!$J$4:$K$20,2,0),999))</f>
        <v>999</v>
      </c>
      <c r="S19" s="40">
        <f>IF(C19&gt;"",IFERROR(VLOOKUP(C19,'75男雙'!$J$4:$K$8,2,0),999))</f>
        <v>999</v>
      </c>
      <c r="V19" s="73">
        <v>17</v>
      </c>
      <c r="W19" s="1">
        <v>1998</v>
      </c>
    </row>
    <row r="20" spans="1:23" ht="25.2" thickBot="1">
      <c r="A20" s="16"/>
      <c r="B20" s="7" t="s">
        <v>151</v>
      </c>
      <c r="C20" s="12" t="str">
        <f t="shared" si="0"/>
        <v>張旭涵</v>
      </c>
      <c r="D20" s="24" t="s">
        <v>152</v>
      </c>
      <c r="E20" s="6" t="s">
        <v>154</v>
      </c>
      <c r="F20" s="8" t="s">
        <v>12</v>
      </c>
      <c r="G20" s="9"/>
      <c r="H20" s="9">
        <v>65</v>
      </c>
      <c r="I20" s="9">
        <v>46</v>
      </c>
      <c r="J20" s="98"/>
      <c r="K20" s="96"/>
      <c r="L20" s="76"/>
      <c r="M20" s="40">
        <f>IF(C20&gt;"",IFERROR(VLOOKUP(C20,'45男雙'!$J$4:$K$19,2,0),999),999)</f>
        <v>999</v>
      </c>
      <c r="N20" s="40">
        <f>IF(C20&gt;"",IFERROR(VLOOKUP(C20,'50男雙 '!$J$4:$K$37,2,0),999))</f>
        <v>999</v>
      </c>
      <c r="O20" s="40">
        <f>IF(C20&gt;"",IFERROR(VLOOKUP(C20,'55男雙'!$J$4:$K$35,2,0),999))</f>
        <v>999</v>
      </c>
      <c r="P20" s="82">
        <f>IF(C20&gt;"",IFERROR(VLOOKUP(C20,'60男雙 (2)'!$J$4:$K$26,2,0),999))</f>
        <v>999</v>
      </c>
      <c r="Q20" s="40">
        <f>IF(C20&gt;"",IFERROR(VLOOKUP(C20,'65男雙'!$J$4:$K$27,2,0),999))</f>
        <v>999</v>
      </c>
      <c r="R20" s="40">
        <f>IF(C20&gt;"",IFERROR(VLOOKUP(C20,'70男雙'!$J$4:$K$20,2,0),999))</f>
        <v>999</v>
      </c>
      <c r="S20" s="40">
        <f>IF(C20&gt;"",IFERROR(VLOOKUP(C20,'75男雙'!$J$4:$K$8,2,0),999))</f>
        <v>999</v>
      </c>
      <c r="V20" s="73">
        <v>18</v>
      </c>
      <c r="W20" s="1">
        <v>1998</v>
      </c>
    </row>
    <row r="21" spans="1:23" ht="25.2" thickBot="1">
      <c r="A21" s="14">
        <v>10</v>
      </c>
      <c r="B21" s="5" t="s">
        <v>164</v>
      </c>
      <c r="C21" s="12" t="str">
        <f t="shared" si="0"/>
        <v>李建輝</v>
      </c>
      <c r="D21" s="25" t="s">
        <v>166</v>
      </c>
      <c r="E21" s="6" t="s">
        <v>60</v>
      </c>
      <c r="F21" s="6" t="s">
        <v>12</v>
      </c>
      <c r="G21" s="6"/>
      <c r="H21" s="6">
        <v>62</v>
      </c>
      <c r="I21" s="6">
        <v>49</v>
      </c>
      <c r="J21" s="99">
        <v>1998</v>
      </c>
      <c r="K21" s="96"/>
      <c r="L21" s="76"/>
      <c r="M21" s="40">
        <f>IF(C21&gt;"",IFERROR(VLOOKUP(C21,'45男雙'!$J$4:$K$19,2,0),999),999)</f>
        <v>999</v>
      </c>
      <c r="N21" s="40">
        <f>IF(C21&gt;"",IFERROR(VLOOKUP(C21,'50男雙 '!$J$4:$K$37,2,0),999))</f>
        <v>999</v>
      </c>
      <c r="O21" s="40">
        <f>IF(C21&gt;"",IFERROR(VLOOKUP(C21,'55男雙'!$J$4:$K$35,2,0),999))</f>
        <v>999</v>
      </c>
      <c r="P21" s="82">
        <f>IF(C21&gt;"",IFERROR(VLOOKUP(C21,'60男雙 (2)'!$J$4:$K$26,2,0),999))</f>
        <v>999</v>
      </c>
      <c r="Q21" s="40">
        <f>IF(C21&gt;"",IFERROR(VLOOKUP(C21,'65男雙'!$J$4:$K$27,2,0),999))</f>
        <v>999</v>
      </c>
      <c r="R21" s="40">
        <f>IF(C21&gt;"",IFERROR(VLOOKUP(C21,'70男雙'!$J$4:$K$20,2,0),999))</f>
        <v>999</v>
      </c>
      <c r="S21" s="40">
        <f>IF(C21&gt;"",IFERROR(VLOOKUP(C21,'75男雙'!$J$4:$K$8,2,0),999))</f>
        <v>999</v>
      </c>
      <c r="V21" s="73">
        <v>19</v>
      </c>
      <c r="W21" s="1">
        <v>1998</v>
      </c>
    </row>
    <row r="22" spans="1:23" ht="25.2" thickBot="1">
      <c r="A22" s="16"/>
      <c r="B22" s="7" t="s">
        <v>165</v>
      </c>
      <c r="C22" s="12" t="str">
        <f t="shared" si="0"/>
        <v>王麗雯</v>
      </c>
      <c r="D22" s="24" t="s">
        <v>167</v>
      </c>
      <c r="E22" s="8" t="s">
        <v>60</v>
      </c>
      <c r="F22" s="27"/>
      <c r="G22" s="8" t="s">
        <v>12</v>
      </c>
      <c r="H22" s="9">
        <v>63</v>
      </c>
      <c r="I22" s="9">
        <v>48</v>
      </c>
      <c r="J22" s="98"/>
      <c r="K22" s="96"/>
      <c r="L22" s="76"/>
      <c r="M22" s="40">
        <f>IF(C22&gt;"",IFERROR(VLOOKUP(C22,'45男雙'!$J$4:$K$19,2,0),999),999)</f>
        <v>999</v>
      </c>
      <c r="N22" s="40">
        <f>IF(C22&gt;"",IFERROR(VLOOKUP(C22,'50男雙 '!$J$4:$K$37,2,0),999))</f>
        <v>999</v>
      </c>
      <c r="O22" s="40">
        <f>IF(C22&gt;"",IFERROR(VLOOKUP(C22,'55男雙'!$J$4:$K$35,2,0),999))</f>
        <v>999</v>
      </c>
      <c r="P22" s="82">
        <f>IF(C22&gt;"",IFERROR(VLOOKUP(C22,'60男雙 (2)'!$J$4:$K$26,2,0),999))</f>
        <v>999</v>
      </c>
      <c r="Q22" s="40">
        <f>IF(C22&gt;"",IFERROR(VLOOKUP(C22,'65男雙'!$J$4:$K$27,2,0),999))</f>
        <v>999</v>
      </c>
      <c r="R22" s="40">
        <f>IF(C22&gt;"",IFERROR(VLOOKUP(C22,'70男雙'!$J$4:$K$20,2,0),999))</f>
        <v>999</v>
      </c>
      <c r="S22" s="40">
        <f>IF(C22&gt;"",IFERROR(VLOOKUP(C22,'75男雙'!$J$4:$K$8,2,0),999))</f>
        <v>999</v>
      </c>
      <c r="V22" s="73">
        <v>20</v>
      </c>
      <c r="W22" s="1">
        <v>1998</v>
      </c>
    </row>
    <row r="23" spans="1:23" ht="25.2" thickBot="1">
      <c r="A23" s="14">
        <v>11</v>
      </c>
      <c r="B23" s="5" t="s">
        <v>171</v>
      </c>
      <c r="C23" s="12" t="str">
        <f t="shared" si="0"/>
        <v>陳宜超</v>
      </c>
      <c r="D23" s="25" t="s">
        <v>173</v>
      </c>
      <c r="E23" s="6" t="s">
        <v>143</v>
      </c>
      <c r="F23" s="6" t="s">
        <v>12</v>
      </c>
      <c r="G23" s="6"/>
      <c r="H23" s="6">
        <v>60</v>
      </c>
      <c r="I23" s="6">
        <v>51</v>
      </c>
      <c r="J23" s="99">
        <v>4</v>
      </c>
      <c r="K23" s="96">
        <v>2</v>
      </c>
      <c r="L23" s="76"/>
      <c r="M23" s="40">
        <f>IF(C23&gt;"",IFERROR(VLOOKUP(C23,'45男雙'!$J$4:$K$19,2,0),999),999)</f>
        <v>999</v>
      </c>
      <c r="N23" s="91">
        <f>IF(C23&gt;"",IFERROR(VLOOKUP(C23,'50男雙 '!$J$4:$K$37,2,0),999))</f>
        <v>1</v>
      </c>
      <c r="O23" s="40">
        <f>IF(C23&gt;"",IFERROR(VLOOKUP(C23,'55男雙'!$J$4:$K$35,2,0),999))</f>
        <v>999</v>
      </c>
      <c r="P23" s="82">
        <f>IF(C23&gt;"",IFERROR(VLOOKUP(C23,'60男雙 (2)'!$J$4:$K$26,2,0),999))</f>
        <v>999</v>
      </c>
      <c r="Q23" s="40">
        <f>IF(C23&gt;"",IFERROR(VLOOKUP(C23,'65男雙'!$J$4:$K$27,2,0),999))</f>
        <v>999</v>
      </c>
      <c r="R23" s="40">
        <f>IF(C23&gt;"",IFERROR(VLOOKUP(C23,'70男雙'!$J$4:$K$20,2,0),999))</f>
        <v>999</v>
      </c>
      <c r="S23" s="40">
        <f>IF(C23&gt;"",IFERROR(VLOOKUP(C23,'75男雙'!$J$4:$K$8,2,0),999))</f>
        <v>999</v>
      </c>
      <c r="V23" s="73">
        <v>21</v>
      </c>
      <c r="W23" s="1">
        <v>1998</v>
      </c>
    </row>
    <row r="24" spans="1:23" ht="25.2" thickBot="1">
      <c r="A24" s="16"/>
      <c r="B24" s="7" t="s">
        <v>172</v>
      </c>
      <c r="C24" s="12" t="str">
        <f t="shared" si="0"/>
        <v>劉益源</v>
      </c>
      <c r="D24" s="24"/>
      <c r="E24" s="9" t="s">
        <v>144</v>
      </c>
      <c r="F24" s="8" t="s">
        <v>12</v>
      </c>
      <c r="G24" s="9"/>
      <c r="H24" s="9">
        <v>57</v>
      </c>
      <c r="I24" s="9">
        <v>54</v>
      </c>
      <c r="J24" s="98"/>
      <c r="K24" s="96"/>
      <c r="L24" s="76"/>
      <c r="M24" s="40">
        <f>IF(C24&gt;"",IFERROR(VLOOKUP(C24,'45男雙'!$J$4:$K$19,2,0),999),999)</f>
        <v>999</v>
      </c>
      <c r="N24" s="91">
        <f>IF(C24&gt;"",IFERROR(VLOOKUP(C24,'50男雙 '!$J$4:$K$37,2,0),999))</f>
        <v>3</v>
      </c>
      <c r="O24" s="40">
        <f>IF(C24&gt;"",IFERROR(VLOOKUP(C24,'55男雙'!$J$4:$K$35,2,0),999))</f>
        <v>999</v>
      </c>
      <c r="P24" s="82">
        <f>IF(C24&gt;"",IFERROR(VLOOKUP(C24,'60男雙 (2)'!$J$4:$K$26,2,0),999))</f>
        <v>999</v>
      </c>
      <c r="Q24" s="40">
        <f>IF(C24&gt;"",IFERROR(VLOOKUP(C24,'65男雙'!$J$4:$K$27,2,0),999))</f>
        <v>999</v>
      </c>
      <c r="R24" s="40">
        <f>IF(C24&gt;"",IFERROR(VLOOKUP(C24,'70男雙'!$J$4:$K$20,2,0),999))</f>
        <v>999</v>
      </c>
      <c r="S24" s="40">
        <f>IF(C24&gt;"",IFERROR(VLOOKUP(C24,'75男雙'!$J$4:$K$8,2,0),999))</f>
        <v>999</v>
      </c>
      <c r="V24" s="73">
        <v>22</v>
      </c>
      <c r="W24" s="1">
        <v>1998</v>
      </c>
    </row>
    <row r="25" spans="1:23" ht="25.2" thickBot="1">
      <c r="A25" s="14">
        <v>12</v>
      </c>
      <c r="B25" s="5" t="s">
        <v>174</v>
      </c>
      <c r="C25" s="12" t="str">
        <f t="shared" si="0"/>
        <v>王清富</v>
      </c>
      <c r="D25" s="25" t="s">
        <v>176</v>
      </c>
      <c r="E25" s="6" t="s">
        <v>11</v>
      </c>
      <c r="F25" s="6" t="s">
        <v>12</v>
      </c>
      <c r="G25" s="6"/>
      <c r="H25" s="6">
        <v>61</v>
      </c>
      <c r="I25" s="6">
        <v>50</v>
      </c>
      <c r="J25" s="99">
        <v>1998</v>
      </c>
      <c r="K25" s="96"/>
      <c r="L25" s="76"/>
      <c r="M25" s="40">
        <f>IF(C25&gt;"",IFERROR(VLOOKUP(C25,'45男雙'!$J$4:$K$19,2,0),999),999)</f>
        <v>999</v>
      </c>
      <c r="N25" s="40">
        <f>IF(C25&gt;"",IFERROR(VLOOKUP(C25,'50男雙 '!$J$4:$K$37,2,0),999))</f>
        <v>999</v>
      </c>
      <c r="O25" s="40">
        <f>IF(C25&gt;"",IFERROR(VLOOKUP(C25,'55男雙'!$J$4:$K$35,2,0),999))</f>
        <v>999</v>
      </c>
      <c r="P25" s="82">
        <f>IF(C25&gt;"",IFERROR(VLOOKUP(C25,'60男雙 (2)'!$J$4:$K$26,2,0),999))</f>
        <v>999</v>
      </c>
      <c r="Q25" s="40">
        <f>IF(C25&gt;"",IFERROR(VLOOKUP(C25,'65男雙'!$J$4:$K$27,2,0),999))</f>
        <v>999</v>
      </c>
      <c r="R25" s="40">
        <f>IF(C25&gt;"",IFERROR(VLOOKUP(C25,'70男雙'!$J$4:$K$20,2,0),999))</f>
        <v>999</v>
      </c>
      <c r="S25" s="40">
        <f>IF(C25&gt;"",IFERROR(VLOOKUP(C25,'75男雙'!$J$4:$K$8,2,0),999))</f>
        <v>999</v>
      </c>
      <c r="V25" s="73">
        <v>23</v>
      </c>
      <c r="W25" s="1">
        <v>1998</v>
      </c>
    </row>
    <row r="26" spans="1:23" ht="25.2" thickBot="1">
      <c r="A26" s="16"/>
      <c r="B26" s="7" t="s">
        <v>175</v>
      </c>
      <c r="C26" s="12" t="str">
        <f t="shared" si="0"/>
        <v>謝羽珊</v>
      </c>
      <c r="D26" s="24"/>
      <c r="E26" s="8" t="s">
        <v>11</v>
      </c>
      <c r="F26" s="8"/>
      <c r="G26" s="8" t="s">
        <v>12</v>
      </c>
      <c r="H26" s="9">
        <v>76</v>
      </c>
      <c r="I26" s="9">
        <v>35</v>
      </c>
      <c r="J26" s="98"/>
      <c r="K26" s="96"/>
      <c r="L26" s="76"/>
      <c r="M26" s="40">
        <f>IF(C26&gt;"",IFERROR(VLOOKUP(C26,'45男雙'!$J$4:$K$19,2,0),999),999)</f>
        <v>999</v>
      </c>
      <c r="N26" s="40">
        <f>IF(C26&gt;"",IFERROR(VLOOKUP(C26,'50男雙 '!$J$4:$K$37,2,0),999))</f>
        <v>999</v>
      </c>
      <c r="O26" s="40">
        <f>IF(C26&gt;"",IFERROR(VLOOKUP(C26,'55男雙'!$J$4:$K$35,2,0),999))</f>
        <v>999</v>
      </c>
      <c r="P26" s="82">
        <f>IF(C26&gt;"",IFERROR(VLOOKUP(C26,'60男雙 (2)'!$J$4:$K$26,2,0),999))</f>
        <v>999</v>
      </c>
      <c r="Q26" s="40">
        <f>IF(C26&gt;"",IFERROR(VLOOKUP(C26,'65男雙'!$J$4:$K$27,2,0),999))</f>
        <v>999</v>
      </c>
      <c r="R26" s="40">
        <f>IF(C26&gt;"",IFERROR(VLOOKUP(C26,'70男雙'!$J$4:$K$20,2,0),999))</f>
        <v>999</v>
      </c>
      <c r="S26" s="40">
        <f>IF(C26&gt;"",IFERROR(VLOOKUP(C26,'75男雙'!$J$4:$K$8,2,0),999))</f>
        <v>999</v>
      </c>
      <c r="V26" s="73">
        <v>24</v>
      </c>
      <c r="W26" s="1">
        <v>1998</v>
      </c>
    </row>
    <row r="27" spans="1:23" ht="25.2" thickBot="1">
      <c r="A27" s="15">
        <v>13</v>
      </c>
      <c r="B27" s="33" t="s">
        <v>201</v>
      </c>
      <c r="C27" s="12" t="str">
        <f t="shared" si="0"/>
        <v>凌佑銘</v>
      </c>
      <c r="D27" s="36" t="s">
        <v>205</v>
      </c>
      <c r="E27" s="6" t="s">
        <v>60</v>
      </c>
      <c r="F27" s="6" t="s">
        <v>12</v>
      </c>
      <c r="G27" s="18"/>
      <c r="H27" s="18">
        <v>61</v>
      </c>
      <c r="I27" s="18">
        <v>50</v>
      </c>
      <c r="J27" s="99">
        <f>N27+N28</f>
        <v>1021</v>
      </c>
      <c r="K27" s="96"/>
      <c r="L27" s="76"/>
      <c r="M27" s="40">
        <f>IF(C27&gt;"",IFERROR(VLOOKUP(C27,'45男雙'!$J$4:$K$19,2,0),999),999)</f>
        <v>999</v>
      </c>
      <c r="N27" s="40">
        <f>IF(C27&gt;"",IFERROR(VLOOKUP(C27,'50男雙 '!$J$4:$K$37,2,0),999))</f>
        <v>999</v>
      </c>
      <c r="O27" s="40">
        <f>IF(C27&gt;"",IFERROR(VLOOKUP(C27,'55男雙'!$J$4:$K$35,2,0),999))</f>
        <v>999</v>
      </c>
      <c r="P27" s="82">
        <f>IF(C27&gt;"",IFERROR(VLOOKUP(C27,'60男雙 (2)'!$J$4:$K$26,2,0),999))</f>
        <v>999</v>
      </c>
      <c r="Q27" s="40">
        <f>IF(C27&gt;"",IFERROR(VLOOKUP(C27,'65男雙'!$J$4:$K$27,2,0),999))</f>
        <v>999</v>
      </c>
      <c r="R27" s="40">
        <f>IF(C27&gt;"",IFERROR(VLOOKUP(C27,'70男雙'!$J$4:$K$20,2,0),999))</f>
        <v>999</v>
      </c>
      <c r="S27" s="40">
        <f>IF(C27&gt;"",IFERROR(VLOOKUP(C27,'75男雙'!$J$4:$K$8,2,0),999))</f>
        <v>999</v>
      </c>
      <c r="V27" s="73">
        <v>25</v>
      </c>
      <c r="W27" s="1">
        <v>1998</v>
      </c>
    </row>
    <row r="28" spans="1:23" ht="25.2" thickBot="1">
      <c r="A28" s="16"/>
      <c r="B28" s="7" t="s">
        <v>202</v>
      </c>
      <c r="C28" s="12" t="str">
        <f t="shared" si="0"/>
        <v>盧英治</v>
      </c>
      <c r="D28" s="24" t="s">
        <v>206</v>
      </c>
      <c r="E28" s="9" t="s">
        <v>60</v>
      </c>
      <c r="F28" s="8" t="s">
        <v>12</v>
      </c>
      <c r="G28" s="9"/>
      <c r="H28" s="9">
        <v>61</v>
      </c>
      <c r="I28" s="9">
        <v>50</v>
      </c>
      <c r="J28" s="98"/>
      <c r="K28" s="96"/>
      <c r="L28" s="76"/>
      <c r="M28" s="40">
        <f>IF(C28&gt;"",IFERROR(VLOOKUP(C28,'45男雙'!$J$4:$K$19,2,0),999),999)</f>
        <v>999</v>
      </c>
      <c r="N28" s="91">
        <f>IF(C28&gt;"",IFERROR(VLOOKUP(C28,'50男雙 '!$J$4:$K$37,2,0),999))</f>
        <v>22</v>
      </c>
      <c r="O28" s="40">
        <f>IF(C28&gt;"",IFERROR(VLOOKUP(C28,'55男雙'!$J$4:$K$35,2,0),999))</f>
        <v>999</v>
      </c>
      <c r="P28" s="82">
        <f>IF(C28&gt;"",IFERROR(VLOOKUP(C28,'60男雙 (2)'!$J$4:$K$26,2,0),999))</f>
        <v>999</v>
      </c>
      <c r="Q28" s="40">
        <f>IF(C28&gt;"",IFERROR(VLOOKUP(C28,'65男雙'!$J$4:$K$27,2,0),999))</f>
        <v>999</v>
      </c>
      <c r="R28" s="40">
        <f>IF(C28&gt;"",IFERROR(VLOOKUP(C28,'70男雙'!$J$4:$K$20,2,0),999))</f>
        <v>999</v>
      </c>
      <c r="S28" s="40">
        <f>IF(C28&gt;"",IFERROR(VLOOKUP(C28,'75男雙'!$J$4:$K$8,2,0),999))</f>
        <v>999</v>
      </c>
      <c r="V28" s="73">
        <v>26</v>
      </c>
      <c r="W28" s="1">
        <v>1998</v>
      </c>
    </row>
    <row r="29" spans="1:23" ht="25.2" thickBot="1">
      <c r="A29" s="14">
        <v>14</v>
      </c>
      <c r="B29" s="12" t="s">
        <v>203</v>
      </c>
      <c r="C29" s="12" t="str">
        <f t="shared" si="0"/>
        <v>陳昭印</v>
      </c>
      <c r="D29" s="21" t="s">
        <v>207</v>
      </c>
      <c r="E29" s="6" t="s">
        <v>60</v>
      </c>
      <c r="F29" s="6" t="s">
        <v>12</v>
      </c>
      <c r="G29" s="6"/>
      <c r="H29" s="6">
        <v>63</v>
      </c>
      <c r="I29" s="6">
        <v>48</v>
      </c>
      <c r="J29" s="99">
        <v>1022</v>
      </c>
      <c r="K29" s="96"/>
      <c r="L29" s="76"/>
      <c r="M29" s="91">
        <f>IF(C29&gt;"",IFERROR(VLOOKUP(C29,'45男雙'!$J$4:$K$19,2,0),999),999)</f>
        <v>3</v>
      </c>
      <c r="N29" s="40">
        <f>IF(C29&gt;"",IFERROR(VLOOKUP(C29,'50男雙 '!$J$4:$K$37,2,0),999))</f>
        <v>999</v>
      </c>
      <c r="O29" s="40">
        <f>IF(C29&gt;"",IFERROR(VLOOKUP(C29,'55男雙'!$J$4:$K$35,2,0),999))</f>
        <v>999</v>
      </c>
      <c r="P29" s="82">
        <f>IF(C29&gt;"",IFERROR(VLOOKUP(C29,'60男雙 (2)'!$J$4:$K$26,2,0),999))</f>
        <v>999</v>
      </c>
      <c r="Q29" s="40">
        <f>IF(C29&gt;"",IFERROR(VLOOKUP(C29,'65男雙'!$J$4:$K$27,2,0),999))</f>
        <v>999</v>
      </c>
      <c r="R29" s="40">
        <f>IF(C29&gt;"",IFERROR(VLOOKUP(C29,'70男雙'!$J$4:$K$20,2,0),999))</f>
        <v>999</v>
      </c>
      <c r="S29" s="40">
        <f>IF(C29&gt;"",IFERROR(VLOOKUP(C29,'75男雙'!$J$4:$K$8,2,0),999))</f>
        <v>999</v>
      </c>
    </row>
    <row r="30" spans="1:23" ht="25.2" thickBot="1">
      <c r="A30" s="16"/>
      <c r="B30" s="13" t="s">
        <v>204</v>
      </c>
      <c r="C30" s="12" t="str">
        <f t="shared" si="0"/>
        <v>朱逸峰</v>
      </c>
      <c r="D30" s="22" t="s">
        <v>208</v>
      </c>
      <c r="E30" s="9" t="s">
        <v>60</v>
      </c>
      <c r="F30" s="8" t="s">
        <v>12</v>
      </c>
      <c r="G30" s="9"/>
      <c r="H30" s="9">
        <v>57</v>
      </c>
      <c r="I30" s="9">
        <v>54</v>
      </c>
      <c r="J30" s="98"/>
      <c r="K30" s="96"/>
      <c r="L30" s="76"/>
      <c r="M30" s="40">
        <f>IF(C30&gt;"",IFERROR(VLOOKUP(C30,'45男雙'!$J$4:$K$19,2,0),999),999)</f>
        <v>999</v>
      </c>
      <c r="N30" s="40">
        <f>IF(C30&gt;"",IFERROR(VLOOKUP(C30,'50男雙 '!$J$4:$K$37,2,0),999))</f>
        <v>999</v>
      </c>
      <c r="O30" s="40">
        <f>IF(C30&gt;"",IFERROR(VLOOKUP(C30,'55男雙'!$J$4:$K$35,2,0),999))</f>
        <v>999</v>
      </c>
      <c r="P30" s="82">
        <f>IF(C30&gt;"",IFERROR(VLOOKUP(C30,'60男雙 (2)'!$J$4:$K$26,2,0),999))</f>
        <v>999</v>
      </c>
      <c r="Q30" s="40">
        <f>IF(C30&gt;"",IFERROR(VLOOKUP(C30,'65男雙'!$J$4:$K$27,2,0),999))</f>
        <v>999</v>
      </c>
      <c r="R30" s="40">
        <f>IF(C30&gt;"",IFERROR(VLOOKUP(C30,'70男雙'!$J$4:$K$20,2,0),999))</f>
        <v>999</v>
      </c>
      <c r="S30" s="40">
        <f>IF(C30&gt;"",IFERROR(VLOOKUP(C30,'75男雙'!$J$4:$K$8,2,0),999))</f>
        <v>999</v>
      </c>
    </row>
    <row r="31" spans="1:23" ht="25.2" thickBot="1">
      <c r="A31" s="15">
        <v>15</v>
      </c>
      <c r="B31" s="41" t="s">
        <v>238</v>
      </c>
      <c r="C31" s="12" t="str">
        <f t="shared" si="0"/>
        <v>張文忠</v>
      </c>
      <c r="D31" s="34" t="s">
        <v>241</v>
      </c>
      <c r="E31" s="18" t="s">
        <v>229</v>
      </c>
      <c r="F31" s="18" t="s">
        <v>12</v>
      </c>
      <c r="G31" s="18"/>
      <c r="H31" s="18">
        <v>57</v>
      </c>
      <c r="I31" s="18">
        <v>54</v>
      </c>
      <c r="J31" s="99">
        <v>1998</v>
      </c>
      <c r="K31" s="96"/>
      <c r="L31" s="76"/>
      <c r="M31" s="40">
        <f>IF(C31&gt;"",IFERROR(VLOOKUP(C31,'45男雙'!$J$4:$K$19,2,0),999),999)</f>
        <v>999</v>
      </c>
      <c r="N31" s="40">
        <f>IF(C31&gt;"",IFERROR(VLOOKUP(C31,'50男雙 '!$J$4:$K$37,2,0),999))</f>
        <v>999</v>
      </c>
      <c r="O31" s="40">
        <f>IF(C31&gt;"",IFERROR(VLOOKUP(C31,'55男雙'!$J$4:$K$35,2,0),999))</f>
        <v>999</v>
      </c>
      <c r="P31" s="82">
        <f>IF(C31&gt;"",IFERROR(VLOOKUP(C31,'60男雙 (2)'!$J$4:$K$26,2,0),999))</f>
        <v>999</v>
      </c>
      <c r="Q31" s="40">
        <f>IF(C31&gt;"",IFERROR(VLOOKUP(C31,'65男雙'!$J$4:$K$27,2,0),999))</f>
        <v>999</v>
      </c>
      <c r="R31" s="40">
        <f>IF(C31&gt;"",IFERROR(VLOOKUP(C31,'70男雙'!$J$4:$K$20,2,0),999))</f>
        <v>999</v>
      </c>
      <c r="S31" s="40">
        <f>IF(C31&gt;"",IFERROR(VLOOKUP(C31,'75男雙'!$J$4:$K$8,2,0),999))</f>
        <v>999</v>
      </c>
    </row>
    <row r="32" spans="1:23" ht="25.2" thickBot="1">
      <c r="A32" s="16"/>
      <c r="B32" s="13" t="s">
        <v>239</v>
      </c>
      <c r="C32" s="12" t="str">
        <f t="shared" si="0"/>
        <v>陳松昌</v>
      </c>
      <c r="D32" s="22" t="s">
        <v>240</v>
      </c>
      <c r="E32" s="8" t="s">
        <v>229</v>
      </c>
      <c r="F32" s="8" t="s">
        <v>12</v>
      </c>
      <c r="G32" s="9"/>
      <c r="H32" s="9">
        <v>62</v>
      </c>
      <c r="I32" s="9">
        <v>49</v>
      </c>
      <c r="J32" s="98"/>
      <c r="K32" s="96"/>
      <c r="L32" s="76"/>
      <c r="M32" s="40">
        <f>IF(C32&gt;"",IFERROR(VLOOKUP(C32,'45男雙'!$J$4:$K$19,2,0),999),999)</f>
        <v>999</v>
      </c>
      <c r="N32" s="40">
        <f>IF(C32&gt;"",IFERROR(VLOOKUP(C32,'50男雙 '!$J$4:$K$37,2,0),999))</f>
        <v>999</v>
      </c>
      <c r="O32" s="40">
        <f>IF(C32&gt;"",IFERROR(VLOOKUP(C32,'55男雙'!$J$4:$K$35,2,0),999))</f>
        <v>999</v>
      </c>
      <c r="P32" s="82">
        <f>IF(C32&gt;"",IFERROR(VLOOKUP(C32,'60男雙 (2)'!$J$4:$K$26,2,0),999))</f>
        <v>999</v>
      </c>
      <c r="Q32" s="40">
        <f>IF(C32&gt;"",IFERROR(VLOOKUP(C32,'65男雙'!$J$4:$K$27,2,0),999))</f>
        <v>999</v>
      </c>
      <c r="R32" s="40">
        <f>IF(C32&gt;"",IFERROR(VLOOKUP(C32,'70男雙'!$J$4:$K$20,2,0),999))</f>
        <v>999</v>
      </c>
      <c r="S32" s="40">
        <f>IF(C32&gt;"",IFERROR(VLOOKUP(C32,'75男雙'!$J$4:$K$8,2,0),999))</f>
        <v>999</v>
      </c>
    </row>
    <row r="33" spans="1:19" ht="25.2" thickBot="1">
      <c r="A33" s="14">
        <v>16</v>
      </c>
      <c r="B33" s="38" t="s">
        <v>257</v>
      </c>
      <c r="C33" s="12" t="str">
        <f t="shared" si="0"/>
        <v>林長寶</v>
      </c>
      <c r="D33" s="21" t="s">
        <v>259</v>
      </c>
      <c r="E33" s="6" t="s">
        <v>60</v>
      </c>
      <c r="F33" s="6" t="s">
        <v>12</v>
      </c>
      <c r="G33" s="6"/>
      <c r="H33" s="6">
        <v>58</v>
      </c>
      <c r="I33" s="6">
        <v>53</v>
      </c>
      <c r="J33" s="99">
        <f>N33+N34</f>
        <v>1021</v>
      </c>
      <c r="K33" s="96"/>
      <c r="L33" s="76"/>
      <c r="M33" s="40">
        <f>IF(C33&gt;"",IFERROR(VLOOKUP(C33,'45男雙'!$J$4:$K$19,2,0),999),999)</f>
        <v>999</v>
      </c>
      <c r="N33" s="91">
        <f>IF(C33&gt;"",IFERROR(VLOOKUP(C33,'50男雙 '!$J$4:$K$37,2,0),999))</f>
        <v>22</v>
      </c>
      <c r="O33" s="40">
        <f>IF(C33&gt;"",IFERROR(VLOOKUP(C33,'55男雙'!$J$4:$K$35,2,0),999))</f>
        <v>999</v>
      </c>
      <c r="P33" s="82">
        <f>IF(C33&gt;"",IFERROR(VLOOKUP(C33,'60男雙 (2)'!$J$4:$K$26,2,0),999))</f>
        <v>999</v>
      </c>
      <c r="Q33" s="40">
        <f>IF(C33&gt;"",IFERROR(VLOOKUP(C33,'65男雙'!$J$4:$K$27,2,0),999))</f>
        <v>999</v>
      </c>
      <c r="R33" s="40">
        <f>IF(C33&gt;"",IFERROR(VLOOKUP(C33,'70男雙'!$J$4:$K$20,2,0),999))</f>
        <v>999</v>
      </c>
      <c r="S33" s="40">
        <f>IF(C33&gt;"",IFERROR(VLOOKUP(C33,'75男雙'!$J$4:$K$8,2,0),999))</f>
        <v>999</v>
      </c>
    </row>
    <row r="34" spans="1:19" ht="25.2" thickBot="1">
      <c r="A34" s="16"/>
      <c r="B34" s="13" t="s">
        <v>258</v>
      </c>
      <c r="C34" s="12" t="str">
        <f t="shared" si="0"/>
        <v>鄭見立</v>
      </c>
      <c r="D34" s="22" t="s">
        <v>260</v>
      </c>
      <c r="E34" s="9" t="s">
        <v>60</v>
      </c>
      <c r="F34" s="8" t="s">
        <v>12</v>
      </c>
      <c r="G34" s="8"/>
      <c r="H34" s="9">
        <v>63</v>
      </c>
      <c r="I34" s="9">
        <v>48</v>
      </c>
      <c r="J34" s="98"/>
      <c r="K34" s="96"/>
      <c r="L34" s="76"/>
      <c r="M34" s="40">
        <f>IF(C34&gt;"",IFERROR(VLOOKUP(C34,'45男雙'!$J$4:$K$19,2,0),999),999)</f>
        <v>999</v>
      </c>
      <c r="N34" s="40">
        <f>IF(C34&gt;"",IFERROR(VLOOKUP(C34,'50男雙 '!$J$4:$K$37,2,0),999))</f>
        <v>999</v>
      </c>
      <c r="O34" s="40">
        <f>IF(C34&gt;"",IFERROR(VLOOKUP(C34,'55男雙'!$J$4:$K$35,2,0),999))</f>
        <v>999</v>
      </c>
      <c r="P34" s="82">
        <f>IF(C34&gt;"",IFERROR(VLOOKUP(C34,'60男雙 (2)'!$J$4:$K$26,2,0),999))</f>
        <v>999</v>
      </c>
      <c r="Q34" s="40">
        <f>IF(C34&gt;"",IFERROR(VLOOKUP(C34,'65男雙'!$J$4:$K$27,2,0),999))</f>
        <v>999</v>
      </c>
      <c r="R34" s="40">
        <f>IF(C34&gt;"",IFERROR(VLOOKUP(C34,'70男雙'!$J$4:$K$20,2,0),999))</f>
        <v>999</v>
      </c>
      <c r="S34" s="40">
        <f>IF(C34&gt;"",IFERROR(VLOOKUP(C34,'75男雙'!$J$4:$K$8,2,0),999))</f>
        <v>999</v>
      </c>
    </row>
    <row r="35" spans="1:19" ht="25.2" thickBot="1">
      <c r="A35" s="14">
        <v>17</v>
      </c>
      <c r="B35" s="12" t="s">
        <v>291</v>
      </c>
      <c r="C35" s="12" t="str">
        <f t="shared" ref="C35:C54" si="1">SUBSTITUTE(B35," ","")</f>
        <v>梁士琳</v>
      </c>
      <c r="D35" s="21" t="s">
        <v>300</v>
      </c>
      <c r="E35" s="6" t="s">
        <v>60</v>
      </c>
      <c r="F35" s="6" t="s">
        <v>12</v>
      </c>
      <c r="G35" s="6"/>
      <c r="H35" s="6">
        <v>56</v>
      </c>
      <c r="I35" s="6">
        <v>55</v>
      </c>
      <c r="J35" s="99">
        <v>1998</v>
      </c>
      <c r="K35" s="96"/>
      <c r="L35" s="76"/>
      <c r="M35" s="40">
        <f>IF(C35&gt;"",IFERROR(VLOOKUP(C35,'45男雙'!$J$4:$K$19,2,0),999),999)</f>
        <v>999</v>
      </c>
      <c r="N35" s="40">
        <f>IF(C35&gt;"",IFERROR(VLOOKUP(C35,'50男雙 '!$J$4:$K$37,2,0),999))</f>
        <v>999</v>
      </c>
      <c r="O35" s="40">
        <f>IF(C35&gt;"",IFERROR(VLOOKUP(C35,'55男雙'!$J$4:$K$35,2,0),999))</f>
        <v>999</v>
      </c>
      <c r="P35" s="82">
        <f>IF(C35&gt;"",IFERROR(VLOOKUP(C35,'60男雙 (2)'!$J$4:$K$26,2,0),999))</f>
        <v>999</v>
      </c>
      <c r="Q35" s="40">
        <f>IF(C35&gt;"",IFERROR(VLOOKUP(C35,'65男雙'!$J$4:$K$27,2,0),999))</f>
        <v>999</v>
      </c>
      <c r="R35" s="40">
        <f>IF(C35&gt;"",IFERROR(VLOOKUP(C35,'70男雙'!$J$4:$K$20,2,0),999))</f>
        <v>999</v>
      </c>
      <c r="S35" s="40">
        <f>IF(C35&gt;"",IFERROR(VLOOKUP(C35,'75男雙'!$J$4:$K$8,2,0),999))</f>
        <v>999</v>
      </c>
    </row>
    <row r="36" spans="1:19" ht="25.2" thickBot="1">
      <c r="A36" s="15"/>
      <c r="B36" s="37" t="s">
        <v>302</v>
      </c>
      <c r="C36" s="12" t="str">
        <f t="shared" si="1"/>
        <v>溫欣筠</v>
      </c>
      <c r="D36" s="35" t="s">
        <v>301</v>
      </c>
      <c r="E36" s="32" t="s">
        <v>60</v>
      </c>
      <c r="G36" s="10" t="s">
        <v>12</v>
      </c>
      <c r="H36" s="32">
        <v>67</v>
      </c>
      <c r="I36" s="32">
        <v>44</v>
      </c>
      <c r="J36" s="98"/>
      <c r="K36" s="96"/>
      <c r="L36" s="76"/>
      <c r="M36" s="40">
        <f>IF(C36&gt;"",IFERROR(VLOOKUP(C36,'45男雙'!$J$4:$K$19,2,0),999),999)</f>
        <v>999</v>
      </c>
      <c r="N36" s="40">
        <f>IF(C36&gt;"",IFERROR(VLOOKUP(C36,'50男雙 '!$J$4:$K$37,2,0),999))</f>
        <v>999</v>
      </c>
      <c r="O36" s="40">
        <f>IF(C36&gt;"",IFERROR(VLOOKUP(C36,'55男雙'!$J$4:$K$35,2,0),999))</f>
        <v>999</v>
      </c>
      <c r="P36" s="82">
        <f>IF(C36&gt;"",IFERROR(VLOOKUP(C36,'60男雙 (2)'!$J$4:$K$26,2,0),999))</f>
        <v>999</v>
      </c>
      <c r="Q36" s="40">
        <f>IF(C36&gt;"",IFERROR(VLOOKUP(C36,'65男雙'!$J$4:$K$27,2,0),999))</f>
        <v>999</v>
      </c>
      <c r="R36" s="40">
        <f>IF(C36&gt;"",IFERROR(VLOOKUP(C36,'70男雙'!$J$4:$K$20,2,0),999))</f>
        <v>999</v>
      </c>
      <c r="S36" s="40">
        <f>IF(C36&gt;"",IFERROR(VLOOKUP(C36,'75男雙'!$J$4:$K$8,2,0),999))</f>
        <v>999</v>
      </c>
    </row>
    <row r="37" spans="1:19" ht="25.2" thickBot="1">
      <c r="A37" s="28">
        <v>18</v>
      </c>
      <c r="B37" s="12" t="s">
        <v>292</v>
      </c>
      <c r="C37" s="12" t="str">
        <f t="shared" si="1"/>
        <v>曾富貴</v>
      </c>
      <c r="D37" s="21" t="s">
        <v>298</v>
      </c>
      <c r="E37" s="6" t="s">
        <v>60</v>
      </c>
      <c r="F37" s="6" t="s">
        <v>12</v>
      </c>
      <c r="G37" s="6"/>
      <c r="H37" s="6">
        <v>57</v>
      </c>
      <c r="I37" s="6">
        <v>54</v>
      </c>
      <c r="J37" s="99">
        <v>1998</v>
      </c>
      <c r="K37" s="96"/>
      <c r="L37" s="76"/>
      <c r="M37" s="40">
        <f>IF(C37&gt;"",IFERROR(VLOOKUP(C37,'45男雙'!$J$4:$K$19,2,0),999),999)</f>
        <v>999</v>
      </c>
      <c r="N37" s="40">
        <f>IF(C37&gt;"",IFERROR(VLOOKUP(C37,'50男雙 '!$J$4:$K$37,2,0),999))</f>
        <v>999</v>
      </c>
      <c r="O37" s="40">
        <f>IF(C37&gt;"",IFERROR(VLOOKUP(C37,'55男雙'!$J$4:$K$35,2,0),999))</f>
        <v>999</v>
      </c>
      <c r="P37" s="82">
        <f>IF(C37&gt;"",IFERROR(VLOOKUP(C37,'60男雙 (2)'!$J$4:$K$26,2,0),999))</f>
        <v>999</v>
      </c>
      <c r="Q37" s="40">
        <f>IF(C37&gt;"",IFERROR(VLOOKUP(C37,'65男雙'!$J$4:$K$27,2,0),999))</f>
        <v>999</v>
      </c>
      <c r="R37" s="40">
        <f>IF(C37&gt;"",IFERROR(VLOOKUP(C37,'70男雙'!$J$4:$K$20,2,0),999))</f>
        <v>999</v>
      </c>
      <c r="S37" s="40">
        <f>IF(C37&gt;"",IFERROR(VLOOKUP(C37,'75男雙'!$J$4:$K$8,2,0),999))</f>
        <v>999</v>
      </c>
    </row>
    <row r="38" spans="1:19" ht="25.2" thickBot="1">
      <c r="A38" s="29"/>
      <c r="B38" s="13" t="s">
        <v>293</v>
      </c>
      <c r="C38" s="12" t="str">
        <f t="shared" si="1"/>
        <v>郭家欣</v>
      </c>
      <c r="D38" s="22" t="s">
        <v>299</v>
      </c>
      <c r="E38" s="9" t="s">
        <v>60</v>
      </c>
      <c r="F38" s="8" t="s">
        <v>12</v>
      </c>
      <c r="G38" s="9"/>
      <c r="H38" s="9">
        <v>60</v>
      </c>
      <c r="I38" s="9">
        <v>51</v>
      </c>
      <c r="J38" s="98"/>
      <c r="K38" s="96"/>
      <c r="L38" s="76"/>
      <c r="M38" s="40">
        <f>IF(C38&gt;"",IFERROR(VLOOKUP(C38,'45男雙'!$J$4:$K$19,2,0),999),999)</f>
        <v>999</v>
      </c>
      <c r="N38" s="40">
        <f>IF(C38&gt;"",IFERROR(VLOOKUP(C38,'50男雙 '!$J$4:$K$37,2,0),999))</f>
        <v>999</v>
      </c>
      <c r="O38" s="40">
        <f>IF(C38&gt;"",IFERROR(VLOOKUP(C38,'55男雙'!$J$4:$K$35,2,0),999))</f>
        <v>999</v>
      </c>
      <c r="P38" s="82">
        <f>IF(C38&gt;"",IFERROR(VLOOKUP(C38,'60男雙 (2)'!$J$4:$K$26,2,0),999))</f>
        <v>999</v>
      </c>
      <c r="Q38" s="40">
        <f>IF(C38&gt;"",IFERROR(VLOOKUP(C38,'65男雙'!$J$4:$K$27,2,0),999))</f>
        <v>999</v>
      </c>
      <c r="R38" s="40">
        <f>IF(C38&gt;"",IFERROR(VLOOKUP(C38,'70男雙'!$J$4:$K$20,2,0),999))</f>
        <v>999</v>
      </c>
      <c r="S38" s="40">
        <f>IF(C38&gt;"",IFERROR(VLOOKUP(C38,'75男雙'!$J$4:$K$8,2,0),999))</f>
        <v>999</v>
      </c>
    </row>
    <row r="39" spans="1:19" ht="25.2" thickBot="1">
      <c r="A39" s="28">
        <v>19</v>
      </c>
      <c r="B39" s="12" t="s">
        <v>294</v>
      </c>
      <c r="C39" s="12" t="str">
        <f t="shared" si="1"/>
        <v>劉少明</v>
      </c>
      <c r="D39" s="21" t="s">
        <v>297</v>
      </c>
      <c r="E39" s="6" t="s">
        <v>60</v>
      </c>
      <c r="F39" s="6" t="s">
        <v>12</v>
      </c>
      <c r="G39" s="6"/>
      <c r="H39" s="6">
        <v>56</v>
      </c>
      <c r="I39" s="6">
        <v>55</v>
      </c>
      <c r="J39" s="99">
        <v>1998</v>
      </c>
      <c r="K39" s="96"/>
      <c r="L39" s="76"/>
      <c r="M39" s="40">
        <f>IF(C39&gt;"",IFERROR(VLOOKUP(C39,'45男雙'!$J$4:$K$19,2,0),999),999)</f>
        <v>999</v>
      </c>
      <c r="N39" s="40">
        <f>IF(C39&gt;"",IFERROR(VLOOKUP(C39,'50男雙 '!$J$4:$K$37,2,0),999))</f>
        <v>999</v>
      </c>
      <c r="O39" s="40">
        <f>IF(C39&gt;"",IFERROR(VLOOKUP(C39,'55男雙'!$J$4:$K$35,2,0),999))</f>
        <v>999</v>
      </c>
      <c r="P39" s="82">
        <f>IF(C39&gt;"",IFERROR(VLOOKUP(C39,'60男雙 (2)'!$J$4:$K$26,2,0),999))</f>
        <v>999</v>
      </c>
      <c r="Q39" s="40">
        <f>IF(C39&gt;"",IFERROR(VLOOKUP(C39,'65男雙'!$J$4:$K$27,2,0),999))</f>
        <v>999</v>
      </c>
      <c r="R39" s="40">
        <f>IF(C39&gt;"",IFERROR(VLOOKUP(C39,'70男雙'!$J$4:$K$20,2,0),999))</f>
        <v>999</v>
      </c>
      <c r="S39" s="40">
        <f>IF(C39&gt;"",IFERROR(VLOOKUP(C39,'75男雙'!$J$4:$K$8,2,0),999))</f>
        <v>999</v>
      </c>
    </row>
    <row r="40" spans="1:19" ht="25.2" thickBot="1">
      <c r="A40" s="29"/>
      <c r="B40" s="13" t="s">
        <v>295</v>
      </c>
      <c r="C40" s="12" t="str">
        <f t="shared" si="1"/>
        <v>李岱彥</v>
      </c>
      <c r="D40" s="22" t="s">
        <v>296</v>
      </c>
      <c r="E40" s="9" t="s">
        <v>60</v>
      </c>
      <c r="F40" s="8" t="s">
        <v>12</v>
      </c>
      <c r="G40" s="9"/>
      <c r="H40" s="9">
        <v>63</v>
      </c>
      <c r="I40" s="9">
        <v>48</v>
      </c>
      <c r="J40" s="98"/>
      <c r="K40" s="96"/>
      <c r="L40" s="76"/>
      <c r="M40" s="40">
        <f>IF(C40&gt;"",IFERROR(VLOOKUP(C40,'45男雙'!$J$4:$K$19,2,0),999),999)</f>
        <v>999</v>
      </c>
      <c r="N40" s="40">
        <f>IF(C40&gt;"",IFERROR(VLOOKUP(C40,'50男雙 '!$J$4:$K$37,2,0),999))</f>
        <v>999</v>
      </c>
      <c r="O40" s="40">
        <f>IF(C40&gt;"",IFERROR(VLOOKUP(C40,'55男雙'!$J$4:$K$35,2,0),999))</f>
        <v>999</v>
      </c>
      <c r="P40" s="82">
        <f>IF(C40&gt;"",IFERROR(VLOOKUP(C40,'60男雙 (2)'!$J$4:$K$26,2,0),999))</f>
        <v>999</v>
      </c>
      <c r="Q40" s="40">
        <f>IF(C40&gt;"",IFERROR(VLOOKUP(C40,'65男雙'!$J$4:$K$27,2,0),999))</f>
        <v>999</v>
      </c>
      <c r="R40" s="40">
        <f>IF(C40&gt;"",IFERROR(VLOOKUP(C40,'70男雙'!$J$4:$K$20,2,0),999))</f>
        <v>999</v>
      </c>
      <c r="S40" s="40">
        <f>IF(C40&gt;"",IFERROR(VLOOKUP(C40,'75男雙'!$J$4:$K$8,2,0),999))</f>
        <v>999</v>
      </c>
    </row>
    <row r="41" spans="1:19" ht="25.2" thickBot="1">
      <c r="A41" s="28">
        <v>20</v>
      </c>
      <c r="B41" s="12" t="s">
        <v>303</v>
      </c>
      <c r="C41" s="12" t="str">
        <f t="shared" si="1"/>
        <v>謝憲宜</v>
      </c>
      <c r="D41" s="21" t="s">
        <v>310</v>
      </c>
      <c r="E41" s="6" t="s">
        <v>309</v>
      </c>
      <c r="F41" s="6" t="s">
        <v>12</v>
      </c>
      <c r="G41" s="6"/>
      <c r="H41" s="6">
        <v>58</v>
      </c>
      <c r="I41" s="6">
        <v>53</v>
      </c>
      <c r="J41" s="99">
        <v>6</v>
      </c>
      <c r="K41" s="96">
        <v>3</v>
      </c>
      <c r="L41" s="76"/>
      <c r="M41" s="91">
        <f>IF(C41&gt;"",IFERROR(VLOOKUP(C41,'45男雙'!$J$4:$K$19,2,0),999),999)</f>
        <v>3</v>
      </c>
      <c r="N41" s="40">
        <f>IF(C41&gt;"",IFERROR(VLOOKUP(C41,'50男雙 '!$J$4:$K$37,2,0),999))</f>
        <v>999</v>
      </c>
      <c r="O41" s="40">
        <f>IF(C41&gt;"",IFERROR(VLOOKUP(C41,'55男雙'!$J$4:$K$35,2,0),999))</f>
        <v>999</v>
      </c>
      <c r="P41" s="82">
        <f>IF(C41&gt;"",IFERROR(VLOOKUP(C41,'60男雙 (2)'!$J$4:$K$26,2,0),999))</f>
        <v>999</v>
      </c>
      <c r="Q41" s="40">
        <f>IF(C41&gt;"",IFERROR(VLOOKUP(C41,'65男雙'!$J$4:$K$27,2,0),999))</f>
        <v>999</v>
      </c>
      <c r="R41" s="40">
        <f>IF(C41&gt;"",IFERROR(VLOOKUP(C41,'70男雙'!$J$4:$K$20,2,0),999))</f>
        <v>999</v>
      </c>
      <c r="S41" s="40">
        <f>IF(C41&gt;"",IFERROR(VLOOKUP(C41,'75男雙'!$J$4:$K$8,2,0),999))</f>
        <v>999</v>
      </c>
    </row>
    <row r="42" spans="1:19" ht="25.2" thickBot="1">
      <c r="A42" s="29"/>
      <c r="B42" s="13" t="s">
        <v>304</v>
      </c>
      <c r="C42" s="12" t="str">
        <f t="shared" si="1"/>
        <v>陳銘曲</v>
      </c>
      <c r="D42" s="22" t="s">
        <v>311</v>
      </c>
      <c r="E42" s="8" t="s">
        <v>308</v>
      </c>
      <c r="F42" s="8" t="s">
        <v>12</v>
      </c>
      <c r="G42" s="9"/>
      <c r="H42" s="9">
        <v>62</v>
      </c>
      <c r="I42" s="9">
        <v>49</v>
      </c>
      <c r="J42" s="98"/>
      <c r="K42" s="96"/>
      <c r="L42" s="76"/>
      <c r="M42" s="91">
        <f>IF(C42&gt;"",IFERROR(VLOOKUP(C42,'45男雙'!$J$4:$K$19,2,0),999),999)</f>
        <v>3</v>
      </c>
      <c r="N42" s="40">
        <f>IF(C42&gt;"",IFERROR(VLOOKUP(C42,'50男雙 '!$J$4:$K$37,2,0),999))</f>
        <v>999</v>
      </c>
      <c r="O42" s="40">
        <f>IF(C42&gt;"",IFERROR(VLOOKUP(C42,'55男雙'!$J$4:$K$35,2,0),999))</f>
        <v>999</v>
      </c>
      <c r="P42" s="82">
        <f>IF(C42&gt;"",IFERROR(VLOOKUP(C42,'60男雙 (2)'!$J$4:$K$26,2,0),999))</f>
        <v>999</v>
      </c>
      <c r="Q42" s="40">
        <f>IF(C42&gt;"",IFERROR(VLOOKUP(C42,'65男雙'!$J$4:$K$27,2,0),999))</f>
        <v>999</v>
      </c>
      <c r="R42" s="40">
        <f>IF(C42&gt;"",IFERROR(VLOOKUP(C42,'70男雙'!$J$4:$K$20,2,0),999))</f>
        <v>999</v>
      </c>
      <c r="S42" s="40">
        <f>IF(C42&gt;"",IFERROR(VLOOKUP(C42,'75男雙'!$J$4:$K$8,2,0),999))</f>
        <v>999</v>
      </c>
    </row>
    <row r="43" spans="1:19" ht="25.2" thickBot="1">
      <c r="A43" s="28">
        <v>21</v>
      </c>
      <c r="B43" s="12" t="s">
        <v>305</v>
      </c>
      <c r="C43" s="12" t="str">
        <f t="shared" si="1"/>
        <v>李建德</v>
      </c>
      <c r="D43" s="21" t="s">
        <v>312</v>
      </c>
      <c r="E43" s="6" t="s">
        <v>309</v>
      </c>
      <c r="F43" s="6" t="s">
        <v>12</v>
      </c>
      <c r="G43" s="6"/>
      <c r="H43" s="6">
        <v>60</v>
      </c>
      <c r="I43" s="6">
        <v>51</v>
      </c>
      <c r="J43" s="99">
        <v>1998</v>
      </c>
      <c r="K43" s="96"/>
      <c r="L43" s="76"/>
      <c r="M43" s="40">
        <f>IF(C43&gt;"",IFERROR(VLOOKUP(C43,'45男雙'!$J$4:$K$19,2,0),999),999)</f>
        <v>999</v>
      </c>
      <c r="N43" s="40">
        <f>IF(C43&gt;"",IFERROR(VLOOKUP(C43,'50男雙 '!$J$4:$K$37,2,0),999))</f>
        <v>999</v>
      </c>
      <c r="O43" s="40">
        <f>IF(C43&gt;"",IFERROR(VLOOKUP(C43,'55男雙'!$J$4:$K$35,2,0),999))</f>
        <v>999</v>
      </c>
      <c r="P43" s="82">
        <f>IF(C43&gt;"",IFERROR(VLOOKUP(C43,'60男雙 (2)'!$J$4:$K$26,2,0),999))</f>
        <v>999</v>
      </c>
      <c r="Q43" s="40">
        <f>IF(C43&gt;"",IFERROR(VLOOKUP(C43,'65男雙'!$J$4:$K$27,2,0),999))</f>
        <v>999</v>
      </c>
      <c r="R43" s="40">
        <f>IF(C43&gt;"",IFERROR(VLOOKUP(C43,'70男雙'!$J$4:$K$20,2,0),999))</f>
        <v>999</v>
      </c>
      <c r="S43" s="40">
        <f>IF(C43&gt;"",IFERROR(VLOOKUP(C43,'75男雙'!$J$4:$K$8,2,0),999))</f>
        <v>999</v>
      </c>
    </row>
    <row r="44" spans="1:19" ht="25.2" thickBot="1">
      <c r="A44" s="29"/>
      <c r="B44" s="13" t="s">
        <v>306</v>
      </c>
      <c r="C44" s="12" t="str">
        <f t="shared" si="1"/>
        <v>潘俊宏</v>
      </c>
      <c r="D44" s="24"/>
      <c r="E44" s="8" t="s">
        <v>308</v>
      </c>
      <c r="F44" s="8" t="s">
        <v>12</v>
      </c>
      <c r="G44" s="9"/>
      <c r="H44" s="9">
        <v>60</v>
      </c>
      <c r="I44" s="9">
        <v>51</v>
      </c>
      <c r="J44" s="98"/>
      <c r="K44" s="96"/>
      <c r="L44" s="76"/>
      <c r="M44" s="40">
        <f>IF(C44&gt;"",IFERROR(VLOOKUP(C44,'45男雙'!$J$4:$K$19,2,0),999),999)</f>
        <v>999</v>
      </c>
      <c r="N44" s="40">
        <f>IF(C44&gt;"",IFERROR(VLOOKUP(C44,'50男雙 '!$J$4:$K$37,2,0),999))</f>
        <v>999</v>
      </c>
      <c r="O44" s="40">
        <f>IF(C44&gt;"",IFERROR(VLOOKUP(C44,'55男雙'!$J$4:$K$35,2,0),999))</f>
        <v>999</v>
      </c>
      <c r="P44" s="82">
        <f>IF(C44&gt;"",IFERROR(VLOOKUP(C44,'60男雙 (2)'!$J$4:$K$26,2,0),999))</f>
        <v>999</v>
      </c>
      <c r="Q44" s="40">
        <f>IF(C44&gt;"",IFERROR(VLOOKUP(C44,'65男雙'!$J$4:$K$27,2,0),999))</f>
        <v>999</v>
      </c>
      <c r="R44" s="40">
        <f>IF(C44&gt;"",IFERROR(VLOOKUP(C44,'70男雙'!$J$4:$K$20,2,0),999))</f>
        <v>999</v>
      </c>
      <c r="S44" s="40">
        <f>IF(C44&gt;"",IFERROR(VLOOKUP(C44,'75男雙'!$J$4:$K$8,2,0),999))</f>
        <v>999</v>
      </c>
    </row>
    <row r="45" spans="1:19" ht="25.2" thickBot="1">
      <c r="A45" s="14">
        <v>22</v>
      </c>
      <c r="B45" s="12" t="s">
        <v>339</v>
      </c>
      <c r="C45" s="12" t="str">
        <f t="shared" si="1"/>
        <v>鄭永懋</v>
      </c>
      <c r="D45" s="21" t="s">
        <v>328</v>
      </c>
      <c r="E45" s="6" t="s">
        <v>329</v>
      </c>
      <c r="F45" s="6" t="s">
        <v>12</v>
      </c>
      <c r="G45" s="6"/>
      <c r="H45" s="6">
        <v>59</v>
      </c>
      <c r="I45" s="6">
        <v>52</v>
      </c>
      <c r="J45" s="99">
        <v>1998</v>
      </c>
      <c r="K45" s="96"/>
      <c r="L45" s="76"/>
      <c r="M45" s="40">
        <f>IF(C45&gt;"",IFERROR(VLOOKUP(C45,'45男雙'!$J$4:$K$19,2,0),999),999)</f>
        <v>999</v>
      </c>
      <c r="N45" s="40">
        <f>IF(C45&gt;"",IFERROR(VLOOKUP(C45,'50男雙 '!$J$4:$K$37,2,0),999))</f>
        <v>999</v>
      </c>
      <c r="O45" s="40">
        <f>IF(C45&gt;"",IFERROR(VLOOKUP(C45,'55男雙'!$J$4:$K$35,2,0),999))</f>
        <v>999</v>
      </c>
      <c r="P45" s="82">
        <f>IF(C45&gt;"",IFERROR(VLOOKUP(C45,'60男雙 (2)'!$J$4:$K$26,2,0),999))</f>
        <v>999</v>
      </c>
      <c r="Q45" s="40">
        <f>IF(C45&gt;"",IFERROR(VLOOKUP(C45,'65男雙'!$J$4:$K$27,2,0),999))</f>
        <v>999</v>
      </c>
      <c r="R45" s="40">
        <f>IF(C45&gt;"",IFERROR(VLOOKUP(C45,'70男雙'!$J$4:$K$20,2,0),999))</f>
        <v>999</v>
      </c>
      <c r="S45" s="40">
        <f>IF(C45&gt;"",IFERROR(VLOOKUP(C45,'75男雙'!$J$4:$K$8,2,0),999))</f>
        <v>999</v>
      </c>
    </row>
    <row r="46" spans="1:19" ht="25.2" thickBot="1">
      <c r="A46" s="16"/>
      <c r="B46" s="13" t="s">
        <v>326</v>
      </c>
      <c r="C46" s="12" t="str">
        <f t="shared" si="1"/>
        <v>高榮成</v>
      </c>
      <c r="D46" s="22" t="s">
        <v>327</v>
      </c>
      <c r="E46" s="8" t="s">
        <v>330</v>
      </c>
      <c r="F46" s="8" t="s">
        <v>12</v>
      </c>
      <c r="G46" s="9"/>
      <c r="H46" s="9">
        <v>58</v>
      </c>
      <c r="I46" s="9">
        <v>53</v>
      </c>
      <c r="J46" s="98"/>
      <c r="K46" s="96"/>
      <c r="L46" s="76"/>
      <c r="M46" s="40">
        <f>IF(C46&gt;"",IFERROR(VLOOKUP(C46,'45男雙'!$J$4:$K$19,2,0),999),999)</f>
        <v>999</v>
      </c>
      <c r="N46" s="40">
        <f>IF(C46&gt;"",IFERROR(VLOOKUP(C46,'50男雙 '!$J$4:$K$37,2,0),999))</f>
        <v>999</v>
      </c>
      <c r="O46" s="40">
        <f>IF(C46&gt;"",IFERROR(VLOOKUP(C46,'55男雙'!$J$4:$K$35,2,0),999))</f>
        <v>999</v>
      </c>
      <c r="P46" s="82">
        <f>IF(C46&gt;"",IFERROR(VLOOKUP(C46,'60男雙 (2)'!$J$4:$K$26,2,0),999))</f>
        <v>999</v>
      </c>
      <c r="Q46" s="40">
        <f>IF(C46&gt;"",IFERROR(VLOOKUP(C46,'65男雙'!$J$4:$K$27,2,0),999))</f>
        <v>999</v>
      </c>
      <c r="R46" s="40">
        <f>IF(C46&gt;"",IFERROR(VLOOKUP(C46,'70男雙'!$J$4:$K$20,2,0),999))</f>
        <v>999</v>
      </c>
      <c r="S46" s="40">
        <f>IF(C46&gt;"",IFERROR(VLOOKUP(C46,'75男雙'!$J$4:$K$8,2,0),999))</f>
        <v>999</v>
      </c>
    </row>
    <row r="47" spans="1:19" ht="25.2" thickBot="1">
      <c r="A47" s="14">
        <v>23</v>
      </c>
      <c r="B47" s="12" t="s">
        <v>331</v>
      </c>
      <c r="C47" s="12" t="str">
        <f t="shared" si="1"/>
        <v>李明賜</v>
      </c>
      <c r="D47" s="25" t="s">
        <v>333</v>
      </c>
      <c r="E47" s="6" t="s">
        <v>11</v>
      </c>
      <c r="F47" s="6" t="s">
        <v>12</v>
      </c>
      <c r="G47" s="6"/>
      <c r="H47" s="6">
        <v>59</v>
      </c>
      <c r="I47" s="6">
        <v>52</v>
      </c>
      <c r="J47" s="99">
        <v>1998</v>
      </c>
      <c r="K47" s="96"/>
      <c r="L47" s="76"/>
      <c r="M47" s="40">
        <f>IF(C47&gt;"",IFERROR(VLOOKUP(C47,'45男雙'!$J$4:$K$19,2,0),999),999)</f>
        <v>999</v>
      </c>
      <c r="N47" s="40">
        <f>IF(C47&gt;"",IFERROR(VLOOKUP(C47,'50男雙 '!$J$4:$K$37,2,0),999))</f>
        <v>999</v>
      </c>
      <c r="O47" s="40">
        <f>IF(C47&gt;"",IFERROR(VLOOKUP(C47,'55男雙'!$J$4:$K$35,2,0),999))</f>
        <v>999</v>
      </c>
      <c r="P47" s="82">
        <f>IF(C47&gt;"",IFERROR(VLOOKUP(C47,'60男雙 (2)'!$J$4:$K$26,2,0),999))</f>
        <v>999</v>
      </c>
      <c r="Q47" s="40">
        <f>IF(C47&gt;"",IFERROR(VLOOKUP(C47,'65男雙'!$J$4:$K$27,2,0),999))</f>
        <v>999</v>
      </c>
      <c r="R47" s="40">
        <f>IF(C47&gt;"",IFERROR(VLOOKUP(C47,'70男雙'!$J$4:$K$20,2,0),999))</f>
        <v>999</v>
      </c>
      <c r="S47" s="40">
        <f>IF(C47&gt;"",IFERROR(VLOOKUP(C47,'75男雙'!$J$4:$K$8,2,0),999))</f>
        <v>999</v>
      </c>
    </row>
    <row r="48" spans="1:19" ht="25.2" thickBot="1">
      <c r="A48" s="16"/>
      <c r="B48" s="13" t="s">
        <v>332</v>
      </c>
      <c r="C48" s="12" t="str">
        <f t="shared" si="1"/>
        <v>黃舜泰</v>
      </c>
      <c r="D48" s="24"/>
      <c r="E48" s="8" t="s">
        <v>11</v>
      </c>
      <c r="F48" s="8" t="s">
        <v>12</v>
      </c>
      <c r="G48" s="9"/>
      <c r="H48" s="9">
        <v>62</v>
      </c>
      <c r="I48" s="9">
        <v>49</v>
      </c>
      <c r="J48" s="98"/>
      <c r="K48" s="96"/>
      <c r="L48" s="76"/>
      <c r="M48" s="40">
        <f>IF(C48&gt;"",IFERROR(VLOOKUP(C48,'45男雙'!$J$4:$K$19,2,0),999),999)</f>
        <v>999</v>
      </c>
      <c r="N48" s="40">
        <f>IF(C48&gt;"",IFERROR(VLOOKUP(C48,'50男雙 '!$J$4:$K$37,2,0),999))</f>
        <v>999</v>
      </c>
      <c r="O48" s="40">
        <f>IF(C48&gt;"",IFERROR(VLOOKUP(C48,'55男雙'!$J$4:$K$35,2,0),999))</f>
        <v>999</v>
      </c>
      <c r="P48" s="82">
        <f>IF(C48&gt;"",IFERROR(VLOOKUP(C48,'60男雙 (2)'!$J$4:$K$26,2,0),999))</f>
        <v>999</v>
      </c>
      <c r="Q48" s="40">
        <f>IF(C48&gt;"",IFERROR(VLOOKUP(C48,'65男雙'!$J$4:$K$27,2,0),999))</f>
        <v>999</v>
      </c>
      <c r="R48" s="40">
        <f>IF(C48&gt;"",IFERROR(VLOOKUP(C48,'70男雙'!$J$4:$K$20,2,0),999))</f>
        <v>999</v>
      </c>
      <c r="S48" s="40">
        <f>IF(C48&gt;"",IFERROR(VLOOKUP(C48,'75男雙'!$J$4:$K$8,2,0),999))</f>
        <v>999</v>
      </c>
    </row>
    <row r="49" spans="1:19" ht="25.2" thickBot="1">
      <c r="A49" s="14">
        <v>24</v>
      </c>
      <c r="B49" s="12" t="s">
        <v>334</v>
      </c>
      <c r="C49" s="12" t="str">
        <f t="shared" si="1"/>
        <v>陳重清</v>
      </c>
      <c r="D49" s="25" t="s">
        <v>333</v>
      </c>
      <c r="E49" s="6" t="s">
        <v>11</v>
      </c>
      <c r="F49" s="6" t="s">
        <v>12</v>
      </c>
      <c r="G49" s="6"/>
      <c r="H49" s="6">
        <v>55</v>
      </c>
      <c r="I49" s="6">
        <v>56</v>
      </c>
      <c r="J49" s="99">
        <v>1998</v>
      </c>
      <c r="K49" s="96"/>
      <c r="L49" s="76"/>
      <c r="M49" s="40">
        <f>IF(C49&gt;"",IFERROR(VLOOKUP(C49,'45男雙'!$J$4:$K$19,2,0),999),999)</f>
        <v>999</v>
      </c>
      <c r="N49" s="40">
        <f>IF(C49&gt;"",IFERROR(VLOOKUP(C49,'50男雙 '!$J$4:$K$37,2,0),999))</f>
        <v>999</v>
      </c>
      <c r="O49" s="40">
        <f>IF(C49&gt;"",IFERROR(VLOOKUP(C49,'55男雙'!$J$4:$K$35,2,0),999))</f>
        <v>999</v>
      </c>
      <c r="P49" s="82">
        <f>IF(C49&gt;"",IFERROR(VLOOKUP(C49,'60男雙 (2)'!$J$4:$K$26,2,0),999))</f>
        <v>999</v>
      </c>
      <c r="Q49" s="40">
        <f>IF(C49&gt;"",IFERROR(VLOOKUP(C49,'65男雙'!$J$4:$K$27,2,0),999))</f>
        <v>999</v>
      </c>
      <c r="R49" s="40">
        <f>IF(C49&gt;"",IFERROR(VLOOKUP(C49,'70男雙'!$J$4:$K$20,2,0),999))</f>
        <v>999</v>
      </c>
      <c r="S49" s="40">
        <f>IF(C49&gt;"",IFERROR(VLOOKUP(C49,'75男雙'!$J$4:$K$8,2,0),999))</f>
        <v>999</v>
      </c>
    </row>
    <row r="50" spans="1:19" ht="25.2" thickBot="1">
      <c r="A50" s="16"/>
      <c r="B50" s="13" t="s">
        <v>335</v>
      </c>
      <c r="C50" s="12" t="str">
        <f t="shared" si="1"/>
        <v>蔡銘清</v>
      </c>
      <c r="D50" s="24"/>
      <c r="E50" s="8" t="s">
        <v>11</v>
      </c>
      <c r="F50" s="8" t="s">
        <v>12</v>
      </c>
      <c r="G50" s="9"/>
      <c r="H50" s="9">
        <v>55</v>
      </c>
      <c r="I50" s="9">
        <v>56</v>
      </c>
      <c r="J50" s="98"/>
      <c r="K50" s="96"/>
      <c r="L50" s="76"/>
      <c r="M50" s="40">
        <f>IF(C50&gt;"",IFERROR(VLOOKUP(C50,'45男雙'!$J$4:$K$19,2,0),999),999)</f>
        <v>999</v>
      </c>
      <c r="N50" s="40">
        <f>IF(C50&gt;"",IFERROR(VLOOKUP(C50,'50男雙 '!$J$4:$K$37,2,0),999))</f>
        <v>999</v>
      </c>
      <c r="O50" s="40">
        <f>IF(C50&gt;"",IFERROR(VLOOKUP(C50,'55男雙'!$J$4:$K$35,2,0),999))</f>
        <v>999</v>
      </c>
      <c r="P50" s="82">
        <f>IF(C50&gt;"",IFERROR(VLOOKUP(C50,'60男雙 (2)'!$J$4:$K$26,2,0),999))</f>
        <v>999</v>
      </c>
      <c r="Q50" s="40">
        <f>IF(C50&gt;"",IFERROR(VLOOKUP(C50,'65男雙'!$J$4:$K$27,2,0),999))</f>
        <v>999</v>
      </c>
      <c r="R50" s="40">
        <f>IF(C50&gt;"",IFERROR(VLOOKUP(C50,'70男雙'!$J$4:$K$20,2,0),999))</f>
        <v>999</v>
      </c>
      <c r="S50" s="40">
        <f>IF(C50&gt;"",IFERROR(VLOOKUP(C50,'75男雙'!$J$4:$K$8,2,0),999))</f>
        <v>999</v>
      </c>
    </row>
    <row r="51" spans="1:19" ht="25.2" thickBot="1">
      <c r="A51" s="14">
        <v>25</v>
      </c>
      <c r="B51" s="12" t="s">
        <v>373</v>
      </c>
      <c r="C51" s="12" t="str">
        <f t="shared" si="1"/>
        <v>陳佳莉</v>
      </c>
      <c r="D51" s="25" t="s">
        <v>375</v>
      </c>
      <c r="E51" s="6" t="s">
        <v>377</v>
      </c>
      <c r="F51" s="6"/>
      <c r="G51" s="6" t="s">
        <v>12</v>
      </c>
      <c r="H51" s="6">
        <v>75</v>
      </c>
      <c r="I51" s="6">
        <v>36</v>
      </c>
      <c r="J51" s="99">
        <v>1998</v>
      </c>
      <c r="K51" s="96"/>
      <c r="L51" s="76"/>
      <c r="M51" s="40">
        <f>IF(C51&gt;"",IFERROR(VLOOKUP(C51,'45男雙'!$J$4:$K$19,2,0),999),999)</f>
        <v>999</v>
      </c>
      <c r="N51" s="40">
        <f>IF(C51&gt;"",IFERROR(VLOOKUP(C51,'50男雙 '!$J$4:$K$37,2,0),999))</f>
        <v>999</v>
      </c>
      <c r="O51" s="40">
        <f>IF(C51&gt;"",IFERROR(VLOOKUP(C51,'55男雙'!$J$4:$K$35,2,0),999))</f>
        <v>999</v>
      </c>
      <c r="P51" s="82">
        <f>IF(C51&gt;"",IFERROR(VLOOKUP(C51,'60男雙 (2)'!$J$4:$K$26,2,0),999))</f>
        <v>999</v>
      </c>
      <c r="Q51" s="40">
        <f>IF(C51&gt;"",IFERROR(VLOOKUP(C51,'65男雙'!$J$4:$K$27,2,0),999))</f>
        <v>999</v>
      </c>
      <c r="R51" s="40">
        <f>IF(C51&gt;"",IFERROR(VLOOKUP(C51,'70男雙'!$J$4:$K$20,2,0),999))</f>
        <v>999</v>
      </c>
      <c r="S51" s="40">
        <f>IF(C51&gt;"",IFERROR(VLOOKUP(C51,'75男雙'!$J$4:$K$8,2,0),999))</f>
        <v>999</v>
      </c>
    </row>
    <row r="52" spans="1:19" ht="25.2" thickBot="1">
      <c r="A52" s="16"/>
      <c r="B52" s="13" t="s">
        <v>374</v>
      </c>
      <c r="C52" s="12" t="str">
        <f t="shared" si="1"/>
        <v>林秋華</v>
      </c>
      <c r="D52" s="24" t="s">
        <v>376</v>
      </c>
      <c r="E52" s="8" t="s">
        <v>378</v>
      </c>
      <c r="F52" s="27"/>
      <c r="G52" s="8" t="s">
        <v>12</v>
      </c>
      <c r="H52" s="9">
        <v>76</v>
      </c>
      <c r="I52" s="9">
        <v>35</v>
      </c>
      <c r="J52" s="98"/>
      <c r="K52" s="96"/>
      <c r="L52" s="76"/>
      <c r="M52" s="40">
        <f>IF(C52&gt;"",IFERROR(VLOOKUP(C52,'45男雙'!$J$4:$K$19,2,0),999),999)</f>
        <v>999</v>
      </c>
      <c r="N52" s="40">
        <f>IF(C52&gt;"",IFERROR(VLOOKUP(C52,'50男雙 '!$J$4:$K$37,2,0),999))</f>
        <v>999</v>
      </c>
      <c r="O52" s="40">
        <f>IF(C52&gt;"",IFERROR(VLOOKUP(C52,'55男雙'!$J$4:$K$35,2,0),999))</f>
        <v>999</v>
      </c>
      <c r="P52" s="82">
        <f>IF(C52&gt;"",IFERROR(VLOOKUP(C52,'60男雙 (2)'!$J$4:$K$26,2,0),999))</f>
        <v>999</v>
      </c>
      <c r="Q52" s="40">
        <f>IF(C52&gt;"",IFERROR(VLOOKUP(C52,'65男雙'!$J$4:$K$27,2,0),999))</f>
        <v>999</v>
      </c>
      <c r="R52" s="40">
        <f>IF(C52&gt;"",IFERROR(VLOOKUP(C52,'70男雙'!$J$4:$K$20,2,0),999))</f>
        <v>999</v>
      </c>
      <c r="S52" s="40">
        <f>IF(C52&gt;"",IFERROR(VLOOKUP(C52,'75男雙'!$J$4:$K$8,2,0),999))</f>
        <v>999</v>
      </c>
    </row>
    <row r="53" spans="1:19" ht="25.2" thickBot="1">
      <c r="A53" s="14">
        <v>26</v>
      </c>
      <c r="B53" s="12" t="s">
        <v>387</v>
      </c>
      <c r="C53" s="12" t="str">
        <f t="shared" si="1"/>
        <v>陳志宏</v>
      </c>
      <c r="D53" s="25" t="s">
        <v>389</v>
      </c>
      <c r="E53" s="6" t="s">
        <v>32</v>
      </c>
      <c r="F53" s="6" t="s">
        <v>12</v>
      </c>
      <c r="G53" s="6"/>
      <c r="H53" s="6">
        <v>56</v>
      </c>
      <c r="I53" s="6">
        <v>55</v>
      </c>
      <c r="J53" s="99">
        <v>1998</v>
      </c>
      <c r="K53" s="96"/>
      <c r="L53" s="76"/>
      <c r="M53" s="40">
        <f>IF(C53&gt;"",IFERROR(VLOOKUP(C53,'45男雙'!$J$4:$K$19,2,0),999),999)</f>
        <v>999</v>
      </c>
      <c r="N53" s="40">
        <f>IF(C53&gt;"",IFERROR(VLOOKUP(C53,'50男雙 '!$J$4:$K$37,2,0),999))</f>
        <v>999</v>
      </c>
      <c r="O53" s="40">
        <f>IF(C53&gt;"",IFERROR(VLOOKUP(C53,'55男雙'!$J$4:$K$35,2,0),999))</f>
        <v>999</v>
      </c>
      <c r="P53" s="82">
        <f>IF(C53&gt;"",IFERROR(VLOOKUP(C53,'60男雙 (2)'!$J$4:$K$26,2,0),999))</f>
        <v>999</v>
      </c>
      <c r="Q53" s="40">
        <f>IF(C53&gt;"",IFERROR(VLOOKUP(C53,'65男雙'!$J$4:$K$27,2,0),999))</f>
        <v>999</v>
      </c>
      <c r="R53" s="40">
        <f>IF(C53&gt;"",IFERROR(VLOOKUP(C53,'70男雙'!$J$4:$K$20,2,0),999))</f>
        <v>999</v>
      </c>
      <c r="S53" s="40">
        <f>IF(C53&gt;"",IFERROR(VLOOKUP(C53,'75男雙'!$J$4:$K$8,2,0),999))</f>
        <v>999</v>
      </c>
    </row>
    <row r="54" spans="1:19" ht="25.2" thickBot="1">
      <c r="A54" s="16"/>
      <c r="B54" s="13" t="s">
        <v>388</v>
      </c>
      <c r="C54" s="12" t="str">
        <f t="shared" si="1"/>
        <v>陳志全</v>
      </c>
      <c r="D54" s="24" t="s">
        <v>390</v>
      </c>
      <c r="E54" s="8" t="s">
        <v>391</v>
      </c>
      <c r="F54" s="8" t="s">
        <v>12</v>
      </c>
      <c r="G54" s="8"/>
      <c r="H54" s="9">
        <v>60</v>
      </c>
      <c r="I54" s="9">
        <v>51</v>
      </c>
      <c r="J54" s="98"/>
      <c r="K54" s="96"/>
      <c r="L54" s="76"/>
      <c r="M54" s="40">
        <f>IF(C54&gt;"",IFERROR(VLOOKUP(C54,'45男雙'!$J$4:$K$19,2,0),999),999)</f>
        <v>999</v>
      </c>
      <c r="N54" s="40">
        <f>IF(C54&gt;"",IFERROR(VLOOKUP(C54,'50男雙 '!$J$4:$K$37,2,0),999))</f>
        <v>999</v>
      </c>
      <c r="O54" s="40">
        <f>IF(C54&gt;"",IFERROR(VLOOKUP(C54,'55男雙'!$J$4:$K$35,2,0),999))</f>
        <v>999</v>
      </c>
      <c r="P54" s="82">
        <f>IF(C54&gt;"",IFERROR(VLOOKUP(C54,'60男雙 (2)'!$J$4:$K$26,2,0),999))</f>
        <v>999</v>
      </c>
      <c r="Q54" s="40">
        <f>IF(C54&gt;"",IFERROR(VLOOKUP(C54,'65男雙'!$J$4:$K$27,2,0),999))</f>
        <v>999</v>
      </c>
      <c r="R54" s="40">
        <f>IF(C54&gt;"",IFERROR(VLOOKUP(C54,'70男雙'!$J$4:$K$20,2,0),999))</f>
        <v>999</v>
      </c>
      <c r="S54" s="40">
        <f>IF(C54&gt;"",IFERROR(VLOOKUP(C54,'75男雙'!$J$4:$K$8,2,0),999))</f>
        <v>999</v>
      </c>
    </row>
    <row r="55" spans="1:19">
      <c r="A55" s="14">
        <v>27</v>
      </c>
      <c r="C55" s="12" t="s">
        <v>564</v>
      </c>
      <c r="D55" s="25" t="s">
        <v>565</v>
      </c>
      <c r="E55" s="6" t="s">
        <v>60</v>
      </c>
      <c r="F55" s="6" t="s">
        <v>12</v>
      </c>
      <c r="G55" s="6"/>
      <c r="H55" s="6">
        <v>57</v>
      </c>
      <c r="I55" s="6">
        <v>54</v>
      </c>
      <c r="J55" s="96">
        <v>1998</v>
      </c>
      <c r="K55" s="96"/>
      <c r="M55" s="85">
        <f>IF(C55&gt;"",IFERROR(VLOOKUP(C55,'45男雙'!$J$4:$K$19,2,0),999),999)</f>
        <v>999</v>
      </c>
      <c r="N55" s="85">
        <f>IF(C55&gt;"",IFERROR(VLOOKUP(C55,'50男雙 '!$J$4:$K$37,2,0),999))</f>
        <v>999</v>
      </c>
      <c r="O55" s="85">
        <f>IF(C55&gt;"",IFERROR(VLOOKUP(C55,'55男雙'!$J$4:$K$35,2,0),999))</f>
        <v>999</v>
      </c>
      <c r="P55" s="85">
        <f>IF(C55&gt;"",IFERROR(VLOOKUP(C55,'60男雙 (2)'!$J$4:$K$26,2,0),999))</f>
        <v>999</v>
      </c>
      <c r="Q55" s="85">
        <f>IF(C55&gt;"",IFERROR(VLOOKUP(C55,'65男雙'!$J$4:$K$27,2,0),999))</f>
        <v>999</v>
      </c>
      <c r="R55" s="85">
        <f>IF(C55&gt;"",IFERROR(VLOOKUP(C55,'70男雙'!$J$4:$K$20,2,0),999))</f>
        <v>999</v>
      </c>
      <c r="S55" s="85">
        <f>IF(C55&gt;"",IFERROR(VLOOKUP(C55,'75男雙'!$J$4:$K$8,2,0),999))</f>
        <v>999</v>
      </c>
    </row>
    <row r="56" spans="1:19" ht="25.2" thickBot="1">
      <c r="A56" s="16"/>
      <c r="C56" s="13" t="s">
        <v>566</v>
      </c>
      <c r="D56" s="24" t="s">
        <v>567</v>
      </c>
      <c r="E56" s="9" t="s">
        <v>60</v>
      </c>
      <c r="F56" s="8" t="s">
        <v>12</v>
      </c>
      <c r="G56" s="8"/>
      <c r="H56" s="9">
        <v>64</v>
      </c>
      <c r="I56" s="9">
        <v>47</v>
      </c>
      <c r="J56" s="96"/>
      <c r="K56" s="96"/>
      <c r="M56" s="85">
        <f>IF(C56&gt;"",IFERROR(VLOOKUP(C56,'45男雙'!$J$4:$K$19,2,0),999),999)</f>
        <v>999</v>
      </c>
      <c r="N56" s="85">
        <f>IF(C56&gt;"",IFERROR(VLOOKUP(C56,'50男雙 '!$J$4:$K$37,2,0),999))</f>
        <v>999</v>
      </c>
      <c r="O56" s="85">
        <f>IF(C56&gt;"",IFERROR(VLOOKUP(C56,'55男雙'!$J$4:$K$35,2,0),999))</f>
        <v>999</v>
      </c>
      <c r="P56" s="85">
        <f>IF(C56&gt;"",IFERROR(VLOOKUP(C56,'60男雙 (2)'!$J$4:$K$26,2,0),999))</f>
        <v>999</v>
      </c>
      <c r="Q56" s="85">
        <f>IF(C56&gt;"",IFERROR(VLOOKUP(C56,'65男雙'!$J$4:$K$27,2,0),999))</f>
        <v>999</v>
      </c>
      <c r="R56" s="85">
        <f>IF(C56&gt;"",IFERROR(VLOOKUP(C56,'70男雙'!$J$4:$K$20,2,0),999))</f>
        <v>999</v>
      </c>
      <c r="S56" s="85">
        <f>IF(C56&gt;"",IFERROR(VLOOKUP(C56,'75男雙'!$J$4:$K$8,2,0),999))</f>
        <v>999</v>
      </c>
    </row>
    <row r="57" spans="1:19">
      <c r="A57" s="14">
        <v>28</v>
      </c>
      <c r="C57" s="12" t="s">
        <v>568</v>
      </c>
      <c r="D57" s="25" t="s">
        <v>569</v>
      </c>
      <c r="E57" s="6" t="s">
        <v>11</v>
      </c>
      <c r="F57" s="6" t="s">
        <v>12</v>
      </c>
      <c r="G57" s="6"/>
      <c r="H57" s="6">
        <v>55</v>
      </c>
      <c r="I57" s="6">
        <v>56</v>
      </c>
      <c r="J57" s="96">
        <v>1998</v>
      </c>
      <c r="K57" s="96"/>
      <c r="M57" s="85">
        <f>IF(C57&gt;"",IFERROR(VLOOKUP(C57,'45男雙'!$J$4:$K$19,2,0),999),999)</f>
        <v>999</v>
      </c>
      <c r="N57" s="85">
        <f>IF(C57&gt;"",IFERROR(VLOOKUP(C57,'50男雙 '!$J$4:$K$37,2,0),999))</f>
        <v>999</v>
      </c>
      <c r="O57" s="85">
        <f>IF(C57&gt;"",IFERROR(VLOOKUP(C57,'55男雙'!$J$4:$K$35,2,0),999))</f>
        <v>999</v>
      </c>
      <c r="P57" s="85">
        <f>IF(C57&gt;"",IFERROR(VLOOKUP(C57,'60男雙 (2)'!$J$4:$K$26,2,0),999))</f>
        <v>999</v>
      </c>
      <c r="Q57" s="85">
        <f>IF(C57&gt;"",IFERROR(VLOOKUP(C57,'65男雙'!$J$4:$K$27,2,0),999))</f>
        <v>999</v>
      </c>
      <c r="R57" s="85">
        <f>IF(C57&gt;"",IFERROR(VLOOKUP(C57,'70男雙'!$J$4:$K$20,2,0),999))</f>
        <v>999</v>
      </c>
      <c r="S57" s="85">
        <f>IF(C57&gt;"",IFERROR(VLOOKUP(C57,'75男雙'!$J$4:$K$8,2,0),999))</f>
        <v>999</v>
      </c>
    </row>
    <row r="58" spans="1:19" ht="25.2" thickBot="1">
      <c r="A58" s="16"/>
      <c r="C58" s="13" t="s">
        <v>570</v>
      </c>
      <c r="D58" s="24" t="s">
        <v>571</v>
      </c>
      <c r="E58" s="8" t="s">
        <v>11</v>
      </c>
      <c r="F58" s="8" t="s">
        <v>12</v>
      </c>
      <c r="G58" s="8"/>
      <c r="H58" s="9">
        <v>59</v>
      </c>
      <c r="I58" s="9">
        <v>52</v>
      </c>
      <c r="J58" s="96"/>
      <c r="K58" s="96"/>
      <c r="M58" s="85">
        <f>IF(C58&gt;"",IFERROR(VLOOKUP(C58,'45男雙'!$J$4:$K$19,2,0),999),999)</f>
        <v>999</v>
      </c>
      <c r="N58" s="85">
        <f>IF(C58&gt;"",IFERROR(VLOOKUP(C58,'50男雙 '!$J$4:$K$37,2,0),999))</f>
        <v>999</v>
      </c>
      <c r="O58" s="85">
        <f>IF(C58&gt;"",IFERROR(VLOOKUP(C58,'55男雙'!$J$4:$K$35,2,0),999))</f>
        <v>999</v>
      </c>
      <c r="P58" s="85">
        <f>IF(C58&gt;"",IFERROR(VLOOKUP(C58,'60男雙 (2)'!$J$4:$K$26,2,0),999))</f>
        <v>999</v>
      </c>
      <c r="Q58" s="85">
        <f>IF(C58&gt;"",IFERROR(VLOOKUP(C58,'65男雙'!$J$4:$K$27,2,0),999))</f>
        <v>999</v>
      </c>
      <c r="R58" s="85">
        <f>IF(C58&gt;"",IFERROR(VLOOKUP(C58,'70男雙'!$J$4:$K$20,2,0),999))</f>
        <v>999</v>
      </c>
      <c r="S58" s="85">
        <f>IF(C58&gt;"",IFERROR(VLOOKUP(C58,'75男雙'!$J$4:$K$8,2,0),999))</f>
        <v>999</v>
      </c>
    </row>
  </sheetData>
  <sortState xmlns:xlrd2="http://schemas.microsoft.com/office/spreadsheetml/2017/richdata2" ref="W3:W54">
    <sortCondition ref="W3:W54"/>
  </sortState>
  <mergeCells count="56">
    <mergeCell ref="K51:K52"/>
    <mergeCell ref="K53:K54"/>
    <mergeCell ref="K39:K40"/>
    <mergeCell ref="K41:K42"/>
    <mergeCell ref="K43:K44"/>
    <mergeCell ref="K45:K46"/>
    <mergeCell ref="K47:K48"/>
    <mergeCell ref="K49:K50"/>
    <mergeCell ref="K3:K4"/>
    <mergeCell ref="K5:K6"/>
    <mergeCell ref="K7:K8"/>
    <mergeCell ref="K9:K10"/>
    <mergeCell ref="K11:K12"/>
    <mergeCell ref="J43:J44"/>
    <mergeCell ref="J45:J46"/>
    <mergeCell ref="J47:J48"/>
    <mergeCell ref="J49:J50"/>
    <mergeCell ref="J19:J20"/>
    <mergeCell ref="J21:J22"/>
    <mergeCell ref="J23:J24"/>
    <mergeCell ref="J25:J26"/>
    <mergeCell ref="J27:J28"/>
    <mergeCell ref="J29:J30"/>
    <mergeCell ref="J35:J36"/>
    <mergeCell ref="J37:J38"/>
    <mergeCell ref="J39:J40"/>
    <mergeCell ref="J41:J42"/>
    <mergeCell ref="K13:K14"/>
    <mergeCell ref="K37:K38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55:K56"/>
    <mergeCell ref="K57:K58"/>
    <mergeCell ref="J55:J56"/>
    <mergeCell ref="J57:J58"/>
    <mergeCell ref="J3:J4"/>
    <mergeCell ref="J5:J6"/>
    <mergeCell ref="J7:J8"/>
    <mergeCell ref="J9:J10"/>
    <mergeCell ref="J11:J12"/>
    <mergeCell ref="J13:J14"/>
    <mergeCell ref="J15:J16"/>
    <mergeCell ref="J17:J18"/>
    <mergeCell ref="J51:J52"/>
    <mergeCell ref="J53:J54"/>
    <mergeCell ref="J31:J32"/>
    <mergeCell ref="J33:J34"/>
  </mergeCells>
  <phoneticPr fontId="1" type="noConversion"/>
  <pageMargins left="0" right="0" top="0" bottom="0" header="0" footer="0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562D-0331-4211-8C21-B9BA3360AC2C}">
  <dimension ref="B1:K27"/>
  <sheetViews>
    <sheetView zoomScale="70" zoomScaleNormal="70" workbookViewId="0">
      <selection activeCell="K4" sqref="K4"/>
    </sheetView>
  </sheetViews>
  <sheetFormatPr defaultRowHeight="16.2"/>
  <cols>
    <col min="1" max="1" width="8.88671875" style="60"/>
    <col min="2" max="5" width="10.6640625" style="54" customWidth="1"/>
    <col min="6" max="6" width="13.6640625" style="54" customWidth="1"/>
    <col min="7" max="7" width="13.5546875" style="54" customWidth="1"/>
    <col min="8" max="8" width="8.88671875" style="47"/>
    <col min="9" max="16384" width="8.88671875" style="60"/>
  </cols>
  <sheetData>
    <row r="1" spans="2:11" s="59" customFormat="1" ht="18">
      <c r="B1" s="100" t="s">
        <v>506</v>
      </c>
      <c r="C1" s="100"/>
      <c r="D1" s="100"/>
      <c r="E1" s="100"/>
      <c r="F1" s="100"/>
      <c r="G1" s="100"/>
      <c r="H1" s="58"/>
    </row>
    <row r="2" spans="2:11">
      <c r="B2" s="103"/>
      <c r="C2" s="103"/>
      <c r="D2" s="103"/>
      <c r="E2" s="103"/>
      <c r="F2" s="103"/>
      <c r="G2" s="103"/>
    </row>
    <row r="3" spans="2:11" ht="31.2">
      <c r="B3" s="49" t="s">
        <v>397</v>
      </c>
      <c r="C3" s="49" t="s">
        <v>398</v>
      </c>
      <c r="D3" s="49" t="s">
        <v>399</v>
      </c>
      <c r="E3" s="49" t="s">
        <v>400</v>
      </c>
      <c r="F3" s="50" t="s">
        <v>401</v>
      </c>
      <c r="G3" s="50" t="s">
        <v>402</v>
      </c>
    </row>
    <row r="4" spans="2:11">
      <c r="B4" s="61">
        <v>1</v>
      </c>
      <c r="C4" s="68">
        <v>1</v>
      </c>
      <c r="D4" s="69" t="s">
        <v>507</v>
      </c>
      <c r="E4" s="61">
        <f t="shared" ref="E4:E27" si="0">G4+F4</f>
        <v>20</v>
      </c>
      <c r="F4" s="61"/>
      <c r="G4" s="61">
        <v>20</v>
      </c>
      <c r="J4" s="60" t="str">
        <f>SUBSTITUTE(D4," ","")</f>
        <v>王松村</v>
      </c>
      <c r="K4" s="60">
        <f>IF(D4&lt;&gt;"",IF(C4&gt;1000,K3,IF(C4="",K3,C4)),999)</f>
        <v>1</v>
      </c>
    </row>
    <row r="5" spans="2:11">
      <c r="B5" s="49">
        <v>2</v>
      </c>
      <c r="C5" s="70" t="s">
        <v>404</v>
      </c>
      <c r="D5" s="52" t="s">
        <v>508</v>
      </c>
      <c r="E5" s="61">
        <f t="shared" si="0"/>
        <v>20</v>
      </c>
      <c r="F5" s="49"/>
      <c r="G5" s="49">
        <v>20</v>
      </c>
      <c r="J5" s="60" t="str">
        <f t="shared" ref="J5:J27" si="1">SUBSTITUTE(D5," ","")</f>
        <v>尹大明</v>
      </c>
      <c r="K5" s="60">
        <f t="shared" ref="K5:K27" si="2">IF(D5&lt;&gt;"",IF(C5&gt;1000,K4,IF(C5="",K4,C5)),999)</f>
        <v>1</v>
      </c>
    </row>
    <row r="6" spans="2:11">
      <c r="B6" s="49">
        <v>3</v>
      </c>
      <c r="C6" s="70">
        <v>3</v>
      </c>
      <c r="D6" s="52" t="s">
        <v>509</v>
      </c>
      <c r="E6" s="61">
        <f t="shared" si="0"/>
        <v>15</v>
      </c>
      <c r="F6" s="49"/>
      <c r="G6" s="49">
        <v>15</v>
      </c>
      <c r="J6" s="60" t="str">
        <f t="shared" si="1"/>
        <v>張堃雄</v>
      </c>
      <c r="K6" s="60">
        <f t="shared" si="2"/>
        <v>3</v>
      </c>
    </row>
    <row r="7" spans="2:11">
      <c r="B7" s="61">
        <v>4</v>
      </c>
      <c r="C7" s="70" t="s">
        <v>404</v>
      </c>
      <c r="D7" s="51" t="s">
        <v>510</v>
      </c>
      <c r="E7" s="61">
        <f t="shared" si="0"/>
        <v>15</v>
      </c>
      <c r="F7" s="49">
        <v>5</v>
      </c>
      <c r="G7" s="51">
        <v>10</v>
      </c>
      <c r="J7" s="60" t="str">
        <f t="shared" si="1"/>
        <v>孫盛展</v>
      </c>
      <c r="K7" s="60">
        <f t="shared" si="2"/>
        <v>3</v>
      </c>
    </row>
    <row r="8" spans="2:11">
      <c r="B8" s="49">
        <v>5</v>
      </c>
      <c r="C8" s="70" t="s">
        <v>404</v>
      </c>
      <c r="D8" s="52" t="s">
        <v>511</v>
      </c>
      <c r="E8" s="61">
        <f t="shared" si="0"/>
        <v>15</v>
      </c>
      <c r="F8" s="49">
        <v>5</v>
      </c>
      <c r="G8" s="49">
        <v>10</v>
      </c>
      <c r="J8" s="60" t="str">
        <f t="shared" si="1"/>
        <v>林榮財</v>
      </c>
      <c r="K8" s="60">
        <f t="shared" si="2"/>
        <v>3</v>
      </c>
    </row>
    <row r="9" spans="2:11">
      <c r="B9" s="49">
        <v>6</v>
      </c>
      <c r="C9" s="70" t="s">
        <v>404</v>
      </c>
      <c r="D9" s="52" t="s">
        <v>512</v>
      </c>
      <c r="E9" s="61">
        <f t="shared" si="0"/>
        <v>15</v>
      </c>
      <c r="F9" s="49"/>
      <c r="G9" s="49">
        <v>15</v>
      </c>
      <c r="J9" s="60" t="str">
        <f t="shared" si="1"/>
        <v>林文宏</v>
      </c>
      <c r="K9" s="60">
        <f t="shared" si="2"/>
        <v>3</v>
      </c>
    </row>
    <row r="10" spans="2:11">
      <c r="B10" s="61">
        <v>7</v>
      </c>
      <c r="C10" s="70" t="s">
        <v>404</v>
      </c>
      <c r="D10" s="52" t="s">
        <v>513</v>
      </c>
      <c r="E10" s="61">
        <f t="shared" si="0"/>
        <v>15</v>
      </c>
      <c r="F10" s="49">
        <v>5</v>
      </c>
      <c r="G10" s="49">
        <v>10</v>
      </c>
      <c r="J10" s="60" t="str">
        <f t="shared" si="1"/>
        <v>王祥舟</v>
      </c>
      <c r="K10" s="60">
        <f t="shared" si="2"/>
        <v>3</v>
      </c>
    </row>
    <row r="11" spans="2:11">
      <c r="B11" s="49">
        <v>8</v>
      </c>
      <c r="C11" s="49">
        <v>8</v>
      </c>
      <c r="D11" s="53" t="s">
        <v>514</v>
      </c>
      <c r="E11" s="61">
        <f t="shared" si="0"/>
        <v>10</v>
      </c>
      <c r="F11" s="51">
        <v>10</v>
      </c>
      <c r="G11" s="49"/>
      <c r="J11" s="60" t="str">
        <f t="shared" si="1"/>
        <v>鍾治仁</v>
      </c>
      <c r="K11" s="60">
        <f t="shared" si="2"/>
        <v>8</v>
      </c>
    </row>
    <row r="12" spans="2:11">
      <c r="B12" s="49">
        <v>9</v>
      </c>
      <c r="C12" s="49" t="s">
        <v>404</v>
      </c>
      <c r="D12" s="53" t="s">
        <v>515</v>
      </c>
      <c r="E12" s="61">
        <f t="shared" si="0"/>
        <v>10</v>
      </c>
      <c r="F12" s="51">
        <v>10</v>
      </c>
      <c r="G12" s="49"/>
      <c r="J12" s="60" t="str">
        <f t="shared" si="1"/>
        <v>許淳林</v>
      </c>
      <c r="K12" s="60">
        <f t="shared" si="2"/>
        <v>8</v>
      </c>
    </row>
    <row r="13" spans="2:11">
      <c r="B13" s="61">
        <v>10</v>
      </c>
      <c r="C13" s="49" t="s">
        <v>404</v>
      </c>
      <c r="D13" s="53" t="s">
        <v>516</v>
      </c>
      <c r="E13" s="61">
        <f t="shared" si="0"/>
        <v>10</v>
      </c>
      <c r="F13" s="51">
        <v>10</v>
      </c>
      <c r="G13" s="49"/>
      <c r="J13" s="60" t="str">
        <f t="shared" si="1"/>
        <v>翁明俊</v>
      </c>
      <c r="K13" s="60">
        <f t="shared" si="2"/>
        <v>8</v>
      </c>
    </row>
    <row r="14" spans="2:11">
      <c r="B14" s="49">
        <v>11</v>
      </c>
      <c r="C14" s="49" t="s">
        <v>404</v>
      </c>
      <c r="D14" s="52" t="s">
        <v>517</v>
      </c>
      <c r="E14" s="61">
        <f t="shared" si="0"/>
        <v>10</v>
      </c>
      <c r="F14" s="49"/>
      <c r="G14" s="49">
        <v>10</v>
      </c>
      <c r="J14" s="60" t="str">
        <f t="shared" si="1"/>
        <v>林啟宏</v>
      </c>
      <c r="K14" s="60">
        <f t="shared" si="2"/>
        <v>8</v>
      </c>
    </row>
    <row r="15" spans="2:11">
      <c r="B15" s="49">
        <v>12</v>
      </c>
      <c r="C15" s="49">
        <v>12</v>
      </c>
      <c r="D15" s="53" t="s">
        <v>518</v>
      </c>
      <c r="E15" s="61">
        <f t="shared" si="0"/>
        <v>5</v>
      </c>
      <c r="F15" s="51">
        <v>5</v>
      </c>
      <c r="G15" s="49"/>
      <c r="J15" s="60" t="str">
        <f t="shared" si="1"/>
        <v>羅慶德</v>
      </c>
      <c r="K15" s="60">
        <f t="shared" si="2"/>
        <v>12</v>
      </c>
    </row>
    <row r="16" spans="2:11">
      <c r="B16" s="61">
        <v>13</v>
      </c>
      <c r="C16" s="49" t="s">
        <v>404</v>
      </c>
      <c r="D16" s="52" t="s">
        <v>519</v>
      </c>
      <c r="E16" s="61">
        <f t="shared" si="0"/>
        <v>5</v>
      </c>
      <c r="F16" s="49"/>
      <c r="G16" s="49">
        <v>5</v>
      </c>
      <c r="J16" s="60" t="str">
        <f t="shared" si="1"/>
        <v>劉新地</v>
      </c>
      <c r="K16" s="60">
        <f t="shared" si="2"/>
        <v>12</v>
      </c>
    </row>
    <row r="17" spans="2:11">
      <c r="B17" s="49">
        <v>14</v>
      </c>
      <c r="C17" s="49" t="s">
        <v>404</v>
      </c>
      <c r="D17" s="52" t="s">
        <v>520</v>
      </c>
      <c r="E17" s="61">
        <f t="shared" si="0"/>
        <v>5</v>
      </c>
      <c r="F17" s="49"/>
      <c r="G17" s="49">
        <v>5</v>
      </c>
      <c r="J17" s="60" t="str">
        <f t="shared" si="1"/>
        <v>葉錦德</v>
      </c>
      <c r="K17" s="60">
        <f t="shared" si="2"/>
        <v>12</v>
      </c>
    </row>
    <row r="18" spans="2:11">
      <c r="B18" s="49">
        <v>15</v>
      </c>
      <c r="C18" s="49" t="s">
        <v>404</v>
      </c>
      <c r="D18" s="51" t="s">
        <v>521</v>
      </c>
      <c r="E18" s="61">
        <f t="shared" si="0"/>
        <v>5</v>
      </c>
      <c r="F18" s="49"/>
      <c r="G18" s="51">
        <v>5</v>
      </c>
      <c r="J18" s="60" t="str">
        <f t="shared" si="1"/>
        <v>曹超玲</v>
      </c>
      <c r="K18" s="60">
        <f t="shared" si="2"/>
        <v>12</v>
      </c>
    </row>
    <row r="19" spans="2:11">
      <c r="B19" s="61">
        <v>16</v>
      </c>
      <c r="C19" s="49" t="s">
        <v>404</v>
      </c>
      <c r="D19" s="51" t="s">
        <v>522</v>
      </c>
      <c r="E19" s="61">
        <f t="shared" si="0"/>
        <v>5</v>
      </c>
      <c r="F19" s="49"/>
      <c r="G19" s="51">
        <v>5</v>
      </c>
      <c r="J19" s="60" t="str">
        <f t="shared" si="1"/>
        <v>翁善牅</v>
      </c>
      <c r="K19" s="60">
        <f t="shared" si="2"/>
        <v>12</v>
      </c>
    </row>
    <row r="20" spans="2:11">
      <c r="B20" s="49">
        <v>17</v>
      </c>
      <c r="C20" s="49" t="s">
        <v>404</v>
      </c>
      <c r="D20" s="51" t="s">
        <v>523</v>
      </c>
      <c r="E20" s="61">
        <f t="shared" si="0"/>
        <v>5</v>
      </c>
      <c r="F20" s="49"/>
      <c r="G20" s="51">
        <v>5</v>
      </c>
      <c r="J20" s="60" t="str">
        <f t="shared" si="1"/>
        <v>林璋</v>
      </c>
      <c r="K20" s="60">
        <f t="shared" si="2"/>
        <v>12</v>
      </c>
    </row>
    <row r="21" spans="2:11">
      <c r="B21" s="49">
        <v>18</v>
      </c>
      <c r="C21" s="49" t="s">
        <v>404</v>
      </c>
      <c r="D21" s="53" t="s">
        <v>524</v>
      </c>
      <c r="E21" s="61">
        <f t="shared" si="0"/>
        <v>5</v>
      </c>
      <c r="F21" s="51">
        <v>5</v>
      </c>
      <c r="G21" s="49"/>
      <c r="J21" s="60" t="str">
        <f t="shared" si="1"/>
        <v>林啓宏</v>
      </c>
      <c r="K21" s="60">
        <f t="shared" si="2"/>
        <v>12</v>
      </c>
    </row>
    <row r="22" spans="2:11">
      <c r="B22" s="61">
        <v>19</v>
      </c>
      <c r="C22" s="49" t="s">
        <v>404</v>
      </c>
      <c r="D22" s="53" t="s">
        <v>525</v>
      </c>
      <c r="E22" s="61">
        <f t="shared" si="0"/>
        <v>5</v>
      </c>
      <c r="F22" s="51">
        <v>5</v>
      </c>
      <c r="G22" s="49"/>
      <c r="J22" s="60" t="str">
        <f t="shared" si="1"/>
        <v>林志榮</v>
      </c>
      <c r="K22" s="60">
        <f t="shared" si="2"/>
        <v>12</v>
      </c>
    </row>
    <row r="23" spans="2:11">
      <c r="B23" s="49">
        <v>20</v>
      </c>
      <c r="C23" s="49" t="s">
        <v>404</v>
      </c>
      <c r="D23" s="51" t="s">
        <v>526</v>
      </c>
      <c r="E23" s="61">
        <f t="shared" si="0"/>
        <v>5</v>
      </c>
      <c r="F23" s="49"/>
      <c r="G23" s="51">
        <v>5</v>
      </c>
      <c r="J23" s="60" t="str">
        <f t="shared" si="1"/>
        <v>吳國祥</v>
      </c>
      <c r="K23" s="60">
        <f t="shared" si="2"/>
        <v>12</v>
      </c>
    </row>
    <row r="24" spans="2:11">
      <c r="B24" s="49">
        <v>21</v>
      </c>
      <c r="C24" s="49" t="s">
        <v>404</v>
      </c>
      <c r="D24" s="51" t="s">
        <v>527</v>
      </c>
      <c r="E24" s="61">
        <f t="shared" si="0"/>
        <v>5</v>
      </c>
      <c r="F24" s="49"/>
      <c r="G24" s="51">
        <v>5</v>
      </c>
      <c r="J24" s="60" t="str">
        <f t="shared" si="1"/>
        <v>吳金源</v>
      </c>
      <c r="K24" s="60">
        <f t="shared" si="2"/>
        <v>12</v>
      </c>
    </row>
    <row r="25" spans="2:11">
      <c r="B25" s="61">
        <v>22</v>
      </c>
      <c r="C25" s="49" t="s">
        <v>404</v>
      </c>
      <c r="D25" s="51" t="s">
        <v>528</v>
      </c>
      <c r="E25" s="61">
        <f t="shared" si="0"/>
        <v>5</v>
      </c>
      <c r="F25" s="49"/>
      <c r="G25" s="51">
        <v>5</v>
      </c>
      <c r="J25" s="60" t="str">
        <f t="shared" si="1"/>
        <v>王昭輝</v>
      </c>
      <c r="K25" s="60">
        <f t="shared" si="2"/>
        <v>12</v>
      </c>
    </row>
    <row r="26" spans="2:11">
      <c r="B26" s="49">
        <v>23</v>
      </c>
      <c r="C26" s="70">
        <v>23</v>
      </c>
      <c r="D26" s="53" t="s">
        <v>529</v>
      </c>
      <c r="E26" s="61">
        <f t="shared" si="0"/>
        <v>3</v>
      </c>
      <c r="F26" s="51">
        <v>3</v>
      </c>
      <c r="G26" s="49"/>
      <c r="J26" s="60" t="str">
        <f t="shared" si="1"/>
        <v>陳春芳</v>
      </c>
      <c r="K26" s="60">
        <f t="shared" si="2"/>
        <v>23</v>
      </c>
    </row>
    <row r="27" spans="2:11">
      <c r="B27" s="49">
        <v>24</v>
      </c>
      <c r="C27" s="70" t="s">
        <v>404</v>
      </c>
      <c r="D27" s="53" t="s">
        <v>530</v>
      </c>
      <c r="E27" s="61">
        <f t="shared" si="0"/>
        <v>3</v>
      </c>
      <c r="F27" s="51">
        <v>3</v>
      </c>
      <c r="G27" s="49"/>
      <c r="J27" s="60" t="str">
        <f t="shared" si="1"/>
        <v>易凌峰</v>
      </c>
      <c r="K27" s="60">
        <f t="shared" si="2"/>
        <v>23</v>
      </c>
    </row>
  </sheetData>
  <mergeCells count="2">
    <mergeCell ref="B1:G1"/>
    <mergeCell ref="B2:G2"/>
  </mergeCells>
  <phoneticPr fontId="1" type="noConversion"/>
  <conditionalFormatting sqref="C3">
    <cfRule type="duplicateValues" dxfId="24" priority="2"/>
  </conditionalFormatting>
  <conditionalFormatting sqref="D1:D1048576">
    <cfRule type="duplicateValues" dxfId="23" priority="1"/>
  </conditionalFormatting>
  <conditionalFormatting sqref="D1:D1048576">
    <cfRule type="duplicateValues" dxfId="22" priority="3"/>
  </conditionalFormatting>
  <conditionalFormatting sqref="D1:D3 D22:D1048576">
    <cfRule type="duplicateValues" dxfId="21" priority="4"/>
  </conditionalFormatting>
  <conditionalFormatting sqref="D1:D20 D22:D1048576">
    <cfRule type="duplicateValues" dxfId="20" priority="5"/>
  </conditionalFormatting>
  <conditionalFormatting sqref="D1:D3 D22:D26 D28:D1048576">
    <cfRule type="duplicateValues" dxfId="19" priority="6"/>
    <cfRule type="duplicateValues" dxfId="18" priority="7" stopIfTrue="1"/>
    <cfRule type="duplicateValues" dxfId="17" priority="8" stopIfTrue="1"/>
  </conditionalFormatting>
  <conditionalFormatting sqref="D1:D3 D22:D26 D28:D1048576">
    <cfRule type="duplicateValues" dxfId="16" priority="9" stopIfTrue="1"/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661C2-157A-423E-8023-30504A007A92}">
  <dimension ref="B1:K20"/>
  <sheetViews>
    <sheetView zoomScale="85" zoomScaleNormal="85" workbookViewId="0">
      <selection activeCell="K4" sqref="K4"/>
    </sheetView>
  </sheetViews>
  <sheetFormatPr defaultRowHeight="16.2"/>
  <cols>
    <col min="1" max="1" width="8.88671875" style="60"/>
    <col min="2" max="2" width="10.6640625" style="47" customWidth="1"/>
    <col min="3" max="3" width="11.6640625" style="47" customWidth="1"/>
    <col min="4" max="4" width="13.5546875" style="54" customWidth="1"/>
    <col min="5" max="5" width="11.88671875" style="54" customWidth="1"/>
    <col min="6" max="6" width="12.77734375" style="54" customWidth="1"/>
    <col min="7" max="7" width="13.5546875" style="54" customWidth="1"/>
    <col min="8" max="8" width="8.88671875" style="47"/>
    <col min="9" max="16384" width="8.88671875" style="60"/>
  </cols>
  <sheetData>
    <row r="1" spans="2:11" s="59" customFormat="1" ht="18">
      <c r="B1" s="100" t="s">
        <v>531</v>
      </c>
      <c r="C1" s="100"/>
      <c r="D1" s="100"/>
      <c r="E1" s="100"/>
      <c r="F1" s="100"/>
      <c r="G1" s="100"/>
      <c r="H1" s="58"/>
    </row>
    <row r="2" spans="2:11">
      <c r="B2" s="103"/>
      <c r="C2" s="103"/>
      <c r="D2" s="103"/>
      <c r="E2" s="103"/>
      <c r="F2" s="103"/>
      <c r="G2" s="103"/>
    </row>
    <row r="3" spans="2:11" ht="31.2">
      <c r="B3" s="49" t="s">
        <v>397</v>
      </c>
      <c r="C3" s="49" t="s">
        <v>398</v>
      </c>
      <c r="D3" s="49" t="s">
        <v>399</v>
      </c>
      <c r="E3" s="49" t="s">
        <v>400</v>
      </c>
      <c r="F3" s="50" t="s">
        <v>401</v>
      </c>
      <c r="G3" s="50" t="s">
        <v>402</v>
      </c>
    </row>
    <row r="4" spans="2:11">
      <c r="B4" s="61">
        <v>1</v>
      </c>
      <c r="C4" s="61">
        <v>1</v>
      </c>
      <c r="D4" s="71" t="s">
        <v>532</v>
      </c>
      <c r="E4" s="61">
        <f t="shared" ref="E4:E20" si="0">G4+F4</f>
        <v>15</v>
      </c>
      <c r="F4" s="61"/>
      <c r="G4" s="61">
        <v>15</v>
      </c>
      <c r="J4" s="60" t="str">
        <f>SUBSTITUTE(D4," ","")</f>
        <v>李英智</v>
      </c>
      <c r="K4" s="60">
        <f>IF(D4&lt;&gt;"",IF(C4&gt;1000,K3,IF(C4="",K3,C4)),999)</f>
        <v>1</v>
      </c>
    </row>
    <row r="5" spans="2:11">
      <c r="B5" s="49">
        <v>2</v>
      </c>
      <c r="C5" s="49" t="s">
        <v>533</v>
      </c>
      <c r="D5" s="51" t="s">
        <v>534</v>
      </c>
      <c r="E5" s="61">
        <f t="shared" si="0"/>
        <v>15</v>
      </c>
      <c r="F5" s="49"/>
      <c r="G5" s="51">
        <v>15</v>
      </c>
      <c r="J5" s="60" t="str">
        <f t="shared" ref="J5:J20" si="1">SUBSTITUTE(D5," ","")</f>
        <v>王國衍</v>
      </c>
      <c r="K5" s="60">
        <f t="shared" ref="K5:K20" si="2">IF(D5&lt;&gt;"",IF(C5&gt;1000,K4,IF(C5="",K4,C5)),999)</f>
        <v>1</v>
      </c>
    </row>
    <row r="6" spans="2:11">
      <c r="B6" s="49">
        <v>3</v>
      </c>
      <c r="C6" s="49">
        <v>3</v>
      </c>
      <c r="D6" s="51" t="s">
        <v>535</v>
      </c>
      <c r="E6" s="61">
        <f t="shared" si="0"/>
        <v>10</v>
      </c>
      <c r="F6" s="49"/>
      <c r="G6" s="51">
        <v>10</v>
      </c>
      <c r="J6" s="60" t="str">
        <f t="shared" si="1"/>
        <v>黃瑞添</v>
      </c>
      <c r="K6" s="60">
        <f t="shared" si="2"/>
        <v>3</v>
      </c>
    </row>
    <row r="7" spans="2:11">
      <c r="B7" s="61">
        <v>4</v>
      </c>
      <c r="C7" s="49" t="s">
        <v>533</v>
      </c>
      <c r="D7" s="51" t="s">
        <v>536</v>
      </c>
      <c r="E7" s="61">
        <f t="shared" si="0"/>
        <v>10</v>
      </c>
      <c r="F7" s="49"/>
      <c r="G7" s="51">
        <v>10</v>
      </c>
      <c r="J7" s="60" t="str">
        <f t="shared" si="1"/>
        <v>張殷嘉</v>
      </c>
      <c r="K7" s="60">
        <f t="shared" si="2"/>
        <v>3</v>
      </c>
    </row>
    <row r="8" spans="2:11">
      <c r="B8" s="49">
        <v>5</v>
      </c>
      <c r="C8" s="49">
        <v>5</v>
      </c>
      <c r="D8" s="63" t="s">
        <v>537</v>
      </c>
      <c r="E8" s="61">
        <f t="shared" si="0"/>
        <v>5</v>
      </c>
      <c r="F8" s="49"/>
      <c r="G8" s="49">
        <v>5</v>
      </c>
      <c r="J8" s="60" t="str">
        <f t="shared" si="1"/>
        <v>劉雲忠</v>
      </c>
      <c r="K8" s="60">
        <f t="shared" si="2"/>
        <v>5</v>
      </c>
    </row>
    <row r="9" spans="2:11">
      <c r="B9" s="49">
        <v>6</v>
      </c>
      <c r="C9" s="49" t="s">
        <v>533</v>
      </c>
      <c r="D9" s="52" t="s">
        <v>538</v>
      </c>
      <c r="E9" s="61">
        <f t="shared" si="0"/>
        <v>5</v>
      </c>
      <c r="F9" s="49"/>
      <c r="G9" s="49">
        <v>5</v>
      </c>
      <c r="J9" s="60" t="str">
        <f t="shared" si="1"/>
        <v>倪滿銘</v>
      </c>
      <c r="K9" s="60">
        <f t="shared" si="2"/>
        <v>5</v>
      </c>
    </row>
    <row r="10" spans="2:11">
      <c r="B10" s="61">
        <v>7</v>
      </c>
      <c r="C10" s="49" t="s">
        <v>533</v>
      </c>
      <c r="D10" s="63" t="s">
        <v>539</v>
      </c>
      <c r="E10" s="61">
        <f t="shared" si="0"/>
        <v>5</v>
      </c>
      <c r="F10" s="49">
        <v>5</v>
      </c>
      <c r="G10" s="49"/>
      <c r="J10" s="60" t="str">
        <f t="shared" si="1"/>
        <v>蕭長金</v>
      </c>
      <c r="K10" s="60">
        <f t="shared" si="2"/>
        <v>5</v>
      </c>
    </row>
    <row r="11" spans="2:11">
      <c r="B11" s="49">
        <v>8</v>
      </c>
      <c r="C11" s="49" t="s">
        <v>533</v>
      </c>
      <c r="D11" s="52" t="s">
        <v>540</v>
      </c>
      <c r="E11" s="61">
        <f t="shared" si="0"/>
        <v>5</v>
      </c>
      <c r="F11" s="49"/>
      <c r="G11" s="49">
        <v>5</v>
      </c>
      <c r="J11" s="60" t="str">
        <f t="shared" si="1"/>
        <v>鐘仕長</v>
      </c>
      <c r="K11" s="60">
        <f t="shared" si="2"/>
        <v>5</v>
      </c>
    </row>
    <row r="12" spans="2:11">
      <c r="B12" s="49">
        <v>9</v>
      </c>
      <c r="C12" s="49" t="s">
        <v>533</v>
      </c>
      <c r="D12" s="51" t="s">
        <v>541</v>
      </c>
      <c r="E12" s="61">
        <f t="shared" si="0"/>
        <v>5</v>
      </c>
      <c r="F12" s="49"/>
      <c r="G12" s="51">
        <v>5</v>
      </c>
      <c r="J12" s="60" t="str">
        <f t="shared" si="1"/>
        <v>林榮烋</v>
      </c>
      <c r="K12" s="60">
        <f t="shared" si="2"/>
        <v>5</v>
      </c>
    </row>
    <row r="13" spans="2:11">
      <c r="B13" s="61">
        <v>10</v>
      </c>
      <c r="C13" s="49" t="s">
        <v>533</v>
      </c>
      <c r="D13" s="53" t="s">
        <v>542</v>
      </c>
      <c r="E13" s="61">
        <f t="shared" si="0"/>
        <v>5</v>
      </c>
      <c r="F13" s="51">
        <v>5</v>
      </c>
      <c r="G13" s="49"/>
      <c r="J13" s="60" t="str">
        <f t="shared" si="1"/>
        <v>郭文深</v>
      </c>
      <c r="K13" s="60">
        <f t="shared" si="2"/>
        <v>5</v>
      </c>
    </row>
    <row r="14" spans="2:11">
      <c r="B14" s="49">
        <v>11</v>
      </c>
      <c r="C14" s="49" t="s">
        <v>533</v>
      </c>
      <c r="D14" s="53" t="s">
        <v>543</v>
      </c>
      <c r="E14" s="61">
        <f t="shared" si="0"/>
        <v>5</v>
      </c>
      <c r="F14" s="51">
        <v>5</v>
      </c>
      <c r="G14" s="49"/>
      <c r="J14" s="60" t="str">
        <f t="shared" si="1"/>
        <v>黃世華</v>
      </c>
      <c r="K14" s="60">
        <f t="shared" si="2"/>
        <v>5</v>
      </c>
    </row>
    <row r="15" spans="2:11">
      <c r="B15" s="49">
        <v>12</v>
      </c>
      <c r="C15" s="49">
        <v>12</v>
      </c>
      <c r="D15" s="63" t="s">
        <v>544</v>
      </c>
      <c r="E15" s="61">
        <f t="shared" si="0"/>
        <v>3</v>
      </c>
      <c r="F15" s="49"/>
      <c r="G15" s="49">
        <v>3</v>
      </c>
      <c r="J15" s="60" t="str">
        <f t="shared" si="1"/>
        <v>中村秀明</v>
      </c>
      <c r="K15" s="60">
        <f t="shared" si="2"/>
        <v>12</v>
      </c>
    </row>
    <row r="16" spans="2:11">
      <c r="B16" s="61">
        <v>13</v>
      </c>
      <c r="C16" s="49" t="s">
        <v>533</v>
      </c>
      <c r="D16" s="51" t="s">
        <v>545</v>
      </c>
      <c r="E16" s="61">
        <f t="shared" si="0"/>
        <v>3</v>
      </c>
      <c r="F16" s="49"/>
      <c r="G16" s="51">
        <v>3</v>
      </c>
      <c r="J16" s="60" t="str">
        <f t="shared" si="1"/>
        <v>蘇錦堂</v>
      </c>
      <c r="K16" s="60">
        <f t="shared" si="2"/>
        <v>12</v>
      </c>
    </row>
    <row r="17" spans="2:11">
      <c r="B17" s="49">
        <v>14</v>
      </c>
      <c r="C17" s="49" t="s">
        <v>533</v>
      </c>
      <c r="D17" s="51" t="s">
        <v>546</v>
      </c>
      <c r="E17" s="61">
        <f t="shared" si="0"/>
        <v>3</v>
      </c>
      <c r="F17" s="49"/>
      <c r="G17" s="51">
        <v>3</v>
      </c>
      <c r="J17" s="60" t="str">
        <f t="shared" si="1"/>
        <v>黃建賓</v>
      </c>
      <c r="K17" s="60">
        <f t="shared" si="2"/>
        <v>12</v>
      </c>
    </row>
    <row r="18" spans="2:11">
      <c r="B18" s="49">
        <v>15</v>
      </c>
      <c r="C18" s="49" t="s">
        <v>533</v>
      </c>
      <c r="D18" s="51" t="s">
        <v>547</v>
      </c>
      <c r="E18" s="61">
        <f t="shared" si="0"/>
        <v>3</v>
      </c>
      <c r="F18" s="49"/>
      <c r="G18" s="51">
        <v>3</v>
      </c>
      <c r="J18" s="60" t="str">
        <f t="shared" si="1"/>
        <v>張正興</v>
      </c>
      <c r="K18" s="60">
        <f t="shared" si="2"/>
        <v>12</v>
      </c>
    </row>
    <row r="19" spans="2:11">
      <c r="B19" s="61">
        <v>16</v>
      </c>
      <c r="C19" s="49" t="s">
        <v>533</v>
      </c>
      <c r="D19" s="53" t="s">
        <v>548</v>
      </c>
      <c r="E19" s="61">
        <f t="shared" si="0"/>
        <v>3</v>
      </c>
      <c r="F19" s="51">
        <v>3</v>
      </c>
      <c r="G19" s="49"/>
      <c r="J19" s="60" t="str">
        <f t="shared" si="1"/>
        <v>蔡信武</v>
      </c>
      <c r="K19" s="60">
        <f t="shared" si="2"/>
        <v>12</v>
      </c>
    </row>
    <row r="20" spans="2:11">
      <c r="B20" s="49">
        <v>17</v>
      </c>
      <c r="C20" s="49" t="s">
        <v>533</v>
      </c>
      <c r="D20" s="53" t="s">
        <v>549</v>
      </c>
      <c r="E20" s="61">
        <f t="shared" si="0"/>
        <v>3</v>
      </c>
      <c r="F20" s="51">
        <v>3</v>
      </c>
      <c r="G20" s="49"/>
      <c r="J20" s="60" t="str">
        <f t="shared" si="1"/>
        <v>許偉杰</v>
      </c>
      <c r="K20" s="60">
        <f t="shared" si="2"/>
        <v>12</v>
      </c>
    </row>
  </sheetData>
  <mergeCells count="2">
    <mergeCell ref="B1:G1"/>
    <mergeCell ref="B2:G2"/>
  </mergeCells>
  <phoneticPr fontId="1" type="noConversion"/>
  <conditionalFormatting sqref="D1:D1048576">
    <cfRule type="duplicateValues" dxfId="15" priority="1"/>
  </conditionalFormatting>
  <conditionalFormatting sqref="D1:D1048576">
    <cfRule type="duplicateValues" dxfId="14" priority="2"/>
  </conditionalFormatting>
  <conditionalFormatting sqref="D1:D1048576">
    <cfRule type="duplicateValues" dxfId="13" priority="3"/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83D7-ACBD-4C11-B537-03B9CD397597}">
  <dimension ref="B1:K8"/>
  <sheetViews>
    <sheetView workbookViewId="0">
      <selection activeCell="K4" sqref="K4"/>
    </sheetView>
  </sheetViews>
  <sheetFormatPr defaultRowHeight="16.2"/>
  <cols>
    <col min="1" max="1" width="8.88671875" style="60"/>
    <col min="2" max="5" width="10.6640625" style="54" customWidth="1"/>
    <col min="6" max="7" width="13.5546875" style="54" customWidth="1"/>
    <col min="8" max="16384" width="8.88671875" style="60"/>
  </cols>
  <sheetData>
    <row r="1" spans="2:11" s="59" customFormat="1" ht="18">
      <c r="B1" s="102" t="s">
        <v>550</v>
      </c>
      <c r="C1" s="102"/>
      <c r="D1" s="102"/>
      <c r="E1" s="102"/>
      <c r="F1" s="102"/>
      <c r="G1" s="102"/>
    </row>
    <row r="2" spans="2:11">
      <c r="B2" s="101"/>
      <c r="C2" s="101"/>
      <c r="D2" s="101"/>
      <c r="E2" s="101"/>
      <c r="F2" s="101"/>
      <c r="G2" s="101"/>
    </row>
    <row r="3" spans="2:11" ht="31.2">
      <c r="B3" s="49" t="s">
        <v>397</v>
      </c>
      <c r="C3" s="49" t="s">
        <v>398</v>
      </c>
      <c r="D3" s="49" t="s">
        <v>399</v>
      </c>
      <c r="E3" s="49" t="s">
        <v>400</v>
      </c>
      <c r="F3" s="50" t="s">
        <v>401</v>
      </c>
      <c r="G3" s="50" t="s">
        <v>402</v>
      </c>
    </row>
    <row r="4" spans="2:11" ht="15" customHeight="1">
      <c r="B4" s="49">
        <v>1</v>
      </c>
      <c r="C4" s="49">
        <v>1</v>
      </c>
      <c r="D4" s="51" t="s">
        <v>551</v>
      </c>
      <c r="E4" s="51">
        <f>F4+G4</f>
        <v>8</v>
      </c>
      <c r="F4" s="51">
        <v>3</v>
      </c>
      <c r="G4" s="49">
        <v>5</v>
      </c>
      <c r="J4" s="60" t="str">
        <f>SUBSTITUTE(D4," ","")</f>
        <v>陳俊成</v>
      </c>
      <c r="K4" s="60">
        <f>IF(D4&lt;&gt;"",IF(C4&gt;1000,K3,IF(C4="",K3,C4)),999)</f>
        <v>1</v>
      </c>
    </row>
    <row r="5" spans="2:11">
      <c r="B5" s="49">
        <v>2</v>
      </c>
      <c r="C5" s="49">
        <v>2</v>
      </c>
      <c r="D5" s="51" t="s">
        <v>552</v>
      </c>
      <c r="E5" s="51">
        <f>F5+G5</f>
        <v>5</v>
      </c>
      <c r="F5" s="51">
        <v>5</v>
      </c>
      <c r="G5" s="49"/>
      <c r="J5" s="60" t="str">
        <f t="shared" ref="J5:J8" si="0">SUBSTITUTE(D5," ","")</f>
        <v>劉雲忠</v>
      </c>
      <c r="K5" s="60">
        <f t="shared" ref="K5:K8" si="1">IF(D5&lt;&gt;"",IF(C5&gt;1000,K4,IF(C5="",K4,C5)),999)</f>
        <v>2</v>
      </c>
    </row>
    <row r="6" spans="2:11">
      <c r="B6" s="49">
        <v>3</v>
      </c>
      <c r="C6" s="49" t="s">
        <v>404</v>
      </c>
      <c r="D6" s="51" t="s">
        <v>553</v>
      </c>
      <c r="E6" s="51">
        <f>F6+G6</f>
        <v>5</v>
      </c>
      <c r="F6" s="51">
        <v>5</v>
      </c>
      <c r="G6" s="49"/>
      <c r="J6" s="60" t="str">
        <f t="shared" si="0"/>
        <v>傅景志</v>
      </c>
      <c r="K6" s="60">
        <f t="shared" si="1"/>
        <v>2</v>
      </c>
    </row>
    <row r="7" spans="2:11">
      <c r="B7" s="49">
        <v>4</v>
      </c>
      <c r="C7" s="49" t="s">
        <v>404</v>
      </c>
      <c r="D7" s="72" t="s">
        <v>554</v>
      </c>
      <c r="E7" s="51">
        <f>F7+G7</f>
        <v>5</v>
      </c>
      <c r="F7" s="49"/>
      <c r="G7" s="49">
        <v>5</v>
      </c>
      <c r="J7" s="60" t="str">
        <f t="shared" si="0"/>
        <v>陳謹生</v>
      </c>
      <c r="K7" s="60">
        <f t="shared" si="1"/>
        <v>2</v>
      </c>
    </row>
    <row r="8" spans="2:11">
      <c r="B8" s="49">
        <v>5</v>
      </c>
      <c r="C8" s="49">
        <v>5</v>
      </c>
      <c r="D8" s="51" t="s">
        <v>555</v>
      </c>
      <c r="E8" s="51">
        <f>F8+G8</f>
        <v>3</v>
      </c>
      <c r="F8" s="51">
        <v>3</v>
      </c>
      <c r="G8" s="49"/>
      <c r="J8" s="60" t="str">
        <f t="shared" si="0"/>
        <v>陳當英</v>
      </c>
      <c r="K8" s="60">
        <f t="shared" si="1"/>
        <v>5</v>
      </c>
    </row>
  </sheetData>
  <mergeCells count="2">
    <mergeCell ref="B1:G1"/>
    <mergeCell ref="B2:G2"/>
  </mergeCells>
  <phoneticPr fontId="1" type="noConversion"/>
  <conditionalFormatting sqref="D3">
    <cfRule type="duplicateValues" dxfId="12" priority="6"/>
    <cfRule type="duplicateValues" dxfId="11" priority="7" stopIfTrue="1"/>
  </conditionalFormatting>
  <conditionalFormatting sqref="D3">
    <cfRule type="duplicateValues" dxfId="10" priority="5"/>
  </conditionalFormatting>
  <conditionalFormatting sqref="C3">
    <cfRule type="duplicateValues" dxfId="9" priority="4"/>
  </conditionalFormatting>
  <conditionalFormatting sqref="D3">
    <cfRule type="duplicateValues" dxfId="8" priority="3"/>
  </conditionalFormatting>
  <conditionalFormatting sqref="D3">
    <cfRule type="duplicateValues" dxfId="7" priority="8" stopIfTrue="1"/>
    <cfRule type="duplicateValues" dxfId="6" priority="9" stopIfTrue="1"/>
  </conditionalFormatting>
  <conditionalFormatting sqref="D1:D1048576">
    <cfRule type="duplicateValues" dxfId="5" priority="10"/>
  </conditionalFormatting>
  <conditionalFormatting sqref="D9:D1048576 D1:D2">
    <cfRule type="duplicateValues" dxfId="4" priority="11"/>
    <cfRule type="duplicateValues" dxfId="3" priority="12" stopIfTrue="1"/>
  </conditionalFormatting>
  <conditionalFormatting sqref="D1:D1048576">
    <cfRule type="duplicateValues" dxfId="2" priority="1"/>
    <cfRule type="duplicateValues" priority="2"/>
  </conditionalFormatting>
  <conditionalFormatting sqref="D9:D65485 D1:D2">
    <cfRule type="duplicateValues" dxfId="1" priority="13" stopIfTrue="1"/>
  </conditionalFormatting>
  <conditionalFormatting sqref="D3:D8">
    <cfRule type="duplicateValues" dxfId="0" priority="14"/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workbookViewId="0">
      <selection activeCell="L8" sqref="L8"/>
    </sheetView>
  </sheetViews>
  <sheetFormatPr defaultColWidth="9" defaultRowHeight="24.6"/>
  <cols>
    <col min="1" max="1" width="5.109375" style="4" customWidth="1"/>
    <col min="2" max="2" width="19.6640625" style="4" hidden="1" customWidth="1"/>
    <col min="3" max="3" width="12.77734375" style="4" customWidth="1"/>
    <col min="4" max="4" width="19.6640625" style="26" customWidth="1"/>
    <col min="5" max="5" width="13.88671875" style="4" customWidth="1"/>
    <col min="6" max="6" width="5.33203125" style="4" customWidth="1"/>
    <col min="7" max="7" width="5.6640625" style="4" customWidth="1"/>
    <col min="8" max="8" width="12.77734375" style="4" customWidth="1"/>
    <col min="9" max="10" width="9" style="4"/>
    <col min="11" max="11" width="8.77734375" style="1" customWidth="1"/>
    <col min="12" max="12" width="9" style="1"/>
    <col min="13" max="19" width="9" style="4"/>
    <col min="20" max="20" width="9" style="1"/>
    <col min="21" max="22" width="0" style="1" hidden="1" customWidth="1"/>
    <col min="23" max="16384" width="9" style="1"/>
  </cols>
  <sheetData>
    <row r="1" spans="1:22" ht="25.2" thickBot="1">
      <c r="A1" s="14" t="s">
        <v>28</v>
      </c>
      <c r="E1" s="4" t="s">
        <v>385</v>
      </c>
      <c r="M1" s="93" t="s">
        <v>576</v>
      </c>
    </row>
    <row r="2" spans="1:22" ht="31.2" thickBot="1">
      <c r="A2" s="16" t="s">
        <v>29</v>
      </c>
      <c r="B2" s="2" t="s">
        <v>0</v>
      </c>
      <c r="C2" s="2" t="s">
        <v>0</v>
      </c>
      <c r="D2" s="20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80" t="s">
        <v>557</v>
      </c>
      <c r="K2" s="80" t="s">
        <v>558</v>
      </c>
      <c r="M2" s="92" t="s">
        <v>581</v>
      </c>
      <c r="N2" s="92" t="s">
        <v>582</v>
      </c>
      <c r="O2" s="92" t="s">
        <v>583</v>
      </c>
      <c r="P2" s="92" t="s">
        <v>584</v>
      </c>
      <c r="Q2" s="92" t="s">
        <v>585</v>
      </c>
      <c r="R2" s="92" t="s">
        <v>586</v>
      </c>
      <c r="S2" s="92" t="s">
        <v>587</v>
      </c>
    </row>
    <row r="3" spans="1:22" ht="25.2" thickBot="1">
      <c r="A3" s="14">
        <v>1</v>
      </c>
      <c r="B3" s="5" t="s">
        <v>23</v>
      </c>
      <c r="C3" s="12" t="str">
        <f>SUBSTITUTE(B3," ","")</f>
        <v>郭忠榮</v>
      </c>
      <c r="D3" s="21" t="s">
        <v>26</v>
      </c>
      <c r="E3" s="6" t="s">
        <v>25</v>
      </c>
      <c r="F3" s="6" t="s">
        <v>12</v>
      </c>
      <c r="G3" s="6"/>
      <c r="H3" s="6">
        <v>50</v>
      </c>
      <c r="I3" s="6">
        <v>61</v>
      </c>
      <c r="J3" s="96">
        <v>14</v>
      </c>
      <c r="K3" s="96">
        <v>1</v>
      </c>
      <c r="M3" s="40">
        <f>IF(C3&gt;"",IFERROR(VLOOKUP(C3,'45男雙'!$J$4:$K$19,2,0),999),999)</f>
        <v>999</v>
      </c>
      <c r="N3" s="40">
        <f>IF(C3&gt;"",IFERROR(VLOOKUP(C3,'50男雙 '!$J$4:$K$37,2,0),999))</f>
        <v>999</v>
      </c>
      <c r="O3" s="91">
        <f>IF(C3&gt;"",IFERROR(VLOOKUP(C3,'55男雙'!$J$4:$K$35,2,0),999))</f>
        <v>7</v>
      </c>
      <c r="P3" s="40">
        <f>IF(C3&gt;"",IFERROR(VLOOKUP(C3,'60男雙 (2)'!$J$4:$K$26,2,0),999))</f>
        <v>999</v>
      </c>
      <c r="Q3" s="40">
        <f>IF(C3&gt;"",IFERROR(VLOOKUP(C3,'65男雙'!$J$4:$K$27,2,0),999))</f>
        <v>999</v>
      </c>
      <c r="R3" s="40">
        <f>IF(C3&gt;"",IFERROR(VLOOKUP(C3,'70男雙'!$J$4:$K$20,2,0),999))</f>
        <v>999</v>
      </c>
      <c r="S3" s="40">
        <f>IF(C3&gt;"",IFERROR(VLOOKUP(C3,'75男雙'!$J$4:$K$8,2,0),999))</f>
        <v>999</v>
      </c>
      <c r="U3" s="73">
        <v>1</v>
      </c>
      <c r="V3" s="1">
        <v>14</v>
      </c>
    </row>
    <row r="4" spans="1:22" ht="25.2" thickBot="1">
      <c r="A4" s="16"/>
      <c r="B4" s="7" t="s">
        <v>24</v>
      </c>
      <c r="C4" s="12" t="str">
        <f t="shared" ref="C4:C50" si="0">SUBSTITUTE(B4," ","")</f>
        <v>季惠卿</v>
      </c>
      <c r="D4" s="22" t="s">
        <v>27</v>
      </c>
      <c r="E4" s="8" t="s">
        <v>25</v>
      </c>
      <c r="F4" s="8" t="s">
        <v>12</v>
      </c>
      <c r="G4" s="9"/>
      <c r="H4" s="9">
        <v>53</v>
      </c>
      <c r="I4" s="9">
        <v>58</v>
      </c>
      <c r="J4" s="96"/>
      <c r="K4" s="96"/>
      <c r="M4" s="40">
        <f>IF(C4&gt;"",IFERROR(VLOOKUP(C4,'45男雙'!$J$4:$K$19,2,0),999),999)</f>
        <v>999</v>
      </c>
      <c r="N4" s="40">
        <f>IF(C4&gt;"",IFERROR(VLOOKUP(C4,'50男雙 '!$J$4:$K$37,2,0),999))</f>
        <v>999</v>
      </c>
      <c r="O4" s="91">
        <f>IF(C4&gt;"",IFERROR(VLOOKUP(C4,'55男雙'!$J$4:$K$35,2,0),999))</f>
        <v>7</v>
      </c>
      <c r="P4" s="82">
        <f>IF(C4&gt;"",IFERROR(VLOOKUP(C4,'60男雙 (2)'!$J$4:$K$26,2,0),999))</f>
        <v>999</v>
      </c>
      <c r="Q4" s="40">
        <f>IF(C4&gt;"",IFERROR(VLOOKUP(C4,'65男雙'!$J$4:$K$27,2,0),999))</f>
        <v>999</v>
      </c>
      <c r="R4" s="40">
        <f>IF(C4&gt;"",IFERROR(VLOOKUP(C4,'70男雙'!$J$4:$K$20,2,0),999))</f>
        <v>999</v>
      </c>
      <c r="S4" s="40">
        <f>IF(C4&gt;"",IFERROR(VLOOKUP(C4,'75男雙'!$J$4:$K$8,2,0),999))</f>
        <v>999</v>
      </c>
      <c r="U4" s="73">
        <v>2</v>
      </c>
      <c r="V4" s="1">
        <v>30</v>
      </c>
    </row>
    <row r="5" spans="1:22" ht="25.2" thickBot="1">
      <c r="A5" s="14">
        <v>2</v>
      </c>
      <c r="B5" s="5" t="s">
        <v>44</v>
      </c>
      <c r="C5" s="12" t="str">
        <f t="shared" si="0"/>
        <v>周晶生</v>
      </c>
      <c r="D5" s="21" t="s">
        <v>46</v>
      </c>
      <c r="E5" s="6" t="s">
        <v>25</v>
      </c>
      <c r="F5" s="6" t="s">
        <v>12</v>
      </c>
      <c r="G5" s="6"/>
      <c r="H5" s="6">
        <v>51</v>
      </c>
      <c r="I5" s="6">
        <v>60</v>
      </c>
      <c r="J5" s="96">
        <v>1998</v>
      </c>
      <c r="K5" s="96"/>
      <c r="M5" s="40">
        <f>IF(C5&gt;"",IFERROR(VLOOKUP(C5,'45男雙'!$J$4:$K$19,2,0),999),999)</f>
        <v>999</v>
      </c>
      <c r="N5" s="40">
        <f>IF(C5&gt;"",IFERROR(VLOOKUP(C5,'50男雙 '!$J$4:$K$37,2,0),999))</f>
        <v>999</v>
      </c>
      <c r="O5" s="40">
        <f>IF(C5&gt;"",IFERROR(VLOOKUP(C5,'55男雙'!$J$4:$K$35,2,0),999))</f>
        <v>999</v>
      </c>
      <c r="P5" s="82">
        <f>IF(C5&gt;"",IFERROR(VLOOKUP(C5,'60男雙 (2)'!$J$4:$K$26,2,0),999))</f>
        <v>999</v>
      </c>
      <c r="Q5" s="40">
        <f>IF(C5&gt;"",IFERROR(VLOOKUP(C5,'65男雙'!$J$4:$K$27,2,0),999))</f>
        <v>999</v>
      </c>
      <c r="R5" s="40">
        <f>IF(C5&gt;"",IFERROR(VLOOKUP(C5,'70男雙'!$J$4:$K$20,2,0),999))</f>
        <v>999</v>
      </c>
      <c r="S5" s="40">
        <f>IF(C5&gt;"",IFERROR(VLOOKUP(C5,'75男雙'!$J$4:$K$8,2,0),999))</f>
        <v>999</v>
      </c>
      <c r="U5" s="73">
        <v>3</v>
      </c>
      <c r="V5" s="1">
        <v>1002</v>
      </c>
    </row>
    <row r="6" spans="1:22" ht="25.2" thickBot="1">
      <c r="A6" s="16"/>
      <c r="B6" s="7" t="s">
        <v>45</v>
      </c>
      <c r="C6" s="12" t="str">
        <f t="shared" si="0"/>
        <v>湯昇勳</v>
      </c>
      <c r="D6" s="22" t="s">
        <v>47</v>
      </c>
      <c r="E6" s="8" t="s">
        <v>25</v>
      </c>
      <c r="F6" s="8" t="s">
        <v>12</v>
      </c>
      <c r="G6" s="9"/>
      <c r="H6" s="9">
        <v>50</v>
      </c>
      <c r="I6" s="9">
        <v>61</v>
      </c>
      <c r="J6" s="96"/>
      <c r="K6" s="96"/>
      <c r="M6" s="40">
        <f>IF(C6&gt;"",IFERROR(VLOOKUP(C6,'45男雙'!$J$4:$K$19,2,0),999),999)</f>
        <v>999</v>
      </c>
      <c r="N6" s="40">
        <f>IF(C6&gt;"",IFERROR(VLOOKUP(C6,'50男雙 '!$J$4:$K$37,2,0),999))</f>
        <v>999</v>
      </c>
      <c r="O6" s="40">
        <f>IF(C6&gt;"",IFERROR(VLOOKUP(C6,'55男雙'!$J$4:$K$35,2,0),999))</f>
        <v>999</v>
      </c>
      <c r="P6" s="82">
        <f>IF(C6&gt;"",IFERROR(VLOOKUP(C6,'60男雙 (2)'!$J$4:$K$26,2,0),999))</f>
        <v>999</v>
      </c>
      <c r="Q6" s="40">
        <f>IF(C6&gt;"",IFERROR(VLOOKUP(C6,'65男雙'!$J$4:$K$27,2,0),999))</f>
        <v>999</v>
      </c>
      <c r="R6" s="40">
        <f>IF(C6&gt;"",IFERROR(VLOOKUP(C6,'70男雙'!$J$4:$K$20,2,0),999))</f>
        <v>999</v>
      </c>
      <c r="S6" s="40">
        <f>IF(C6&gt;"",IFERROR(VLOOKUP(C6,'75男雙'!$J$4:$K$8,2,0),999))</f>
        <v>999</v>
      </c>
      <c r="U6" s="73">
        <v>4</v>
      </c>
      <c r="V6" s="1">
        <v>1003</v>
      </c>
    </row>
    <row r="7" spans="1:22" ht="25.2" thickBot="1">
      <c r="A7" s="14">
        <v>3</v>
      </c>
      <c r="B7" s="39" t="s">
        <v>340</v>
      </c>
      <c r="C7" s="12" t="str">
        <f t="shared" si="0"/>
        <v>梁友久</v>
      </c>
      <c r="D7" s="21" t="s">
        <v>342</v>
      </c>
      <c r="E7" s="6" t="s">
        <v>344</v>
      </c>
      <c r="F7" s="6" t="s">
        <v>12</v>
      </c>
      <c r="G7" s="6"/>
      <c r="H7" s="6">
        <v>52</v>
      </c>
      <c r="I7" s="6">
        <v>59</v>
      </c>
      <c r="J7" s="96">
        <f>N7+N8</f>
        <v>1003</v>
      </c>
      <c r="K7" s="96">
        <v>4</v>
      </c>
      <c r="M7" s="40">
        <f>IF(C7&gt;"",IFERROR(VLOOKUP(C7,'45男雙'!$J$4:$K$19,2,0),999),999)</f>
        <v>999</v>
      </c>
      <c r="N7" s="40">
        <f>IF(C7&gt;"",IFERROR(VLOOKUP(C7,'50男雙 '!$J$4:$K$37,2,0),999))</f>
        <v>999</v>
      </c>
      <c r="O7" s="40">
        <f>IF(C7&gt;"",IFERROR(VLOOKUP(C7,'55男雙'!$J$4:$K$35,2,0),999))</f>
        <v>999</v>
      </c>
      <c r="P7" s="82">
        <f>IF(C7&gt;"",IFERROR(VLOOKUP(C7,'60男雙 (2)'!$J$4:$K$26,2,0),999))</f>
        <v>999</v>
      </c>
      <c r="Q7" s="40">
        <f>IF(C7&gt;"",IFERROR(VLOOKUP(C7,'65男雙'!$J$4:$K$27,2,0),999))</f>
        <v>999</v>
      </c>
      <c r="R7" s="40">
        <f>IF(C7&gt;"",IFERROR(VLOOKUP(C7,'70男雙'!$J$4:$K$20,2,0),999))</f>
        <v>999</v>
      </c>
      <c r="S7" s="40">
        <f>IF(C7&gt;"",IFERROR(VLOOKUP(C7,'75男雙'!$J$4:$K$8,2,0),999))</f>
        <v>999</v>
      </c>
      <c r="U7" s="73">
        <v>5</v>
      </c>
      <c r="V7" s="1">
        <v>1014</v>
      </c>
    </row>
    <row r="8" spans="1:22" ht="25.2" thickBot="1">
      <c r="A8" s="16"/>
      <c r="B8" s="13" t="s">
        <v>341</v>
      </c>
      <c r="C8" s="12" t="str">
        <f t="shared" si="0"/>
        <v>郭權財</v>
      </c>
      <c r="D8" s="22" t="s">
        <v>343</v>
      </c>
      <c r="E8" s="8" t="s">
        <v>344</v>
      </c>
      <c r="F8" s="8" t="s">
        <v>12</v>
      </c>
      <c r="G8" s="9"/>
      <c r="H8" s="9">
        <v>55</v>
      </c>
      <c r="I8" s="9">
        <v>56</v>
      </c>
      <c r="J8" s="96"/>
      <c r="K8" s="96"/>
      <c r="M8" s="40">
        <f>IF(C8&gt;"",IFERROR(VLOOKUP(C8,'45男雙'!$J$4:$K$19,2,0),999),999)</f>
        <v>999</v>
      </c>
      <c r="N8" s="91">
        <f>IF(C8&gt;"",IFERROR(VLOOKUP(C8,'50男雙 '!$J$4:$K$37,2,0),999))</f>
        <v>4</v>
      </c>
      <c r="O8" s="40">
        <f>IF(C8&gt;"",IFERROR(VLOOKUP(C8,'55男雙'!$J$4:$K$35,2,0),999))</f>
        <v>7</v>
      </c>
      <c r="P8" s="82">
        <f>IF(C8&gt;"",IFERROR(VLOOKUP(C8,'60男雙 (2)'!$J$4:$K$26,2,0),999))</f>
        <v>999</v>
      </c>
      <c r="Q8" s="40">
        <f>IF(C8&gt;"",IFERROR(VLOOKUP(C8,'65男雙'!$J$4:$K$27,2,0),999))</f>
        <v>999</v>
      </c>
      <c r="R8" s="40">
        <f>IF(C8&gt;"",IFERROR(VLOOKUP(C8,'70男雙'!$J$4:$K$20,2,0),999))</f>
        <v>999</v>
      </c>
      <c r="S8" s="40">
        <f>IF(C8&gt;"",IFERROR(VLOOKUP(C8,'75男雙'!$J$4:$K$8,2,0),999))</f>
        <v>999</v>
      </c>
      <c r="U8" s="73">
        <v>6</v>
      </c>
      <c r="V8" s="1">
        <v>1998</v>
      </c>
    </row>
    <row r="9" spans="1:22" ht="25.2" thickBot="1">
      <c r="A9" s="14">
        <v>4</v>
      </c>
      <c r="B9" s="5" t="s">
        <v>76</v>
      </c>
      <c r="C9" s="12" t="str">
        <f t="shared" si="0"/>
        <v>吳志成</v>
      </c>
      <c r="D9" s="21" t="s">
        <v>79</v>
      </c>
      <c r="E9" s="6" t="s">
        <v>78</v>
      </c>
      <c r="F9" s="6" t="s">
        <v>12</v>
      </c>
      <c r="G9" s="6"/>
      <c r="H9" s="6">
        <v>46</v>
      </c>
      <c r="I9" s="6">
        <v>65</v>
      </c>
      <c r="J9" s="96">
        <v>1998</v>
      </c>
      <c r="K9" s="96"/>
      <c r="M9" s="40">
        <f>IF(C9&gt;"",IFERROR(VLOOKUP(C9,'45男雙'!$J$4:$K$19,2,0),999),999)</f>
        <v>999</v>
      </c>
      <c r="N9" s="40">
        <f>IF(C9&gt;"",IFERROR(VLOOKUP(C9,'50男雙 '!$J$4:$K$37,2,0),999))</f>
        <v>999</v>
      </c>
      <c r="O9" s="40">
        <f>IF(C9&gt;"",IFERROR(VLOOKUP(C9,'55男雙'!$J$4:$K$35,2,0),999))</f>
        <v>999</v>
      </c>
      <c r="P9" s="82">
        <f>IF(C9&gt;"",IFERROR(VLOOKUP(C9,'60男雙 (2)'!$J$4:$K$26,2,0),999))</f>
        <v>999</v>
      </c>
      <c r="Q9" s="40">
        <f>IF(C9&gt;"",IFERROR(VLOOKUP(C9,'65男雙'!$J$4:$K$27,2,0),999))</f>
        <v>999</v>
      </c>
      <c r="R9" s="40">
        <f>IF(C9&gt;"",IFERROR(VLOOKUP(C9,'70男雙'!$J$4:$K$20,2,0),999))</f>
        <v>999</v>
      </c>
      <c r="S9" s="40">
        <f>IF(C9&gt;"",IFERROR(VLOOKUP(C9,'75男雙'!$J$4:$K$8,2,0),999))</f>
        <v>999</v>
      </c>
      <c r="U9" s="73">
        <v>7</v>
      </c>
      <c r="V9" s="1">
        <v>1998</v>
      </c>
    </row>
    <row r="10" spans="1:22" ht="25.2" thickBot="1">
      <c r="A10" s="16"/>
      <c r="B10" s="7" t="s">
        <v>77</v>
      </c>
      <c r="C10" s="12" t="str">
        <f t="shared" si="0"/>
        <v>林宏順</v>
      </c>
      <c r="D10" s="22" t="s">
        <v>80</v>
      </c>
      <c r="E10" s="8" t="s">
        <v>25</v>
      </c>
      <c r="F10" s="8" t="s">
        <v>12</v>
      </c>
      <c r="G10" s="9"/>
      <c r="H10" s="9">
        <v>55</v>
      </c>
      <c r="I10" s="9">
        <v>56</v>
      </c>
      <c r="J10" s="96"/>
      <c r="K10" s="96"/>
      <c r="M10" s="40">
        <f>IF(C10&gt;"",IFERROR(VLOOKUP(C10,'45男雙'!$J$4:$K$19,2,0),999),999)</f>
        <v>999</v>
      </c>
      <c r="N10" s="40">
        <f>IF(C10&gt;"",IFERROR(VLOOKUP(C10,'50男雙 '!$J$4:$K$37,2,0),999))</f>
        <v>999</v>
      </c>
      <c r="O10" s="40">
        <f>IF(C10&gt;"",IFERROR(VLOOKUP(C10,'55男雙'!$J$4:$K$35,2,0),999))</f>
        <v>999</v>
      </c>
      <c r="P10" s="82">
        <f>IF(C10&gt;"",IFERROR(VLOOKUP(C10,'60男雙 (2)'!$J$4:$K$26,2,0),999))</f>
        <v>999</v>
      </c>
      <c r="Q10" s="40">
        <f>IF(C10&gt;"",IFERROR(VLOOKUP(C10,'65男雙'!$J$4:$K$27,2,0),999))</f>
        <v>999</v>
      </c>
      <c r="R10" s="40">
        <f>IF(C10&gt;"",IFERROR(VLOOKUP(C10,'70男雙'!$J$4:$K$20,2,0),999))</f>
        <v>999</v>
      </c>
      <c r="S10" s="40">
        <f>IF(C10&gt;"",IFERROR(VLOOKUP(C10,'75男雙'!$J$4:$K$8,2,0),999))</f>
        <v>999</v>
      </c>
      <c r="U10" s="73">
        <v>8</v>
      </c>
      <c r="V10" s="1">
        <v>1998</v>
      </c>
    </row>
    <row r="11" spans="1:22" ht="25.2" thickBot="1">
      <c r="A11" s="14">
        <v>5</v>
      </c>
      <c r="B11" s="5" t="s">
        <v>84</v>
      </c>
      <c r="C11" s="12" t="str">
        <f t="shared" si="0"/>
        <v>黃茂容</v>
      </c>
      <c r="D11" s="21" t="s">
        <v>86</v>
      </c>
      <c r="E11" s="6" t="s">
        <v>25</v>
      </c>
      <c r="F11" s="6" t="s">
        <v>12</v>
      </c>
      <c r="G11" s="6"/>
      <c r="H11" s="6">
        <v>61</v>
      </c>
      <c r="I11" s="6">
        <v>50</v>
      </c>
      <c r="J11" s="96">
        <v>1998</v>
      </c>
      <c r="K11" s="96"/>
      <c r="M11" s="40">
        <f>IF(C11&gt;"",IFERROR(VLOOKUP(C11,'45男雙'!$J$4:$K$19,2,0),999),999)</f>
        <v>999</v>
      </c>
      <c r="N11" s="40">
        <f>IF(C11&gt;"",IFERROR(VLOOKUP(C11,'50男雙 '!$J$4:$K$37,2,0),999))</f>
        <v>999</v>
      </c>
      <c r="O11" s="40">
        <f>IF(C11&gt;"",IFERROR(VLOOKUP(C11,'55男雙'!$J$4:$K$35,2,0),999))</f>
        <v>999</v>
      </c>
      <c r="P11" s="82">
        <f>IF(C11&gt;"",IFERROR(VLOOKUP(C11,'60男雙 (2)'!$J$4:$K$26,2,0),999))</f>
        <v>999</v>
      </c>
      <c r="Q11" s="40">
        <f>IF(C11&gt;"",IFERROR(VLOOKUP(C11,'65男雙'!$J$4:$K$27,2,0),999))</f>
        <v>999</v>
      </c>
      <c r="R11" s="40">
        <f>IF(C11&gt;"",IFERROR(VLOOKUP(C11,'70男雙'!$J$4:$K$20,2,0),999))</f>
        <v>999</v>
      </c>
      <c r="S11" s="40">
        <f>IF(C11&gt;"",IFERROR(VLOOKUP(C11,'75男雙'!$J$4:$K$8,2,0),999))</f>
        <v>999</v>
      </c>
      <c r="U11" s="73">
        <v>9</v>
      </c>
      <c r="V11" s="1">
        <v>1998</v>
      </c>
    </row>
    <row r="12" spans="1:22" ht="25.2" thickBot="1">
      <c r="A12" s="16"/>
      <c r="B12" s="7" t="s">
        <v>85</v>
      </c>
      <c r="C12" s="12" t="str">
        <f t="shared" si="0"/>
        <v>黃妙娟</v>
      </c>
      <c r="D12" s="22" t="s">
        <v>87</v>
      </c>
      <c r="E12" s="8" t="s">
        <v>25</v>
      </c>
      <c r="F12" s="8"/>
      <c r="G12" s="8" t="s">
        <v>12</v>
      </c>
      <c r="H12" s="9">
        <v>61</v>
      </c>
      <c r="I12" s="9">
        <v>50</v>
      </c>
      <c r="J12" s="96"/>
      <c r="K12" s="96"/>
      <c r="M12" s="40">
        <f>IF(C12&gt;"",IFERROR(VLOOKUP(C12,'45男雙'!$J$4:$K$19,2,0),999),999)</f>
        <v>999</v>
      </c>
      <c r="N12" s="40">
        <f>IF(C12&gt;"",IFERROR(VLOOKUP(C12,'50男雙 '!$J$4:$K$37,2,0),999))</f>
        <v>999</v>
      </c>
      <c r="O12" s="40">
        <f>IF(C12&gt;"",IFERROR(VLOOKUP(C12,'55男雙'!$J$4:$K$35,2,0),999))</f>
        <v>999</v>
      </c>
      <c r="P12" s="82">
        <f>IF(C12&gt;"",IFERROR(VLOOKUP(C12,'60男雙 (2)'!$J$4:$K$26,2,0),999))</f>
        <v>999</v>
      </c>
      <c r="Q12" s="40">
        <f>IF(C12&gt;"",IFERROR(VLOOKUP(C12,'65男雙'!$J$4:$K$27,2,0),999))</f>
        <v>999</v>
      </c>
      <c r="R12" s="40">
        <f>IF(C12&gt;"",IFERROR(VLOOKUP(C12,'70男雙'!$J$4:$K$20,2,0),999))</f>
        <v>999</v>
      </c>
      <c r="S12" s="40">
        <f>IF(C12&gt;"",IFERROR(VLOOKUP(C12,'75男雙'!$J$4:$K$8,2,0),999))</f>
        <v>999</v>
      </c>
      <c r="U12" s="73">
        <v>10</v>
      </c>
      <c r="V12" s="1">
        <v>1998</v>
      </c>
    </row>
    <row r="13" spans="1:22" ht="25.2" thickBot="1">
      <c r="A13" s="14">
        <v>6</v>
      </c>
      <c r="B13" s="5" t="s">
        <v>88</v>
      </c>
      <c r="C13" s="12" t="str">
        <f t="shared" si="0"/>
        <v>陳天佑</v>
      </c>
      <c r="D13" s="21" t="s">
        <v>102</v>
      </c>
      <c r="E13" s="6" t="s">
        <v>104</v>
      </c>
      <c r="F13" s="6" t="s">
        <v>12</v>
      </c>
      <c r="G13" s="6"/>
      <c r="H13" s="6">
        <v>56</v>
      </c>
      <c r="I13" s="6">
        <v>55</v>
      </c>
      <c r="J13" s="96">
        <v>1998</v>
      </c>
      <c r="K13" s="96"/>
      <c r="M13" s="40">
        <f>IF(C13&gt;"",IFERROR(VLOOKUP(C13,'45男雙'!$J$4:$K$19,2,0),999),999)</f>
        <v>999</v>
      </c>
      <c r="N13" s="40">
        <f>IF(C13&gt;"",IFERROR(VLOOKUP(C13,'50男雙 '!$J$4:$K$37,2,0),999))</f>
        <v>999</v>
      </c>
      <c r="O13" s="40">
        <f>IF(C13&gt;"",IFERROR(VLOOKUP(C13,'55男雙'!$J$4:$K$35,2,0),999))</f>
        <v>999</v>
      </c>
      <c r="P13" s="82">
        <f>IF(C13&gt;"",IFERROR(VLOOKUP(C13,'60男雙 (2)'!$J$4:$K$26,2,0),999))</f>
        <v>999</v>
      </c>
      <c r="Q13" s="40">
        <f>IF(C13&gt;"",IFERROR(VLOOKUP(C13,'65男雙'!$J$4:$K$27,2,0),999))</f>
        <v>999</v>
      </c>
      <c r="R13" s="40">
        <f>IF(C13&gt;"",IFERROR(VLOOKUP(C13,'70男雙'!$J$4:$K$20,2,0),999))</f>
        <v>999</v>
      </c>
      <c r="S13" s="40">
        <f>IF(C13&gt;"",IFERROR(VLOOKUP(C13,'75男雙'!$J$4:$K$8,2,0),999))</f>
        <v>999</v>
      </c>
      <c r="U13" s="73">
        <v>11</v>
      </c>
      <c r="V13" s="1">
        <v>1998</v>
      </c>
    </row>
    <row r="14" spans="1:22" ht="25.2" thickBot="1">
      <c r="A14" s="16"/>
      <c r="B14" s="7" t="s">
        <v>89</v>
      </c>
      <c r="C14" s="12" t="str">
        <f t="shared" si="0"/>
        <v>劉崑樺</v>
      </c>
      <c r="D14" s="22" t="s">
        <v>99</v>
      </c>
      <c r="E14" s="18" t="s">
        <v>103</v>
      </c>
      <c r="F14" s="8" t="s">
        <v>12</v>
      </c>
      <c r="G14" s="9"/>
      <c r="H14" s="9">
        <v>48</v>
      </c>
      <c r="I14" s="9">
        <v>63</v>
      </c>
      <c r="J14" s="96"/>
      <c r="K14" s="96"/>
      <c r="M14" s="40">
        <f>IF(C14&gt;"",IFERROR(VLOOKUP(C14,'45男雙'!$J$4:$K$19,2,0),999),999)</f>
        <v>999</v>
      </c>
      <c r="N14" s="40">
        <f>IF(C14&gt;"",IFERROR(VLOOKUP(C14,'50男雙 '!$J$4:$K$37,2,0),999))</f>
        <v>999</v>
      </c>
      <c r="O14" s="40">
        <f>IF(C14&gt;"",IFERROR(VLOOKUP(C14,'55男雙'!$J$4:$K$35,2,0),999))</f>
        <v>999</v>
      </c>
      <c r="P14" s="82">
        <f>IF(C14&gt;"",IFERROR(VLOOKUP(C14,'60男雙 (2)'!$J$4:$K$26,2,0),999))</f>
        <v>999</v>
      </c>
      <c r="Q14" s="40">
        <f>IF(C14&gt;"",IFERROR(VLOOKUP(C14,'65男雙'!$J$4:$K$27,2,0),999))</f>
        <v>999</v>
      </c>
      <c r="R14" s="40">
        <f>IF(C14&gt;"",IFERROR(VLOOKUP(C14,'70男雙'!$J$4:$K$20,2,0),999))</f>
        <v>999</v>
      </c>
      <c r="S14" s="40">
        <f>IF(C14&gt;"",IFERROR(VLOOKUP(C14,'75男雙'!$J$4:$K$8,2,0),999))</f>
        <v>999</v>
      </c>
      <c r="U14" s="73">
        <v>12</v>
      </c>
      <c r="V14" s="1">
        <v>1998</v>
      </c>
    </row>
    <row r="15" spans="1:22" ht="25.2" thickBot="1">
      <c r="A15" s="28">
        <v>7</v>
      </c>
      <c r="B15" s="5" t="s">
        <v>94</v>
      </c>
      <c r="C15" s="12" t="str">
        <f t="shared" si="0"/>
        <v>蔡鎮隆</v>
      </c>
      <c r="D15" s="21" t="s">
        <v>100</v>
      </c>
      <c r="E15" s="6" t="s">
        <v>60</v>
      </c>
      <c r="F15" s="6" t="s">
        <v>12</v>
      </c>
      <c r="G15" s="6"/>
      <c r="H15" s="6">
        <v>52</v>
      </c>
      <c r="I15" s="6">
        <v>59</v>
      </c>
      <c r="J15" s="96">
        <v>1998</v>
      </c>
      <c r="K15" s="96"/>
      <c r="M15" s="40">
        <f>IF(C15&gt;"",IFERROR(VLOOKUP(C15,'45男雙'!$J$4:$K$19,2,0),999),999)</f>
        <v>999</v>
      </c>
      <c r="N15" s="40">
        <f>IF(C15&gt;"",IFERROR(VLOOKUP(C15,'50男雙 '!$J$4:$K$37,2,0),999))</f>
        <v>999</v>
      </c>
      <c r="O15" s="40">
        <f>IF(C15&gt;"",IFERROR(VLOOKUP(C15,'55男雙'!$J$4:$K$35,2,0),999))</f>
        <v>999</v>
      </c>
      <c r="P15" s="82">
        <f>IF(C15&gt;"",IFERROR(VLOOKUP(C15,'60男雙 (2)'!$J$4:$K$26,2,0),999))</f>
        <v>999</v>
      </c>
      <c r="Q15" s="40">
        <f>IF(C15&gt;"",IFERROR(VLOOKUP(C15,'65男雙'!$J$4:$K$27,2,0),999))</f>
        <v>999</v>
      </c>
      <c r="R15" s="40">
        <f>IF(C15&gt;"",IFERROR(VLOOKUP(C15,'70男雙'!$J$4:$K$20,2,0),999))</f>
        <v>999</v>
      </c>
      <c r="S15" s="40">
        <f>IF(C15&gt;"",IFERROR(VLOOKUP(C15,'75男雙'!$J$4:$K$8,2,0),999))</f>
        <v>999</v>
      </c>
      <c r="U15" s="73">
        <v>13</v>
      </c>
      <c r="V15" s="1">
        <v>1998</v>
      </c>
    </row>
    <row r="16" spans="1:22" ht="25.2" thickBot="1">
      <c r="A16" s="16"/>
      <c r="B16" s="7" t="s">
        <v>95</v>
      </c>
      <c r="C16" s="12" t="str">
        <f t="shared" si="0"/>
        <v>吳盛欽</v>
      </c>
      <c r="D16" s="22" t="s">
        <v>101</v>
      </c>
      <c r="E16" s="9" t="s">
        <v>62</v>
      </c>
      <c r="F16" s="8" t="s">
        <v>12</v>
      </c>
      <c r="G16" s="9"/>
      <c r="H16" s="9">
        <v>54</v>
      </c>
      <c r="I16" s="9">
        <v>57</v>
      </c>
      <c r="J16" s="96"/>
      <c r="K16" s="96"/>
      <c r="M16" s="40">
        <f>IF(C16&gt;"",IFERROR(VLOOKUP(C16,'45男雙'!$J$4:$K$19,2,0),999),999)</f>
        <v>999</v>
      </c>
      <c r="N16" s="40">
        <f>IF(C16&gt;"",IFERROR(VLOOKUP(C16,'50男雙 '!$J$4:$K$37,2,0),999))</f>
        <v>999</v>
      </c>
      <c r="O16" s="40">
        <f>IF(C16&gt;"",IFERROR(VLOOKUP(C16,'55男雙'!$J$4:$K$35,2,0),999))</f>
        <v>999</v>
      </c>
      <c r="P16" s="82">
        <f>IF(C16&gt;"",IFERROR(VLOOKUP(C16,'60男雙 (2)'!$J$4:$K$26,2,0),999))</f>
        <v>999</v>
      </c>
      <c r="Q16" s="40">
        <f>IF(C16&gt;"",IFERROR(VLOOKUP(C16,'65男雙'!$J$4:$K$27,2,0),999))</f>
        <v>999</v>
      </c>
      <c r="R16" s="40">
        <f>IF(C16&gt;"",IFERROR(VLOOKUP(C16,'70男雙'!$J$4:$K$20,2,0),999))</f>
        <v>999</v>
      </c>
      <c r="S16" s="40">
        <f>IF(C16&gt;"",IFERROR(VLOOKUP(C16,'75男雙'!$J$4:$K$8,2,0),999))</f>
        <v>999</v>
      </c>
      <c r="U16" s="73">
        <v>14</v>
      </c>
      <c r="V16" s="1">
        <v>1998</v>
      </c>
    </row>
    <row r="17" spans="1:22" ht="25.2" thickBot="1">
      <c r="A17" s="28">
        <v>8</v>
      </c>
      <c r="B17" s="5" t="s">
        <v>96</v>
      </c>
      <c r="C17" s="12" t="str">
        <f t="shared" si="0"/>
        <v>黃展隆</v>
      </c>
      <c r="D17" s="21" t="s">
        <v>98</v>
      </c>
      <c r="E17" s="6" t="s">
        <v>25</v>
      </c>
      <c r="F17" s="6" t="s">
        <v>12</v>
      </c>
      <c r="G17" s="6"/>
      <c r="H17" s="6">
        <v>53</v>
      </c>
      <c r="I17" s="6">
        <v>58</v>
      </c>
      <c r="J17" s="96">
        <v>30</v>
      </c>
      <c r="K17" s="96">
        <v>2</v>
      </c>
      <c r="M17" s="40">
        <f>IF(C17&gt;"",IFERROR(VLOOKUP(C17,'45男雙'!$J$4:$K$19,2,0),999),999)</f>
        <v>999</v>
      </c>
      <c r="N17" s="40">
        <f>IF(C17&gt;"",IFERROR(VLOOKUP(C17,'50男雙 '!$J$4:$K$37,2,0),999))</f>
        <v>999</v>
      </c>
      <c r="O17" s="91">
        <f>IF(C17&gt;"",IFERROR(VLOOKUP(C17,'55男雙'!$J$4:$K$35,2,0),999))</f>
        <v>15</v>
      </c>
      <c r="P17" s="82">
        <f>IF(C17&gt;"",IFERROR(VLOOKUP(C17,'60男雙 (2)'!$J$4:$K$26,2,0),999))</f>
        <v>999</v>
      </c>
      <c r="Q17" s="40">
        <f>IF(C17&gt;"",IFERROR(VLOOKUP(C17,'65男雙'!$J$4:$K$27,2,0),999))</f>
        <v>999</v>
      </c>
      <c r="R17" s="40">
        <f>IF(C17&gt;"",IFERROR(VLOOKUP(C17,'70男雙'!$J$4:$K$20,2,0),999))</f>
        <v>999</v>
      </c>
      <c r="S17" s="40">
        <f>IF(C17&gt;"",IFERROR(VLOOKUP(C17,'75男雙'!$J$4:$K$8,2,0),999))</f>
        <v>999</v>
      </c>
      <c r="U17" s="73">
        <v>15</v>
      </c>
      <c r="V17" s="1">
        <v>1998</v>
      </c>
    </row>
    <row r="18" spans="1:22" ht="25.2" thickBot="1">
      <c r="A18" s="16"/>
      <c r="B18" s="7" t="s">
        <v>97</v>
      </c>
      <c r="C18" s="12" t="str">
        <f t="shared" si="0"/>
        <v>戴清文</v>
      </c>
      <c r="D18" s="22"/>
      <c r="E18" s="8" t="s">
        <v>25</v>
      </c>
      <c r="F18" s="8" t="s">
        <v>12</v>
      </c>
      <c r="G18" s="9"/>
      <c r="H18" s="9">
        <v>49</v>
      </c>
      <c r="I18" s="9">
        <v>62</v>
      </c>
      <c r="J18" s="96"/>
      <c r="K18" s="96"/>
      <c r="M18" s="40">
        <f>IF(C18&gt;"",IFERROR(VLOOKUP(C18,'45男雙'!$J$4:$K$19,2,0),999),999)</f>
        <v>999</v>
      </c>
      <c r="N18" s="40">
        <f>IF(C18&gt;"",IFERROR(VLOOKUP(C18,'50男雙 '!$J$4:$K$37,2,0),999))</f>
        <v>999</v>
      </c>
      <c r="O18" s="91">
        <f>IF(C18&gt;"",IFERROR(VLOOKUP(C18,'55男雙'!$J$4:$K$35,2,0),999))</f>
        <v>15</v>
      </c>
      <c r="P18" s="82">
        <f>IF(C18&gt;"",IFERROR(VLOOKUP(C18,'60男雙 (2)'!$J$4:$K$26,2,0),999))</f>
        <v>999</v>
      </c>
      <c r="Q18" s="40">
        <f>IF(C18&gt;"",IFERROR(VLOOKUP(C18,'65男雙'!$J$4:$K$27,2,0),999))</f>
        <v>999</v>
      </c>
      <c r="R18" s="40">
        <f>IF(C18&gt;"",IFERROR(VLOOKUP(C18,'70男雙'!$J$4:$K$20,2,0),999))</f>
        <v>999</v>
      </c>
      <c r="S18" s="40">
        <f>IF(C18&gt;"",IFERROR(VLOOKUP(C18,'75男雙'!$J$4:$K$8,2,0),999))</f>
        <v>999</v>
      </c>
      <c r="U18" s="73">
        <v>16</v>
      </c>
      <c r="V18" s="1">
        <v>1998</v>
      </c>
    </row>
    <row r="19" spans="1:22" ht="25.2" thickBot="1">
      <c r="A19" s="14">
        <v>9</v>
      </c>
      <c r="B19" s="5" t="s">
        <v>118</v>
      </c>
      <c r="C19" s="12" t="str">
        <f t="shared" si="0"/>
        <v>高山寶</v>
      </c>
      <c r="D19" s="21" t="s">
        <v>120</v>
      </c>
      <c r="E19" s="6" t="s">
        <v>25</v>
      </c>
      <c r="F19" s="6" t="s">
        <v>12</v>
      </c>
      <c r="G19" s="6"/>
      <c r="H19" s="6">
        <v>49</v>
      </c>
      <c r="I19" s="6">
        <v>62</v>
      </c>
      <c r="J19" s="96">
        <v>1998</v>
      </c>
      <c r="K19" s="96"/>
      <c r="M19" s="40">
        <f>IF(C19&gt;"",IFERROR(VLOOKUP(C19,'45男雙'!$J$4:$K$19,2,0),999),999)</f>
        <v>999</v>
      </c>
      <c r="N19" s="40">
        <f>IF(C19&gt;"",IFERROR(VLOOKUP(C19,'50男雙 '!$J$4:$K$37,2,0),999))</f>
        <v>999</v>
      </c>
      <c r="O19" s="40">
        <f>IF(C19&gt;"",IFERROR(VLOOKUP(C19,'55男雙'!$J$4:$K$35,2,0),999))</f>
        <v>999</v>
      </c>
      <c r="P19" s="82">
        <f>IF(C19&gt;"",IFERROR(VLOOKUP(C19,'60男雙 (2)'!$J$4:$K$26,2,0),999))</f>
        <v>999</v>
      </c>
      <c r="Q19" s="40">
        <f>IF(C19&gt;"",IFERROR(VLOOKUP(C19,'65男雙'!$J$4:$K$27,2,0),999))</f>
        <v>999</v>
      </c>
      <c r="R19" s="40">
        <f>IF(C19&gt;"",IFERROR(VLOOKUP(C19,'70男雙'!$J$4:$K$20,2,0),999))</f>
        <v>999</v>
      </c>
      <c r="S19" s="40">
        <f>IF(C19&gt;"",IFERROR(VLOOKUP(C19,'75男雙'!$J$4:$K$8,2,0),999))</f>
        <v>999</v>
      </c>
      <c r="U19" s="73">
        <v>17</v>
      </c>
      <c r="V19" s="1">
        <v>1998</v>
      </c>
    </row>
    <row r="20" spans="1:22" ht="25.2" thickBot="1">
      <c r="A20" s="16"/>
      <c r="B20" s="7" t="s">
        <v>119</v>
      </c>
      <c r="C20" s="12" t="str">
        <f t="shared" si="0"/>
        <v>蘇紋賜</v>
      </c>
      <c r="D20" s="22" t="s">
        <v>121</v>
      </c>
      <c r="E20" s="8" t="s">
        <v>25</v>
      </c>
      <c r="F20" s="8" t="s">
        <v>12</v>
      </c>
      <c r="G20" s="9"/>
      <c r="H20" s="9">
        <v>56</v>
      </c>
      <c r="I20" s="9">
        <v>55</v>
      </c>
      <c r="J20" s="96"/>
      <c r="K20" s="96"/>
      <c r="M20" s="40">
        <f>IF(C20&gt;"",IFERROR(VLOOKUP(C20,'45男雙'!$J$4:$K$19,2,0),999),999)</f>
        <v>999</v>
      </c>
      <c r="N20" s="40">
        <f>IF(C20&gt;"",IFERROR(VLOOKUP(C20,'50男雙 '!$J$4:$K$37,2,0),999))</f>
        <v>999</v>
      </c>
      <c r="O20" s="40">
        <f>IF(C20&gt;"",IFERROR(VLOOKUP(C20,'55男雙'!$J$4:$K$35,2,0),999))</f>
        <v>999</v>
      </c>
      <c r="P20" s="82">
        <f>IF(C20&gt;"",IFERROR(VLOOKUP(C20,'60男雙 (2)'!$J$4:$K$26,2,0),999))</f>
        <v>999</v>
      </c>
      <c r="Q20" s="40">
        <f>IF(C20&gt;"",IFERROR(VLOOKUP(C20,'65男雙'!$J$4:$K$27,2,0),999))</f>
        <v>999</v>
      </c>
      <c r="R20" s="40">
        <f>IF(C20&gt;"",IFERROR(VLOOKUP(C20,'70男雙'!$J$4:$K$20,2,0),999))</f>
        <v>999</v>
      </c>
      <c r="S20" s="40">
        <f>IF(C20&gt;"",IFERROR(VLOOKUP(C20,'75男雙'!$J$4:$K$8,2,0),999))</f>
        <v>999</v>
      </c>
      <c r="U20" s="73">
        <v>18</v>
      </c>
      <c r="V20" s="1">
        <v>1998</v>
      </c>
    </row>
    <row r="21" spans="1:22" ht="25.2" thickBot="1">
      <c r="A21" s="14">
        <v>10</v>
      </c>
      <c r="B21" s="5" t="s">
        <v>122</v>
      </c>
      <c r="C21" s="12" t="str">
        <f t="shared" si="0"/>
        <v>張學文</v>
      </c>
      <c r="D21" s="25" t="s">
        <v>124</v>
      </c>
      <c r="E21" s="6" t="s">
        <v>25</v>
      </c>
      <c r="F21" s="6" t="s">
        <v>12</v>
      </c>
      <c r="G21" s="6"/>
      <c r="H21" s="6">
        <v>51</v>
      </c>
      <c r="I21" s="6">
        <v>60</v>
      </c>
      <c r="J21" s="96">
        <v>1998</v>
      </c>
      <c r="K21" s="96"/>
      <c r="M21" s="40">
        <f>IF(C21&gt;"",IFERROR(VLOOKUP(C21,'45男雙'!$J$4:$K$19,2,0),999),999)</f>
        <v>999</v>
      </c>
      <c r="N21" s="40">
        <f>IF(C21&gt;"",IFERROR(VLOOKUP(C21,'50男雙 '!$J$4:$K$37,2,0),999))</f>
        <v>999</v>
      </c>
      <c r="O21" s="40">
        <f>IF(C21&gt;"",IFERROR(VLOOKUP(C21,'55男雙'!$J$4:$K$35,2,0),999))</f>
        <v>999</v>
      </c>
      <c r="P21" s="82">
        <f>IF(C21&gt;"",IFERROR(VLOOKUP(C21,'60男雙 (2)'!$J$4:$K$26,2,0),999))</f>
        <v>999</v>
      </c>
      <c r="Q21" s="40">
        <f>IF(C21&gt;"",IFERROR(VLOOKUP(C21,'65男雙'!$J$4:$K$27,2,0),999))</f>
        <v>999</v>
      </c>
      <c r="R21" s="40">
        <f>IF(C21&gt;"",IFERROR(VLOOKUP(C21,'70男雙'!$J$4:$K$20,2,0),999))</f>
        <v>999</v>
      </c>
      <c r="S21" s="40">
        <f>IF(C21&gt;"",IFERROR(VLOOKUP(C21,'75男雙'!$J$4:$K$8,2,0),999))</f>
        <v>999</v>
      </c>
      <c r="U21" s="73">
        <v>19</v>
      </c>
      <c r="V21" s="1">
        <v>1998</v>
      </c>
    </row>
    <row r="22" spans="1:22" ht="25.2" thickBot="1">
      <c r="A22" s="16"/>
      <c r="B22" s="7" t="s">
        <v>123</v>
      </c>
      <c r="C22" s="12" t="str">
        <f t="shared" si="0"/>
        <v>屈右東</v>
      </c>
      <c r="D22" s="24" t="s">
        <v>125</v>
      </c>
      <c r="E22" s="8" t="s">
        <v>25</v>
      </c>
      <c r="F22" s="8" t="s">
        <v>12</v>
      </c>
      <c r="G22" s="9"/>
      <c r="H22" s="9">
        <v>56</v>
      </c>
      <c r="I22" s="9">
        <v>55</v>
      </c>
      <c r="J22" s="96"/>
      <c r="K22" s="96"/>
      <c r="M22" s="40">
        <f>IF(C22&gt;"",IFERROR(VLOOKUP(C22,'45男雙'!$J$4:$K$19,2,0),999),999)</f>
        <v>999</v>
      </c>
      <c r="N22" s="40">
        <f>IF(C22&gt;"",IFERROR(VLOOKUP(C22,'50男雙 '!$J$4:$K$37,2,0),999))</f>
        <v>999</v>
      </c>
      <c r="O22" s="40">
        <f>IF(C22&gt;"",IFERROR(VLOOKUP(C22,'55男雙'!$J$4:$K$35,2,0),999))</f>
        <v>999</v>
      </c>
      <c r="P22" s="82">
        <f>IF(C22&gt;"",IFERROR(VLOOKUP(C22,'60男雙 (2)'!$J$4:$K$26,2,0),999))</f>
        <v>999</v>
      </c>
      <c r="Q22" s="40">
        <f>IF(C22&gt;"",IFERROR(VLOOKUP(C22,'65男雙'!$J$4:$K$27,2,0),999))</f>
        <v>999</v>
      </c>
      <c r="R22" s="40">
        <f>IF(C22&gt;"",IFERROR(VLOOKUP(C22,'70男雙'!$J$4:$K$20,2,0),999))</f>
        <v>999</v>
      </c>
      <c r="S22" s="40">
        <f>IF(C22&gt;"",IFERROR(VLOOKUP(C22,'75男雙'!$J$4:$K$8,2,0),999))</f>
        <v>999</v>
      </c>
      <c r="U22" s="73">
        <v>20</v>
      </c>
      <c r="V22" s="1">
        <v>1998</v>
      </c>
    </row>
    <row r="23" spans="1:22" ht="25.2" thickBot="1">
      <c r="A23" s="14">
        <v>11</v>
      </c>
      <c r="B23" s="5" t="s">
        <v>131</v>
      </c>
      <c r="C23" s="12" t="str">
        <f t="shared" si="0"/>
        <v>梁明福</v>
      </c>
      <c r="D23" s="25" t="s">
        <v>133</v>
      </c>
      <c r="E23" s="6" t="s">
        <v>183</v>
      </c>
      <c r="F23" s="6" t="s">
        <v>12</v>
      </c>
      <c r="G23" s="6"/>
      <c r="H23" s="6">
        <v>50</v>
      </c>
      <c r="I23" s="6">
        <v>61</v>
      </c>
      <c r="J23" s="96">
        <v>1998</v>
      </c>
      <c r="K23" s="96"/>
      <c r="M23" s="40">
        <f>IF(C23&gt;"",IFERROR(VLOOKUP(C23,'45男雙'!$J$4:$K$19,2,0),999),999)</f>
        <v>999</v>
      </c>
      <c r="N23" s="40">
        <f>IF(C23&gt;"",IFERROR(VLOOKUP(C23,'50男雙 '!$J$4:$K$37,2,0),999))</f>
        <v>999</v>
      </c>
      <c r="O23" s="40">
        <f>IF(C23&gt;"",IFERROR(VLOOKUP(C23,'55男雙'!$J$4:$K$35,2,0),999))</f>
        <v>999</v>
      </c>
      <c r="P23" s="82">
        <f>IF(C23&gt;"",IFERROR(VLOOKUP(C23,'60男雙 (2)'!$J$4:$K$26,2,0),999))</f>
        <v>999</v>
      </c>
      <c r="Q23" s="40">
        <f>IF(C23&gt;"",IFERROR(VLOOKUP(C23,'65男雙'!$J$4:$K$27,2,0),999))</f>
        <v>999</v>
      </c>
      <c r="R23" s="40">
        <f>IF(C23&gt;"",IFERROR(VLOOKUP(C23,'70男雙'!$J$4:$K$20,2,0),999))</f>
        <v>999</v>
      </c>
      <c r="S23" s="40">
        <f>IF(C23&gt;"",IFERROR(VLOOKUP(C23,'75男雙'!$J$4:$K$8,2,0),999))</f>
        <v>999</v>
      </c>
      <c r="U23" s="73">
        <v>21</v>
      </c>
      <c r="V23" s="1">
        <v>1998</v>
      </c>
    </row>
    <row r="24" spans="1:22" ht="25.2" thickBot="1">
      <c r="A24" s="16"/>
      <c r="B24" s="7" t="s">
        <v>132</v>
      </c>
      <c r="C24" s="12" t="str">
        <f t="shared" si="0"/>
        <v>張宗益</v>
      </c>
      <c r="D24" s="24" t="s">
        <v>134</v>
      </c>
      <c r="E24" s="8" t="s">
        <v>25</v>
      </c>
      <c r="F24" s="8" t="s">
        <v>12</v>
      </c>
      <c r="G24" s="9"/>
      <c r="H24" s="9">
        <v>52</v>
      </c>
      <c r="I24" s="9">
        <v>59</v>
      </c>
      <c r="J24" s="96"/>
      <c r="K24" s="96"/>
      <c r="M24" s="40">
        <f>IF(C24&gt;"",IFERROR(VLOOKUP(C24,'45男雙'!$J$4:$K$19,2,0),999),999)</f>
        <v>999</v>
      </c>
      <c r="N24" s="40">
        <f>IF(C24&gt;"",IFERROR(VLOOKUP(C24,'50男雙 '!$J$4:$K$37,2,0),999))</f>
        <v>999</v>
      </c>
      <c r="O24" s="40">
        <f>IF(C24&gt;"",IFERROR(VLOOKUP(C24,'55男雙'!$J$4:$K$35,2,0),999))</f>
        <v>999</v>
      </c>
      <c r="P24" s="82">
        <f>IF(C24&gt;"",IFERROR(VLOOKUP(C24,'60男雙 (2)'!$J$4:$K$26,2,0),999))</f>
        <v>999</v>
      </c>
      <c r="Q24" s="40">
        <f>IF(C24&gt;"",IFERROR(VLOOKUP(C24,'65男雙'!$J$4:$K$27,2,0),999))</f>
        <v>999</v>
      </c>
      <c r="R24" s="40">
        <f>IF(C24&gt;"",IFERROR(VLOOKUP(C24,'70男雙'!$J$4:$K$20,2,0),999))</f>
        <v>999</v>
      </c>
      <c r="S24" s="40">
        <f>IF(C24&gt;"",IFERROR(VLOOKUP(C24,'75男雙'!$J$4:$K$8,2,0),999))</f>
        <v>999</v>
      </c>
      <c r="U24" s="73">
        <v>22</v>
      </c>
      <c r="V24" s="1">
        <v>1998</v>
      </c>
    </row>
    <row r="25" spans="1:22" ht="25.2" thickBot="1">
      <c r="A25" s="28">
        <v>12</v>
      </c>
      <c r="B25" s="5" t="s">
        <v>138</v>
      </c>
      <c r="C25" s="12" t="str">
        <f t="shared" si="0"/>
        <v>康風都</v>
      </c>
      <c r="D25" s="25" t="s">
        <v>140</v>
      </c>
      <c r="E25" s="6" t="s">
        <v>60</v>
      </c>
      <c r="F25" s="6" t="s">
        <v>12</v>
      </c>
      <c r="G25" s="6"/>
      <c r="H25" s="6">
        <v>52</v>
      </c>
      <c r="I25" s="6">
        <v>59</v>
      </c>
      <c r="J25" s="96">
        <v>1998</v>
      </c>
      <c r="K25" s="96"/>
      <c r="M25" s="40">
        <f>IF(C25&gt;"",IFERROR(VLOOKUP(C25,'45男雙'!$J$4:$K$19,2,0),999),999)</f>
        <v>999</v>
      </c>
      <c r="N25" s="40">
        <f>IF(C25&gt;"",IFERROR(VLOOKUP(C25,'50男雙 '!$J$4:$K$37,2,0),999))</f>
        <v>999</v>
      </c>
      <c r="O25" s="40">
        <f>IF(C25&gt;"",IFERROR(VLOOKUP(C25,'55男雙'!$J$4:$K$35,2,0),999))</f>
        <v>999</v>
      </c>
      <c r="P25" s="82">
        <f>IF(C25&gt;"",IFERROR(VLOOKUP(C25,'60男雙 (2)'!$J$4:$K$26,2,0),999))</f>
        <v>999</v>
      </c>
      <c r="Q25" s="40">
        <f>IF(C25&gt;"",IFERROR(VLOOKUP(C25,'65男雙'!$J$4:$K$27,2,0),999))</f>
        <v>999</v>
      </c>
      <c r="R25" s="40">
        <f>IF(C25&gt;"",IFERROR(VLOOKUP(C25,'70男雙'!$J$4:$K$20,2,0),999))</f>
        <v>999</v>
      </c>
      <c r="S25" s="40">
        <f>IF(C25&gt;"",IFERROR(VLOOKUP(C25,'75男雙'!$J$4:$K$8,2,0),999))</f>
        <v>999</v>
      </c>
      <c r="U25" s="73">
        <v>23</v>
      </c>
      <c r="V25" s="1">
        <v>1998</v>
      </c>
    </row>
    <row r="26" spans="1:22" ht="25.2" thickBot="1">
      <c r="A26" s="16"/>
      <c r="B26" s="7" t="s">
        <v>139</v>
      </c>
      <c r="C26" s="12" t="str">
        <f t="shared" si="0"/>
        <v>陳弘慶</v>
      </c>
      <c r="D26" s="24"/>
      <c r="E26" s="8" t="s">
        <v>25</v>
      </c>
      <c r="F26" s="8" t="s">
        <v>12</v>
      </c>
      <c r="G26" s="9"/>
      <c r="H26" s="9">
        <v>55</v>
      </c>
      <c r="I26" s="9">
        <v>56</v>
      </c>
      <c r="J26" s="96"/>
      <c r="K26" s="96"/>
      <c r="M26" s="40">
        <f>IF(C26&gt;"",IFERROR(VLOOKUP(C26,'45男雙'!$J$4:$K$19,2,0),999),999)</f>
        <v>999</v>
      </c>
      <c r="N26" s="40">
        <f>IF(C26&gt;"",IFERROR(VLOOKUP(C26,'50男雙 '!$J$4:$K$37,2,0),999))</f>
        <v>999</v>
      </c>
      <c r="O26" s="40">
        <f>IF(C26&gt;"",IFERROR(VLOOKUP(C26,'55男雙'!$J$4:$K$35,2,0),999))</f>
        <v>999</v>
      </c>
      <c r="P26" s="82">
        <f>IF(C26&gt;"",IFERROR(VLOOKUP(C26,'60男雙 (2)'!$J$4:$K$26,2,0),999))</f>
        <v>999</v>
      </c>
      <c r="Q26" s="40">
        <f>IF(C26&gt;"",IFERROR(VLOOKUP(C26,'65男雙'!$J$4:$K$27,2,0),999))</f>
        <v>999</v>
      </c>
      <c r="R26" s="40">
        <f>IF(C26&gt;"",IFERROR(VLOOKUP(C26,'70男雙'!$J$4:$K$20,2,0),999))</f>
        <v>999</v>
      </c>
      <c r="S26" s="40">
        <f>IF(C26&gt;"",IFERROR(VLOOKUP(C26,'75男雙'!$J$4:$K$8,2,0),999))</f>
        <v>999</v>
      </c>
      <c r="U26" s="73">
        <v>24</v>
      </c>
      <c r="V26" s="1">
        <v>1998</v>
      </c>
    </row>
    <row r="27" spans="1:22" ht="25.2" thickBot="1">
      <c r="A27" s="14">
        <v>13</v>
      </c>
      <c r="B27" s="5" t="s">
        <v>141</v>
      </c>
      <c r="C27" s="12" t="str">
        <f t="shared" si="0"/>
        <v>蘇清和</v>
      </c>
      <c r="D27" s="25" t="s">
        <v>145</v>
      </c>
      <c r="E27" s="6" t="s">
        <v>143</v>
      </c>
      <c r="F27" s="6" t="s">
        <v>12</v>
      </c>
      <c r="G27" s="6"/>
      <c r="H27" s="6">
        <v>48</v>
      </c>
      <c r="I27" s="6">
        <v>63</v>
      </c>
      <c r="J27" s="96">
        <v>1998</v>
      </c>
      <c r="K27" s="96"/>
      <c r="M27" s="40">
        <f>IF(C27&gt;"",IFERROR(VLOOKUP(C27,'45男雙'!$J$4:$K$19,2,0),999),999)</f>
        <v>999</v>
      </c>
      <c r="N27" s="40">
        <f>IF(C27&gt;"",IFERROR(VLOOKUP(C27,'50男雙 '!$J$4:$K$37,2,0),999))</f>
        <v>999</v>
      </c>
      <c r="O27" s="40">
        <f>IF(C27&gt;"",IFERROR(VLOOKUP(C27,'55男雙'!$J$4:$K$35,2,0),999))</f>
        <v>999</v>
      </c>
      <c r="P27" s="82">
        <f>IF(C27&gt;"",IFERROR(VLOOKUP(C27,'60男雙 (2)'!$J$4:$K$26,2,0),999))</f>
        <v>999</v>
      </c>
      <c r="Q27" s="40">
        <f>IF(C27&gt;"",IFERROR(VLOOKUP(C27,'65男雙'!$J$4:$K$27,2,0),999))</f>
        <v>999</v>
      </c>
      <c r="R27" s="40">
        <f>IF(C27&gt;"",IFERROR(VLOOKUP(C27,'70男雙'!$J$4:$K$20,2,0),999))</f>
        <v>999</v>
      </c>
      <c r="S27" s="40">
        <f>IF(C27&gt;"",IFERROR(VLOOKUP(C27,'75男雙'!$J$4:$K$8,2,0),999))</f>
        <v>999</v>
      </c>
    </row>
    <row r="28" spans="1:22" ht="25.2" thickBot="1">
      <c r="A28" s="16"/>
      <c r="B28" s="7" t="s">
        <v>142</v>
      </c>
      <c r="C28" s="12" t="str">
        <f t="shared" si="0"/>
        <v>古杰華</v>
      </c>
      <c r="D28" s="24"/>
      <c r="E28" s="9" t="s">
        <v>144</v>
      </c>
      <c r="F28" s="8" t="s">
        <v>12</v>
      </c>
      <c r="G28" s="9"/>
      <c r="H28" s="9">
        <v>55</v>
      </c>
      <c r="I28" s="9">
        <v>56</v>
      </c>
      <c r="J28" s="96"/>
      <c r="K28" s="96"/>
      <c r="M28" s="40">
        <f>IF(C28&gt;"",IFERROR(VLOOKUP(C28,'45男雙'!$J$4:$K$19,2,0),999),999)</f>
        <v>999</v>
      </c>
      <c r="N28" s="40">
        <f>IF(C28&gt;"",IFERROR(VLOOKUP(C28,'50男雙 '!$J$4:$K$37,2,0),999))</f>
        <v>999</v>
      </c>
      <c r="O28" s="40">
        <f>IF(C28&gt;"",IFERROR(VLOOKUP(C28,'55男雙'!$J$4:$K$35,2,0),999))</f>
        <v>999</v>
      </c>
      <c r="P28" s="82">
        <f>IF(C28&gt;"",IFERROR(VLOOKUP(C28,'60男雙 (2)'!$J$4:$K$26,2,0),999))</f>
        <v>999</v>
      </c>
      <c r="Q28" s="40">
        <f>IF(C28&gt;"",IFERROR(VLOOKUP(C28,'65男雙'!$J$4:$K$27,2,0),999))</f>
        <v>999</v>
      </c>
      <c r="R28" s="40">
        <f>IF(C28&gt;"",IFERROR(VLOOKUP(C28,'70男雙'!$J$4:$K$20,2,0),999))</f>
        <v>999</v>
      </c>
      <c r="S28" s="40">
        <f>IF(C28&gt;"",IFERROR(VLOOKUP(C28,'75男雙'!$J$4:$K$8,2,0),999))</f>
        <v>999</v>
      </c>
    </row>
    <row r="29" spans="1:22" ht="25.2" thickBot="1">
      <c r="A29" s="14">
        <v>14</v>
      </c>
      <c r="B29" s="12" t="s">
        <v>159</v>
      </c>
      <c r="C29" s="12" t="str">
        <f t="shared" si="0"/>
        <v>陳順東</v>
      </c>
      <c r="D29" s="21" t="s">
        <v>161</v>
      </c>
      <c r="E29" s="6" t="s">
        <v>162</v>
      </c>
      <c r="F29" s="6" t="s">
        <v>12</v>
      </c>
      <c r="G29" s="6"/>
      <c r="H29" s="6">
        <v>51</v>
      </c>
      <c r="I29" s="6">
        <v>60</v>
      </c>
      <c r="J29" s="96">
        <v>1998</v>
      </c>
      <c r="K29" s="96"/>
      <c r="M29" s="40">
        <f>IF(C29&gt;"",IFERROR(VLOOKUP(C29,'45男雙'!$J$4:$K$19,2,0),999),999)</f>
        <v>999</v>
      </c>
      <c r="N29" s="40">
        <f>IF(C29&gt;"",IFERROR(VLOOKUP(C29,'50男雙 '!$J$4:$K$37,2,0),999))</f>
        <v>999</v>
      </c>
      <c r="O29" s="40">
        <f>IF(C29&gt;"",IFERROR(VLOOKUP(C29,'55男雙'!$J$4:$K$35,2,0),999))</f>
        <v>999</v>
      </c>
      <c r="P29" s="82">
        <f>IF(C29&gt;"",IFERROR(VLOOKUP(C29,'60男雙 (2)'!$J$4:$K$26,2,0),999))</f>
        <v>999</v>
      </c>
      <c r="Q29" s="40">
        <f>IF(C29&gt;"",IFERROR(VLOOKUP(C29,'65男雙'!$J$4:$K$27,2,0),999))</f>
        <v>999</v>
      </c>
      <c r="R29" s="40">
        <f>IF(C29&gt;"",IFERROR(VLOOKUP(C29,'70男雙'!$J$4:$K$20,2,0),999))</f>
        <v>999</v>
      </c>
      <c r="S29" s="40">
        <f>IF(C29&gt;"",IFERROR(VLOOKUP(C29,'75男雙'!$J$4:$K$8,2,0),999))</f>
        <v>999</v>
      </c>
    </row>
    <row r="30" spans="1:22" ht="25.2" thickBot="1">
      <c r="A30" s="16"/>
      <c r="B30" s="13" t="s">
        <v>160</v>
      </c>
      <c r="C30" s="12" t="str">
        <f t="shared" si="0"/>
        <v>楊銘暉</v>
      </c>
      <c r="D30" s="22"/>
      <c r="E30" s="8" t="s">
        <v>163</v>
      </c>
      <c r="F30" s="8" t="s">
        <v>12</v>
      </c>
      <c r="G30" s="9"/>
      <c r="H30" s="9">
        <v>56</v>
      </c>
      <c r="I30" s="9">
        <v>55</v>
      </c>
      <c r="J30" s="96"/>
      <c r="K30" s="96"/>
      <c r="M30" s="40">
        <f>IF(C30&gt;"",IFERROR(VLOOKUP(C30,'45男雙'!$J$4:$K$19,2,0),999),999)</f>
        <v>999</v>
      </c>
      <c r="N30" s="40">
        <f>IF(C30&gt;"",IFERROR(VLOOKUP(C30,'50男雙 '!$J$4:$K$37,2,0),999))</f>
        <v>999</v>
      </c>
      <c r="O30" s="40">
        <f>IF(C30&gt;"",IFERROR(VLOOKUP(C30,'55男雙'!$J$4:$K$35,2,0),999))</f>
        <v>999</v>
      </c>
      <c r="P30" s="82">
        <f>IF(C30&gt;"",IFERROR(VLOOKUP(C30,'60男雙 (2)'!$J$4:$K$26,2,0),999))</f>
        <v>999</v>
      </c>
      <c r="Q30" s="40">
        <f>IF(C30&gt;"",IFERROR(VLOOKUP(C30,'65男雙'!$J$4:$K$27,2,0),999))</f>
        <v>999</v>
      </c>
      <c r="R30" s="40">
        <f>IF(C30&gt;"",IFERROR(VLOOKUP(C30,'70男雙'!$J$4:$K$20,2,0),999))</f>
        <v>999</v>
      </c>
      <c r="S30" s="40">
        <f>IF(C30&gt;"",IFERROR(VLOOKUP(C30,'75男雙'!$J$4:$K$8,2,0),999))</f>
        <v>999</v>
      </c>
    </row>
    <row r="31" spans="1:22" ht="25.2" thickBot="1">
      <c r="A31" s="14">
        <v>15</v>
      </c>
      <c r="B31" s="12" t="s">
        <v>181</v>
      </c>
      <c r="C31" s="12" t="str">
        <f t="shared" si="0"/>
        <v>鄭永宸</v>
      </c>
      <c r="D31" s="21" t="s">
        <v>182</v>
      </c>
      <c r="E31" s="6" t="s">
        <v>183</v>
      </c>
      <c r="F31" s="6" t="s">
        <v>12</v>
      </c>
      <c r="G31" s="6"/>
      <c r="H31" s="6">
        <v>50</v>
      </c>
      <c r="I31" s="6">
        <v>61</v>
      </c>
      <c r="J31" s="96">
        <v>1998</v>
      </c>
      <c r="K31" s="96"/>
      <c r="M31" s="40">
        <f>IF(C31&gt;"",IFERROR(VLOOKUP(C31,'45男雙'!$J$4:$K$19,2,0),999),999)</f>
        <v>999</v>
      </c>
      <c r="N31" s="40">
        <f>IF(C31&gt;"",IFERROR(VLOOKUP(C31,'50男雙 '!$J$4:$K$37,2,0),999))</f>
        <v>999</v>
      </c>
      <c r="O31" s="40">
        <f>IF(C31&gt;"",IFERROR(VLOOKUP(C31,'55男雙'!$J$4:$K$35,2,0),999))</f>
        <v>999</v>
      </c>
      <c r="P31" s="82">
        <f>IF(C31&gt;"",IFERROR(VLOOKUP(C31,'60男雙 (2)'!$J$4:$K$26,2,0),999))</f>
        <v>999</v>
      </c>
      <c r="Q31" s="40">
        <f>IF(C31&gt;"",IFERROR(VLOOKUP(C31,'65男雙'!$J$4:$K$27,2,0),999))</f>
        <v>999</v>
      </c>
      <c r="R31" s="40">
        <f>IF(C31&gt;"",IFERROR(VLOOKUP(C31,'70男雙'!$J$4:$K$20,2,0),999))</f>
        <v>999</v>
      </c>
      <c r="S31" s="40">
        <f>IF(C31&gt;"",IFERROR(VLOOKUP(C31,'75男雙'!$J$4:$K$8,2,0),999))</f>
        <v>999</v>
      </c>
    </row>
    <row r="32" spans="1:22" ht="25.2" thickBot="1">
      <c r="A32" s="16"/>
      <c r="B32" s="13" t="s">
        <v>211</v>
      </c>
      <c r="C32" s="12" t="str">
        <f t="shared" si="0"/>
        <v>金溟盛</v>
      </c>
      <c r="D32" s="22" t="s">
        <v>212</v>
      </c>
      <c r="E32" s="8" t="s">
        <v>25</v>
      </c>
      <c r="F32" s="8" t="s">
        <v>12</v>
      </c>
      <c r="G32" s="9"/>
      <c r="H32" s="9">
        <v>49</v>
      </c>
      <c r="I32" s="9">
        <v>62</v>
      </c>
      <c r="J32" s="96"/>
      <c r="K32" s="96"/>
      <c r="M32" s="40">
        <f>IF(C32&gt;"",IFERROR(VLOOKUP(C32,'45男雙'!$J$4:$K$19,2,0),999),999)</f>
        <v>999</v>
      </c>
      <c r="N32" s="40">
        <f>IF(C32&gt;"",IFERROR(VLOOKUP(C32,'50男雙 '!$J$4:$K$37,2,0),999))</f>
        <v>999</v>
      </c>
      <c r="O32" s="40">
        <f>IF(C32&gt;"",IFERROR(VLOOKUP(C32,'55男雙'!$J$4:$K$35,2,0),999))</f>
        <v>999</v>
      </c>
      <c r="P32" s="82">
        <f>IF(C32&gt;"",IFERROR(VLOOKUP(C32,'60男雙 (2)'!$J$4:$K$26,2,0),999))</f>
        <v>999</v>
      </c>
      <c r="Q32" s="40">
        <f>IF(C32&gt;"",IFERROR(VLOOKUP(C32,'65男雙'!$J$4:$K$27,2,0),999))</f>
        <v>999</v>
      </c>
      <c r="R32" s="40">
        <f>IF(C32&gt;"",IFERROR(VLOOKUP(C32,'70男雙'!$J$4:$K$20,2,0),999))</f>
        <v>999</v>
      </c>
      <c r="S32" s="40">
        <f>IF(C32&gt;"",IFERROR(VLOOKUP(C32,'75男雙'!$J$4:$K$8,2,0),999))</f>
        <v>999</v>
      </c>
    </row>
    <row r="33" spans="1:19" ht="25.2" thickBot="1">
      <c r="A33" s="14">
        <v>16</v>
      </c>
      <c r="B33" s="12" t="s">
        <v>222</v>
      </c>
      <c r="C33" s="12" t="str">
        <f t="shared" si="0"/>
        <v>林冠東</v>
      </c>
      <c r="D33" s="21" t="s">
        <v>224</v>
      </c>
      <c r="E33" s="6" t="s">
        <v>11</v>
      </c>
      <c r="F33" s="6" t="s">
        <v>12</v>
      </c>
      <c r="G33" s="6"/>
      <c r="H33" s="6">
        <v>54</v>
      </c>
      <c r="I33" s="6">
        <v>57</v>
      </c>
      <c r="J33" s="96">
        <v>1998</v>
      </c>
      <c r="K33" s="96"/>
      <c r="M33" s="40">
        <f>IF(C33&gt;"",IFERROR(VLOOKUP(C33,'45男雙'!$J$4:$K$19,2,0),999),999)</f>
        <v>999</v>
      </c>
      <c r="N33" s="40">
        <f>IF(C33&gt;"",IFERROR(VLOOKUP(C33,'50男雙 '!$J$4:$K$37,2,0),999))</f>
        <v>999</v>
      </c>
      <c r="O33" s="40">
        <f>IF(C33&gt;"",IFERROR(VLOOKUP(C33,'55男雙'!$J$4:$K$35,2,0),999))</f>
        <v>999</v>
      </c>
      <c r="P33" s="82">
        <f>IF(C33&gt;"",IFERROR(VLOOKUP(C33,'60男雙 (2)'!$J$4:$K$26,2,0),999))</f>
        <v>999</v>
      </c>
      <c r="Q33" s="40">
        <f>IF(C33&gt;"",IFERROR(VLOOKUP(C33,'65男雙'!$J$4:$K$27,2,0),999))</f>
        <v>999</v>
      </c>
      <c r="R33" s="40">
        <f>IF(C33&gt;"",IFERROR(VLOOKUP(C33,'70男雙'!$J$4:$K$20,2,0),999))</f>
        <v>999</v>
      </c>
      <c r="S33" s="40">
        <f>IF(C33&gt;"",IFERROR(VLOOKUP(C33,'75男雙'!$J$4:$K$8,2,0),999))</f>
        <v>999</v>
      </c>
    </row>
    <row r="34" spans="1:19" ht="25.2" thickBot="1">
      <c r="A34" s="15"/>
      <c r="B34" s="37" t="s">
        <v>223</v>
      </c>
      <c r="C34" s="81" t="str">
        <f t="shared" si="0"/>
        <v>林石明蘭</v>
      </c>
      <c r="D34" s="35"/>
      <c r="E34" s="10" t="s">
        <v>11</v>
      </c>
      <c r="G34" s="10" t="s">
        <v>12</v>
      </c>
      <c r="H34" s="32">
        <v>57</v>
      </c>
      <c r="I34" s="32">
        <v>54</v>
      </c>
      <c r="J34" s="96"/>
      <c r="K34" s="96"/>
      <c r="M34" s="40">
        <f>IF(C34&gt;"",IFERROR(VLOOKUP(C34,'45男雙'!$J$4:$K$19,2,0),999),999)</f>
        <v>999</v>
      </c>
      <c r="N34" s="40">
        <f>IF(C34&gt;"",IFERROR(VLOOKUP(C34,'50男雙 '!$J$4:$K$37,2,0),999))</f>
        <v>999</v>
      </c>
      <c r="O34" s="40">
        <f>IF(C34&gt;"",IFERROR(VLOOKUP(C34,'55男雙'!$J$4:$K$35,2,0),999))</f>
        <v>999</v>
      </c>
      <c r="P34" s="82">
        <f>IF(C34&gt;"",IFERROR(VLOOKUP(C34,'60男雙 (2)'!$J$4:$K$26,2,0),999))</f>
        <v>999</v>
      </c>
      <c r="Q34" s="40">
        <f>IF(C34&gt;"",IFERROR(VLOOKUP(C34,'65男雙'!$J$4:$K$27,2,0),999))</f>
        <v>999</v>
      </c>
      <c r="R34" s="40">
        <f>IF(C34&gt;"",IFERROR(VLOOKUP(C34,'70男雙'!$J$4:$K$20,2,0),999))</f>
        <v>999</v>
      </c>
      <c r="S34" s="40">
        <f>IF(C34&gt;"",IFERROR(VLOOKUP(C34,'75男雙'!$J$4:$K$8,2,0),999))</f>
        <v>999</v>
      </c>
    </row>
    <row r="35" spans="1:19" ht="25.2" thickBot="1">
      <c r="A35" s="14">
        <v>17</v>
      </c>
      <c r="B35" s="38" t="s">
        <v>242</v>
      </c>
      <c r="C35" s="12" t="str">
        <f t="shared" si="0"/>
        <v>陳佩如</v>
      </c>
      <c r="D35" s="21" t="s">
        <v>244</v>
      </c>
      <c r="E35" s="40" t="s">
        <v>229</v>
      </c>
      <c r="F35" s="6"/>
      <c r="G35" s="6" t="s">
        <v>12</v>
      </c>
      <c r="H35" s="6">
        <v>56</v>
      </c>
      <c r="I35" s="6">
        <v>55</v>
      </c>
      <c r="J35" s="96">
        <v>1998</v>
      </c>
      <c r="K35" s="96"/>
      <c r="M35" s="40">
        <f>IF(C35&gt;"",IFERROR(VLOOKUP(C35,'45男雙'!$J$4:$K$19,2,0),999),999)</f>
        <v>999</v>
      </c>
      <c r="N35" s="40">
        <f>IF(C35&gt;"",IFERROR(VLOOKUP(C35,'50男雙 '!$J$4:$K$37,2,0),999))</f>
        <v>999</v>
      </c>
      <c r="O35" s="40">
        <f>IF(C35&gt;"",IFERROR(VLOOKUP(C35,'55男雙'!$J$4:$K$35,2,0),999))</f>
        <v>999</v>
      </c>
      <c r="P35" s="82">
        <f>IF(C35&gt;"",IFERROR(VLOOKUP(C35,'60男雙 (2)'!$J$4:$K$26,2,0),999))</f>
        <v>999</v>
      </c>
      <c r="Q35" s="40">
        <f>IF(C35&gt;"",IFERROR(VLOOKUP(C35,'65男雙'!$J$4:$K$27,2,0),999))</f>
        <v>999</v>
      </c>
      <c r="R35" s="40">
        <f>IF(C35&gt;"",IFERROR(VLOOKUP(C35,'70男雙'!$J$4:$K$20,2,0),999))</f>
        <v>999</v>
      </c>
      <c r="S35" s="40">
        <f>IF(C35&gt;"",IFERROR(VLOOKUP(C35,'75男雙'!$J$4:$K$8,2,0),999))</f>
        <v>999</v>
      </c>
    </row>
    <row r="36" spans="1:19" ht="25.2" thickBot="1">
      <c r="A36" s="15"/>
      <c r="B36" s="37" t="s">
        <v>243</v>
      </c>
      <c r="C36" s="12" t="str">
        <f t="shared" si="0"/>
        <v>張志行</v>
      </c>
      <c r="D36" s="35" t="s">
        <v>245</v>
      </c>
      <c r="E36" s="10" t="s">
        <v>229</v>
      </c>
      <c r="F36" s="8" t="s">
        <v>12</v>
      </c>
      <c r="G36" s="10"/>
      <c r="H36" s="32">
        <v>52</v>
      </c>
      <c r="I36" s="32">
        <v>59</v>
      </c>
      <c r="J36" s="96"/>
      <c r="K36" s="96"/>
      <c r="M36" s="40">
        <f>IF(C36&gt;"",IFERROR(VLOOKUP(C36,'45男雙'!$J$4:$K$19,2,0),999),999)</f>
        <v>999</v>
      </c>
      <c r="N36" s="40">
        <f>IF(C36&gt;"",IFERROR(VLOOKUP(C36,'50男雙 '!$J$4:$K$37,2,0),999))</f>
        <v>999</v>
      </c>
      <c r="O36" s="40">
        <f>IF(C36&gt;"",IFERROR(VLOOKUP(C36,'55男雙'!$J$4:$K$35,2,0),999))</f>
        <v>999</v>
      </c>
      <c r="P36" s="82">
        <f>IF(C36&gt;"",IFERROR(VLOOKUP(C36,'60男雙 (2)'!$J$4:$K$26,2,0),999))</f>
        <v>999</v>
      </c>
      <c r="Q36" s="40">
        <f>IF(C36&gt;"",IFERROR(VLOOKUP(C36,'65男雙'!$J$4:$K$27,2,0),999))</f>
        <v>999</v>
      </c>
      <c r="R36" s="40">
        <f>IF(C36&gt;"",IFERROR(VLOOKUP(C36,'70男雙'!$J$4:$K$20,2,0),999))</f>
        <v>999</v>
      </c>
      <c r="S36" s="40">
        <f>IF(C36&gt;"",IFERROR(VLOOKUP(C36,'75男雙'!$J$4:$K$8,2,0),999))</f>
        <v>999</v>
      </c>
    </row>
    <row r="37" spans="1:19" ht="25.2" thickBot="1">
      <c r="A37" s="28">
        <v>18</v>
      </c>
      <c r="B37" s="39" t="s">
        <v>250</v>
      </c>
      <c r="C37" s="12" t="str">
        <f t="shared" si="0"/>
        <v>朱輝隆</v>
      </c>
      <c r="D37" s="21" t="s">
        <v>252</v>
      </c>
      <c r="E37" s="6" t="s">
        <v>11</v>
      </c>
      <c r="F37" s="6" t="s">
        <v>12</v>
      </c>
      <c r="G37" s="6"/>
      <c r="H37" s="6">
        <v>53</v>
      </c>
      <c r="I37" s="6">
        <v>58</v>
      </c>
      <c r="J37" s="96">
        <f>O37+O38</f>
        <v>1014</v>
      </c>
      <c r="K37" s="96">
        <v>5</v>
      </c>
      <c r="M37" s="40">
        <f>IF(C37&gt;"",IFERROR(VLOOKUP(C37,'45男雙'!$J$4:$K$19,2,0),999),999)</f>
        <v>999</v>
      </c>
      <c r="N37" s="40">
        <f>IF(C37&gt;"",IFERROR(VLOOKUP(C37,'50男雙 '!$J$4:$K$37,2,0),999))</f>
        <v>999</v>
      </c>
      <c r="O37" s="91">
        <f>IF(C37&gt;"",IFERROR(VLOOKUP(C37,'55男雙'!$J$4:$K$35,2,0),999))</f>
        <v>15</v>
      </c>
      <c r="P37" s="82">
        <f>IF(C37&gt;"",IFERROR(VLOOKUP(C37,'60男雙 (2)'!$J$4:$K$26,2,0),999))</f>
        <v>999</v>
      </c>
      <c r="Q37" s="40">
        <f>IF(C37&gt;"",IFERROR(VLOOKUP(C37,'65男雙'!$J$4:$K$27,2,0),999))</f>
        <v>999</v>
      </c>
      <c r="R37" s="40">
        <f>IF(C37&gt;"",IFERROR(VLOOKUP(C37,'70男雙'!$J$4:$K$20,2,0),999))</f>
        <v>999</v>
      </c>
      <c r="S37" s="40">
        <f>IF(C37&gt;"",IFERROR(VLOOKUP(C37,'75男雙'!$J$4:$K$8,2,0),999))</f>
        <v>999</v>
      </c>
    </row>
    <row r="38" spans="1:19" ht="25.2" thickBot="1">
      <c r="A38" s="29"/>
      <c r="B38" s="13" t="s">
        <v>251</v>
      </c>
      <c r="C38" s="12" t="str">
        <f t="shared" si="0"/>
        <v>謝慶賢</v>
      </c>
      <c r="D38" s="22" t="s">
        <v>253</v>
      </c>
      <c r="E38" s="8" t="s">
        <v>11</v>
      </c>
      <c r="F38" s="8" t="s">
        <v>12</v>
      </c>
      <c r="G38" s="9"/>
      <c r="H38" s="9">
        <v>54</v>
      </c>
      <c r="I38" s="9">
        <v>57</v>
      </c>
      <c r="J38" s="96"/>
      <c r="K38" s="96"/>
      <c r="M38" s="40">
        <f>IF(C38&gt;"",IFERROR(VLOOKUP(C38,'45男雙'!$J$4:$K$19,2,0),999),999)</f>
        <v>999</v>
      </c>
      <c r="N38" s="40">
        <f>IF(C38&gt;"",IFERROR(VLOOKUP(C38,'50男雙 '!$J$4:$K$37,2,0),999))</f>
        <v>999</v>
      </c>
      <c r="O38" s="40">
        <f>IF(C38&gt;"",IFERROR(VLOOKUP(C38,'55男雙'!$J$4:$K$35,2,0),999))</f>
        <v>999</v>
      </c>
      <c r="P38" s="82">
        <f>IF(C38&gt;"",IFERROR(VLOOKUP(C38,'60男雙 (2)'!$J$4:$K$26,2,0),999))</f>
        <v>999</v>
      </c>
      <c r="Q38" s="40">
        <f>IF(C38&gt;"",IFERROR(VLOOKUP(C38,'65男雙'!$J$4:$K$27,2,0),999))</f>
        <v>999</v>
      </c>
      <c r="R38" s="40">
        <f>IF(C38&gt;"",IFERROR(VLOOKUP(C38,'70男雙'!$J$4:$K$20,2,0),999))</f>
        <v>999</v>
      </c>
      <c r="S38" s="40">
        <f>IF(C38&gt;"",IFERROR(VLOOKUP(C38,'75男雙'!$J$4:$K$8,2,0),999))</f>
        <v>999</v>
      </c>
    </row>
    <row r="39" spans="1:19" ht="25.2" thickBot="1">
      <c r="A39" s="28">
        <v>19</v>
      </c>
      <c r="B39" s="38" t="s">
        <v>273</v>
      </c>
      <c r="C39" s="12" t="str">
        <f t="shared" si="0"/>
        <v>陳登堡</v>
      </c>
      <c r="D39" s="21" t="s">
        <v>275</v>
      </c>
      <c r="E39" s="6" t="s">
        <v>277</v>
      </c>
      <c r="F39" s="6" t="s">
        <v>12</v>
      </c>
      <c r="G39" s="6"/>
      <c r="H39" s="6">
        <v>47</v>
      </c>
      <c r="I39" s="6">
        <v>64</v>
      </c>
      <c r="J39" s="96">
        <f>P39+P40</f>
        <v>1006</v>
      </c>
      <c r="K39" s="96">
        <v>3</v>
      </c>
      <c r="M39" s="40">
        <f>IF(C39&gt;"",IFERROR(VLOOKUP(C39,'45男雙'!$J$4:$K$19,2,0),999),999)</f>
        <v>999</v>
      </c>
      <c r="N39" s="40">
        <f>IF(C39&gt;"",IFERROR(VLOOKUP(C39,'50男雙 '!$J$4:$K$37,2,0),999))</f>
        <v>999</v>
      </c>
      <c r="O39" s="40">
        <f>IF(C39&gt;"",IFERROR(VLOOKUP(C39,'55男雙'!$J$4:$K$35,2,0),999))</f>
        <v>999</v>
      </c>
      <c r="P39" s="91">
        <f>IF(C39&gt;"",IFERROR(VLOOKUP(C39,'60男雙 (2)'!$J$4:$K$26,2,0),999))</f>
        <v>7</v>
      </c>
      <c r="Q39" s="40">
        <f>IF(C39&gt;"",IFERROR(VLOOKUP(C39,'65男雙'!$J$4:$K$27,2,0),999))</f>
        <v>999</v>
      </c>
      <c r="R39" s="40">
        <f>IF(C39&gt;"",IFERROR(VLOOKUP(C39,'70男雙'!$J$4:$K$20,2,0),999))</f>
        <v>999</v>
      </c>
      <c r="S39" s="40">
        <f>IF(C39&gt;"",IFERROR(VLOOKUP(C39,'75男雙'!$J$4:$K$8,2,0),999))</f>
        <v>999</v>
      </c>
    </row>
    <row r="40" spans="1:19" ht="25.2" thickBot="1">
      <c r="A40" s="29"/>
      <c r="B40" s="13" t="s">
        <v>274</v>
      </c>
      <c r="C40" s="12" t="str">
        <f t="shared" si="0"/>
        <v>陳順明</v>
      </c>
      <c r="D40" s="22" t="s">
        <v>276</v>
      </c>
      <c r="E40" s="9" t="s">
        <v>278</v>
      </c>
      <c r="F40" s="8" t="s">
        <v>12</v>
      </c>
      <c r="G40" s="9"/>
      <c r="H40" s="9">
        <v>55</v>
      </c>
      <c r="I40" s="9">
        <v>56</v>
      </c>
      <c r="J40" s="96"/>
      <c r="K40" s="96"/>
      <c r="M40" s="40">
        <f>IF(C40&gt;"",IFERROR(VLOOKUP(C40,'45男雙'!$J$4:$K$19,2,0),999),999)</f>
        <v>999</v>
      </c>
      <c r="N40" s="40">
        <f>IF(C40&gt;"",IFERROR(VLOOKUP(C40,'50男雙 '!$J$4:$K$37,2,0),999))</f>
        <v>999</v>
      </c>
      <c r="O40" s="40">
        <f>IF(C40&gt;"",IFERROR(VLOOKUP(C40,'55男雙'!$J$4:$K$35,2,0),999))</f>
        <v>999</v>
      </c>
      <c r="P40" s="82">
        <f>IF(C40&gt;"",IFERROR(VLOOKUP(C40,'60男雙 (2)'!$J$4:$K$26,2,0),999))</f>
        <v>999</v>
      </c>
      <c r="Q40" s="40">
        <f>IF(C40&gt;"",IFERROR(VLOOKUP(C40,'65男雙'!$J$4:$K$27,2,0),999))</f>
        <v>999</v>
      </c>
      <c r="R40" s="40">
        <f>IF(C40&gt;"",IFERROR(VLOOKUP(C40,'70男雙'!$J$4:$K$20,2,0),999))</f>
        <v>999</v>
      </c>
      <c r="S40" s="40">
        <f>IF(C40&gt;"",IFERROR(VLOOKUP(C40,'75男雙'!$J$4:$K$8,2,0),999))</f>
        <v>999</v>
      </c>
    </row>
    <row r="41" spans="1:19" ht="25.2" thickBot="1">
      <c r="A41" s="28">
        <v>20</v>
      </c>
      <c r="B41" s="12" t="s">
        <v>279</v>
      </c>
      <c r="C41" s="12" t="str">
        <f t="shared" si="0"/>
        <v>李穎杰</v>
      </c>
      <c r="D41" s="21" t="s">
        <v>280</v>
      </c>
      <c r="E41" s="6" t="s">
        <v>60</v>
      </c>
      <c r="F41" s="6" t="s">
        <v>12</v>
      </c>
      <c r="G41" s="6"/>
      <c r="H41" s="6">
        <v>56</v>
      </c>
      <c r="I41" s="6">
        <v>55</v>
      </c>
      <c r="J41" s="96">
        <v>1998</v>
      </c>
      <c r="K41" s="96"/>
      <c r="M41" s="40">
        <f>IF(C41&gt;"",IFERROR(VLOOKUP(C41,'45男雙'!$J$4:$K$19,2,0),999),999)</f>
        <v>999</v>
      </c>
      <c r="N41" s="40">
        <f>IF(C41&gt;"",IFERROR(VLOOKUP(C41,'50男雙 '!$J$4:$K$37,2,0),999))</f>
        <v>999</v>
      </c>
      <c r="O41" s="40">
        <f>IF(C41&gt;"",IFERROR(VLOOKUP(C41,'55男雙'!$J$4:$K$35,2,0),999))</f>
        <v>999</v>
      </c>
      <c r="P41" s="82">
        <f>IF(C41&gt;"",IFERROR(VLOOKUP(C41,'60男雙 (2)'!$J$4:$K$26,2,0),999))</f>
        <v>999</v>
      </c>
      <c r="Q41" s="40">
        <f>IF(C41&gt;"",IFERROR(VLOOKUP(C41,'65男雙'!$J$4:$K$27,2,0),999))</f>
        <v>999</v>
      </c>
      <c r="R41" s="40">
        <f>IF(C41&gt;"",IFERROR(VLOOKUP(C41,'70男雙'!$J$4:$K$20,2,0),999))</f>
        <v>999</v>
      </c>
      <c r="S41" s="40">
        <f>IF(C41&gt;"",IFERROR(VLOOKUP(C41,'75男雙'!$J$4:$K$8,2,0),999))</f>
        <v>999</v>
      </c>
    </row>
    <row r="42" spans="1:19" ht="25.2" thickBot="1">
      <c r="A42" s="29"/>
      <c r="B42" s="13" t="s">
        <v>282</v>
      </c>
      <c r="C42" s="12" t="str">
        <f t="shared" si="0"/>
        <v>黃福鎮</v>
      </c>
      <c r="D42" s="22" t="s">
        <v>281</v>
      </c>
      <c r="E42" s="9" t="s">
        <v>60</v>
      </c>
      <c r="F42" s="8" t="s">
        <v>12</v>
      </c>
      <c r="G42" s="9"/>
      <c r="H42" s="9">
        <v>51</v>
      </c>
      <c r="I42" s="9">
        <v>60</v>
      </c>
      <c r="J42" s="96"/>
      <c r="K42" s="96"/>
      <c r="M42" s="40">
        <f>IF(C42&gt;"",IFERROR(VLOOKUP(C42,'45男雙'!$J$4:$K$19,2,0),999),999)</f>
        <v>999</v>
      </c>
      <c r="N42" s="40">
        <f>IF(C42&gt;"",IFERROR(VLOOKUP(C42,'50男雙 '!$J$4:$K$37,2,0),999))</f>
        <v>999</v>
      </c>
      <c r="O42" s="40">
        <f>IF(C42&gt;"",IFERROR(VLOOKUP(C42,'55男雙'!$J$4:$K$35,2,0),999))</f>
        <v>999</v>
      </c>
      <c r="P42" s="82">
        <f>IF(C42&gt;"",IFERROR(VLOOKUP(C42,'60男雙 (2)'!$J$4:$K$26,2,0),999))</f>
        <v>999</v>
      </c>
      <c r="Q42" s="40">
        <f>IF(C42&gt;"",IFERROR(VLOOKUP(C42,'65男雙'!$J$4:$K$27,2,0),999))</f>
        <v>999</v>
      </c>
      <c r="R42" s="40">
        <f>IF(C42&gt;"",IFERROR(VLOOKUP(C42,'70男雙'!$J$4:$K$20,2,0),999))</f>
        <v>999</v>
      </c>
      <c r="S42" s="40">
        <f>IF(C42&gt;"",IFERROR(VLOOKUP(C42,'75男雙'!$J$4:$K$8,2,0),999))</f>
        <v>999</v>
      </c>
    </row>
    <row r="43" spans="1:19" ht="25.2" thickBot="1">
      <c r="A43" s="28">
        <v>21</v>
      </c>
      <c r="B43" s="38" t="s">
        <v>283</v>
      </c>
      <c r="C43" s="12" t="str">
        <f t="shared" si="0"/>
        <v>謝慶堂</v>
      </c>
      <c r="D43" s="21" t="s">
        <v>285</v>
      </c>
      <c r="E43" s="6" t="s">
        <v>60</v>
      </c>
      <c r="F43" s="6" t="s">
        <v>12</v>
      </c>
      <c r="G43" s="6"/>
      <c r="H43" s="6">
        <v>53</v>
      </c>
      <c r="I43" s="6">
        <v>58</v>
      </c>
      <c r="J43" s="96">
        <v>1998</v>
      </c>
      <c r="K43" s="96"/>
      <c r="M43" s="40">
        <f>IF(C43&gt;"",IFERROR(VLOOKUP(C43,'45男雙'!$J$4:$K$19,2,0),999),999)</f>
        <v>999</v>
      </c>
      <c r="N43" s="40">
        <f>IF(C43&gt;"",IFERROR(VLOOKUP(C43,'50男雙 '!$J$4:$K$37,2,0),999))</f>
        <v>999</v>
      </c>
      <c r="O43" s="40">
        <f>IF(C43&gt;"",IFERROR(VLOOKUP(C43,'55男雙'!$J$4:$K$35,2,0),999))</f>
        <v>999</v>
      </c>
      <c r="P43" s="82">
        <f>IF(C43&gt;"",IFERROR(VLOOKUP(C43,'60男雙 (2)'!$J$4:$K$26,2,0),999))</f>
        <v>999</v>
      </c>
      <c r="Q43" s="40">
        <f>IF(C43&gt;"",IFERROR(VLOOKUP(C43,'65男雙'!$J$4:$K$27,2,0),999))</f>
        <v>999</v>
      </c>
      <c r="R43" s="40">
        <f>IF(C43&gt;"",IFERROR(VLOOKUP(C43,'70男雙'!$J$4:$K$20,2,0),999))</f>
        <v>999</v>
      </c>
      <c r="S43" s="40">
        <f>IF(C43&gt;"",IFERROR(VLOOKUP(C43,'75男雙'!$J$4:$K$8,2,0),999))</f>
        <v>999</v>
      </c>
    </row>
    <row r="44" spans="1:19" ht="25.2" thickBot="1">
      <c r="A44" s="29"/>
      <c r="B44" s="13" t="s">
        <v>284</v>
      </c>
      <c r="C44" s="12" t="str">
        <f t="shared" si="0"/>
        <v>陳柱明</v>
      </c>
      <c r="D44" s="24" t="s">
        <v>286</v>
      </c>
      <c r="E44" s="9" t="s">
        <v>60</v>
      </c>
      <c r="F44" s="8" t="s">
        <v>12</v>
      </c>
      <c r="G44" s="9"/>
      <c r="H44" s="9">
        <v>50</v>
      </c>
      <c r="I44" s="9">
        <v>61</v>
      </c>
      <c r="J44" s="96"/>
      <c r="K44" s="96"/>
      <c r="M44" s="40">
        <f>IF(C44&gt;"",IFERROR(VLOOKUP(C44,'45男雙'!$J$4:$K$19,2,0),999),999)</f>
        <v>999</v>
      </c>
      <c r="N44" s="40">
        <f>IF(C44&gt;"",IFERROR(VLOOKUP(C44,'50男雙 '!$J$4:$K$37,2,0),999))</f>
        <v>999</v>
      </c>
      <c r="O44" s="40">
        <f>IF(C44&gt;"",IFERROR(VLOOKUP(C44,'55男雙'!$J$4:$K$35,2,0),999))</f>
        <v>999</v>
      </c>
      <c r="P44" s="82">
        <f>IF(C44&gt;"",IFERROR(VLOOKUP(C44,'60男雙 (2)'!$J$4:$K$26,2,0),999))</f>
        <v>999</v>
      </c>
      <c r="Q44" s="40">
        <f>IF(C44&gt;"",IFERROR(VLOOKUP(C44,'65男雙'!$J$4:$K$27,2,0),999))</f>
        <v>999</v>
      </c>
      <c r="R44" s="40">
        <f>IF(C44&gt;"",IFERROR(VLOOKUP(C44,'70男雙'!$J$4:$K$20,2,0),999))</f>
        <v>999</v>
      </c>
      <c r="S44" s="40">
        <f>IF(C44&gt;"",IFERROR(VLOOKUP(C44,'75男雙'!$J$4:$K$8,2,0),999))</f>
        <v>999</v>
      </c>
    </row>
    <row r="45" spans="1:19" ht="25.2" thickBot="1">
      <c r="A45" s="14">
        <v>22</v>
      </c>
      <c r="B45" s="38" t="s">
        <v>361</v>
      </c>
      <c r="C45" s="12" t="str">
        <f t="shared" si="0"/>
        <v>吳忠訓</v>
      </c>
      <c r="D45" s="25" t="s">
        <v>363</v>
      </c>
      <c r="E45" s="6" t="s">
        <v>60</v>
      </c>
      <c r="F45" s="6" t="s">
        <v>12</v>
      </c>
      <c r="G45" s="6"/>
      <c r="H45" s="6">
        <v>52</v>
      </c>
      <c r="I45" s="6">
        <v>59</v>
      </c>
      <c r="J45" s="96">
        <v>1998</v>
      </c>
      <c r="K45" s="96"/>
      <c r="M45" s="40">
        <f>IF(C45&gt;"",IFERROR(VLOOKUP(C45,'45男雙'!$J$4:$K$19,2,0),999),999)</f>
        <v>999</v>
      </c>
      <c r="N45" s="40">
        <f>IF(C45&gt;"",IFERROR(VLOOKUP(C45,'50男雙 '!$J$4:$K$37,2,0),999))</f>
        <v>999</v>
      </c>
      <c r="O45" s="40">
        <f>IF(C45&gt;"",IFERROR(VLOOKUP(C45,'55男雙'!$J$4:$K$35,2,0),999))</f>
        <v>999</v>
      </c>
      <c r="P45" s="82">
        <f>IF(C45&gt;"",IFERROR(VLOOKUP(C45,'60男雙 (2)'!$J$4:$K$26,2,0),999))</f>
        <v>999</v>
      </c>
      <c r="Q45" s="40">
        <f>IF(C45&gt;"",IFERROR(VLOOKUP(C45,'65男雙'!$J$4:$K$27,2,0),999))</f>
        <v>999</v>
      </c>
      <c r="R45" s="40">
        <f>IF(C45&gt;"",IFERROR(VLOOKUP(C45,'70男雙'!$J$4:$K$20,2,0),999))</f>
        <v>999</v>
      </c>
      <c r="S45" s="40">
        <f>IF(C45&gt;"",IFERROR(VLOOKUP(C45,'75男雙'!$J$4:$K$8,2,0),999))</f>
        <v>999</v>
      </c>
    </row>
    <row r="46" spans="1:19" ht="25.2" thickBot="1">
      <c r="A46" s="16"/>
      <c r="B46" s="13" t="s">
        <v>362</v>
      </c>
      <c r="C46" s="12" t="str">
        <f t="shared" si="0"/>
        <v>李俊彥</v>
      </c>
      <c r="D46" s="24"/>
      <c r="E46" s="9" t="s">
        <v>60</v>
      </c>
      <c r="F46" s="8" t="s">
        <v>12</v>
      </c>
      <c r="G46" s="9"/>
      <c r="H46" s="9">
        <v>54</v>
      </c>
      <c r="I46" s="9">
        <v>57</v>
      </c>
      <c r="J46" s="96"/>
      <c r="K46" s="96"/>
      <c r="M46" s="40">
        <f>IF(C46&gt;"",IFERROR(VLOOKUP(C46,'45男雙'!$J$4:$K$19,2,0),999),999)</f>
        <v>999</v>
      </c>
      <c r="N46" s="40">
        <f>IF(C46&gt;"",IFERROR(VLOOKUP(C46,'50男雙 '!$J$4:$K$37,2,0),999))</f>
        <v>999</v>
      </c>
      <c r="O46" s="40">
        <f>IF(C46&gt;"",IFERROR(VLOOKUP(C46,'55男雙'!$J$4:$K$35,2,0),999))</f>
        <v>999</v>
      </c>
      <c r="P46" s="82">
        <f>IF(C46&gt;"",IFERROR(VLOOKUP(C46,'60男雙 (2)'!$J$4:$K$26,2,0),999))</f>
        <v>999</v>
      </c>
      <c r="Q46" s="40">
        <f>IF(C46&gt;"",IFERROR(VLOOKUP(C46,'65男雙'!$J$4:$K$27,2,0),999))</f>
        <v>999</v>
      </c>
      <c r="R46" s="40">
        <f>IF(C46&gt;"",IFERROR(VLOOKUP(C46,'70男雙'!$J$4:$K$20,2,0),999))</f>
        <v>999</v>
      </c>
      <c r="S46" s="40">
        <f>IF(C46&gt;"",IFERROR(VLOOKUP(C46,'75男雙'!$J$4:$K$8,2,0),999))</f>
        <v>999</v>
      </c>
    </row>
    <row r="47" spans="1:19" ht="25.2" thickBot="1">
      <c r="A47" s="14">
        <v>23</v>
      </c>
      <c r="B47" s="12" t="s">
        <v>379</v>
      </c>
      <c r="C47" s="12" t="str">
        <f t="shared" si="0"/>
        <v>艾諾德</v>
      </c>
      <c r="D47" s="25" t="s">
        <v>364</v>
      </c>
      <c r="E47" s="6" t="s">
        <v>11</v>
      </c>
      <c r="F47" s="6" t="s">
        <v>12</v>
      </c>
      <c r="G47" s="6"/>
      <c r="H47" s="6">
        <v>56</v>
      </c>
      <c r="I47" s="6">
        <v>55</v>
      </c>
      <c r="J47" s="96">
        <v>1998</v>
      </c>
      <c r="K47" s="96"/>
      <c r="M47" s="40">
        <f>IF(C47&gt;"",IFERROR(VLOOKUP(C47,'45男雙'!$J$4:$K$19,2,0),999),999)</f>
        <v>999</v>
      </c>
      <c r="N47" s="40">
        <f>IF(C47&gt;"",IFERROR(VLOOKUP(C47,'50男雙 '!$J$4:$K$37,2,0),999))</f>
        <v>999</v>
      </c>
      <c r="O47" s="40">
        <f>IF(C47&gt;"",IFERROR(VLOOKUP(C47,'55男雙'!$J$4:$K$35,2,0),999))</f>
        <v>999</v>
      </c>
      <c r="P47" s="82">
        <f>IF(C47&gt;"",IFERROR(VLOOKUP(C47,'60男雙 (2)'!$J$4:$K$26,2,0),999))</f>
        <v>999</v>
      </c>
      <c r="Q47" s="40">
        <f>IF(C47&gt;"",IFERROR(VLOOKUP(C47,'65男雙'!$J$4:$K$27,2,0),999))</f>
        <v>999</v>
      </c>
      <c r="R47" s="40">
        <f>IF(C47&gt;"",IFERROR(VLOOKUP(C47,'70男雙'!$J$4:$K$20,2,0),999))</f>
        <v>999</v>
      </c>
      <c r="S47" s="40">
        <f>IF(C47&gt;"",IFERROR(VLOOKUP(C47,'75男雙'!$J$4:$K$8,2,0),999))</f>
        <v>999</v>
      </c>
    </row>
    <row r="48" spans="1:19" ht="25.2" thickBot="1">
      <c r="A48" s="16"/>
      <c r="B48" s="13" t="s">
        <v>366</v>
      </c>
      <c r="C48" s="12" t="str">
        <f t="shared" si="0"/>
        <v>王慧婷</v>
      </c>
      <c r="D48" s="24" t="s">
        <v>365</v>
      </c>
      <c r="E48" s="8" t="s">
        <v>11</v>
      </c>
      <c r="F48" s="8"/>
      <c r="G48" s="8" t="s">
        <v>12</v>
      </c>
      <c r="H48" s="9">
        <v>65</v>
      </c>
      <c r="I48" s="9">
        <v>46</v>
      </c>
      <c r="J48" s="96"/>
      <c r="K48" s="96"/>
      <c r="M48" s="40">
        <f>IF(C48&gt;"",IFERROR(VLOOKUP(C48,'45男雙'!$J$4:$K$19,2,0),999),999)</f>
        <v>999</v>
      </c>
      <c r="N48" s="40">
        <f>IF(C48&gt;"",IFERROR(VLOOKUP(C48,'50男雙 '!$J$4:$K$37,2,0),999))</f>
        <v>999</v>
      </c>
      <c r="O48" s="40">
        <f>IF(C48&gt;"",IFERROR(VLOOKUP(C48,'55男雙'!$J$4:$K$35,2,0),999))</f>
        <v>999</v>
      </c>
      <c r="P48" s="82">
        <f>IF(C48&gt;"",IFERROR(VLOOKUP(C48,'60男雙 (2)'!$J$4:$K$26,2,0),999))</f>
        <v>999</v>
      </c>
      <c r="Q48" s="40">
        <f>IF(C48&gt;"",IFERROR(VLOOKUP(C48,'65男雙'!$J$4:$K$27,2,0),999))</f>
        <v>999</v>
      </c>
      <c r="R48" s="40">
        <f>IF(C48&gt;"",IFERROR(VLOOKUP(C48,'70男雙'!$J$4:$K$20,2,0),999))</f>
        <v>999</v>
      </c>
      <c r="S48" s="40">
        <f>IF(C48&gt;"",IFERROR(VLOOKUP(C48,'75男雙'!$J$4:$K$8,2,0),999))</f>
        <v>999</v>
      </c>
    </row>
    <row r="49" spans="1:19" ht="25.2" thickBot="1">
      <c r="A49" s="14">
        <v>24</v>
      </c>
      <c r="B49" s="12" t="s">
        <v>367</v>
      </c>
      <c r="C49" s="12" t="str">
        <f t="shared" si="0"/>
        <v>王文志</v>
      </c>
      <c r="D49" s="25" t="s">
        <v>369</v>
      </c>
      <c r="E49" s="6" t="s">
        <v>371</v>
      </c>
      <c r="F49" s="6" t="s">
        <v>12</v>
      </c>
      <c r="G49" s="6"/>
      <c r="H49" s="6">
        <v>51</v>
      </c>
      <c r="I49" s="6">
        <v>60</v>
      </c>
      <c r="J49" s="96">
        <v>1998</v>
      </c>
      <c r="K49" s="96"/>
      <c r="M49" s="40">
        <f>IF(C49&gt;"",IFERROR(VLOOKUP(C49,'45男雙'!$J$4:$K$19,2,0),999),999)</f>
        <v>999</v>
      </c>
      <c r="N49" s="40">
        <f>IF(C49&gt;"",IFERROR(VLOOKUP(C49,'50男雙 '!$J$4:$K$37,2,0),999))</f>
        <v>999</v>
      </c>
      <c r="O49" s="40">
        <f>IF(C49&gt;"",IFERROR(VLOOKUP(C49,'55男雙'!$J$4:$K$35,2,0),999))</f>
        <v>999</v>
      </c>
      <c r="P49" s="82">
        <f>IF(C49&gt;"",IFERROR(VLOOKUP(C49,'60男雙 (2)'!$J$4:$K$26,2,0),999))</f>
        <v>999</v>
      </c>
      <c r="Q49" s="40">
        <f>IF(C49&gt;"",IFERROR(VLOOKUP(C49,'65男雙'!$J$4:$K$27,2,0),999))</f>
        <v>999</v>
      </c>
      <c r="R49" s="40">
        <f>IF(C49&gt;"",IFERROR(VLOOKUP(C49,'70男雙'!$J$4:$K$20,2,0),999))</f>
        <v>999</v>
      </c>
      <c r="S49" s="40">
        <f>IF(C49&gt;"",IFERROR(VLOOKUP(C49,'75男雙'!$J$4:$K$8,2,0),999))</f>
        <v>999</v>
      </c>
    </row>
    <row r="50" spans="1:19" ht="25.2" thickBot="1">
      <c r="A50" s="16"/>
      <c r="B50" s="13" t="s">
        <v>368</v>
      </c>
      <c r="C50" s="12" t="str">
        <f t="shared" si="0"/>
        <v>游貴柱</v>
      </c>
      <c r="D50" s="24" t="s">
        <v>370</v>
      </c>
      <c r="E50" s="9" t="s">
        <v>372</v>
      </c>
      <c r="F50" s="8" t="s">
        <v>12</v>
      </c>
      <c r="G50" s="9"/>
      <c r="H50" s="9">
        <v>46</v>
      </c>
      <c r="I50" s="9">
        <v>65</v>
      </c>
      <c r="J50" s="96"/>
      <c r="K50" s="96"/>
      <c r="M50" s="40">
        <f>IF(C50&gt;"",IFERROR(VLOOKUP(C50,'45男雙'!$J$4:$K$19,2,0),999),999)</f>
        <v>999</v>
      </c>
      <c r="N50" s="40">
        <f>IF(C50&gt;"",IFERROR(VLOOKUP(C50,'50男雙 '!$J$4:$K$37,2,0),999))</f>
        <v>999</v>
      </c>
      <c r="O50" s="40">
        <f>IF(C50&gt;"",IFERROR(VLOOKUP(C50,'55男雙'!$J$4:$K$35,2,0),999))</f>
        <v>999</v>
      </c>
      <c r="P50" s="82">
        <f>IF(C50&gt;"",IFERROR(VLOOKUP(C50,'60男雙 (2)'!$J$4:$K$26,2,0),999))</f>
        <v>999</v>
      </c>
      <c r="Q50" s="40">
        <f>IF(C50&gt;"",IFERROR(VLOOKUP(C50,'65男雙'!$J$4:$K$27,2,0),999))</f>
        <v>999</v>
      </c>
      <c r="R50" s="40">
        <f>IF(C50&gt;"",IFERROR(VLOOKUP(C50,'70男雙'!$J$4:$K$20,2,0),999))</f>
        <v>999</v>
      </c>
      <c r="S50" s="40">
        <f>IF(C50&gt;"",IFERROR(VLOOKUP(C50,'75男雙'!$J$4:$K$8,2,0),999))</f>
        <v>999</v>
      </c>
    </row>
  </sheetData>
  <sortState xmlns:xlrd2="http://schemas.microsoft.com/office/spreadsheetml/2017/richdata2" ref="V3:V50">
    <sortCondition ref="V3:V50"/>
  </sortState>
  <mergeCells count="48">
    <mergeCell ref="J45:J46"/>
    <mergeCell ref="K45:K46"/>
    <mergeCell ref="J47:J48"/>
    <mergeCell ref="K47:K48"/>
    <mergeCell ref="J49:J50"/>
    <mergeCell ref="K49:K50"/>
    <mergeCell ref="J39:J40"/>
    <mergeCell ref="K39:K40"/>
    <mergeCell ref="J41:J42"/>
    <mergeCell ref="K41:K42"/>
    <mergeCell ref="J43:J44"/>
    <mergeCell ref="K43:K44"/>
    <mergeCell ref="J33:J34"/>
    <mergeCell ref="K33:K34"/>
    <mergeCell ref="J35:J36"/>
    <mergeCell ref="K35:K36"/>
    <mergeCell ref="J37:J38"/>
    <mergeCell ref="K37:K38"/>
    <mergeCell ref="J27:J28"/>
    <mergeCell ref="K27:K28"/>
    <mergeCell ref="J29:J30"/>
    <mergeCell ref="K29:K30"/>
    <mergeCell ref="J31:J32"/>
    <mergeCell ref="K31:K32"/>
    <mergeCell ref="J21:J22"/>
    <mergeCell ref="K21:K22"/>
    <mergeCell ref="J23:J24"/>
    <mergeCell ref="K23:K24"/>
    <mergeCell ref="J25:J26"/>
    <mergeCell ref="K25:K26"/>
    <mergeCell ref="J15:J16"/>
    <mergeCell ref="K15:K16"/>
    <mergeCell ref="J17:J18"/>
    <mergeCell ref="K17:K18"/>
    <mergeCell ref="J19:J20"/>
    <mergeCell ref="K19:K20"/>
    <mergeCell ref="J9:J10"/>
    <mergeCell ref="K9:K10"/>
    <mergeCell ref="J11:J12"/>
    <mergeCell ref="K11:K12"/>
    <mergeCell ref="J13:J14"/>
    <mergeCell ref="K13:K14"/>
    <mergeCell ref="J3:J4"/>
    <mergeCell ref="K3:K4"/>
    <mergeCell ref="J5:J6"/>
    <mergeCell ref="K5:K6"/>
    <mergeCell ref="J7:J8"/>
    <mergeCell ref="K7:K8"/>
  </mergeCells>
  <phoneticPr fontId="1" type="noConversion"/>
  <pageMargins left="0" right="0" top="0" bottom="0" header="0" footer="0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0"/>
  <sheetViews>
    <sheetView workbookViewId="0">
      <selection activeCell="L1" sqref="L1"/>
    </sheetView>
  </sheetViews>
  <sheetFormatPr defaultColWidth="9" defaultRowHeight="24.6"/>
  <cols>
    <col min="1" max="1" width="5.109375" style="4" customWidth="1"/>
    <col min="2" max="2" width="19.6640625" style="4" hidden="1" customWidth="1"/>
    <col min="3" max="3" width="12.77734375" style="4" customWidth="1"/>
    <col min="4" max="4" width="19.6640625" style="26" customWidth="1"/>
    <col min="5" max="5" width="13.88671875" style="4" customWidth="1"/>
    <col min="6" max="6" width="5.33203125" style="4" customWidth="1"/>
    <col min="7" max="7" width="5.6640625" style="4" customWidth="1"/>
    <col min="8" max="8" width="12.77734375" style="4" customWidth="1"/>
    <col min="9" max="9" width="9" style="4"/>
    <col min="10" max="15" width="9" style="1"/>
    <col min="16" max="18" width="9" style="4"/>
    <col min="19" max="20" width="10.88671875" style="4" customWidth="1"/>
    <col min="21" max="21" width="5.109375" style="1" hidden="1" customWidth="1"/>
    <col min="22" max="22" width="0" style="1" hidden="1" customWidth="1"/>
    <col min="23" max="16384" width="9" style="1"/>
  </cols>
  <sheetData>
    <row r="1" spans="1:22" ht="25.2" thickBot="1">
      <c r="A1" s="14" t="s">
        <v>28</v>
      </c>
      <c r="B1" s="17"/>
      <c r="C1" s="17"/>
      <c r="D1" s="19"/>
      <c r="E1" s="17" t="s">
        <v>386</v>
      </c>
      <c r="F1" s="17"/>
      <c r="G1" s="17"/>
      <c r="H1" s="17"/>
      <c r="I1" s="17"/>
      <c r="M1" s="93" t="s">
        <v>576</v>
      </c>
      <c r="N1" s="94"/>
      <c r="O1" s="94"/>
      <c r="P1" s="95"/>
      <c r="Q1" s="95"/>
      <c r="R1" s="95"/>
    </row>
    <row r="2" spans="1:22" ht="31.2" thickBot="1">
      <c r="A2" s="16" t="s">
        <v>29</v>
      </c>
      <c r="B2" s="11" t="s">
        <v>0</v>
      </c>
      <c r="C2" s="11" t="s">
        <v>0</v>
      </c>
      <c r="D2" s="20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80" t="s">
        <v>557</v>
      </c>
      <c r="K2" s="80" t="s">
        <v>558</v>
      </c>
      <c r="M2" s="40" t="s">
        <v>581</v>
      </c>
      <c r="N2" s="40" t="s">
        <v>582</v>
      </c>
      <c r="O2" s="40" t="s">
        <v>583</v>
      </c>
      <c r="P2" s="40" t="s">
        <v>584</v>
      </c>
      <c r="Q2" s="40" t="s">
        <v>585</v>
      </c>
      <c r="R2" s="40" t="s">
        <v>586</v>
      </c>
      <c r="S2" s="40" t="s">
        <v>587</v>
      </c>
      <c r="T2" s="74"/>
    </row>
    <row r="3" spans="1:22" ht="25.2" thickBot="1">
      <c r="A3" s="28">
        <v>1</v>
      </c>
      <c r="B3" s="12" t="s">
        <v>7</v>
      </c>
      <c r="C3" s="12" t="str">
        <f>SUBSTITUTE(B3," ","")</f>
        <v>王松村</v>
      </c>
      <c r="D3" s="21" t="s">
        <v>9</v>
      </c>
      <c r="E3" s="6" t="s">
        <v>11</v>
      </c>
      <c r="F3" s="6" t="s">
        <v>12</v>
      </c>
      <c r="G3" s="6"/>
      <c r="H3" s="6">
        <v>43</v>
      </c>
      <c r="I3" s="6">
        <v>68</v>
      </c>
      <c r="J3" s="96">
        <f>Q3+Q4</f>
        <v>1000</v>
      </c>
      <c r="K3" s="96">
        <v>5</v>
      </c>
      <c r="M3" s="73">
        <f>IF(C3&gt;"",IFERROR(VLOOKUP(C3,'45男雙'!$J$4:$K$19,2,0),999),999)</f>
        <v>999</v>
      </c>
      <c r="N3" s="73">
        <f>IF(C3&gt;"",IFERROR(VLOOKUP(C3,'50男雙 '!$J$4:$K$37,2,0),999))</f>
        <v>999</v>
      </c>
      <c r="O3" s="73">
        <f>IF(C3&gt;"",IFERROR(VLOOKUP(C3,'55男雙'!$J$4:$K$35,2,0),999))</f>
        <v>999</v>
      </c>
      <c r="P3" s="40">
        <f>IF(C3&gt;"",IFERROR(VLOOKUP(C3,'60男雙 (2)'!$J$4:$K$26,2,0),999))</f>
        <v>999</v>
      </c>
      <c r="Q3" s="91">
        <f>IF(C3&gt;"",IFERROR(VLOOKUP(C3,'65男雙'!$J$4:$K$27,2,0),999))</f>
        <v>1</v>
      </c>
      <c r="R3" s="40">
        <f>IF(C3&gt;"",IFERROR(VLOOKUP(C3,'70男雙'!$J$4:$K$20,2,0),999))</f>
        <v>999</v>
      </c>
      <c r="S3" s="40">
        <f>IF(C3&gt;"",IFERROR(VLOOKUP(C3,'75男雙'!$J$4:$K$8,2,0),999))</f>
        <v>999</v>
      </c>
      <c r="T3" s="74"/>
      <c r="U3" s="73">
        <v>1</v>
      </c>
      <c r="V3" s="1">
        <v>11</v>
      </c>
    </row>
    <row r="4" spans="1:22" ht="25.2" thickBot="1">
      <c r="A4" s="16"/>
      <c r="B4" s="13" t="s">
        <v>8</v>
      </c>
      <c r="C4" s="12" t="str">
        <f t="shared" ref="C4:C67" si="0">SUBSTITUTE(B4," ","")</f>
        <v>洪銘聰</v>
      </c>
      <c r="D4" s="22" t="s">
        <v>10</v>
      </c>
      <c r="E4" s="8" t="s">
        <v>11</v>
      </c>
      <c r="F4" s="8" t="s">
        <v>12</v>
      </c>
      <c r="G4" s="9"/>
      <c r="H4" s="9">
        <v>47</v>
      </c>
      <c r="I4" s="9">
        <v>64</v>
      </c>
      <c r="J4" s="96"/>
      <c r="K4" s="96"/>
      <c r="M4" s="73">
        <f>IF(C4&gt;"",IFERROR(VLOOKUP(C4,'45男雙'!$J$4:$K$19,2,0),999),999)</f>
        <v>999</v>
      </c>
      <c r="N4" s="73">
        <f>IF(C4&gt;"",IFERROR(VLOOKUP(C4,'50男雙 '!$J$4:$K$37,2,0),999))</f>
        <v>999</v>
      </c>
      <c r="O4" s="73">
        <f>IF(C4&gt;"",IFERROR(VLOOKUP(C4,'55男雙'!$J$4:$K$35,2,0),999))</f>
        <v>999</v>
      </c>
      <c r="P4" s="82">
        <f>IF(C4&gt;"",IFERROR(VLOOKUP(C4,'60男雙 (2)'!$J$4:$K$26,2,0),999))</f>
        <v>999</v>
      </c>
      <c r="Q4" s="40">
        <f>IF(C4&gt;"",IFERROR(VLOOKUP(C4,'65男雙'!$J$4:$K$27,2,0),999))</f>
        <v>999</v>
      </c>
      <c r="R4" s="40">
        <f>IF(C4&gt;"",IFERROR(VLOOKUP(C4,'70男雙'!$J$4:$K$20,2,0),999))</f>
        <v>999</v>
      </c>
      <c r="S4" s="40">
        <f>IF(C4&gt;"",IFERROR(VLOOKUP(C4,'75男雙'!$J$4:$K$8,2,0),999))</f>
        <v>999</v>
      </c>
      <c r="T4" s="74"/>
      <c r="U4" s="73">
        <v>2</v>
      </c>
      <c r="V4" s="1">
        <v>13</v>
      </c>
    </row>
    <row r="5" spans="1:22" ht="25.2" thickBot="1">
      <c r="A5" s="14">
        <v>2</v>
      </c>
      <c r="B5" s="12" t="s">
        <v>19</v>
      </c>
      <c r="C5" s="12" t="str">
        <f t="shared" si="0"/>
        <v>王明鴻</v>
      </c>
      <c r="D5" s="21" t="s">
        <v>21</v>
      </c>
      <c r="E5" s="6" t="s">
        <v>57</v>
      </c>
      <c r="F5" s="6" t="s">
        <v>12</v>
      </c>
      <c r="G5" s="6"/>
      <c r="H5" s="6">
        <v>47</v>
      </c>
      <c r="I5" s="6">
        <v>64</v>
      </c>
      <c r="J5" s="96">
        <v>1004</v>
      </c>
      <c r="K5" s="96">
        <v>10</v>
      </c>
      <c r="M5" s="73">
        <f>IF(C5&gt;"",IFERROR(VLOOKUP(C5,'45男雙'!$J$4:$K$19,2,0),999),999)</f>
        <v>999</v>
      </c>
      <c r="N5" s="73">
        <f>IF(C5&gt;"",IFERROR(VLOOKUP(C5,'50男雙 '!$J$4:$K$37,2,0),999))</f>
        <v>999</v>
      </c>
      <c r="O5" s="73">
        <f>IF(C5&gt;"",IFERROR(VLOOKUP(C5,'55男雙'!$J$4:$K$35,2,0),999))</f>
        <v>999</v>
      </c>
      <c r="P5" s="91">
        <f>IF(C5&gt;"",IFERROR(VLOOKUP(C5,'60男雙 (2)'!$J$4:$K$26,2,0),999))</f>
        <v>5</v>
      </c>
      <c r="Q5" s="40">
        <f>IF(C5&gt;"",IFERROR(VLOOKUP(C5,'65男雙'!$J$4:$K$27,2,0),999))</f>
        <v>999</v>
      </c>
      <c r="R5" s="40">
        <f>IF(C5&gt;"",IFERROR(VLOOKUP(C5,'70男雙'!$J$4:$K$20,2,0),999))</f>
        <v>999</v>
      </c>
      <c r="S5" s="40">
        <f>IF(C5&gt;"",IFERROR(VLOOKUP(C5,'75男雙'!$J$4:$K$8,2,0),999))</f>
        <v>999</v>
      </c>
      <c r="T5" s="74"/>
      <c r="U5" s="73">
        <v>3</v>
      </c>
      <c r="V5" s="1">
        <v>16</v>
      </c>
    </row>
    <row r="6" spans="1:22" ht="25.2" thickBot="1">
      <c r="A6" s="16"/>
      <c r="B6" s="13" t="s">
        <v>50</v>
      </c>
      <c r="C6" s="12" t="str">
        <f t="shared" si="0"/>
        <v>謝文勇</v>
      </c>
      <c r="D6" s="22" t="s">
        <v>51</v>
      </c>
      <c r="E6" s="8" t="s">
        <v>52</v>
      </c>
      <c r="F6" s="8" t="s">
        <v>12</v>
      </c>
      <c r="G6" s="9"/>
      <c r="H6" s="9">
        <v>44</v>
      </c>
      <c r="I6" s="9">
        <v>67</v>
      </c>
      <c r="J6" s="96"/>
      <c r="K6" s="96"/>
      <c r="M6" s="73">
        <f>IF(C6&gt;"",IFERROR(VLOOKUP(C6,'45男雙'!$J$4:$K$19,2,0),999),999)</f>
        <v>999</v>
      </c>
      <c r="N6" s="73">
        <f>IF(C6&gt;"",IFERROR(VLOOKUP(C6,'50男雙 '!$J$4:$K$37,2,0),999))</f>
        <v>999</v>
      </c>
      <c r="O6" s="73">
        <f>IF(C6&gt;"",IFERROR(VLOOKUP(C6,'55男雙'!$J$4:$K$35,2,0),999))</f>
        <v>999</v>
      </c>
      <c r="P6" s="82">
        <f>IF(C6&gt;"",IFERROR(VLOOKUP(C6,'60男雙 (2)'!$J$4:$K$26,2,0),999))</f>
        <v>999</v>
      </c>
      <c r="Q6" s="40">
        <f>IF(C6&gt;"",IFERROR(VLOOKUP(C6,'65男雙'!$J$4:$K$27,2,0),999))</f>
        <v>999</v>
      </c>
      <c r="R6" s="40">
        <f>IF(C6&gt;"",IFERROR(VLOOKUP(C6,'70男雙'!$J$4:$K$20,2,0),999))</f>
        <v>999</v>
      </c>
      <c r="S6" s="40">
        <f>IF(C6&gt;"",IFERROR(VLOOKUP(C6,'75男雙'!$J$4:$K$8,2,0),999))</f>
        <v>999</v>
      </c>
      <c r="T6" s="74"/>
      <c r="U6" s="73">
        <v>4</v>
      </c>
      <c r="V6" s="1">
        <v>24</v>
      </c>
    </row>
    <row r="7" spans="1:22" ht="25.2" thickBot="1">
      <c r="A7" s="14">
        <v>3</v>
      </c>
      <c r="B7" s="12" t="s">
        <v>30</v>
      </c>
      <c r="C7" s="12" t="str">
        <f t="shared" si="0"/>
        <v>陳進錄</v>
      </c>
      <c r="D7" s="21" t="s">
        <v>56</v>
      </c>
      <c r="E7" s="6" t="s">
        <v>53</v>
      </c>
      <c r="F7" s="6" t="s">
        <v>12</v>
      </c>
      <c r="G7" s="6"/>
      <c r="H7" s="6">
        <v>51</v>
      </c>
      <c r="I7" s="6">
        <v>60</v>
      </c>
      <c r="J7" s="96">
        <v>1998</v>
      </c>
      <c r="K7" s="96"/>
      <c r="M7" s="73">
        <f>IF(C7&gt;"",IFERROR(VLOOKUP(C7,'45男雙'!$J$4:$K$19,2,0),999),999)</f>
        <v>999</v>
      </c>
      <c r="N7" s="73">
        <f>IF(C7&gt;"",IFERROR(VLOOKUP(C7,'50男雙 '!$J$4:$K$37,2,0),999))</f>
        <v>999</v>
      </c>
      <c r="O7" s="73">
        <f>IF(C7&gt;"",IFERROR(VLOOKUP(C7,'55男雙'!$J$4:$K$35,2,0),999))</f>
        <v>999</v>
      </c>
      <c r="P7" s="82">
        <f>IF(C7&gt;"",IFERROR(VLOOKUP(C7,'60男雙 (2)'!$J$4:$K$26,2,0),999))</f>
        <v>999</v>
      </c>
      <c r="Q7" s="40">
        <f>IF(C7&gt;"",IFERROR(VLOOKUP(C7,'65男雙'!$J$4:$K$27,2,0),999))</f>
        <v>999</v>
      </c>
      <c r="R7" s="40">
        <f>IF(C7&gt;"",IFERROR(VLOOKUP(C7,'70男雙'!$J$4:$K$20,2,0),999))</f>
        <v>999</v>
      </c>
      <c r="S7" s="40">
        <f>IF(C7&gt;"",IFERROR(VLOOKUP(C7,'75男雙'!$J$4:$K$8,2,0),999))</f>
        <v>999</v>
      </c>
      <c r="T7" s="74"/>
      <c r="U7" s="73">
        <v>5</v>
      </c>
      <c r="V7" s="1">
        <v>1000</v>
      </c>
    </row>
    <row r="8" spans="1:22" ht="25.2" thickBot="1">
      <c r="A8" s="16"/>
      <c r="B8" s="13" t="s">
        <v>31</v>
      </c>
      <c r="C8" s="12" t="str">
        <f t="shared" si="0"/>
        <v>鄭瑞惠</v>
      </c>
      <c r="D8" s="22" t="s">
        <v>54</v>
      </c>
      <c r="E8" s="8" t="s">
        <v>32</v>
      </c>
      <c r="F8" s="8"/>
      <c r="G8" s="8" t="s">
        <v>12</v>
      </c>
      <c r="H8" s="9">
        <v>52</v>
      </c>
      <c r="I8" s="9">
        <v>59</v>
      </c>
      <c r="J8" s="96"/>
      <c r="K8" s="96"/>
      <c r="M8" s="73">
        <f>IF(C8&gt;"",IFERROR(VLOOKUP(C8,'45男雙'!$J$4:$K$19,2,0),999),999)</f>
        <v>999</v>
      </c>
      <c r="N8" s="73">
        <f>IF(C8&gt;"",IFERROR(VLOOKUP(C8,'50男雙 '!$J$4:$K$37,2,0),999))</f>
        <v>999</v>
      </c>
      <c r="O8" s="73">
        <f>IF(C8&gt;"",IFERROR(VLOOKUP(C8,'55男雙'!$J$4:$K$35,2,0),999))</f>
        <v>999</v>
      </c>
      <c r="P8" s="82">
        <f>IF(C8&gt;"",IFERROR(VLOOKUP(C8,'60男雙 (2)'!$J$4:$K$26,2,0),999))</f>
        <v>999</v>
      </c>
      <c r="Q8" s="40">
        <f>IF(C8&gt;"",IFERROR(VLOOKUP(C8,'65男雙'!$J$4:$K$27,2,0),999))</f>
        <v>999</v>
      </c>
      <c r="R8" s="40">
        <f>IF(C8&gt;"",IFERROR(VLOOKUP(C8,'70男雙'!$J$4:$K$20,2,0),999))</f>
        <v>999</v>
      </c>
      <c r="S8" s="40">
        <f>IF(C8&gt;"",IFERROR(VLOOKUP(C8,'75男雙'!$J$4:$K$8,2,0),999))</f>
        <v>999</v>
      </c>
      <c r="T8" s="74"/>
      <c r="U8" s="73">
        <v>6</v>
      </c>
      <c r="V8" s="1">
        <v>1000</v>
      </c>
    </row>
    <row r="9" spans="1:22" ht="25.2" thickBot="1">
      <c r="A9" s="14">
        <v>4</v>
      </c>
      <c r="B9" s="12" t="s">
        <v>48</v>
      </c>
      <c r="C9" s="12" t="str">
        <f t="shared" si="0"/>
        <v>翁明俊</v>
      </c>
      <c r="D9" s="21" t="s">
        <v>49</v>
      </c>
      <c r="E9" s="6" t="s">
        <v>22</v>
      </c>
      <c r="F9" s="6" t="s">
        <v>12</v>
      </c>
      <c r="G9" s="6"/>
      <c r="H9" s="6">
        <v>46</v>
      </c>
      <c r="I9" s="6">
        <v>65</v>
      </c>
      <c r="J9" s="96">
        <v>16</v>
      </c>
      <c r="K9" s="96">
        <v>3</v>
      </c>
      <c r="M9" s="73">
        <f>IF(C9&gt;"",IFERROR(VLOOKUP(C9,'45男雙'!$J$4:$K$19,2,0),999),999)</f>
        <v>999</v>
      </c>
      <c r="N9" s="73">
        <f>IF(C9&gt;"",IFERROR(VLOOKUP(C9,'50男雙 '!$J$4:$K$37,2,0),999))</f>
        <v>999</v>
      </c>
      <c r="O9" s="73">
        <f>IF(C9&gt;"",IFERROR(VLOOKUP(C9,'55男雙'!$J$4:$K$35,2,0),999))</f>
        <v>999</v>
      </c>
      <c r="P9" s="82">
        <f>IF(C9&gt;"",IFERROR(VLOOKUP(C9,'60男雙 (2)'!$J$4:$K$26,2,0),999))</f>
        <v>999</v>
      </c>
      <c r="Q9" s="91">
        <f>IF(C9&gt;"",IFERROR(VLOOKUP(C9,'65男雙'!$J$4:$K$27,2,0),999))</f>
        <v>8</v>
      </c>
      <c r="R9" s="40">
        <f>IF(C9&gt;"",IFERROR(VLOOKUP(C9,'70男雙'!$J$4:$K$20,2,0),999))</f>
        <v>999</v>
      </c>
      <c r="S9" s="40">
        <f>IF(C9&gt;"",IFERROR(VLOOKUP(C9,'75男雙'!$J$4:$K$8,2,0),999))</f>
        <v>999</v>
      </c>
      <c r="T9" s="74"/>
      <c r="U9" s="73">
        <v>7</v>
      </c>
      <c r="V9" s="1">
        <v>1000</v>
      </c>
    </row>
    <row r="10" spans="1:22" ht="25.2" thickBot="1">
      <c r="A10" s="16"/>
      <c r="B10" s="13" t="s">
        <v>20</v>
      </c>
      <c r="C10" s="12" t="str">
        <f t="shared" si="0"/>
        <v>許淳林</v>
      </c>
      <c r="D10" s="22" t="s">
        <v>55</v>
      </c>
      <c r="E10" s="8" t="s">
        <v>22</v>
      </c>
      <c r="F10" s="8" t="s">
        <v>12</v>
      </c>
      <c r="G10" s="9"/>
      <c r="H10" s="9">
        <v>44</v>
      </c>
      <c r="I10" s="9">
        <v>67</v>
      </c>
      <c r="J10" s="96"/>
      <c r="K10" s="96"/>
      <c r="M10" s="73">
        <f>IF(C10&gt;"",IFERROR(VLOOKUP(C10,'45男雙'!$J$4:$K$19,2,0),999),999)</f>
        <v>999</v>
      </c>
      <c r="N10" s="73">
        <f>IF(C10&gt;"",IFERROR(VLOOKUP(C10,'50男雙 '!$J$4:$K$37,2,0),999))</f>
        <v>999</v>
      </c>
      <c r="O10" s="73">
        <f>IF(C10&gt;"",IFERROR(VLOOKUP(C10,'55男雙'!$J$4:$K$35,2,0),999))</f>
        <v>999</v>
      </c>
      <c r="P10" s="82">
        <f>IF(C10&gt;"",IFERROR(VLOOKUP(C10,'60男雙 (2)'!$J$4:$K$26,2,0),999))</f>
        <v>999</v>
      </c>
      <c r="Q10" s="91">
        <f>IF(C10&gt;"",IFERROR(VLOOKUP(C10,'65男雙'!$J$4:$K$27,2,0),999))</f>
        <v>8</v>
      </c>
      <c r="R10" s="40">
        <f>IF(C10&gt;"",IFERROR(VLOOKUP(C10,'70男雙'!$J$4:$K$20,2,0),999))</f>
        <v>999</v>
      </c>
      <c r="S10" s="40">
        <f>IF(C10&gt;"",IFERROR(VLOOKUP(C10,'75男雙'!$J$4:$K$8,2,0),999))</f>
        <v>999</v>
      </c>
      <c r="T10" s="74"/>
      <c r="U10" s="73">
        <v>8</v>
      </c>
      <c r="V10" s="1">
        <v>1000</v>
      </c>
    </row>
    <row r="11" spans="1:22" ht="25.2" thickBot="1">
      <c r="A11" s="28">
        <v>5</v>
      </c>
      <c r="B11" s="12" t="s">
        <v>184</v>
      </c>
      <c r="C11" s="12" t="str">
        <f t="shared" si="0"/>
        <v>李英智</v>
      </c>
      <c r="D11" s="21" t="s">
        <v>186</v>
      </c>
      <c r="E11" s="6" t="s">
        <v>210</v>
      </c>
      <c r="F11" s="6" t="s">
        <v>12</v>
      </c>
      <c r="G11" s="6"/>
      <c r="H11" s="6">
        <v>38</v>
      </c>
      <c r="I11" s="6">
        <v>73</v>
      </c>
      <c r="J11" s="96">
        <f>R11+R12</f>
        <v>1000</v>
      </c>
      <c r="K11" s="96">
        <v>6</v>
      </c>
      <c r="M11" s="73">
        <f>IF(C11&gt;"",IFERROR(VLOOKUP(C11,'45男雙'!$J$4:$K$19,2,0),999),999)</f>
        <v>999</v>
      </c>
      <c r="N11" s="73">
        <f>IF(C11&gt;"",IFERROR(VLOOKUP(C11,'50男雙 '!$J$4:$K$37,2,0),999))</f>
        <v>999</v>
      </c>
      <c r="O11" s="73">
        <f>IF(C11&gt;"",IFERROR(VLOOKUP(C11,'55男雙'!$J$4:$K$35,2,0),999))</f>
        <v>999</v>
      </c>
      <c r="P11" s="82">
        <f>IF(C11&gt;"",IFERROR(VLOOKUP(C11,'60男雙 (2)'!$J$4:$K$26,2,0),999))</f>
        <v>999</v>
      </c>
      <c r="Q11" s="40">
        <f>IF(C11&gt;"",IFERROR(VLOOKUP(C11,'65男雙'!$J$4:$K$27,2,0),999))</f>
        <v>999</v>
      </c>
      <c r="R11" s="91">
        <f>IF(C11&gt;"",IFERROR(VLOOKUP(C11,'70男雙'!$J$4:$K$20,2,0),999))</f>
        <v>1</v>
      </c>
      <c r="S11" s="40">
        <f>IF(C11&gt;"",IFERROR(VLOOKUP(C11,'75男雙'!$J$4:$K$8,2,0),999))</f>
        <v>999</v>
      </c>
      <c r="T11" s="74"/>
      <c r="U11" s="73">
        <v>9</v>
      </c>
      <c r="V11" s="1">
        <v>1002</v>
      </c>
    </row>
    <row r="12" spans="1:22" ht="25.2" thickBot="1">
      <c r="A12" s="16"/>
      <c r="B12" s="13" t="s">
        <v>185</v>
      </c>
      <c r="C12" s="12" t="str">
        <f t="shared" si="0"/>
        <v>許惠旺</v>
      </c>
      <c r="D12" s="22"/>
      <c r="E12" s="8" t="s">
        <v>209</v>
      </c>
      <c r="F12" s="8" t="s">
        <v>12</v>
      </c>
      <c r="G12" s="9"/>
      <c r="H12" s="9">
        <v>49</v>
      </c>
      <c r="I12" s="9">
        <v>62</v>
      </c>
      <c r="J12" s="96"/>
      <c r="K12" s="96"/>
      <c r="M12" s="73">
        <f>IF(C12&gt;"",IFERROR(VLOOKUP(C12,'45男雙'!$J$4:$K$19,2,0),999),999)</f>
        <v>999</v>
      </c>
      <c r="N12" s="73">
        <f>IF(C12&gt;"",IFERROR(VLOOKUP(C12,'50男雙 '!$J$4:$K$37,2,0),999))</f>
        <v>999</v>
      </c>
      <c r="O12" s="73">
        <f>IF(C12&gt;"",IFERROR(VLOOKUP(C12,'55男雙'!$J$4:$K$35,2,0),999))</f>
        <v>999</v>
      </c>
      <c r="P12" s="82">
        <f>IF(C12&gt;"",IFERROR(VLOOKUP(C12,'60男雙 (2)'!$J$4:$K$26,2,0),999))</f>
        <v>999</v>
      </c>
      <c r="Q12" s="40">
        <f>IF(C12&gt;"",IFERROR(VLOOKUP(C12,'65男雙'!$J$4:$K$27,2,0),999))</f>
        <v>999</v>
      </c>
      <c r="R12" s="40">
        <f>IF(C12&gt;"",IFERROR(VLOOKUP(C12,'70男雙'!$J$4:$K$20,2,0),999))</f>
        <v>999</v>
      </c>
      <c r="S12" s="40">
        <f>IF(C12&gt;"",IFERROR(VLOOKUP(C12,'75男雙'!$J$4:$K$8,2,0),999))</f>
        <v>999</v>
      </c>
      <c r="T12" s="74"/>
      <c r="U12" s="73">
        <v>10</v>
      </c>
      <c r="V12" s="1">
        <v>1004</v>
      </c>
    </row>
    <row r="13" spans="1:22" ht="25.2" thickBot="1">
      <c r="A13" s="14">
        <v>6</v>
      </c>
      <c r="B13" s="12" t="s">
        <v>67</v>
      </c>
      <c r="C13" s="12" t="str">
        <f t="shared" si="0"/>
        <v>許崑龍</v>
      </c>
      <c r="D13" s="21" t="s">
        <v>69</v>
      </c>
      <c r="E13" s="6" t="s">
        <v>60</v>
      </c>
      <c r="F13" s="6" t="s">
        <v>12</v>
      </c>
      <c r="G13" s="6"/>
      <c r="H13" s="6">
        <v>41</v>
      </c>
      <c r="I13" s="6">
        <v>70</v>
      </c>
      <c r="J13" s="96">
        <v>1998</v>
      </c>
      <c r="K13" s="96"/>
      <c r="M13" s="73">
        <f>IF(C13&gt;"",IFERROR(VLOOKUP(C13,'45男雙'!$J$4:$K$19,2,0),999),999)</f>
        <v>999</v>
      </c>
      <c r="N13" s="73">
        <f>IF(C13&gt;"",IFERROR(VLOOKUP(C13,'50男雙 '!$J$4:$K$37,2,0),999))</f>
        <v>999</v>
      </c>
      <c r="O13" s="73">
        <f>IF(C13&gt;"",IFERROR(VLOOKUP(C13,'55男雙'!$J$4:$K$35,2,0),999))</f>
        <v>999</v>
      </c>
      <c r="P13" s="82">
        <f>IF(C13&gt;"",IFERROR(VLOOKUP(C13,'60男雙 (2)'!$J$4:$K$26,2,0),999))</f>
        <v>999</v>
      </c>
      <c r="Q13" s="40">
        <f>IF(C13&gt;"",IFERROR(VLOOKUP(C13,'65男雙'!$J$4:$K$27,2,0),999))</f>
        <v>999</v>
      </c>
      <c r="R13" s="40">
        <f>IF(C13&gt;"",IFERROR(VLOOKUP(C13,'70男雙'!$J$4:$K$20,2,0),999))</f>
        <v>999</v>
      </c>
      <c r="S13" s="40">
        <f>IF(C13&gt;"",IFERROR(VLOOKUP(C13,'75男雙'!$J$4:$K$8,2,0),999))</f>
        <v>999</v>
      </c>
      <c r="T13" s="74"/>
      <c r="U13" s="73">
        <v>11</v>
      </c>
      <c r="V13" s="1">
        <v>1004</v>
      </c>
    </row>
    <row r="14" spans="1:22" ht="25.2" thickBot="1">
      <c r="A14" s="16"/>
      <c r="B14" s="13" t="s">
        <v>68</v>
      </c>
      <c r="C14" s="12" t="str">
        <f t="shared" si="0"/>
        <v>周瑞</v>
      </c>
      <c r="D14" s="22" t="s">
        <v>70</v>
      </c>
      <c r="E14" s="9" t="s">
        <v>62</v>
      </c>
      <c r="F14" s="8" t="s">
        <v>12</v>
      </c>
      <c r="G14" s="9"/>
      <c r="H14" s="9">
        <v>44</v>
      </c>
      <c r="I14" s="9">
        <v>67</v>
      </c>
      <c r="J14" s="96"/>
      <c r="K14" s="96"/>
      <c r="M14" s="73">
        <f>IF(C14&gt;"",IFERROR(VLOOKUP(C14,'45男雙'!$J$4:$K$19,2,0),999),999)</f>
        <v>999</v>
      </c>
      <c r="N14" s="73">
        <f>IF(C14&gt;"",IFERROR(VLOOKUP(C14,'50男雙 '!$J$4:$K$37,2,0),999))</f>
        <v>999</v>
      </c>
      <c r="O14" s="73">
        <f>IF(C14&gt;"",IFERROR(VLOOKUP(C14,'55男雙'!$J$4:$K$35,2,0),999))</f>
        <v>999</v>
      </c>
      <c r="P14" s="82">
        <f>IF(C14&gt;"",IFERROR(VLOOKUP(C14,'60男雙 (2)'!$J$4:$K$26,2,0),999))</f>
        <v>999</v>
      </c>
      <c r="Q14" s="40">
        <f>IF(C14&gt;"",IFERROR(VLOOKUP(C14,'65男雙'!$J$4:$K$27,2,0),999))</f>
        <v>999</v>
      </c>
      <c r="R14" s="40">
        <f>IF(C14&gt;"",IFERROR(VLOOKUP(C14,'70男雙'!$J$4:$K$20,2,0),999))</f>
        <v>999</v>
      </c>
      <c r="S14" s="40">
        <f>IF(C14&gt;"",IFERROR(VLOOKUP(C14,'75男雙'!$J$4:$K$8,2,0),999))</f>
        <v>999</v>
      </c>
      <c r="T14" s="74"/>
      <c r="U14" s="73">
        <v>12</v>
      </c>
      <c r="V14" s="1">
        <v>1004</v>
      </c>
    </row>
    <row r="15" spans="1:22" ht="25.2" thickBot="1">
      <c r="A15" s="28">
        <v>7</v>
      </c>
      <c r="B15" s="12" t="s">
        <v>71</v>
      </c>
      <c r="C15" s="12" t="str">
        <f t="shared" si="0"/>
        <v>葉為</v>
      </c>
      <c r="D15" s="21" t="s">
        <v>74</v>
      </c>
      <c r="E15" s="6" t="s">
        <v>73</v>
      </c>
      <c r="F15" s="6" t="s">
        <v>12</v>
      </c>
      <c r="G15" s="6"/>
      <c r="H15" s="6">
        <v>42</v>
      </c>
      <c r="I15" s="6">
        <v>69</v>
      </c>
      <c r="J15" s="96">
        <v>1998</v>
      </c>
      <c r="K15" s="96"/>
      <c r="M15" s="73">
        <f>IF(C15&gt;"",IFERROR(VLOOKUP(C15,'45男雙'!$J$4:$K$19,2,0),999),999)</f>
        <v>999</v>
      </c>
      <c r="N15" s="73">
        <f>IF(C15&gt;"",IFERROR(VLOOKUP(C15,'50男雙 '!$J$4:$K$37,2,0),999))</f>
        <v>999</v>
      </c>
      <c r="O15" s="73">
        <f>IF(C15&gt;"",IFERROR(VLOOKUP(C15,'55男雙'!$J$4:$K$35,2,0),999))</f>
        <v>999</v>
      </c>
      <c r="P15" s="82">
        <f>IF(C15&gt;"",IFERROR(VLOOKUP(C15,'60男雙 (2)'!$J$4:$K$26,2,0),999))</f>
        <v>999</v>
      </c>
      <c r="Q15" s="40">
        <f>IF(C15&gt;"",IFERROR(VLOOKUP(C15,'65男雙'!$J$4:$K$27,2,0),999))</f>
        <v>999</v>
      </c>
      <c r="R15" s="40">
        <f>IF(C15&gt;"",IFERROR(VLOOKUP(C15,'70男雙'!$J$4:$K$20,2,0),999))</f>
        <v>999</v>
      </c>
      <c r="S15" s="40">
        <f>IF(C15&gt;"",IFERROR(VLOOKUP(C15,'75男雙'!$J$4:$K$8,2,0),999))</f>
        <v>999</v>
      </c>
      <c r="T15" s="74"/>
      <c r="U15" s="73">
        <v>13</v>
      </c>
      <c r="V15" s="1">
        <v>1006</v>
      </c>
    </row>
    <row r="16" spans="1:22" ht="25.2" thickBot="1">
      <c r="A16" s="16"/>
      <c r="B16" s="13" t="s">
        <v>72</v>
      </c>
      <c r="C16" s="12" t="str">
        <f t="shared" si="0"/>
        <v>林世傑</v>
      </c>
      <c r="D16" s="22" t="s">
        <v>75</v>
      </c>
      <c r="E16" s="8" t="s">
        <v>11</v>
      </c>
      <c r="F16" s="8" t="s">
        <v>12</v>
      </c>
      <c r="G16" s="9"/>
      <c r="H16" s="9">
        <v>50</v>
      </c>
      <c r="I16" s="9">
        <v>61</v>
      </c>
      <c r="J16" s="96"/>
      <c r="K16" s="96"/>
      <c r="M16" s="73">
        <f>IF(C16&gt;"",IFERROR(VLOOKUP(C16,'45男雙'!$J$4:$K$19,2,0),999),999)</f>
        <v>999</v>
      </c>
      <c r="N16" s="73">
        <f>IF(C16&gt;"",IFERROR(VLOOKUP(C16,'50男雙 '!$J$4:$K$37,2,0),999))</f>
        <v>999</v>
      </c>
      <c r="O16" s="73">
        <f>IF(C16&gt;"",IFERROR(VLOOKUP(C16,'55男雙'!$J$4:$K$35,2,0),999))</f>
        <v>999</v>
      </c>
      <c r="P16" s="82">
        <f>IF(C16&gt;"",IFERROR(VLOOKUP(C16,'60男雙 (2)'!$J$4:$K$26,2,0),999))</f>
        <v>999</v>
      </c>
      <c r="Q16" s="40">
        <f>IF(C16&gt;"",IFERROR(VLOOKUP(C16,'65男雙'!$J$4:$K$27,2,0),999))</f>
        <v>999</v>
      </c>
      <c r="R16" s="40">
        <f>IF(C16&gt;"",IFERROR(VLOOKUP(C16,'70男雙'!$J$4:$K$20,2,0),999))</f>
        <v>999</v>
      </c>
      <c r="S16" s="40">
        <f>IF(C16&gt;"",IFERROR(VLOOKUP(C16,'75男雙'!$J$4:$K$8,2,0),999))</f>
        <v>999</v>
      </c>
      <c r="T16" s="74"/>
      <c r="U16" s="73">
        <v>14</v>
      </c>
      <c r="V16" s="1">
        <v>1007</v>
      </c>
    </row>
    <row r="17" spans="1:22" ht="25.2" thickBot="1">
      <c r="A17" s="28">
        <v>8</v>
      </c>
      <c r="B17" s="12" t="s">
        <v>81</v>
      </c>
      <c r="C17" s="12" t="str">
        <f t="shared" si="0"/>
        <v>張殷嘉</v>
      </c>
      <c r="D17" s="21" t="s">
        <v>82</v>
      </c>
      <c r="E17" s="6" t="s">
        <v>60</v>
      </c>
      <c r="F17" s="6" t="s">
        <v>12</v>
      </c>
      <c r="G17" s="6"/>
      <c r="H17" s="6">
        <v>40</v>
      </c>
      <c r="I17" s="6">
        <v>71</v>
      </c>
      <c r="J17" s="96">
        <f>R17+R18</f>
        <v>1002</v>
      </c>
      <c r="K17" s="96">
        <v>9</v>
      </c>
      <c r="M17" s="73">
        <f>IF(C17&gt;"",IFERROR(VLOOKUP(C17,'45男雙'!$J$4:$K$19,2,0),999),999)</f>
        <v>999</v>
      </c>
      <c r="N17" s="73">
        <f>IF(C17&gt;"",IFERROR(VLOOKUP(C17,'50男雙 '!$J$4:$K$37,2,0),999))</f>
        <v>999</v>
      </c>
      <c r="O17" s="73">
        <f>IF(C17&gt;"",IFERROR(VLOOKUP(C17,'55男雙'!$J$4:$K$35,2,0),999))</f>
        <v>999</v>
      </c>
      <c r="P17" s="82">
        <f>IF(C17&gt;"",IFERROR(VLOOKUP(C17,'60男雙 (2)'!$J$4:$K$26,2,0),999))</f>
        <v>999</v>
      </c>
      <c r="Q17" s="40">
        <f>IF(C17&gt;"",IFERROR(VLOOKUP(C17,'65男雙'!$J$4:$K$27,2,0),999))</f>
        <v>999</v>
      </c>
      <c r="R17" s="91">
        <f>IF(C17&gt;"",IFERROR(VLOOKUP(C17,'70男雙'!$J$4:$K$20,2,0),999))</f>
        <v>3</v>
      </c>
      <c r="S17" s="40">
        <f>IF(C17&gt;"",IFERROR(VLOOKUP(C17,'75男雙'!$J$4:$K$8,2,0),999))</f>
        <v>999</v>
      </c>
      <c r="T17" s="74"/>
      <c r="U17" s="73">
        <v>15</v>
      </c>
      <c r="V17" s="1">
        <v>1011</v>
      </c>
    </row>
    <row r="18" spans="1:22" ht="25.2" thickBot="1">
      <c r="A18" s="16"/>
      <c r="B18" s="13" t="s">
        <v>83</v>
      </c>
      <c r="C18" s="12" t="str">
        <f t="shared" si="0"/>
        <v>杜冠霖</v>
      </c>
      <c r="D18" s="24"/>
      <c r="E18" s="9" t="s">
        <v>62</v>
      </c>
      <c r="F18" s="8" t="s">
        <v>12</v>
      </c>
      <c r="G18" s="9"/>
      <c r="H18" s="9">
        <v>46</v>
      </c>
      <c r="I18" s="9">
        <v>65</v>
      </c>
      <c r="J18" s="96"/>
      <c r="K18" s="96"/>
      <c r="M18" s="73">
        <f>IF(C18&gt;"",IFERROR(VLOOKUP(C18,'45男雙'!$J$4:$K$19,2,0),999),999)</f>
        <v>999</v>
      </c>
      <c r="N18" s="73">
        <f>IF(C18&gt;"",IFERROR(VLOOKUP(C18,'50男雙 '!$J$4:$K$37,2,0),999))</f>
        <v>999</v>
      </c>
      <c r="O18" s="73">
        <f>IF(C18&gt;"",IFERROR(VLOOKUP(C18,'55男雙'!$J$4:$K$35,2,0),999))</f>
        <v>999</v>
      </c>
      <c r="P18" s="82">
        <f>IF(C18&gt;"",IFERROR(VLOOKUP(C18,'60男雙 (2)'!$J$4:$K$26,2,0),999))</f>
        <v>999</v>
      </c>
      <c r="Q18" s="40">
        <f>IF(C18&gt;"",IFERROR(VLOOKUP(C18,'65男雙'!$J$4:$K$27,2,0),999))</f>
        <v>999</v>
      </c>
      <c r="R18" s="40">
        <f>IF(C18&gt;"",IFERROR(VLOOKUP(C18,'70男雙'!$J$4:$K$20,2,0),999))</f>
        <v>999</v>
      </c>
      <c r="S18" s="40">
        <f>IF(C18&gt;"",IFERROR(VLOOKUP(C18,'75男雙'!$J$4:$K$8,2,0),999))</f>
        <v>999</v>
      </c>
      <c r="T18" s="74"/>
      <c r="U18" s="73">
        <v>16</v>
      </c>
      <c r="V18" s="1">
        <v>1011</v>
      </c>
    </row>
    <row r="19" spans="1:22" ht="25.2" thickBot="1">
      <c r="A19" s="14">
        <v>9</v>
      </c>
      <c r="B19" s="12" t="s">
        <v>90</v>
      </c>
      <c r="C19" s="12" t="str">
        <f t="shared" si="0"/>
        <v>羅光松</v>
      </c>
      <c r="D19" s="21" t="s">
        <v>92</v>
      </c>
      <c r="E19" s="6" t="s">
        <v>22</v>
      </c>
      <c r="F19" s="6" t="s">
        <v>12</v>
      </c>
      <c r="G19" s="6"/>
      <c r="H19" s="6">
        <v>40</v>
      </c>
      <c r="I19" s="6">
        <v>71</v>
      </c>
      <c r="J19" s="96">
        <v>1998</v>
      </c>
      <c r="K19" s="96"/>
      <c r="M19" s="73">
        <f>IF(C19&gt;"",IFERROR(VLOOKUP(C19,'45男雙'!$J$4:$K$19,2,0),999),999)</f>
        <v>999</v>
      </c>
      <c r="N19" s="73">
        <f>IF(C19&gt;"",IFERROR(VLOOKUP(C19,'50男雙 '!$J$4:$K$37,2,0),999))</f>
        <v>999</v>
      </c>
      <c r="O19" s="73">
        <f>IF(C19&gt;"",IFERROR(VLOOKUP(C19,'55男雙'!$J$4:$K$35,2,0),999))</f>
        <v>999</v>
      </c>
      <c r="P19" s="82">
        <f>IF(C19&gt;"",IFERROR(VLOOKUP(C19,'60男雙 (2)'!$J$4:$K$26,2,0),999))</f>
        <v>999</v>
      </c>
      <c r="Q19" s="40">
        <f>IF(C19&gt;"",IFERROR(VLOOKUP(C19,'65男雙'!$J$4:$K$27,2,0),999))</f>
        <v>999</v>
      </c>
      <c r="R19" s="40">
        <f>IF(C19&gt;"",IFERROR(VLOOKUP(C19,'70男雙'!$J$4:$K$20,2,0),999))</f>
        <v>999</v>
      </c>
      <c r="S19" s="40">
        <f>IF(C19&gt;"",IFERROR(VLOOKUP(C19,'75男雙'!$J$4:$K$8,2,0),999))</f>
        <v>999</v>
      </c>
      <c r="T19" s="74"/>
      <c r="U19" s="73">
        <v>17</v>
      </c>
      <c r="V19" s="1">
        <v>1011</v>
      </c>
    </row>
    <row r="20" spans="1:22" ht="25.2" thickBot="1">
      <c r="A20" s="16"/>
      <c r="B20" s="13" t="s">
        <v>91</v>
      </c>
      <c r="C20" s="12" t="str">
        <f t="shared" si="0"/>
        <v>羅棋穎</v>
      </c>
      <c r="D20" s="22" t="s">
        <v>93</v>
      </c>
      <c r="E20" s="8" t="s">
        <v>11</v>
      </c>
      <c r="F20" s="8" t="s">
        <v>12</v>
      </c>
      <c r="G20" s="9"/>
      <c r="H20" s="9">
        <v>46</v>
      </c>
      <c r="I20" s="9">
        <v>65</v>
      </c>
      <c r="J20" s="96"/>
      <c r="K20" s="96"/>
      <c r="M20" s="73">
        <f>IF(C20&gt;"",IFERROR(VLOOKUP(C20,'45男雙'!$J$4:$K$19,2,0),999),999)</f>
        <v>999</v>
      </c>
      <c r="N20" s="73">
        <f>IF(C20&gt;"",IFERROR(VLOOKUP(C20,'50男雙 '!$J$4:$K$37,2,0),999))</f>
        <v>999</v>
      </c>
      <c r="O20" s="73">
        <f>IF(C20&gt;"",IFERROR(VLOOKUP(C20,'55男雙'!$J$4:$K$35,2,0),999))</f>
        <v>999</v>
      </c>
      <c r="P20" s="82">
        <f>IF(C20&gt;"",IFERROR(VLOOKUP(C20,'60男雙 (2)'!$J$4:$K$26,2,0),999))</f>
        <v>999</v>
      </c>
      <c r="Q20" s="40">
        <f>IF(C20&gt;"",IFERROR(VLOOKUP(C20,'65男雙'!$J$4:$K$27,2,0),999))</f>
        <v>999</v>
      </c>
      <c r="R20" s="40">
        <f>IF(C20&gt;"",IFERROR(VLOOKUP(C20,'70男雙'!$J$4:$K$20,2,0),999))</f>
        <v>999</v>
      </c>
      <c r="S20" s="40">
        <f>IF(C20&gt;"",IFERROR(VLOOKUP(C20,'75男雙'!$J$4:$K$8,2,0),999))</f>
        <v>999</v>
      </c>
      <c r="T20" s="74"/>
      <c r="U20" s="73">
        <v>18</v>
      </c>
      <c r="V20" s="1">
        <v>1998</v>
      </c>
    </row>
    <row r="21" spans="1:22" ht="25.2" thickBot="1">
      <c r="A21" s="14">
        <v>10</v>
      </c>
      <c r="B21" s="12" t="s">
        <v>112</v>
      </c>
      <c r="C21" s="12" t="str">
        <f t="shared" si="0"/>
        <v>徐順昱</v>
      </c>
      <c r="D21" s="25" t="s">
        <v>116</v>
      </c>
      <c r="E21" s="6" t="s">
        <v>60</v>
      </c>
      <c r="F21" s="6" t="s">
        <v>12</v>
      </c>
      <c r="G21" s="6"/>
      <c r="H21" s="6">
        <v>42</v>
      </c>
      <c r="I21" s="6">
        <v>69</v>
      </c>
      <c r="J21" s="96">
        <f>P21+P22</f>
        <v>1011</v>
      </c>
      <c r="K21" s="96">
        <v>15</v>
      </c>
      <c r="M21" s="73">
        <f>IF(C21&gt;"",IFERROR(VLOOKUP(C21,'45男雙'!$J$4:$K$19,2,0),999),999)</f>
        <v>999</v>
      </c>
      <c r="N21" s="73">
        <f>IF(C21&gt;"",IFERROR(VLOOKUP(C21,'50男雙 '!$J$4:$K$37,2,0),999))</f>
        <v>999</v>
      </c>
      <c r="O21" s="73">
        <f>IF(C21&gt;"",IFERROR(VLOOKUP(C21,'55男雙'!$J$4:$K$35,2,0),999))</f>
        <v>999</v>
      </c>
      <c r="P21" s="82">
        <f>IF(C21&gt;"",IFERROR(VLOOKUP(C21,'60男雙 (2)'!$J$4:$K$26,2,0),999))</f>
        <v>999</v>
      </c>
      <c r="Q21" s="40">
        <f>IF(C21&gt;"",IFERROR(VLOOKUP(C21,'65男雙'!$J$4:$K$27,2,0),999))</f>
        <v>999</v>
      </c>
      <c r="R21" s="40">
        <f>IF(C21&gt;"",IFERROR(VLOOKUP(C21,'70男雙'!$J$4:$K$20,2,0),999))</f>
        <v>999</v>
      </c>
      <c r="S21" s="40">
        <f>IF(C21&gt;"",IFERROR(VLOOKUP(C21,'75男雙'!$J$4:$K$8,2,0),999))</f>
        <v>999</v>
      </c>
      <c r="T21" s="74"/>
      <c r="U21" s="73">
        <v>19</v>
      </c>
      <c r="V21" s="1">
        <v>1998</v>
      </c>
    </row>
    <row r="22" spans="1:22" ht="25.2" thickBot="1">
      <c r="A22" s="16"/>
      <c r="B22" s="13" t="s">
        <v>113</v>
      </c>
      <c r="C22" s="12" t="str">
        <f t="shared" si="0"/>
        <v>鄭永全</v>
      </c>
      <c r="D22" s="24"/>
      <c r="E22" s="8" t="s">
        <v>11</v>
      </c>
      <c r="F22" s="8" t="s">
        <v>12</v>
      </c>
      <c r="G22" s="9"/>
      <c r="H22" s="9">
        <v>48</v>
      </c>
      <c r="I22" s="9">
        <v>63</v>
      </c>
      <c r="J22" s="96"/>
      <c r="K22" s="96"/>
      <c r="M22" s="73">
        <f>IF(C22&gt;"",IFERROR(VLOOKUP(C22,'45男雙'!$J$4:$K$19,2,0),999),999)</f>
        <v>999</v>
      </c>
      <c r="N22" s="73">
        <f>IF(C22&gt;"",IFERROR(VLOOKUP(C22,'50男雙 '!$J$4:$K$37,2,0),999))</f>
        <v>999</v>
      </c>
      <c r="O22" s="73">
        <f>IF(C22&gt;"",IFERROR(VLOOKUP(C22,'55男雙'!$J$4:$K$35,2,0),999))</f>
        <v>999</v>
      </c>
      <c r="P22" s="91">
        <f>IF(C22&gt;"",IFERROR(VLOOKUP(C22,'60男雙 (2)'!$J$4:$K$26,2,0),999))</f>
        <v>12</v>
      </c>
      <c r="Q22" s="40">
        <f>IF(C22&gt;"",IFERROR(VLOOKUP(C22,'65男雙'!$J$4:$K$27,2,0),999))</f>
        <v>999</v>
      </c>
      <c r="R22" s="40">
        <f>IF(C22&gt;"",IFERROR(VLOOKUP(C22,'70男雙'!$J$4:$K$20,2,0),999))</f>
        <v>999</v>
      </c>
      <c r="S22" s="40">
        <f>IF(C22&gt;"",IFERROR(VLOOKUP(C22,'75男雙'!$J$4:$K$8,2,0),999))</f>
        <v>999</v>
      </c>
      <c r="T22" s="74"/>
      <c r="U22" s="73">
        <v>20</v>
      </c>
      <c r="V22" s="1">
        <v>1998</v>
      </c>
    </row>
    <row r="23" spans="1:22" ht="25.2" thickBot="1">
      <c r="A23" s="14">
        <v>11</v>
      </c>
      <c r="B23" s="12" t="s">
        <v>114</v>
      </c>
      <c r="C23" s="12" t="str">
        <f t="shared" si="0"/>
        <v>羅步銘</v>
      </c>
      <c r="D23" s="25"/>
      <c r="E23" s="6" t="s">
        <v>60</v>
      </c>
      <c r="F23" s="6" t="s">
        <v>12</v>
      </c>
      <c r="G23" s="6"/>
      <c r="H23" s="6">
        <v>49</v>
      </c>
      <c r="I23" s="6">
        <v>62</v>
      </c>
      <c r="J23" s="96">
        <v>1998</v>
      </c>
      <c r="K23" s="96"/>
      <c r="M23" s="73">
        <f>IF(C23&gt;"",IFERROR(VLOOKUP(C23,'45男雙'!$J$4:$K$19,2,0),999),999)</f>
        <v>999</v>
      </c>
      <c r="N23" s="73">
        <f>IF(C23&gt;"",IFERROR(VLOOKUP(C23,'50男雙 '!$J$4:$K$37,2,0),999))</f>
        <v>999</v>
      </c>
      <c r="O23" s="73">
        <f>IF(C23&gt;"",IFERROR(VLOOKUP(C23,'55男雙'!$J$4:$K$35,2,0),999))</f>
        <v>999</v>
      </c>
      <c r="P23" s="82">
        <f>IF(C23&gt;"",IFERROR(VLOOKUP(C23,'60男雙 (2)'!$J$4:$K$26,2,0),999))</f>
        <v>999</v>
      </c>
      <c r="Q23" s="40">
        <f>IF(C23&gt;"",IFERROR(VLOOKUP(C23,'65男雙'!$J$4:$K$27,2,0),999))</f>
        <v>999</v>
      </c>
      <c r="R23" s="40">
        <f>IF(C23&gt;"",IFERROR(VLOOKUP(C23,'70男雙'!$J$4:$K$20,2,0),999))</f>
        <v>999</v>
      </c>
      <c r="S23" s="40">
        <f>IF(C23&gt;"",IFERROR(VLOOKUP(C23,'75男雙'!$J$4:$K$8,2,0),999))</f>
        <v>999</v>
      </c>
      <c r="T23" s="74"/>
      <c r="U23" s="73">
        <v>21</v>
      </c>
      <c r="V23" s="1">
        <v>1998</v>
      </c>
    </row>
    <row r="24" spans="1:22" ht="25.2" thickBot="1">
      <c r="A24" s="16"/>
      <c r="B24" s="13" t="s">
        <v>115</v>
      </c>
      <c r="C24" s="12" t="str">
        <f t="shared" si="0"/>
        <v>辛俊徹</v>
      </c>
      <c r="D24" s="24" t="s">
        <v>117</v>
      </c>
      <c r="E24" s="9" t="s">
        <v>60</v>
      </c>
      <c r="F24" s="8" t="s">
        <v>12</v>
      </c>
      <c r="G24" s="9"/>
      <c r="H24" s="9">
        <v>42</v>
      </c>
      <c r="I24" s="9">
        <v>69</v>
      </c>
      <c r="J24" s="96"/>
      <c r="K24" s="96"/>
      <c r="M24" s="73">
        <f>IF(C24&gt;"",IFERROR(VLOOKUP(C24,'45男雙'!$J$4:$K$19,2,0),999),999)</f>
        <v>999</v>
      </c>
      <c r="N24" s="73">
        <f>IF(C24&gt;"",IFERROR(VLOOKUP(C24,'50男雙 '!$J$4:$K$37,2,0),999))</f>
        <v>999</v>
      </c>
      <c r="O24" s="73">
        <f>IF(C24&gt;"",IFERROR(VLOOKUP(C24,'55男雙'!$J$4:$K$35,2,0),999))</f>
        <v>999</v>
      </c>
      <c r="P24" s="82">
        <f>IF(C24&gt;"",IFERROR(VLOOKUP(C24,'60男雙 (2)'!$J$4:$K$26,2,0),999))</f>
        <v>999</v>
      </c>
      <c r="Q24" s="40">
        <f>IF(C24&gt;"",IFERROR(VLOOKUP(C24,'65男雙'!$J$4:$K$27,2,0),999))</f>
        <v>999</v>
      </c>
      <c r="R24" s="40">
        <f>IF(C24&gt;"",IFERROR(VLOOKUP(C24,'70男雙'!$J$4:$K$20,2,0),999))</f>
        <v>999</v>
      </c>
      <c r="S24" s="40">
        <f>IF(C24&gt;"",IFERROR(VLOOKUP(C24,'75男雙'!$J$4:$K$8,2,0),999))</f>
        <v>999</v>
      </c>
      <c r="T24" s="74"/>
      <c r="U24" s="73">
        <v>22</v>
      </c>
      <c r="V24" s="1">
        <v>1998</v>
      </c>
    </row>
    <row r="25" spans="1:22" ht="25.2" thickBot="1">
      <c r="A25" s="14">
        <v>12</v>
      </c>
      <c r="B25" s="12" t="s">
        <v>126</v>
      </c>
      <c r="C25" s="12" t="str">
        <f t="shared" si="0"/>
        <v>藍盛華</v>
      </c>
      <c r="D25" s="25" t="s">
        <v>128</v>
      </c>
      <c r="E25" s="6" t="s">
        <v>60</v>
      </c>
      <c r="F25" s="6" t="s">
        <v>12</v>
      </c>
      <c r="G25" s="6"/>
      <c r="H25" s="6">
        <v>46</v>
      </c>
      <c r="I25" s="6">
        <v>65</v>
      </c>
      <c r="J25" s="96">
        <f>P25+P26</f>
        <v>1000</v>
      </c>
      <c r="K25" s="96">
        <v>7</v>
      </c>
      <c r="M25" s="73">
        <f>IF(C25&gt;"",IFERROR(VLOOKUP(C25,'45男雙'!$J$4:$K$19,2,0),999),999)</f>
        <v>999</v>
      </c>
      <c r="N25" s="73">
        <f>IF(C25&gt;"",IFERROR(VLOOKUP(C25,'50男雙 '!$J$4:$K$37,2,0),999))</f>
        <v>999</v>
      </c>
      <c r="O25" s="73">
        <f>IF(C25&gt;"",IFERROR(VLOOKUP(C25,'55男雙'!$J$4:$K$35,2,0),999))</f>
        <v>999</v>
      </c>
      <c r="P25" s="82">
        <f>IF(C25&gt;"",IFERROR(VLOOKUP(C25,'60男雙 (2)'!$J$4:$K$26,2,0),999))</f>
        <v>999</v>
      </c>
      <c r="Q25" s="40">
        <f>IF(C25&gt;"",IFERROR(VLOOKUP(C25,'65男雙'!$J$4:$K$27,2,0),999))</f>
        <v>999</v>
      </c>
      <c r="R25" s="40">
        <f>IF(C25&gt;"",IFERROR(VLOOKUP(C25,'70男雙'!$J$4:$K$20,2,0),999))</f>
        <v>999</v>
      </c>
      <c r="S25" s="40">
        <f>IF(C25&gt;"",IFERROR(VLOOKUP(C25,'75男雙'!$J$4:$K$8,2,0),999))</f>
        <v>999</v>
      </c>
      <c r="T25" s="74"/>
      <c r="U25" s="73">
        <v>23</v>
      </c>
      <c r="V25" s="1">
        <v>1998</v>
      </c>
    </row>
    <row r="26" spans="1:22" ht="25.2" thickBot="1">
      <c r="A26" s="16"/>
      <c r="B26" s="13" t="s">
        <v>127</v>
      </c>
      <c r="C26" s="12" t="str">
        <f t="shared" si="0"/>
        <v>盧天龍</v>
      </c>
      <c r="D26" s="24" t="s">
        <v>129</v>
      </c>
      <c r="E26" s="9" t="s">
        <v>130</v>
      </c>
      <c r="F26" s="8" t="s">
        <v>12</v>
      </c>
      <c r="G26" s="9"/>
      <c r="H26" s="9">
        <v>45</v>
      </c>
      <c r="I26" s="9">
        <v>66</v>
      </c>
      <c r="J26" s="96"/>
      <c r="K26" s="96"/>
      <c r="M26" s="73">
        <f>IF(C26&gt;"",IFERROR(VLOOKUP(C26,'45男雙'!$J$4:$K$19,2,0),999),999)</f>
        <v>999</v>
      </c>
      <c r="N26" s="73">
        <f>IF(C26&gt;"",IFERROR(VLOOKUP(C26,'50男雙 '!$J$4:$K$37,2,0),999))</f>
        <v>999</v>
      </c>
      <c r="O26" s="73">
        <f>IF(C26&gt;"",IFERROR(VLOOKUP(C26,'55男雙'!$J$4:$K$35,2,0),999))</f>
        <v>999</v>
      </c>
      <c r="P26" s="91">
        <f>IF(C26&gt;"",IFERROR(VLOOKUP(C26,'60男雙 (2)'!$J$4:$K$26,2,0),999))</f>
        <v>1</v>
      </c>
      <c r="Q26" s="40">
        <f>IF(C26&gt;"",IFERROR(VLOOKUP(C26,'65男雙'!$J$4:$K$27,2,0),999))</f>
        <v>999</v>
      </c>
      <c r="R26" s="40">
        <f>IF(C26&gt;"",IFERROR(VLOOKUP(C26,'70男雙'!$J$4:$K$20,2,0),999))</f>
        <v>999</v>
      </c>
      <c r="S26" s="40">
        <f>IF(C26&gt;"",IFERROR(VLOOKUP(C26,'75男雙'!$J$4:$K$8,2,0),999))</f>
        <v>999</v>
      </c>
      <c r="T26" s="74"/>
      <c r="U26" s="73">
        <v>24</v>
      </c>
      <c r="V26" s="1">
        <v>1998</v>
      </c>
    </row>
    <row r="27" spans="1:22" ht="25.2" thickBot="1">
      <c r="A27" s="14">
        <v>13</v>
      </c>
      <c r="B27" s="12" t="s">
        <v>135</v>
      </c>
      <c r="C27" s="12" t="str">
        <f t="shared" si="0"/>
        <v>楊春城</v>
      </c>
      <c r="D27" s="25" t="s">
        <v>137</v>
      </c>
      <c r="E27" s="6" t="s">
        <v>130</v>
      </c>
      <c r="F27" s="6" t="s">
        <v>12</v>
      </c>
      <c r="G27" s="6"/>
      <c r="H27" s="6">
        <v>45</v>
      </c>
      <c r="I27" s="6">
        <v>66</v>
      </c>
      <c r="J27" s="96">
        <f>P27+P28</f>
        <v>1006</v>
      </c>
      <c r="K27" s="96">
        <v>13</v>
      </c>
      <c r="M27" s="73">
        <f>IF(C27&gt;"",IFERROR(VLOOKUP(C27,'45男雙'!$J$4:$K$19,2,0),999),999)</f>
        <v>999</v>
      </c>
      <c r="N27" s="73">
        <f>IF(C27&gt;"",IFERROR(VLOOKUP(C27,'50男雙 '!$J$4:$K$37,2,0),999))</f>
        <v>999</v>
      </c>
      <c r="O27" s="73">
        <f>IF(C27&gt;"",IFERROR(VLOOKUP(C27,'55男雙'!$J$4:$K$35,2,0),999))</f>
        <v>999</v>
      </c>
      <c r="P27" s="91">
        <f>IF(C27&gt;"",IFERROR(VLOOKUP(C27,'60男雙 (2)'!$J$4:$K$26,2,0),999))</f>
        <v>7</v>
      </c>
      <c r="Q27" s="40">
        <f>IF(C27&gt;"",IFERROR(VLOOKUP(C27,'65男雙'!$J$4:$K$27,2,0),999))</f>
        <v>999</v>
      </c>
      <c r="R27" s="40">
        <f>IF(C27&gt;"",IFERROR(VLOOKUP(C27,'70男雙'!$J$4:$K$20,2,0),999))</f>
        <v>999</v>
      </c>
      <c r="S27" s="40">
        <f>IF(C27&gt;"",IFERROR(VLOOKUP(C27,'75男雙'!$J$4:$K$8,2,0),999))</f>
        <v>999</v>
      </c>
      <c r="T27" s="74"/>
      <c r="U27" s="73">
        <v>25</v>
      </c>
      <c r="V27" s="1">
        <v>1998</v>
      </c>
    </row>
    <row r="28" spans="1:22" ht="24" customHeight="1" thickBot="1">
      <c r="A28" s="16"/>
      <c r="B28" s="13" t="s">
        <v>136</v>
      </c>
      <c r="C28" s="12" t="str">
        <f t="shared" si="0"/>
        <v>張秀英</v>
      </c>
      <c r="D28" s="24"/>
      <c r="E28" s="8" t="s">
        <v>130</v>
      </c>
      <c r="F28" s="27"/>
      <c r="G28" s="8" t="s">
        <v>12</v>
      </c>
      <c r="H28" s="9">
        <v>61</v>
      </c>
      <c r="I28" s="9">
        <v>50</v>
      </c>
      <c r="J28" s="96"/>
      <c r="K28" s="96"/>
      <c r="M28" s="73">
        <f>IF(C28&gt;"",IFERROR(VLOOKUP(C28,'45男雙'!$J$4:$K$19,2,0),999),999)</f>
        <v>999</v>
      </c>
      <c r="N28" s="73">
        <f>IF(C28&gt;"",IFERROR(VLOOKUP(C28,'50男雙 '!$J$4:$K$37,2,0),999))</f>
        <v>999</v>
      </c>
      <c r="O28" s="73">
        <f>IF(C28&gt;"",IFERROR(VLOOKUP(C28,'55男雙'!$J$4:$K$35,2,0),999))</f>
        <v>999</v>
      </c>
      <c r="P28" s="82">
        <f>IF(C28&gt;"",IFERROR(VLOOKUP(C28,'60男雙 (2)'!$J$4:$K$26,2,0),999))</f>
        <v>999</v>
      </c>
      <c r="Q28" s="40">
        <f>IF(C28&gt;"",IFERROR(VLOOKUP(C28,'65男雙'!$J$4:$K$27,2,0),999))</f>
        <v>999</v>
      </c>
      <c r="R28" s="40">
        <f>IF(C28&gt;"",IFERROR(VLOOKUP(C28,'70男雙'!$J$4:$K$20,2,0),999))</f>
        <v>999</v>
      </c>
      <c r="S28" s="40">
        <f>IF(C28&gt;"",IFERROR(VLOOKUP(C28,'75男雙'!$J$4:$K$8,2,0),999))</f>
        <v>999</v>
      </c>
      <c r="T28" s="74"/>
      <c r="U28" s="73">
        <v>26</v>
      </c>
      <c r="V28" s="1">
        <v>1998</v>
      </c>
    </row>
    <row r="29" spans="1:22" ht="25.2" thickBot="1">
      <c r="A29" s="14">
        <v>14</v>
      </c>
      <c r="B29" s="12" t="s">
        <v>155</v>
      </c>
      <c r="C29" s="12" t="str">
        <f t="shared" si="0"/>
        <v>林志榮</v>
      </c>
      <c r="D29" s="21" t="s">
        <v>156</v>
      </c>
      <c r="E29" s="6" t="s">
        <v>11</v>
      </c>
      <c r="F29" s="6" t="s">
        <v>12</v>
      </c>
      <c r="G29" s="6"/>
      <c r="H29" s="6">
        <v>44</v>
      </c>
      <c r="I29" s="6">
        <v>67</v>
      </c>
      <c r="J29" s="96">
        <v>24</v>
      </c>
      <c r="K29" s="96">
        <v>4</v>
      </c>
      <c r="M29" s="73">
        <f>IF(C29&gt;"",IFERROR(VLOOKUP(C29,'45男雙'!$J$4:$K$19,2,0),999),999)</f>
        <v>999</v>
      </c>
      <c r="N29" s="73">
        <f>IF(C29&gt;"",IFERROR(VLOOKUP(C29,'50男雙 '!$J$4:$K$37,2,0),999))</f>
        <v>999</v>
      </c>
      <c r="O29" s="73">
        <f>IF(C29&gt;"",IFERROR(VLOOKUP(C29,'55男雙'!$J$4:$K$35,2,0),999))</f>
        <v>999</v>
      </c>
      <c r="P29" s="82">
        <f>IF(C29&gt;"",IFERROR(VLOOKUP(C29,'60男雙 (2)'!$J$4:$K$26,2,0),999))</f>
        <v>999</v>
      </c>
      <c r="Q29" s="91">
        <f>IF(C29&gt;"",IFERROR(VLOOKUP(C29,'65男雙'!$J$4:$K$27,2,0),999))</f>
        <v>12</v>
      </c>
      <c r="R29" s="40">
        <f>IF(C29&gt;"",IFERROR(VLOOKUP(C29,'70男雙'!$J$4:$K$20,2,0),999))</f>
        <v>999</v>
      </c>
      <c r="S29" s="40">
        <f>IF(C29&gt;"",IFERROR(VLOOKUP(C29,'75男雙'!$J$4:$K$8,2,0),999))</f>
        <v>999</v>
      </c>
      <c r="T29" s="74"/>
      <c r="U29" s="73">
        <v>27</v>
      </c>
      <c r="V29" s="1">
        <v>1998</v>
      </c>
    </row>
    <row r="30" spans="1:22" ht="25.2" thickBot="1">
      <c r="A30" s="16"/>
      <c r="B30" s="13" t="s">
        <v>158</v>
      </c>
      <c r="C30" s="12" t="str">
        <f t="shared" si="0"/>
        <v>羅慶德</v>
      </c>
      <c r="D30" s="22" t="s">
        <v>157</v>
      </c>
      <c r="E30" s="8" t="s">
        <v>11</v>
      </c>
      <c r="F30" s="8" t="s">
        <v>12</v>
      </c>
      <c r="G30" s="9"/>
      <c r="H30" s="9">
        <v>44</v>
      </c>
      <c r="I30" s="9">
        <v>67</v>
      </c>
      <c r="J30" s="96"/>
      <c r="K30" s="96"/>
      <c r="M30" s="73">
        <f>IF(C30&gt;"",IFERROR(VLOOKUP(C30,'45男雙'!$J$4:$K$19,2,0),999),999)</f>
        <v>999</v>
      </c>
      <c r="N30" s="73">
        <f>IF(C30&gt;"",IFERROR(VLOOKUP(C30,'50男雙 '!$J$4:$K$37,2,0),999))</f>
        <v>999</v>
      </c>
      <c r="O30" s="73">
        <f>IF(C30&gt;"",IFERROR(VLOOKUP(C30,'55男雙'!$J$4:$K$35,2,0),999))</f>
        <v>999</v>
      </c>
      <c r="P30" s="82">
        <f>IF(C30&gt;"",IFERROR(VLOOKUP(C30,'60男雙 (2)'!$J$4:$K$26,2,0),999))</f>
        <v>999</v>
      </c>
      <c r="Q30" s="91">
        <f>IF(C30&gt;"",IFERROR(VLOOKUP(C30,'65男雙'!$J$4:$K$27,2,0),999))</f>
        <v>12</v>
      </c>
      <c r="R30" s="40">
        <f>IF(C30&gt;"",IFERROR(VLOOKUP(C30,'70男雙'!$J$4:$K$20,2,0),999))</f>
        <v>999</v>
      </c>
      <c r="S30" s="40">
        <f>IF(C30&gt;"",IFERROR(VLOOKUP(C30,'75男雙'!$J$4:$K$8,2,0),999))</f>
        <v>999</v>
      </c>
      <c r="T30" s="74"/>
      <c r="U30" s="73">
        <v>28</v>
      </c>
      <c r="V30" s="1">
        <v>1998</v>
      </c>
    </row>
    <row r="31" spans="1:22" ht="25.2" thickBot="1">
      <c r="A31" s="14">
        <v>15</v>
      </c>
      <c r="B31" s="12" t="s">
        <v>168</v>
      </c>
      <c r="C31" s="12" t="str">
        <f t="shared" si="0"/>
        <v>郭賢賜</v>
      </c>
      <c r="D31" s="21" t="s">
        <v>169</v>
      </c>
      <c r="E31" s="6" t="s">
        <v>11</v>
      </c>
      <c r="F31" s="6" t="s">
        <v>12</v>
      </c>
      <c r="G31" s="6"/>
      <c r="H31" s="6">
        <v>51</v>
      </c>
      <c r="I31" s="6">
        <v>60</v>
      </c>
      <c r="J31" s="96">
        <v>1998</v>
      </c>
      <c r="K31" s="96"/>
      <c r="M31" s="73">
        <f>IF(C31&gt;"",IFERROR(VLOOKUP(C31,'45男雙'!$J$4:$K$19,2,0),999),999)</f>
        <v>999</v>
      </c>
      <c r="N31" s="73">
        <f>IF(C31&gt;"",IFERROR(VLOOKUP(C31,'50男雙 '!$J$4:$K$37,2,0),999))</f>
        <v>999</v>
      </c>
      <c r="O31" s="73">
        <f>IF(C31&gt;"",IFERROR(VLOOKUP(C31,'55男雙'!$J$4:$K$35,2,0),999))</f>
        <v>999</v>
      </c>
      <c r="P31" s="82">
        <f>IF(C31&gt;"",IFERROR(VLOOKUP(C31,'60男雙 (2)'!$J$4:$K$26,2,0),999))</f>
        <v>999</v>
      </c>
      <c r="Q31" s="40">
        <f>IF(C31&gt;"",IFERROR(VLOOKUP(C31,'65男雙'!$J$4:$K$27,2,0),999))</f>
        <v>999</v>
      </c>
      <c r="R31" s="40">
        <f>IF(C31&gt;"",IFERROR(VLOOKUP(C31,'70男雙'!$J$4:$K$20,2,0),999))</f>
        <v>999</v>
      </c>
      <c r="S31" s="40">
        <f>IF(C31&gt;"",IFERROR(VLOOKUP(C31,'75男雙'!$J$4:$K$8,2,0),999))</f>
        <v>999</v>
      </c>
      <c r="T31" s="74"/>
      <c r="U31" s="73">
        <v>29</v>
      </c>
      <c r="V31" s="1">
        <v>1998</v>
      </c>
    </row>
    <row r="32" spans="1:22" ht="25.2" thickBot="1">
      <c r="A32" s="16"/>
      <c r="B32" s="13" t="s">
        <v>170</v>
      </c>
      <c r="C32" s="12" t="str">
        <f t="shared" si="0"/>
        <v>林麗鳳</v>
      </c>
      <c r="D32" s="22"/>
      <c r="E32" s="8" t="s">
        <v>11</v>
      </c>
      <c r="F32" s="8"/>
      <c r="G32" s="8" t="s">
        <v>12</v>
      </c>
      <c r="H32" s="9">
        <v>55</v>
      </c>
      <c r="I32" s="9">
        <v>56</v>
      </c>
      <c r="J32" s="96"/>
      <c r="K32" s="96"/>
      <c r="M32" s="73">
        <f>IF(C32&gt;"",IFERROR(VLOOKUP(C32,'45男雙'!$J$4:$K$19,2,0),999),999)</f>
        <v>999</v>
      </c>
      <c r="N32" s="73">
        <f>IF(C32&gt;"",IFERROR(VLOOKUP(C32,'50男雙 '!$J$4:$K$37,2,0),999))</f>
        <v>999</v>
      </c>
      <c r="O32" s="73">
        <f>IF(C32&gt;"",IFERROR(VLOOKUP(C32,'55男雙'!$J$4:$K$35,2,0),999))</f>
        <v>999</v>
      </c>
      <c r="P32" s="82">
        <f>IF(C32&gt;"",IFERROR(VLOOKUP(C32,'60男雙 (2)'!$J$4:$K$26,2,0),999))</f>
        <v>999</v>
      </c>
      <c r="Q32" s="40">
        <f>IF(C32&gt;"",IFERROR(VLOOKUP(C32,'65男雙'!$J$4:$K$27,2,0),999))</f>
        <v>999</v>
      </c>
      <c r="R32" s="40">
        <f>IF(C32&gt;"",IFERROR(VLOOKUP(C32,'70男雙'!$J$4:$K$20,2,0),999))</f>
        <v>999</v>
      </c>
      <c r="S32" s="40">
        <f>IF(C32&gt;"",IFERROR(VLOOKUP(C32,'75男雙'!$J$4:$K$8,2,0),999))</f>
        <v>999</v>
      </c>
      <c r="T32" s="74"/>
      <c r="U32" s="73">
        <v>30</v>
      </c>
      <c r="V32" s="1">
        <v>1998</v>
      </c>
    </row>
    <row r="33" spans="1:22" ht="25.2" thickBot="1">
      <c r="A33" s="15">
        <v>16</v>
      </c>
      <c r="B33" s="33" t="s">
        <v>194</v>
      </c>
      <c r="C33" s="12" t="str">
        <f t="shared" si="0"/>
        <v>倪滿銘</v>
      </c>
      <c r="D33" s="36"/>
      <c r="E33" s="18" t="s">
        <v>60</v>
      </c>
      <c r="F33" s="18" t="s">
        <v>12</v>
      </c>
      <c r="G33" s="18"/>
      <c r="H33" s="18">
        <v>37</v>
      </c>
      <c r="I33" s="18">
        <v>74</v>
      </c>
      <c r="J33" s="96">
        <f>R33+R34</f>
        <v>1004</v>
      </c>
      <c r="K33" s="96">
        <v>11</v>
      </c>
      <c r="M33" s="73">
        <f>IF(C33&gt;"",IFERROR(VLOOKUP(C33,'45男雙'!$J$4:$K$19,2,0),999),999)</f>
        <v>999</v>
      </c>
      <c r="N33" s="73">
        <f>IF(C33&gt;"",IFERROR(VLOOKUP(C33,'50男雙 '!$J$4:$K$37,2,0),999))</f>
        <v>999</v>
      </c>
      <c r="O33" s="73">
        <f>IF(C33&gt;"",IFERROR(VLOOKUP(C33,'55男雙'!$J$4:$K$35,2,0),999))</f>
        <v>999</v>
      </c>
      <c r="P33" s="82">
        <f>IF(C33&gt;"",IFERROR(VLOOKUP(C33,'60男雙 (2)'!$J$4:$K$26,2,0),999))</f>
        <v>999</v>
      </c>
      <c r="Q33" s="40">
        <f>IF(C33&gt;"",IFERROR(VLOOKUP(C33,'65男雙'!$J$4:$K$27,2,0),999))</f>
        <v>999</v>
      </c>
      <c r="R33" s="91">
        <f>IF(C33&gt;"",IFERROR(VLOOKUP(C33,'70男雙'!$J$4:$K$20,2,0),999))</f>
        <v>5</v>
      </c>
      <c r="S33" s="40">
        <f>IF(C33&gt;"",IFERROR(VLOOKUP(C33,'75男雙'!$J$4:$K$8,2,0),999))</f>
        <v>999</v>
      </c>
      <c r="T33" s="74"/>
      <c r="U33" s="73">
        <v>31</v>
      </c>
      <c r="V33" s="1">
        <v>1998</v>
      </c>
    </row>
    <row r="34" spans="1:22" ht="25.2" thickBot="1">
      <c r="A34" s="15"/>
      <c r="B34" s="30" t="s">
        <v>177</v>
      </c>
      <c r="C34" s="12" t="str">
        <f t="shared" si="0"/>
        <v>林謙顺</v>
      </c>
      <c r="D34" s="31" t="s">
        <v>117</v>
      </c>
      <c r="E34" s="10" t="s">
        <v>60</v>
      </c>
      <c r="F34" s="10" t="s">
        <v>12</v>
      </c>
      <c r="G34" s="32"/>
      <c r="H34" s="32">
        <v>47</v>
      </c>
      <c r="I34" s="32">
        <v>64</v>
      </c>
      <c r="J34" s="96"/>
      <c r="K34" s="96"/>
      <c r="M34" s="73">
        <f>IF(C34&gt;"",IFERROR(VLOOKUP(C34,'45男雙'!$J$4:$K$19,2,0),999),999)</f>
        <v>999</v>
      </c>
      <c r="N34" s="73">
        <f>IF(C34&gt;"",IFERROR(VLOOKUP(C34,'50男雙 '!$J$4:$K$37,2,0),999))</f>
        <v>999</v>
      </c>
      <c r="O34" s="73">
        <f>IF(C34&gt;"",IFERROR(VLOOKUP(C34,'55男雙'!$J$4:$K$35,2,0),999))</f>
        <v>999</v>
      </c>
      <c r="P34" s="82">
        <f>IF(C34&gt;"",IFERROR(VLOOKUP(C34,'60男雙 (2)'!$J$4:$K$26,2,0),999))</f>
        <v>999</v>
      </c>
      <c r="Q34" s="40">
        <f>IF(C34&gt;"",IFERROR(VLOOKUP(C34,'65男雙'!$J$4:$K$27,2,0),999))</f>
        <v>999</v>
      </c>
      <c r="R34" s="40">
        <f>IF(C34&gt;"",IFERROR(VLOOKUP(C34,'70男雙'!$J$4:$K$20,2,0),999))</f>
        <v>999</v>
      </c>
      <c r="S34" s="40">
        <f>IF(C34&gt;"",IFERROR(VLOOKUP(C34,'75男雙'!$J$4:$K$8,2,0),999))</f>
        <v>999</v>
      </c>
      <c r="T34" s="74"/>
      <c r="U34" s="73">
        <v>32</v>
      </c>
      <c r="V34" s="1">
        <v>1998</v>
      </c>
    </row>
    <row r="35" spans="1:22" ht="25.2" thickBot="1">
      <c r="A35" s="14">
        <v>17</v>
      </c>
      <c r="B35" s="38" t="s">
        <v>179</v>
      </c>
      <c r="C35" s="12" t="str">
        <f t="shared" si="0"/>
        <v>尹大明</v>
      </c>
      <c r="D35" s="21" t="s">
        <v>180</v>
      </c>
      <c r="E35" s="6" t="s">
        <v>163</v>
      </c>
      <c r="F35" s="18" t="s">
        <v>12</v>
      </c>
      <c r="G35" s="6"/>
      <c r="H35" s="6">
        <v>43</v>
      </c>
      <c r="I35" s="6">
        <v>68</v>
      </c>
      <c r="J35" s="96">
        <f>Q35+999</f>
        <v>1000</v>
      </c>
      <c r="K35" s="96">
        <v>8</v>
      </c>
      <c r="M35" s="73">
        <f>IF(C35&gt;"",IFERROR(VLOOKUP(C35,'45男雙'!$J$4:$K$19,2,0),999),999)</f>
        <v>999</v>
      </c>
      <c r="N35" s="73">
        <f>IF(C35&gt;"",IFERROR(VLOOKUP(C35,'50男雙 '!$J$4:$K$37,2,0),999))</f>
        <v>999</v>
      </c>
      <c r="O35" s="73">
        <f>IF(C35&gt;"",IFERROR(VLOOKUP(C35,'55男雙'!$J$4:$K$35,2,0),999))</f>
        <v>999</v>
      </c>
      <c r="P35" s="82">
        <f>IF(C35&gt;"",IFERROR(VLOOKUP(C35,'60男雙 (2)'!$J$4:$K$26,2,0),999))</f>
        <v>999</v>
      </c>
      <c r="Q35" s="91">
        <f>IF(C35&gt;"",IFERROR(VLOOKUP(C35,'65男雙'!$J$4:$K$27,2,0),999))</f>
        <v>1</v>
      </c>
      <c r="R35" s="40">
        <f>IF(C35&gt;"",IFERROR(VLOOKUP(C35,'70男雙'!$J$4:$K$20,2,0),999))</f>
        <v>999</v>
      </c>
      <c r="S35" s="40">
        <f>IF(C35&gt;"",IFERROR(VLOOKUP(C35,'75男雙'!$J$4:$K$8,2,0),999))</f>
        <v>999</v>
      </c>
      <c r="T35" s="74"/>
      <c r="U35" s="73">
        <v>33</v>
      </c>
      <c r="V35" s="1">
        <v>1998</v>
      </c>
    </row>
    <row r="36" spans="1:22" ht="25.2" thickBot="1">
      <c r="A36" s="15"/>
      <c r="B36" s="37" t="s">
        <v>178</v>
      </c>
      <c r="C36" s="12" t="str">
        <f t="shared" si="0"/>
        <v>李玉海</v>
      </c>
      <c r="D36" s="35"/>
      <c r="E36" s="10" t="s">
        <v>163</v>
      </c>
      <c r="F36" s="10" t="s">
        <v>12</v>
      </c>
      <c r="G36" s="32"/>
      <c r="H36" s="32">
        <v>44</v>
      </c>
      <c r="I36" s="32">
        <v>67</v>
      </c>
      <c r="J36" s="96"/>
      <c r="K36" s="96"/>
      <c r="M36" s="73">
        <f>IF(C36&gt;"",IFERROR(VLOOKUP(C36,'45男雙'!$J$4:$K$19,2,0),999),999)</f>
        <v>999</v>
      </c>
      <c r="N36" s="73">
        <f>IF(C36&gt;"",IFERROR(VLOOKUP(C36,'50男雙 '!$J$4:$K$37,2,0),999))</f>
        <v>999</v>
      </c>
      <c r="O36" s="73">
        <f>IF(C36&gt;"",IFERROR(VLOOKUP(C36,'55男雙'!$J$4:$K$35,2,0),999))</f>
        <v>999</v>
      </c>
      <c r="P36" s="82">
        <f>IF(C36&gt;"",IFERROR(VLOOKUP(C36,'60男雙 (2)'!$J$4:$K$26,2,0),999))</f>
        <v>999</v>
      </c>
      <c r="Q36" s="40">
        <f>IF(C36&gt;"",IFERROR(VLOOKUP(C36,'65男雙'!$J$4:$K$27,2,0),999))</f>
        <v>999</v>
      </c>
      <c r="R36" s="40">
        <f>IF(C36&gt;"",IFERROR(VLOOKUP(C36,'70男雙'!$J$4:$K$20,2,0),999))</f>
        <v>999</v>
      </c>
      <c r="S36" s="40">
        <f>IF(C36&gt;"",IFERROR(VLOOKUP(C36,'75男雙'!$J$4:$K$8,2,0),999))</f>
        <v>999</v>
      </c>
      <c r="T36" s="74"/>
      <c r="U36" s="73">
        <v>34</v>
      </c>
      <c r="V36" s="1">
        <v>1998</v>
      </c>
    </row>
    <row r="37" spans="1:22" ht="25.2" thickBot="1">
      <c r="A37" s="28">
        <v>18</v>
      </c>
      <c r="B37" s="12" t="s">
        <v>187</v>
      </c>
      <c r="C37" s="12" t="str">
        <f t="shared" si="0"/>
        <v>曹超齡</v>
      </c>
      <c r="D37" s="21" t="s">
        <v>189</v>
      </c>
      <c r="E37" s="6" t="s">
        <v>60</v>
      </c>
      <c r="F37" s="6" t="s">
        <v>12</v>
      </c>
      <c r="G37" s="6"/>
      <c r="H37" s="6">
        <v>41</v>
      </c>
      <c r="I37" s="6">
        <v>70</v>
      </c>
      <c r="J37" s="96">
        <v>1998</v>
      </c>
      <c r="K37" s="96"/>
      <c r="M37" s="73">
        <f>IF(C37&gt;"",IFERROR(VLOOKUP(C37,'45男雙'!$J$4:$K$19,2,0),999),999)</f>
        <v>999</v>
      </c>
      <c r="N37" s="73">
        <f>IF(C37&gt;"",IFERROR(VLOOKUP(C37,'50男雙 '!$J$4:$K$37,2,0),999))</f>
        <v>999</v>
      </c>
      <c r="O37" s="73">
        <f>IF(C37&gt;"",IFERROR(VLOOKUP(C37,'55男雙'!$J$4:$K$35,2,0),999))</f>
        <v>999</v>
      </c>
      <c r="P37" s="82">
        <f>IF(C37&gt;"",IFERROR(VLOOKUP(C37,'60男雙 (2)'!$J$4:$K$26,2,0),999))</f>
        <v>999</v>
      </c>
      <c r="Q37" s="40">
        <f>IF(C37&gt;"",IFERROR(VLOOKUP(C37,'65男雙'!$J$4:$K$27,2,0),999))</f>
        <v>999</v>
      </c>
      <c r="R37" s="40">
        <f>IF(C37&gt;"",IFERROR(VLOOKUP(C37,'70男雙'!$J$4:$K$20,2,0),999))</f>
        <v>999</v>
      </c>
      <c r="S37" s="40">
        <f>IF(C37&gt;"",IFERROR(VLOOKUP(C37,'75男雙'!$J$4:$K$8,2,0),999))</f>
        <v>999</v>
      </c>
      <c r="T37" s="74"/>
      <c r="U37" s="73">
        <v>35</v>
      </c>
      <c r="V37" s="1">
        <v>1998</v>
      </c>
    </row>
    <row r="38" spans="1:22" ht="25.2" thickBot="1">
      <c r="A38" s="29"/>
      <c r="B38" s="13" t="s">
        <v>188</v>
      </c>
      <c r="C38" s="12" t="str">
        <f t="shared" si="0"/>
        <v>林東和</v>
      </c>
      <c r="D38" s="22" t="s">
        <v>190</v>
      </c>
      <c r="E38" s="9" t="s">
        <v>60</v>
      </c>
      <c r="F38" s="8" t="s">
        <v>12</v>
      </c>
      <c r="G38" s="9"/>
      <c r="H38" s="9">
        <v>47</v>
      </c>
      <c r="I38" s="9">
        <v>64</v>
      </c>
      <c r="J38" s="96"/>
      <c r="K38" s="96"/>
      <c r="M38" s="73">
        <f>IF(C38&gt;"",IFERROR(VLOOKUP(C38,'45男雙'!$J$4:$K$19,2,0),999),999)</f>
        <v>999</v>
      </c>
      <c r="N38" s="73">
        <f>IF(C38&gt;"",IFERROR(VLOOKUP(C38,'50男雙 '!$J$4:$K$37,2,0),999))</f>
        <v>999</v>
      </c>
      <c r="O38" s="73">
        <f>IF(C38&gt;"",IFERROR(VLOOKUP(C38,'55男雙'!$J$4:$K$35,2,0),999))</f>
        <v>999</v>
      </c>
      <c r="P38" s="82">
        <f>IF(C38&gt;"",IFERROR(VLOOKUP(C38,'60男雙 (2)'!$J$4:$K$26,2,0),999))</f>
        <v>999</v>
      </c>
      <c r="Q38" s="40">
        <f>IF(C38&gt;"",IFERROR(VLOOKUP(C38,'65男雙'!$J$4:$K$27,2,0),999))</f>
        <v>999</v>
      </c>
      <c r="R38" s="40">
        <f>IF(C38&gt;"",IFERROR(VLOOKUP(C38,'70男雙'!$J$4:$K$20,2,0),999))</f>
        <v>999</v>
      </c>
      <c r="S38" s="40">
        <f>IF(C38&gt;"",IFERROR(VLOOKUP(C38,'75男雙'!$J$4:$K$8,2,0),999))</f>
        <v>999</v>
      </c>
      <c r="T38" s="74"/>
      <c r="U38" s="73">
        <v>36</v>
      </c>
      <c r="V38" s="1">
        <v>1998</v>
      </c>
    </row>
    <row r="39" spans="1:22" ht="25.2" thickBot="1">
      <c r="A39" s="28">
        <v>19</v>
      </c>
      <c r="B39" s="38" t="s">
        <v>191</v>
      </c>
      <c r="C39" s="12" t="str">
        <f t="shared" si="0"/>
        <v>黃世華</v>
      </c>
      <c r="D39" s="21" t="s">
        <v>193</v>
      </c>
      <c r="E39" s="6" t="s">
        <v>11</v>
      </c>
      <c r="F39" s="6" t="s">
        <v>12</v>
      </c>
      <c r="G39" s="6"/>
      <c r="H39" s="6">
        <v>39</v>
      </c>
      <c r="I39" s="6">
        <v>72</v>
      </c>
      <c r="J39" s="96">
        <f>R39+R40</f>
        <v>1004</v>
      </c>
      <c r="K39" s="96">
        <v>12</v>
      </c>
      <c r="M39" s="73">
        <f>IF(C39&gt;"",IFERROR(VLOOKUP(C39,'45男雙'!$J$4:$K$19,2,0),999),999)</f>
        <v>999</v>
      </c>
      <c r="N39" s="73">
        <f>IF(C39&gt;"",IFERROR(VLOOKUP(C39,'50男雙 '!$J$4:$K$37,2,0),999))</f>
        <v>999</v>
      </c>
      <c r="O39" s="73">
        <f>IF(C39&gt;"",IFERROR(VLOOKUP(C39,'55男雙'!$J$4:$K$35,2,0),999))</f>
        <v>999</v>
      </c>
      <c r="P39" s="82">
        <f>IF(C39&gt;"",IFERROR(VLOOKUP(C39,'60男雙 (2)'!$J$4:$K$26,2,0),999))</f>
        <v>999</v>
      </c>
      <c r="Q39" s="40">
        <f>IF(C39&gt;"",IFERROR(VLOOKUP(C39,'65男雙'!$J$4:$K$27,2,0),999))</f>
        <v>999</v>
      </c>
      <c r="R39" s="91">
        <f>IF(C39&gt;"",IFERROR(VLOOKUP(C39,'70男雙'!$J$4:$K$20,2,0),999))</f>
        <v>5</v>
      </c>
      <c r="S39" s="40">
        <f>IF(C39&gt;"",IFERROR(VLOOKUP(C39,'75男雙'!$J$4:$K$8,2,0),999))</f>
        <v>999</v>
      </c>
      <c r="T39" s="74"/>
      <c r="U39" s="73">
        <v>37</v>
      </c>
      <c r="V39" s="1">
        <v>1998</v>
      </c>
    </row>
    <row r="40" spans="1:22" ht="25.2" thickBot="1">
      <c r="A40" s="29"/>
      <c r="B40" s="13" t="s">
        <v>192</v>
      </c>
      <c r="C40" s="12" t="str">
        <f t="shared" si="0"/>
        <v>黃振哲</v>
      </c>
      <c r="D40" s="22"/>
      <c r="E40" s="8" t="s">
        <v>11</v>
      </c>
      <c r="F40" s="8" t="s">
        <v>12</v>
      </c>
      <c r="G40" s="9"/>
      <c r="H40" s="9">
        <v>51</v>
      </c>
      <c r="I40" s="9">
        <v>60</v>
      </c>
      <c r="J40" s="96"/>
      <c r="K40" s="96"/>
      <c r="M40" s="73">
        <f>IF(C40&gt;"",IFERROR(VLOOKUP(C40,'45男雙'!$J$4:$K$19,2,0),999),999)</f>
        <v>999</v>
      </c>
      <c r="N40" s="73">
        <f>IF(C40&gt;"",IFERROR(VLOOKUP(C40,'50男雙 '!$J$4:$K$37,2,0),999))</f>
        <v>999</v>
      </c>
      <c r="O40" s="73">
        <f>IF(C40&gt;"",IFERROR(VLOOKUP(C40,'55男雙'!$J$4:$K$35,2,0),999))</f>
        <v>999</v>
      </c>
      <c r="P40" s="82">
        <f>IF(C40&gt;"",IFERROR(VLOOKUP(C40,'60男雙 (2)'!$J$4:$K$26,2,0),999))</f>
        <v>999</v>
      </c>
      <c r="Q40" s="40">
        <f>IF(C40&gt;"",IFERROR(VLOOKUP(C40,'65男雙'!$J$4:$K$27,2,0),999))</f>
        <v>999</v>
      </c>
      <c r="R40" s="40">
        <f>IF(C40&gt;"",IFERROR(VLOOKUP(C40,'70男雙'!$J$4:$K$20,2,0),999))</f>
        <v>999</v>
      </c>
      <c r="S40" s="40">
        <f>IF(C40&gt;"",IFERROR(VLOOKUP(C40,'75男雙'!$J$4:$K$8,2,0),999))</f>
        <v>999</v>
      </c>
      <c r="T40" s="74"/>
      <c r="U40" s="73">
        <v>38</v>
      </c>
      <c r="V40" s="1">
        <v>1998</v>
      </c>
    </row>
    <row r="41" spans="1:22" ht="25.2" thickBot="1">
      <c r="A41" s="28">
        <v>20</v>
      </c>
      <c r="B41" s="12" t="s">
        <v>195</v>
      </c>
      <c r="C41" s="12" t="str">
        <f t="shared" si="0"/>
        <v>鍾治仁</v>
      </c>
      <c r="D41" s="21" t="s">
        <v>197</v>
      </c>
      <c r="E41" s="6" t="s">
        <v>200</v>
      </c>
      <c r="F41" s="6" t="s">
        <v>12</v>
      </c>
      <c r="G41" s="6"/>
      <c r="H41" s="6">
        <v>45</v>
      </c>
      <c r="I41" s="6">
        <v>66</v>
      </c>
      <c r="J41" s="96">
        <v>1007</v>
      </c>
      <c r="K41" s="96">
        <v>14</v>
      </c>
      <c r="M41" s="73">
        <f>IF(C41&gt;"",IFERROR(VLOOKUP(C41,'45男雙'!$J$4:$K$19,2,0),999),999)</f>
        <v>999</v>
      </c>
      <c r="N41" s="73">
        <f>IF(C41&gt;"",IFERROR(VLOOKUP(C41,'50男雙 '!$J$4:$K$37,2,0),999))</f>
        <v>999</v>
      </c>
      <c r="O41" s="73">
        <f>IF(C41&gt;"",IFERROR(VLOOKUP(C41,'55男雙'!$J$4:$K$35,2,0),999))</f>
        <v>999</v>
      </c>
      <c r="P41" s="82">
        <f>IF(C41&gt;"",IFERROR(VLOOKUP(C41,'60男雙 (2)'!$J$4:$K$26,2,0),999))</f>
        <v>999</v>
      </c>
      <c r="Q41" s="91">
        <f>IF(C41&gt;"",IFERROR(VLOOKUP(C41,'65男雙'!$J$4:$K$27,2,0),999))</f>
        <v>8</v>
      </c>
      <c r="R41" s="40">
        <f>IF(C41&gt;"",IFERROR(VLOOKUP(C41,'70男雙'!$J$4:$K$20,2,0),999))</f>
        <v>999</v>
      </c>
      <c r="S41" s="40">
        <f>IF(C41&gt;"",IFERROR(VLOOKUP(C41,'75男雙'!$J$4:$K$8,2,0),999))</f>
        <v>999</v>
      </c>
      <c r="T41" s="74"/>
      <c r="U41" s="73">
        <v>39</v>
      </c>
      <c r="V41" s="1">
        <v>1998</v>
      </c>
    </row>
    <row r="42" spans="1:22" ht="25.2" thickBot="1">
      <c r="A42" s="29"/>
      <c r="B42" s="13" t="s">
        <v>196</v>
      </c>
      <c r="C42" s="12" t="str">
        <f t="shared" si="0"/>
        <v>王啟盛</v>
      </c>
      <c r="D42" s="22" t="s">
        <v>198</v>
      </c>
      <c r="E42" s="8" t="s">
        <v>199</v>
      </c>
      <c r="F42" s="8" t="s">
        <v>12</v>
      </c>
      <c r="G42" s="9"/>
      <c r="H42" s="9">
        <v>46</v>
      </c>
      <c r="I42" s="9">
        <v>65</v>
      </c>
      <c r="J42" s="96"/>
      <c r="K42" s="96"/>
      <c r="M42" s="73">
        <f>IF(C42&gt;"",IFERROR(VLOOKUP(C42,'45男雙'!$J$4:$K$19,2,0),999),999)</f>
        <v>999</v>
      </c>
      <c r="N42" s="73">
        <f>IF(C42&gt;"",IFERROR(VLOOKUP(C42,'50男雙 '!$J$4:$K$37,2,0),999))</f>
        <v>999</v>
      </c>
      <c r="O42" s="73">
        <f>IF(C42&gt;"",IFERROR(VLOOKUP(C42,'55男雙'!$J$4:$K$35,2,0),999))</f>
        <v>999</v>
      </c>
      <c r="P42" s="82">
        <f>IF(C42&gt;"",IFERROR(VLOOKUP(C42,'60男雙 (2)'!$J$4:$K$26,2,0),999))</f>
        <v>999</v>
      </c>
      <c r="Q42" s="40">
        <f>IF(C42&gt;"",IFERROR(VLOOKUP(C42,'65男雙'!$J$4:$K$27,2,0),999))</f>
        <v>999</v>
      </c>
      <c r="R42" s="40">
        <f>IF(C42&gt;"",IFERROR(VLOOKUP(C42,'70男雙'!$J$4:$K$20,2,0),999))</f>
        <v>999</v>
      </c>
      <c r="S42" s="40">
        <f>IF(C42&gt;"",IFERROR(VLOOKUP(C42,'75男雙'!$J$4:$K$8,2,0),999))</f>
        <v>999</v>
      </c>
      <c r="T42" s="74"/>
      <c r="U42" s="73">
        <v>40</v>
      </c>
      <c r="V42" s="1">
        <v>1998</v>
      </c>
    </row>
    <row r="43" spans="1:22" ht="25.2" thickBot="1">
      <c r="A43" s="28">
        <v>21</v>
      </c>
      <c r="B43" s="12" t="s">
        <v>213</v>
      </c>
      <c r="C43" s="12" t="str">
        <f t="shared" si="0"/>
        <v>邱炳煌</v>
      </c>
      <c r="D43" s="21" t="s">
        <v>215</v>
      </c>
      <c r="E43" s="6" t="s">
        <v>217</v>
      </c>
      <c r="F43" s="6" t="s">
        <v>12</v>
      </c>
      <c r="G43" s="6"/>
      <c r="H43" s="6">
        <v>49</v>
      </c>
      <c r="I43" s="6">
        <v>62</v>
      </c>
      <c r="J43" s="96">
        <v>1998</v>
      </c>
      <c r="K43" s="96"/>
      <c r="M43" s="73">
        <f>IF(C43&gt;"",IFERROR(VLOOKUP(C43,'45男雙'!$J$4:$K$19,2,0),999),999)</f>
        <v>999</v>
      </c>
      <c r="N43" s="73">
        <f>IF(C43&gt;"",IFERROR(VLOOKUP(C43,'50男雙 '!$J$4:$K$37,2,0),999))</f>
        <v>999</v>
      </c>
      <c r="O43" s="73">
        <f>IF(C43&gt;"",IFERROR(VLOOKUP(C43,'55男雙'!$J$4:$K$35,2,0),999))</f>
        <v>999</v>
      </c>
      <c r="P43" s="82">
        <f>IF(C43&gt;"",IFERROR(VLOOKUP(C43,'60男雙 (2)'!$J$4:$K$26,2,0),999))</f>
        <v>999</v>
      </c>
      <c r="Q43" s="40">
        <f>IF(C43&gt;"",IFERROR(VLOOKUP(C43,'65男雙'!$J$4:$K$27,2,0),999))</f>
        <v>999</v>
      </c>
      <c r="R43" s="40">
        <f>IF(C43&gt;"",IFERROR(VLOOKUP(C43,'70男雙'!$J$4:$K$20,2,0),999))</f>
        <v>999</v>
      </c>
      <c r="S43" s="40">
        <f>IF(C43&gt;"",IFERROR(VLOOKUP(C43,'75男雙'!$J$4:$K$8,2,0),999))</f>
        <v>999</v>
      </c>
      <c r="T43" s="74"/>
      <c r="U43" s="73">
        <v>41</v>
      </c>
      <c r="V43" s="1">
        <v>1998</v>
      </c>
    </row>
    <row r="44" spans="1:22" ht="25.2" thickBot="1">
      <c r="A44" s="29"/>
      <c r="B44" s="13" t="s">
        <v>214</v>
      </c>
      <c r="C44" s="12" t="str">
        <f t="shared" si="0"/>
        <v>陳治籓</v>
      </c>
      <c r="D44" s="24" t="s">
        <v>216</v>
      </c>
      <c r="E44" s="9" t="s">
        <v>217</v>
      </c>
      <c r="F44" s="8" t="s">
        <v>12</v>
      </c>
      <c r="G44" s="9"/>
      <c r="H44" s="9">
        <v>42</v>
      </c>
      <c r="I44" s="9">
        <v>69</v>
      </c>
      <c r="J44" s="96"/>
      <c r="K44" s="96"/>
      <c r="M44" s="73">
        <f>IF(C44&gt;"",IFERROR(VLOOKUP(C44,'45男雙'!$J$4:$K$19,2,0),999),999)</f>
        <v>999</v>
      </c>
      <c r="N44" s="73">
        <f>IF(C44&gt;"",IFERROR(VLOOKUP(C44,'50男雙 '!$J$4:$K$37,2,0),999))</f>
        <v>999</v>
      </c>
      <c r="O44" s="73">
        <f>IF(C44&gt;"",IFERROR(VLOOKUP(C44,'55男雙'!$J$4:$K$35,2,0),999))</f>
        <v>999</v>
      </c>
      <c r="P44" s="82">
        <f>IF(C44&gt;"",IFERROR(VLOOKUP(C44,'60男雙 (2)'!$J$4:$K$26,2,0),999))</f>
        <v>999</v>
      </c>
      <c r="Q44" s="40">
        <f>IF(C44&gt;"",IFERROR(VLOOKUP(C44,'65男雙'!$J$4:$K$27,2,0),999))</f>
        <v>999</v>
      </c>
      <c r="R44" s="40">
        <f>IF(C44&gt;"",IFERROR(VLOOKUP(C44,'70男雙'!$J$4:$K$20,2,0),999))</f>
        <v>999</v>
      </c>
      <c r="S44" s="40">
        <f>IF(C44&gt;"",IFERROR(VLOOKUP(C44,'75男雙'!$J$4:$K$8,2,0),999))</f>
        <v>999</v>
      </c>
      <c r="T44" s="74"/>
      <c r="U44" s="73">
        <v>42</v>
      </c>
      <c r="V44" s="1">
        <v>1998</v>
      </c>
    </row>
    <row r="45" spans="1:22" ht="25.2" thickBot="1">
      <c r="A45" s="14">
        <v>22</v>
      </c>
      <c r="B45" s="12" t="s">
        <v>218</v>
      </c>
      <c r="C45" s="12" t="str">
        <f t="shared" si="0"/>
        <v>陳鴻麒</v>
      </c>
      <c r="D45" s="21" t="s">
        <v>221</v>
      </c>
      <c r="E45" s="6" t="s">
        <v>11</v>
      </c>
      <c r="F45" s="6" t="s">
        <v>12</v>
      </c>
      <c r="G45" s="6"/>
      <c r="H45" s="6">
        <v>50</v>
      </c>
      <c r="I45" s="6">
        <v>61</v>
      </c>
      <c r="J45" s="96">
        <v>13</v>
      </c>
      <c r="K45" s="96">
        <v>2</v>
      </c>
      <c r="M45" s="73">
        <f>IF(C45&gt;"",IFERROR(VLOOKUP(C45,'45男雙'!$J$4:$K$19,2,0),999),999)</f>
        <v>999</v>
      </c>
      <c r="N45" s="73">
        <f>IF(C45&gt;"",IFERROR(VLOOKUP(C45,'50男雙 '!$J$4:$K$37,2,0),999))</f>
        <v>999</v>
      </c>
      <c r="O45" s="73">
        <f>IF(C45&gt;"",IFERROR(VLOOKUP(C45,'55男雙'!$J$4:$K$35,2,0),999))</f>
        <v>999</v>
      </c>
      <c r="P45" s="91">
        <f>IF(C45&gt;"",IFERROR(VLOOKUP(C45,'60男雙 (2)'!$J$4:$K$26,2,0),999))</f>
        <v>1</v>
      </c>
      <c r="Q45" s="40">
        <f>IF(C45&gt;"",IFERROR(VLOOKUP(C45,'65男雙'!$J$4:$K$27,2,0),999))</f>
        <v>999</v>
      </c>
      <c r="R45" s="40">
        <f>IF(C45&gt;"",IFERROR(VLOOKUP(C45,'70男雙'!$J$4:$K$20,2,0),999))</f>
        <v>999</v>
      </c>
      <c r="S45" s="40">
        <f>IF(C45&gt;"",IFERROR(VLOOKUP(C45,'75男雙'!$J$4:$K$8,2,0),999))</f>
        <v>999</v>
      </c>
      <c r="T45" s="74"/>
    </row>
    <row r="46" spans="1:22" ht="25.2" thickBot="1">
      <c r="A46" s="15"/>
      <c r="B46" s="37" t="s">
        <v>219</v>
      </c>
      <c r="C46" s="12" t="str">
        <f t="shared" si="0"/>
        <v>劉新地</v>
      </c>
      <c r="D46" s="35" t="s">
        <v>220</v>
      </c>
      <c r="E46" s="10" t="s">
        <v>60</v>
      </c>
      <c r="F46" s="10" t="s">
        <v>12</v>
      </c>
      <c r="G46" s="32"/>
      <c r="H46" s="32">
        <v>42</v>
      </c>
      <c r="I46" s="32">
        <v>69</v>
      </c>
      <c r="J46" s="96"/>
      <c r="K46" s="96"/>
      <c r="M46" s="73">
        <f>IF(C46&gt;"",IFERROR(VLOOKUP(C46,'45男雙'!$J$4:$K$19,2,0),999),999)</f>
        <v>999</v>
      </c>
      <c r="N46" s="73">
        <f>IF(C46&gt;"",IFERROR(VLOOKUP(C46,'50男雙 '!$J$4:$K$37,2,0),999))</f>
        <v>999</v>
      </c>
      <c r="O46" s="73">
        <f>IF(C46&gt;"",IFERROR(VLOOKUP(C46,'55男雙'!$J$4:$K$35,2,0),999))</f>
        <v>999</v>
      </c>
      <c r="P46" s="82">
        <f>IF(C46&gt;"",IFERROR(VLOOKUP(C46,'60男雙 (2)'!$J$4:$K$26,2,0),999))</f>
        <v>999</v>
      </c>
      <c r="Q46" s="91">
        <f>IF(C46&gt;"",IFERROR(VLOOKUP(C46,'65男雙'!$J$4:$K$27,2,0),999))</f>
        <v>12</v>
      </c>
      <c r="R46" s="40">
        <f>IF(C46&gt;"",IFERROR(VLOOKUP(C46,'70男雙'!$J$4:$K$20,2,0),999))</f>
        <v>999</v>
      </c>
      <c r="S46" s="40">
        <f>IF(C46&gt;"",IFERROR(VLOOKUP(C46,'75男雙'!$J$4:$K$8,2,0),999))</f>
        <v>999</v>
      </c>
      <c r="T46" s="74"/>
    </row>
    <row r="47" spans="1:22" ht="25.2" thickBot="1">
      <c r="A47" s="14">
        <v>23</v>
      </c>
      <c r="B47" s="38" t="s">
        <v>225</v>
      </c>
      <c r="C47" s="12" t="str">
        <f t="shared" si="0"/>
        <v>黃綉晉</v>
      </c>
      <c r="D47" s="25" t="s">
        <v>227</v>
      </c>
      <c r="E47" s="6" t="s">
        <v>60</v>
      </c>
      <c r="F47" s="6"/>
      <c r="G47" s="6" t="s">
        <v>12</v>
      </c>
      <c r="H47" s="6">
        <v>47</v>
      </c>
      <c r="I47" s="6">
        <v>64</v>
      </c>
      <c r="J47" s="96">
        <v>1998</v>
      </c>
      <c r="K47" s="96"/>
      <c r="M47" s="73">
        <f>IF(C47&gt;"",IFERROR(VLOOKUP(C47,'45男雙'!$J$4:$K$19,2,0),999),999)</f>
        <v>999</v>
      </c>
      <c r="N47" s="73">
        <f>IF(C47&gt;"",IFERROR(VLOOKUP(C47,'50男雙 '!$J$4:$K$37,2,0),999))</f>
        <v>999</v>
      </c>
      <c r="O47" s="73">
        <f>IF(C47&gt;"",IFERROR(VLOOKUP(C47,'55男雙'!$J$4:$K$35,2,0),999))</f>
        <v>999</v>
      </c>
      <c r="P47" s="82">
        <f>IF(C47&gt;"",IFERROR(VLOOKUP(C47,'60男雙 (2)'!$J$4:$K$26,2,0),999))</f>
        <v>999</v>
      </c>
      <c r="Q47" s="40">
        <f>IF(C47&gt;"",IFERROR(VLOOKUP(C47,'65男雙'!$J$4:$K$27,2,0),999))</f>
        <v>999</v>
      </c>
      <c r="R47" s="40">
        <f>IF(C47&gt;"",IFERROR(VLOOKUP(C47,'70男雙'!$J$4:$K$20,2,0),999))</f>
        <v>999</v>
      </c>
      <c r="S47" s="40">
        <f>IF(C47&gt;"",IFERROR(VLOOKUP(C47,'75男雙'!$J$4:$K$8,2,0),999))</f>
        <v>999</v>
      </c>
      <c r="T47" s="74"/>
    </row>
    <row r="48" spans="1:22" ht="25.2" thickBot="1">
      <c r="A48" s="15"/>
      <c r="B48" s="37" t="s">
        <v>226</v>
      </c>
      <c r="C48" s="12" t="str">
        <f t="shared" si="0"/>
        <v>柯淑美</v>
      </c>
      <c r="D48" s="31" t="s">
        <v>228</v>
      </c>
      <c r="E48" s="32" t="s">
        <v>229</v>
      </c>
      <c r="F48" s="10"/>
      <c r="G48" s="10" t="s">
        <v>12</v>
      </c>
      <c r="H48" s="32">
        <v>48</v>
      </c>
      <c r="I48" s="32">
        <v>63</v>
      </c>
      <c r="J48" s="96"/>
      <c r="K48" s="96"/>
      <c r="M48" s="73">
        <f>IF(C48&gt;"",IFERROR(VLOOKUP(C48,'45男雙'!$J$4:$K$19,2,0),999),999)</f>
        <v>999</v>
      </c>
      <c r="N48" s="73">
        <f>IF(C48&gt;"",IFERROR(VLOOKUP(C48,'50男雙 '!$J$4:$K$37,2,0),999))</f>
        <v>999</v>
      </c>
      <c r="O48" s="73">
        <f>IF(C48&gt;"",IFERROR(VLOOKUP(C48,'55男雙'!$J$4:$K$35,2,0),999))</f>
        <v>999</v>
      </c>
      <c r="P48" s="82">
        <f>IF(C48&gt;"",IFERROR(VLOOKUP(C48,'60男雙 (2)'!$J$4:$K$26,2,0),999))</f>
        <v>999</v>
      </c>
      <c r="Q48" s="40">
        <f>IF(C48&gt;"",IFERROR(VLOOKUP(C48,'65男雙'!$J$4:$K$27,2,0),999))</f>
        <v>999</v>
      </c>
      <c r="R48" s="40">
        <f>IF(C48&gt;"",IFERROR(VLOOKUP(C48,'70男雙'!$J$4:$K$20,2,0),999))</f>
        <v>999</v>
      </c>
      <c r="S48" s="40">
        <f>IF(C48&gt;"",IFERROR(VLOOKUP(C48,'75男雙'!$J$4:$K$8,2,0),999))</f>
        <v>999</v>
      </c>
      <c r="T48" s="74"/>
    </row>
    <row r="49" spans="1:20" ht="25.2" thickBot="1">
      <c r="A49" s="14">
        <v>24</v>
      </c>
      <c r="B49" s="38" t="s">
        <v>230</v>
      </c>
      <c r="C49" s="12" t="str">
        <f t="shared" si="0"/>
        <v>秋金英</v>
      </c>
      <c r="D49" s="25" t="s">
        <v>232</v>
      </c>
      <c r="E49" s="6" t="s">
        <v>229</v>
      </c>
      <c r="F49" s="6"/>
      <c r="G49" s="6" t="s">
        <v>12</v>
      </c>
      <c r="H49" s="6">
        <v>48</v>
      </c>
      <c r="I49" s="43">
        <v>63</v>
      </c>
      <c r="J49" s="96">
        <v>1998</v>
      </c>
      <c r="K49" s="96"/>
      <c r="M49" s="73">
        <f>IF(C49&gt;"",IFERROR(VLOOKUP(C49,'45男雙'!$J$4:$K$19,2,0),999),999)</f>
        <v>999</v>
      </c>
      <c r="N49" s="73">
        <f>IF(C49&gt;"",IFERROR(VLOOKUP(C49,'50男雙 '!$J$4:$K$37,2,0),999))</f>
        <v>999</v>
      </c>
      <c r="O49" s="73">
        <f>IF(C49&gt;"",IFERROR(VLOOKUP(C49,'55男雙'!$J$4:$K$35,2,0),999))</f>
        <v>999</v>
      </c>
      <c r="P49" s="82">
        <f>IF(C49&gt;"",IFERROR(VLOOKUP(C49,'60男雙 (2)'!$J$4:$K$26,2,0),999))</f>
        <v>999</v>
      </c>
      <c r="Q49" s="40">
        <f>IF(C49&gt;"",IFERROR(VLOOKUP(C49,'65男雙'!$J$4:$K$27,2,0),999))</f>
        <v>999</v>
      </c>
      <c r="R49" s="40">
        <f>IF(C49&gt;"",IFERROR(VLOOKUP(C49,'70男雙'!$J$4:$K$20,2,0),999))</f>
        <v>999</v>
      </c>
      <c r="S49" s="40">
        <f>IF(C49&gt;"",IFERROR(VLOOKUP(C49,'75男雙'!$J$4:$K$8,2,0),999))</f>
        <v>999</v>
      </c>
      <c r="T49" s="74"/>
    </row>
    <row r="50" spans="1:20" ht="25.2" thickBot="1">
      <c r="A50" s="16"/>
      <c r="B50" s="13" t="s">
        <v>231</v>
      </c>
      <c r="C50" s="12" t="str">
        <f t="shared" si="0"/>
        <v>曾淑嫻</v>
      </c>
      <c r="D50" s="24" t="s">
        <v>233</v>
      </c>
      <c r="E50" s="8" t="s">
        <v>229</v>
      </c>
      <c r="F50" s="8"/>
      <c r="G50" s="8" t="s">
        <v>12</v>
      </c>
      <c r="H50" s="9">
        <v>49</v>
      </c>
      <c r="I50" s="44">
        <v>62</v>
      </c>
      <c r="J50" s="96"/>
      <c r="K50" s="96"/>
      <c r="M50" s="73">
        <f>IF(C50&gt;"",IFERROR(VLOOKUP(C50,'45男雙'!$J$4:$K$19,2,0),999),999)</f>
        <v>999</v>
      </c>
      <c r="N50" s="73">
        <f>IF(C50&gt;"",IFERROR(VLOOKUP(C50,'50男雙 '!$J$4:$K$37,2,0),999))</f>
        <v>999</v>
      </c>
      <c r="O50" s="73">
        <f>IF(C50&gt;"",IFERROR(VLOOKUP(C50,'55男雙'!$J$4:$K$35,2,0),999))</f>
        <v>999</v>
      </c>
      <c r="P50" s="82">
        <f>IF(C50&gt;"",IFERROR(VLOOKUP(C50,'60男雙 (2)'!$J$4:$K$26,2,0),999))</f>
        <v>999</v>
      </c>
      <c r="Q50" s="40">
        <f>IF(C50&gt;"",IFERROR(VLOOKUP(C50,'65男雙'!$J$4:$K$27,2,0),999))</f>
        <v>999</v>
      </c>
      <c r="R50" s="40">
        <f>IF(C50&gt;"",IFERROR(VLOOKUP(C50,'70男雙'!$J$4:$K$20,2,0),999))</f>
        <v>999</v>
      </c>
      <c r="S50" s="40">
        <f>IF(C50&gt;"",IFERROR(VLOOKUP(C50,'75男雙'!$J$4:$K$8,2,0),999))</f>
        <v>999</v>
      </c>
      <c r="T50" s="74"/>
    </row>
    <row r="51" spans="1:20" ht="25.2" thickBot="1">
      <c r="A51" s="15">
        <v>25</v>
      </c>
      <c r="B51" s="41" t="s">
        <v>234</v>
      </c>
      <c r="C51" s="12" t="str">
        <f t="shared" si="0"/>
        <v>曾雅萍</v>
      </c>
      <c r="D51" s="36" t="s">
        <v>236</v>
      </c>
      <c r="E51" s="18" t="s">
        <v>229</v>
      </c>
      <c r="F51" s="18"/>
      <c r="G51" s="18" t="s">
        <v>12</v>
      </c>
      <c r="H51" s="18">
        <v>60</v>
      </c>
      <c r="I51" s="18">
        <v>51</v>
      </c>
      <c r="J51" s="96">
        <v>1998</v>
      </c>
      <c r="K51" s="96"/>
      <c r="M51" s="73">
        <f>IF(C51&gt;"",IFERROR(VLOOKUP(C51,'45男雙'!$J$4:$K$19,2,0),999),999)</f>
        <v>999</v>
      </c>
      <c r="N51" s="73">
        <f>IF(C51&gt;"",IFERROR(VLOOKUP(C51,'50男雙 '!$J$4:$K$37,2,0),999))</f>
        <v>999</v>
      </c>
      <c r="O51" s="73">
        <f>IF(C51&gt;"",IFERROR(VLOOKUP(C51,'55男雙'!$J$4:$K$35,2,0),999))</f>
        <v>999</v>
      </c>
      <c r="P51" s="82">
        <f>IF(C51&gt;"",IFERROR(VLOOKUP(C51,'60男雙 (2)'!$J$4:$K$26,2,0),999))</f>
        <v>999</v>
      </c>
      <c r="Q51" s="40">
        <f>IF(C51&gt;"",IFERROR(VLOOKUP(C51,'65男雙'!$J$4:$K$27,2,0),999))</f>
        <v>999</v>
      </c>
      <c r="R51" s="40">
        <f>IF(C51&gt;"",IFERROR(VLOOKUP(C51,'70男雙'!$J$4:$K$20,2,0),999))</f>
        <v>999</v>
      </c>
      <c r="S51" s="40">
        <f>IF(C51&gt;"",IFERROR(VLOOKUP(C51,'75男雙'!$J$4:$K$8,2,0),999))</f>
        <v>999</v>
      </c>
      <c r="T51" s="74"/>
    </row>
    <row r="52" spans="1:20" ht="25.2" thickBot="1">
      <c r="A52" s="16"/>
      <c r="B52" s="13" t="s">
        <v>235</v>
      </c>
      <c r="C52" s="12" t="str">
        <f t="shared" si="0"/>
        <v>許環英</v>
      </c>
      <c r="D52" s="24" t="s">
        <v>237</v>
      </c>
      <c r="E52" s="8" t="s">
        <v>60</v>
      </c>
      <c r="F52" s="8"/>
      <c r="G52" s="10" t="s">
        <v>12</v>
      </c>
      <c r="H52" s="9">
        <v>53</v>
      </c>
      <c r="I52" s="9">
        <v>58</v>
      </c>
      <c r="J52" s="96"/>
      <c r="K52" s="96"/>
      <c r="M52" s="73">
        <f>IF(C52&gt;"",IFERROR(VLOOKUP(C52,'45男雙'!$J$4:$K$19,2,0),999),999)</f>
        <v>999</v>
      </c>
      <c r="N52" s="73">
        <f>IF(C52&gt;"",IFERROR(VLOOKUP(C52,'50男雙 '!$J$4:$K$37,2,0),999))</f>
        <v>999</v>
      </c>
      <c r="O52" s="73">
        <f>IF(C52&gt;"",IFERROR(VLOOKUP(C52,'55男雙'!$J$4:$K$35,2,0),999))</f>
        <v>999</v>
      </c>
      <c r="P52" s="82">
        <f>IF(C52&gt;"",IFERROR(VLOOKUP(C52,'60男雙 (2)'!$J$4:$K$26,2,0),999))</f>
        <v>999</v>
      </c>
      <c r="Q52" s="40">
        <f>IF(C52&gt;"",IFERROR(VLOOKUP(C52,'65男雙'!$J$4:$K$27,2,0),999))</f>
        <v>999</v>
      </c>
      <c r="R52" s="40">
        <f>IF(C52&gt;"",IFERROR(VLOOKUP(C52,'70男雙'!$J$4:$K$20,2,0),999))</f>
        <v>999</v>
      </c>
      <c r="S52" s="40">
        <f>IF(C52&gt;"",IFERROR(VLOOKUP(C52,'75男雙'!$J$4:$K$8,2,0),999))</f>
        <v>999</v>
      </c>
      <c r="T52" s="74"/>
    </row>
    <row r="53" spans="1:20" ht="25.2" thickBot="1">
      <c r="A53" s="14">
        <v>26</v>
      </c>
      <c r="B53" s="38" t="s">
        <v>246</v>
      </c>
      <c r="C53" s="12" t="str">
        <f t="shared" si="0"/>
        <v>吳國祥</v>
      </c>
      <c r="D53" s="25" t="s">
        <v>248</v>
      </c>
      <c r="E53" s="6" t="s">
        <v>60</v>
      </c>
      <c r="F53" s="6" t="s">
        <v>12</v>
      </c>
      <c r="G53" s="6"/>
      <c r="H53" s="6">
        <v>43</v>
      </c>
      <c r="I53" s="6">
        <v>68</v>
      </c>
      <c r="J53" s="96">
        <v>1011</v>
      </c>
      <c r="K53" s="96">
        <v>16</v>
      </c>
      <c r="M53" s="73">
        <f>IF(C53&gt;"",IFERROR(VLOOKUP(C53,'45男雙'!$J$4:$K$19,2,0),999),999)</f>
        <v>999</v>
      </c>
      <c r="N53" s="73">
        <f>IF(C53&gt;"",IFERROR(VLOOKUP(C53,'50男雙 '!$J$4:$K$37,2,0),999))</f>
        <v>999</v>
      </c>
      <c r="O53" s="73">
        <f>IF(C53&gt;"",IFERROR(VLOOKUP(C53,'55男雙'!$J$4:$K$35,2,0),999))</f>
        <v>999</v>
      </c>
      <c r="P53" s="82">
        <f>IF(C53&gt;"",IFERROR(VLOOKUP(C53,'60男雙 (2)'!$J$4:$K$26,2,0),999))</f>
        <v>999</v>
      </c>
      <c r="Q53" s="91">
        <f>IF(C53&gt;"",IFERROR(VLOOKUP(C53,'65男雙'!$J$4:$K$27,2,0),999))</f>
        <v>12</v>
      </c>
      <c r="R53" s="40">
        <f>IF(C53&gt;"",IFERROR(VLOOKUP(C53,'70男雙'!$J$4:$K$20,2,0),999))</f>
        <v>999</v>
      </c>
      <c r="S53" s="40">
        <f>IF(C53&gt;"",IFERROR(VLOOKUP(C53,'75男雙'!$J$4:$K$8,2,0),999))</f>
        <v>999</v>
      </c>
      <c r="T53" s="74"/>
    </row>
    <row r="54" spans="1:20" ht="25.2" thickBot="1">
      <c r="A54" s="15"/>
      <c r="B54" s="37" t="s">
        <v>247</v>
      </c>
      <c r="C54" s="12" t="str">
        <f t="shared" si="0"/>
        <v>涂有財</v>
      </c>
      <c r="D54" s="31" t="s">
        <v>249</v>
      </c>
      <c r="E54" s="32" t="s">
        <v>229</v>
      </c>
      <c r="F54" s="10" t="s">
        <v>12</v>
      </c>
      <c r="G54" s="10"/>
      <c r="H54" s="32">
        <v>44</v>
      </c>
      <c r="I54" s="32">
        <v>67</v>
      </c>
      <c r="J54" s="96"/>
      <c r="K54" s="96"/>
      <c r="M54" s="73">
        <f>IF(C54&gt;"",IFERROR(VLOOKUP(C54,'45男雙'!$J$4:$K$19,2,0),999),999)</f>
        <v>999</v>
      </c>
      <c r="N54" s="73">
        <f>IF(C54&gt;"",IFERROR(VLOOKUP(C54,'50男雙 '!$J$4:$K$37,2,0),999))</f>
        <v>999</v>
      </c>
      <c r="O54" s="73">
        <f>IF(C54&gt;"",IFERROR(VLOOKUP(C54,'55男雙'!$J$4:$K$35,2,0),999))</f>
        <v>999</v>
      </c>
      <c r="P54" s="82">
        <f>IF(C54&gt;"",IFERROR(VLOOKUP(C54,'60男雙 (2)'!$J$4:$K$26,2,0),999))</f>
        <v>999</v>
      </c>
      <c r="Q54" s="40">
        <f>IF(C54&gt;"",IFERROR(VLOOKUP(C54,'65男雙'!$J$4:$K$27,2,0),999))</f>
        <v>999</v>
      </c>
      <c r="R54" s="40">
        <f>IF(C54&gt;"",IFERROR(VLOOKUP(C54,'70男雙'!$J$4:$K$20,2,0),999))</f>
        <v>999</v>
      </c>
      <c r="S54" s="40">
        <f>IF(C54&gt;"",IFERROR(VLOOKUP(C54,'75男雙'!$J$4:$K$8,2,0),999))</f>
        <v>999</v>
      </c>
      <c r="T54" s="74"/>
    </row>
    <row r="55" spans="1:20" ht="25.2" thickBot="1">
      <c r="A55" s="14">
        <v>27</v>
      </c>
      <c r="B55" s="38" t="s">
        <v>272</v>
      </c>
      <c r="C55" s="12" t="str">
        <f t="shared" si="0"/>
        <v>劉划</v>
      </c>
      <c r="D55" s="25" t="s">
        <v>261</v>
      </c>
      <c r="E55" s="6" t="s">
        <v>60</v>
      </c>
      <c r="F55" s="6" t="s">
        <v>12</v>
      </c>
      <c r="G55" s="6"/>
      <c r="H55" s="6">
        <v>44</v>
      </c>
      <c r="I55" s="43">
        <v>67</v>
      </c>
      <c r="J55" s="96">
        <v>1998</v>
      </c>
      <c r="K55" s="96"/>
      <c r="M55" s="73">
        <f>IF(C55&gt;"",IFERROR(VLOOKUP(C55,'45男雙'!$J$4:$K$19,2,0),999),999)</f>
        <v>999</v>
      </c>
      <c r="N55" s="73">
        <f>IF(C55&gt;"",IFERROR(VLOOKUP(C55,'50男雙 '!$J$4:$K$37,2,0),999))</f>
        <v>999</v>
      </c>
      <c r="O55" s="73">
        <f>IF(C55&gt;"",IFERROR(VLOOKUP(C55,'55男雙'!$J$4:$K$35,2,0),999))</f>
        <v>999</v>
      </c>
      <c r="P55" s="82">
        <f>IF(C55&gt;"",IFERROR(VLOOKUP(C55,'60男雙 (2)'!$J$4:$K$26,2,0),999))</f>
        <v>999</v>
      </c>
      <c r="Q55" s="40">
        <f>IF(C55&gt;"",IFERROR(VLOOKUP(C55,'65男雙'!$J$4:$K$27,2,0),999))</f>
        <v>999</v>
      </c>
      <c r="R55" s="40">
        <f>IF(C55&gt;"",IFERROR(VLOOKUP(C55,'70男雙'!$J$4:$K$20,2,0),999))</f>
        <v>999</v>
      </c>
      <c r="S55" s="40">
        <f>IF(C55&gt;"",IFERROR(VLOOKUP(C55,'75男雙'!$J$4:$K$8,2,0),999))</f>
        <v>999</v>
      </c>
      <c r="T55" s="74"/>
    </row>
    <row r="56" spans="1:20" ht="25.2" thickBot="1">
      <c r="A56" s="16"/>
      <c r="B56" s="13" t="s">
        <v>254</v>
      </c>
      <c r="C56" s="12" t="str">
        <f t="shared" si="0"/>
        <v>莊秋香</v>
      </c>
      <c r="D56" s="24" t="s">
        <v>262</v>
      </c>
      <c r="E56" s="9" t="s">
        <v>60</v>
      </c>
      <c r="F56" s="8"/>
      <c r="G56" s="8" t="s">
        <v>12</v>
      </c>
      <c r="H56" s="9">
        <v>52</v>
      </c>
      <c r="I56" s="44">
        <v>59</v>
      </c>
      <c r="J56" s="96"/>
      <c r="K56" s="96"/>
      <c r="M56" s="73">
        <f>IF(C56&gt;"",IFERROR(VLOOKUP(C56,'45男雙'!$J$4:$K$19,2,0),999),999)</f>
        <v>999</v>
      </c>
      <c r="N56" s="73">
        <f>IF(C56&gt;"",IFERROR(VLOOKUP(C56,'50男雙 '!$J$4:$K$37,2,0),999))</f>
        <v>999</v>
      </c>
      <c r="O56" s="73">
        <f>IF(C56&gt;"",IFERROR(VLOOKUP(C56,'55男雙'!$J$4:$K$35,2,0),999))</f>
        <v>999</v>
      </c>
      <c r="P56" s="82">
        <f>IF(C56&gt;"",IFERROR(VLOOKUP(C56,'60男雙 (2)'!$J$4:$K$26,2,0),999))</f>
        <v>999</v>
      </c>
      <c r="Q56" s="40">
        <f>IF(C56&gt;"",IFERROR(VLOOKUP(C56,'65男雙'!$J$4:$K$27,2,0),999))</f>
        <v>999</v>
      </c>
      <c r="R56" s="40">
        <f>IF(C56&gt;"",IFERROR(VLOOKUP(C56,'70男雙'!$J$4:$K$20,2,0),999))</f>
        <v>999</v>
      </c>
      <c r="S56" s="40">
        <f>IF(C56&gt;"",IFERROR(VLOOKUP(C56,'75男雙'!$J$4:$K$8,2,0),999))</f>
        <v>999</v>
      </c>
      <c r="T56" s="74"/>
    </row>
    <row r="57" spans="1:20" ht="25.2" thickBot="1">
      <c r="A57" s="15">
        <v>28</v>
      </c>
      <c r="B57" s="41" t="s">
        <v>255</v>
      </c>
      <c r="C57" s="12" t="str">
        <f t="shared" si="0"/>
        <v>鍾仕長</v>
      </c>
      <c r="D57" s="23" t="s">
        <v>263</v>
      </c>
      <c r="E57" s="18" t="s">
        <v>60</v>
      </c>
      <c r="F57" s="18" t="s">
        <v>12</v>
      </c>
      <c r="G57" s="18"/>
      <c r="H57" s="18">
        <v>39</v>
      </c>
      <c r="I57" s="18">
        <v>72</v>
      </c>
      <c r="J57" s="96">
        <v>1998</v>
      </c>
      <c r="K57" s="96"/>
      <c r="M57" s="73">
        <f>IF(C57&gt;"",IFERROR(VLOOKUP(C57,'45男雙'!$J$4:$K$19,2,0),999),999)</f>
        <v>999</v>
      </c>
      <c r="N57" s="73">
        <f>IF(C57&gt;"",IFERROR(VLOOKUP(C57,'50男雙 '!$J$4:$K$37,2,0),999))</f>
        <v>999</v>
      </c>
      <c r="O57" s="73">
        <f>IF(C57&gt;"",IFERROR(VLOOKUP(C57,'55男雙'!$J$4:$K$35,2,0),999))</f>
        <v>999</v>
      </c>
      <c r="P57" s="82">
        <f>IF(C57&gt;"",IFERROR(VLOOKUP(C57,'60男雙 (2)'!$J$4:$K$26,2,0),999))</f>
        <v>999</v>
      </c>
      <c r="Q57" s="40">
        <f>IF(C57&gt;"",IFERROR(VLOOKUP(C57,'65男雙'!$J$4:$K$27,2,0),999))</f>
        <v>999</v>
      </c>
      <c r="R57" s="40">
        <f>IF(C57&gt;"",IFERROR(VLOOKUP(C57,'70男雙'!$J$4:$K$20,2,0),999))</f>
        <v>999</v>
      </c>
      <c r="S57" s="40">
        <f>IF(C57&gt;"",IFERROR(VLOOKUP(C57,'75男雙'!$J$4:$K$8,2,0),999))</f>
        <v>999</v>
      </c>
      <c r="T57" s="74"/>
    </row>
    <row r="58" spans="1:20" ht="25.2" thickBot="1">
      <c r="A58" s="16"/>
      <c r="B58" s="13" t="s">
        <v>256</v>
      </c>
      <c r="C58" s="12" t="str">
        <f t="shared" si="0"/>
        <v>林禮志</v>
      </c>
      <c r="D58" s="24" t="s">
        <v>264</v>
      </c>
      <c r="E58" s="9" t="s">
        <v>60</v>
      </c>
      <c r="F58" s="8" t="s">
        <v>12</v>
      </c>
      <c r="G58" s="9"/>
      <c r="H58" s="9">
        <v>51</v>
      </c>
      <c r="I58" s="9">
        <v>60</v>
      </c>
      <c r="J58" s="96"/>
      <c r="K58" s="96"/>
      <c r="M58" s="73">
        <f>IF(C58&gt;"",IFERROR(VLOOKUP(C58,'45男雙'!$J$4:$K$19,2,0),999),999)</f>
        <v>999</v>
      </c>
      <c r="N58" s="73">
        <f>IF(C58&gt;"",IFERROR(VLOOKUP(C58,'50男雙 '!$J$4:$K$37,2,0),999))</f>
        <v>999</v>
      </c>
      <c r="O58" s="73">
        <f>IF(C58&gt;"",IFERROR(VLOOKUP(C58,'55男雙'!$J$4:$K$35,2,0),999))</f>
        <v>999</v>
      </c>
      <c r="P58" s="82">
        <f>IF(C58&gt;"",IFERROR(VLOOKUP(C58,'60男雙 (2)'!$J$4:$K$26,2,0),999))</f>
        <v>999</v>
      </c>
      <c r="Q58" s="40">
        <f>IF(C58&gt;"",IFERROR(VLOOKUP(C58,'65男雙'!$J$4:$K$27,2,0),999))</f>
        <v>999</v>
      </c>
      <c r="R58" s="40">
        <f>IF(C58&gt;"",IFERROR(VLOOKUP(C58,'70男雙'!$J$4:$K$20,2,0),999))</f>
        <v>999</v>
      </c>
      <c r="S58" s="40">
        <f>IF(C58&gt;"",IFERROR(VLOOKUP(C58,'75男雙'!$J$4:$K$8,2,0),999))</f>
        <v>999</v>
      </c>
      <c r="T58" s="74"/>
    </row>
    <row r="59" spans="1:20" ht="25.2" thickBot="1">
      <c r="A59" s="14">
        <v>29</v>
      </c>
      <c r="B59" s="12" t="s">
        <v>265</v>
      </c>
      <c r="C59" s="12" t="str">
        <f t="shared" si="0"/>
        <v>張堃雄</v>
      </c>
      <c r="D59" s="25" t="s">
        <v>267</v>
      </c>
      <c r="E59" s="18" t="s">
        <v>60</v>
      </c>
      <c r="F59" s="18" t="s">
        <v>12</v>
      </c>
      <c r="G59" s="6"/>
      <c r="H59" s="6">
        <v>42</v>
      </c>
      <c r="I59" s="6">
        <v>69</v>
      </c>
      <c r="J59" s="96">
        <v>11</v>
      </c>
      <c r="K59" s="96">
        <v>1</v>
      </c>
      <c r="M59" s="73">
        <f>IF(C59&gt;"",IFERROR(VLOOKUP(C59,'45男雙'!$J$4:$K$19,2,0),999),999)</f>
        <v>999</v>
      </c>
      <c r="N59" s="73">
        <f>IF(C59&gt;"",IFERROR(VLOOKUP(C59,'50男雙 '!$J$4:$K$37,2,0),999))</f>
        <v>999</v>
      </c>
      <c r="O59" s="73">
        <f>IF(C59&gt;"",IFERROR(VLOOKUP(C59,'55男雙'!$J$4:$K$35,2,0),999))</f>
        <v>999</v>
      </c>
      <c r="P59" s="82">
        <f>IF(C59&gt;"",IFERROR(VLOOKUP(C59,'60男雙 (2)'!$J$4:$K$26,2,0),999))</f>
        <v>999</v>
      </c>
      <c r="Q59" s="91">
        <f>IF(C59&gt;"",IFERROR(VLOOKUP(C59,'65男雙'!$J$4:$K$27,2,0),999))</f>
        <v>3</v>
      </c>
      <c r="R59" s="40">
        <f>IF(C59&gt;"",IFERROR(VLOOKUP(C59,'70男雙'!$J$4:$K$20,2,0),999))</f>
        <v>999</v>
      </c>
      <c r="S59" s="40">
        <f>IF(C59&gt;"",IFERROR(VLOOKUP(C59,'75男雙'!$J$4:$K$8,2,0),999))</f>
        <v>999</v>
      </c>
      <c r="T59" s="74"/>
    </row>
    <row r="60" spans="1:20" ht="25.2" thickBot="1">
      <c r="A60" s="16"/>
      <c r="B60" s="13" t="s">
        <v>266</v>
      </c>
      <c r="C60" s="12" t="str">
        <f t="shared" si="0"/>
        <v>林啟宏</v>
      </c>
      <c r="D60" s="24"/>
      <c r="E60" s="9" t="s">
        <v>60</v>
      </c>
      <c r="F60" s="8" t="s">
        <v>12</v>
      </c>
      <c r="G60" s="9"/>
      <c r="H60" s="9">
        <v>44</v>
      </c>
      <c r="I60" s="9">
        <v>67</v>
      </c>
      <c r="J60" s="96"/>
      <c r="K60" s="96"/>
      <c r="M60" s="73">
        <f>IF(C60&gt;"",IFERROR(VLOOKUP(C60,'45男雙'!$J$4:$K$19,2,0),999),999)</f>
        <v>999</v>
      </c>
      <c r="N60" s="73">
        <f>IF(C60&gt;"",IFERROR(VLOOKUP(C60,'50男雙 '!$J$4:$K$37,2,0),999))</f>
        <v>999</v>
      </c>
      <c r="O60" s="73">
        <f>IF(C60&gt;"",IFERROR(VLOOKUP(C60,'55男雙'!$J$4:$K$35,2,0),999))</f>
        <v>999</v>
      </c>
      <c r="P60" s="82">
        <f>IF(C60&gt;"",IFERROR(VLOOKUP(C60,'60男雙 (2)'!$J$4:$K$26,2,0),999))</f>
        <v>999</v>
      </c>
      <c r="Q60" s="91">
        <f>IF(C60&gt;"",IFERROR(VLOOKUP(C60,'65男雙'!$J$4:$K$27,2,0),999))</f>
        <v>8</v>
      </c>
      <c r="R60" s="40">
        <f>IF(C60&gt;"",IFERROR(VLOOKUP(C60,'70男雙'!$J$4:$K$20,2,0),999))</f>
        <v>999</v>
      </c>
      <c r="S60" s="40">
        <f>IF(C60&gt;"",IFERROR(VLOOKUP(C60,'75男雙'!$J$4:$K$8,2,0),999))</f>
        <v>999</v>
      </c>
      <c r="T60" s="74"/>
    </row>
    <row r="61" spans="1:20" ht="25.2" thickBot="1">
      <c r="A61" s="14">
        <v>30</v>
      </c>
      <c r="B61" s="38" t="s">
        <v>268</v>
      </c>
      <c r="C61" s="12" t="str">
        <f t="shared" si="0"/>
        <v>林福群</v>
      </c>
      <c r="D61" s="25" t="s">
        <v>270</v>
      </c>
      <c r="E61" s="6" t="s">
        <v>11</v>
      </c>
      <c r="F61" s="6" t="s">
        <v>12</v>
      </c>
      <c r="G61" s="6"/>
      <c r="H61" s="6">
        <v>42</v>
      </c>
      <c r="I61" s="6">
        <v>69</v>
      </c>
      <c r="J61" s="96">
        <v>1998</v>
      </c>
      <c r="K61" s="96"/>
      <c r="M61" s="73">
        <f>IF(C61&gt;"",IFERROR(VLOOKUP(C61,'45男雙'!$J$4:$K$19,2,0),999),999)</f>
        <v>999</v>
      </c>
      <c r="N61" s="73">
        <f>IF(C61&gt;"",IFERROR(VLOOKUP(C61,'50男雙 '!$J$4:$K$37,2,0),999))</f>
        <v>999</v>
      </c>
      <c r="O61" s="73">
        <f>IF(C61&gt;"",IFERROR(VLOOKUP(C61,'55男雙'!$J$4:$K$35,2,0),999))</f>
        <v>999</v>
      </c>
      <c r="P61" s="82">
        <f>IF(C61&gt;"",IFERROR(VLOOKUP(C61,'60男雙 (2)'!$J$4:$K$26,2,0),999))</f>
        <v>999</v>
      </c>
      <c r="Q61" s="40">
        <f>IF(C61&gt;"",IFERROR(VLOOKUP(C61,'65男雙'!$J$4:$K$27,2,0),999))</f>
        <v>999</v>
      </c>
      <c r="R61" s="40">
        <f>IF(C61&gt;"",IFERROR(VLOOKUP(C61,'70男雙'!$J$4:$K$20,2,0),999))</f>
        <v>999</v>
      </c>
      <c r="S61" s="40">
        <f>IF(C61&gt;"",IFERROR(VLOOKUP(C61,'75男雙'!$J$4:$K$8,2,0),999))</f>
        <v>999</v>
      </c>
      <c r="T61" s="74"/>
    </row>
    <row r="62" spans="1:20" ht="25.2" thickBot="1">
      <c r="A62" s="16"/>
      <c r="B62" s="13" t="s">
        <v>269</v>
      </c>
      <c r="C62" s="12" t="str">
        <f t="shared" si="0"/>
        <v>張家豪</v>
      </c>
      <c r="D62" s="24" t="s">
        <v>271</v>
      </c>
      <c r="E62" s="8" t="s">
        <v>11</v>
      </c>
      <c r="F62" s="8" t="s">
        <v>12</v>
      </c>
      <c r="G62" s="9"/>
      <c r="H62" s="9">
        <v>47</v>
      </c>
      <c r="I62" s="9">
        <v>64</v>
      </c>
      <c r="J62" s="96"/>
      <c r="K62" s="96"/>
      <c r="M62" s="73">
        <f>IF(C62&gt;"",IFERROR(VLOOKUP(C62,'45男雙'!$J$4:$K$19,2,0),999),999)</f>
        <v>999</v>
      </c>
      <c r="N62" s="73">
        <f>IF(C62&gt;"",IFERROR(VLOOKUP(C62,'50男雙 '!$J$4:$K$37,2,0),999))</f>
        <v>999</v>
      </c>
      <c r="O62" s="73">
        <f>IF(C62&gt;"",IFERROR(VLOOKUP(C62,'55男雙'!$J$4:$K$35,2,0),999))</f>
        <v>999</v>
      </c>
      <c r="P62" s="82">
        <f>IF(C62&gt;"",IFERROR(VLOOKUP(C62,'60男雙 (2)'!$J$4:$K$26,2,0),999))</f>
        <v>999</v>
      </c>
      <c r="Q62" s="40">
        <f>IF(C62&gt;"",IFERROR(VLOOKUP(C62,'65男雙'!$J$4:$K$27,2,0),999))</f>
        <v>999</v>
      </c>
      <c r="R62" s="40">
        <f>IF(C62&gt;"",IFERROR(VLOOKUP(C62,'70男雙'!$J$4:$K$20,2,0),999))</f>
        <v>999</v>
      </c>
      <c r="S62" s="40">
        <f>IF(C62&gt;"",IFERROR(VLOOKUP(C62,'75男雙'!$J$4:$K$8,2,0),999))</f>
        <v>999</v>
      </c>
      <c r="T62" s="74"/>
    </row>
    <row r="63" spans="1:20" ht="25.2" thickBot="1">
      <c r="A63" s="15">
        <v>31</v>
      </c>
      <c r="B63" s="42" t="s">
        <v>287</v>
      </c>
      <c r="C63" s="12" t="str">
        <f t="shared" si="0"/>
        <v>楊朝坤</v>
      </c>
      <c r="D63" s="36" t="s">
        <v>289</v>
      </c>
      <c r="E63" s="18" t="s">
        <v>60</v>
      </c>
      <c r="F63" s="18" t="s">
        <v>12</v>
      </c>
      <c r="G63" s="18"/>
      <c r="H63" s="18">
        <v>43</v>
      </c>
      <c r="I63" s="18">
        <v>68</v>
      </c>
      <c r="J63" s="96">
        <v>1998</v>
      </c>
      <c r="K63" s="96"/>
      <c r="M63" s="73">
        <f>IF(C63&gt;"",IFERROR(VLOOKUP(C63,'45男雙'!$J$4:$K$19,2,0),999),999)</f>
        <v>999</v>
      </c>
      <c r="N63" s="73">
        <f>IF(C63&gt;"",IFERROR(VLOOKUP(C63,'50男雙 '!$J$4:$K$37,2,0),999))</f>
        <v>999</v>
      </c>
      <c r="O63" s="73">
        <f>IF(C63&gt;"",IFERROR(VLOOKUP(C63,'55男雙'!$J$4:$K$35,2,0),999))</f>
        <v>999</v>
      </c>
      <c r="P63" s="82">
        <f>IF(C63&gt;"",IFERROR(VLOOKUP(C63,'60男雙 (2)'!$J$4:$K$26,2,0),999))</f>
        <v>999</v>
      </c>
      <c r="Q63" s="40">
        <f>IF(C63&gt;"",IFERROR(VLOOKUP(C63,'65男雙'!$J$4:$K$27,2,0),999))</f>
        <v>999</v>
      </c>
      <c r="R63" s="40">
        <f>IF(C63&gt;"",IFERROR(VLOOKUP(C63,'70男雙'!$J$4:$K$20,2,0),999))</f>
        <v>999</v>
      </c>
      <c r="S63" s="40">
        <f>IF(C63&gt;"",IFERROR(VLOOKUP(C63,'75男雙'!$J$4:$K$8,2,0),999))</f>
        <v>999</v>
      </c>
      <c r="T63" s="74"/>
    </row>
    <row r="64" spans="1:20" ht="25.2" thickBot="1">
      <c r="A64" s="16"/>
      <c r="B64" s="13" t="s">
        <v>288</v>
      </c>
      <c r="C64" s="12" t="str">
        <f t="shared" si="0"/>
        <v>鄭元發</v>
      </c>
      <c r="D64" s="24" t="s">
        <v>290</v>
      </c>
      <c r="E64" s="9" t="s">
        <v>60</v>
      </c>
      <c r="F64" s="8" t="s">
        <v>12</v>
      </c>
      <c r="G64" s="9"/>
      <c r="H64" s="9">
        <v>49</v>
      </c>
      <c r="I64" s="9">
        <v>62</v>
      </c>
      <c r="J64" s="96"/>
      <c r="K64" s="96"/>
      <c r="M64" s="73">
        <f>IF(C64&gt;"",IFERROR(VLOOKUP(C64,'45男雙'!$J$4:$K$19,2,0),999),999)</f>
        <v>999</v>
      </c>
      <c r="N64" s="73">
        <f>IF(C64&gt;"",IFERROR(VLOOKUP(C64,'50男雙 '!$J$4:$K$37,2,0),999))</f>
        <v>999</v>
      </c>
      <c r="O64" s="73">
        <f>IF(C64&gt;"",IFERROR(VLOOKUP(C64,'55男雙'!$J$4:$K$35,2,0),999))</f>
        <v>999</v>
      </c>
      <c r="P64" s="82">
        <f>IF(C64&gt;"",IFERROR(VLOOKUP(C64,'60男雙 (2)'!$J$4:$K$26,2,0),999))</f>
        <v>999</v>
      </c>
      <c r="Q64" s="40">
        <f>IF(C64&gt;"",IFERROR(VLOOKUP(C64,'65男雙'!$J$4:$K$27,2,0),999))</f>
        <v>999</v>
      </c>
      <c r="R64" s="40">
        <f>IF(C64&gt;"",IFERROR(VLOOKUP(C64,'70男雙'!$J$4:$K$20,2,0),999))</f>
        <v>999</v>
      </c>
      <c r="S64" s="40">
        <f>IF(C64&gt;"",IFERROR(VLOOKUP(C64,'75男雙'!$J$4:$K$8,2,0),999))</f>
        <v>999</v>
      </c>
      <c r="T64" s="74"/>
    </row>
    <row r="65" spans="1:20" ht="25.2" thickBot="1">
      <c r="A65" s="14">
        <v>32</v>
      </c>
      <c r="B65" s="12" t="s">
        <v>313</v>
      </c>
      <c r="C65" s="12" t="str">
        <f t="shared" si="0"/>
        <v>中村秀明</v>
      </c>
      <c r="D65" s="21" t="s">
        <v>310</v>
      </c>
      <c r="E65" s="6" t="s">
        <v>309</v>
      </c>
      <c r="F65" s="6" t="s">
        <v>12</v>
      </c>
      <c r="G65" s="6"/>
      <c r="H65" s="6">
        <v>39</v>
      </c>
      <c r="I65" s="6">
        <v>72</v>
      </c>
      <c r="J65" s="96">
        <f>R65+R66</f>
        <v>1011</v>
      </c>
      <c r="K65" s="96"/>
      <c r="M65" s="73">
        <f>IF(C65&gt;"",IFERROR(VLOOKUP(C65,'45男雙'!$J$4:$K$19,2,0),999),999)</f>
        <v>999</v>
      </c>
      <c r="N65" s="73">
        <f>IF(C65&gt;"",IFERROR(VLOOKUP(C65,'50男雙 '!$J$4:$K$37,2,0),999))</f>
        <v>999</v>
      </c>
      <c r="O65" s="73">
        <f>IF(C65&gt;"",IFERROR(VLOOKUP(C65,'55男雙'!$J$4:$K$35,2,0),999))</f>
        <v>999</v>
      </c>
      <c r="P65" s="82">
        <f>IF(C65&gt;"",IFERROR(VLOOKUP(C65,'60男雙 (2)'!$J$4:$K$26,2,0),999))</f>
        <v>999</v>
      </c>
      <c r="Q65" s="40">
        <f>IF(C65&gt;"",IFERROR(VLOOKUP(C65,'65男雙'!$J$4:$K$27,2,0),999))</f>
        <v>999</v>
      </c>
      <c r="R65" s="91">
        <f>IF(C65&gt;"",IFERROR(VLOOKUP(C65,'70男雙'!$J$4:$K$20,2,0),999))</f>
        <v>12</v>
      </c>
      <c r="S65" s="40">
        <f>IF(C65&gt;"",IFERROR(VLOOKUP(C65,'75男雙'!$J$4:$K$8,2,0),999))</f>
        <v>999</v>
      </c>
      <c r="T65" s="74"/>
    </row>
    <row r="66" spans="1:20" ht="25.2" thickBot="1">
      <c r="A66" s="15"/>
      <c r="B66" s="37" t="s">
        <v>307</v>
      </c>
      <c r="C66" s="12" t="str">
        <f t="shared" si="0"/>
        <v>葉秀蕊</v>
      </c>
      <c r="D66" s="31"/>
      <c r="E66" s="10" t="s">
        <v>308</v>
      </c>
      <c r="F66" s="10"/>
      <c r="G66" s="10" t="s">
        <v>12</v>
      </c>
      <c r="H66" s="32">
        <v>43</v>
      </c>
      <c r="I66" s="32">
        <v>68</v>
      </c>
      <c r="J66" s="96"/>
      <c r="K66" s="96"/>
      <c r="M66" s="73">
        <f>IF(C66&gt;"",IFERROR(VLOOKUP(C66,'45男雙'!$J$4:$K$19,2,0),999),999)</f>
        <v>999</v>
      </c>
      <c r="N66" s="73">
        <f>IF(C66&gt;"",IFERROR(VLOOKUP(C66,'50男雙 '!$J$4:$K$37,2,0),999))</f>
        <v>999</v>
      </c>
      <c r="O66" s="73">
        <f>IF(C66&gt;"",IFERROR(VLOOKUP(C66,'55男雙'!$J$4:$K$35,2,0),999))</f>
        <v>999</v>
      </c>
      <c r="P66" s="82">
        <f>IF(C66&gt;"",IFERROR(VLOOKUP(C66,'60男雙 (2)'!$J$4:$K$26,2,0),999))</f>
        <v>999</v>
      </c>
      <c r="Q66" s="40">
        <f>IF(C66&gt;"",IFERROR(VLOOKUP(C66,'65男雙'!$J$4:$K$27,2,0),999))</f>
        <v>999</v>
      </c>
      <c r="R66" s="40">
        <f>IF(C66&gt;"",IFERROR(VLOOKUP(C66,'70男雙'!$J$4:$K$20,2,0),999))</f>
        <v>999</v>
      </c>
      <c r="S66" s="40">
        <f>IF(C66&gt;"",IFERROR(VLOOKUP(C66,'75男雙'!$J$4:$K$8,2,0),999))</f>
        <v>999</v>
      </c>
      <c r="T66" s="74"/>
    </row>
    <row r="67" spans="1:20" ht="25.2" thickBot="1">
      <c r="A67" s="14">
        <v>33</v>
      </c>
      <c r="B67" s="38" t="s">
        <v>314</v>
      </c>
      <c r="C67" s="12" t="str">
        <f t="shared" si="0"/>
        <v>林毓汀</v>
      </c>
      <c r="D67" s="25" t="s">
        <v>316</v>
      </c>
      <c r="E67" s="6" t="s">
        <v>11</v>
      </c>
      <c r="F67" s="6" t="s">
        <v>12</v>
      </c>
      <c r="G67" s="6"/>
      <c r="H67" s="6">
        <v>44</v>
      </c>
      <c r="I67" s="6">
        <v>67</v>
      </c>
      <c r="J67" s="96">
        <v>1998</v>
      </c>
      <c r="K67" s="96"/>
      <c r="M67" s="73">
        <f>IF(C67&gt;"",IFERROR(VLOOKUP(C67,'45男雙'!$J$4:$K$19,2,0),999),999)</f>
        <v>999</v>
      </c>
      <c r="N67" s="73">
        <f>IF(C67&gt;"",IFERROR(VLOOKUP(C67,'50男雙 '!$J$4:$K$37,2,0),999))</f>
        <v>999</v>
      </c>
      <c r="O67" s="73">
        <f>IF(C67&gt;"",IFERROR(VLOOKUP(C67,'55男雙'!$J$4:$K$35,2,0),999))</f>
        <v>999</v>
      </c>
      <c r="P67" s="82">
        <f>IF(C67&gt;"",IFERROR(VLOOKUP(C67,'60男雙 (2)'!$J$4:$K$26,2,0),999))</f>
        <v>999</v>
      </c>
      <c r="Q67" s="40">
        <f>IF(C67&gt;"",IFERROR(VLOOKUP(C67,'65男雙'!$J$4:$K$27,2,0),999))</f>
        <v>999</v>
      </c>
      <c r="R67" s="40">
        <f>IF(C67&gt;"",IFERROR(VLOOKUP(C67,'70男雙'!$J$4:$K$20,2,0),999))</f>
        <v>999</v>
      </c>
      <c r="S67" s="40">
        <f>IF(C67&gt;"",IFERROR(VLOOKUP(C67,'75男雙'!$J$4:$K$8,2,0),999))</f>
        <v>999</v>
      </c>
      <c r="T67" s="74"/>
    </row>
    <row r="68" spans="1:20" ht="25.2" thickBot="1">
      <c r="A68" s="16"/>
      <c r="B68" s="13" t="s">
        <v>315</v>
      </c>
      <c r="C68" s="12" t="str">
        <f t="shared" ref="C68:C86" si="1">SUBSTITUTE(B68," ","")</f>
        <v>吳長耀</v>
      </c>
      <c r="D68" s="24" t="s">
        <v>317</v>
      </c>
      <c r="E68" s="8" t="s">
        <v>11</v>
      </c>
      <c r="F68" s="8" t="s">
        <v>12</v>
      </c>
      <c r="G68" s="9"/>
      <c r="H68" s="9">
        <v>46</v>
      </c>
      <c r="I68" s="9">
        <v>65</v>
      </c>
      <c r="J68" s="96"/>
      <c r="K68" s="96"/>
      <c r="M68" s="73">
        <f>IF(C68&gt;"",IFERROR(VLOOKUP(C68,'45男雙'!$J$4:$K$19,2,0),999),999)</f>
        <v>999</v>
      </c>
      <c r="N68" s="73">
        <f>IF(C68&gt;"",IFERROR(VLOOKUP(C68,'50男雙 '!$J$4:$K$37,2,0),999))</f>
        <v>999</v>
      </c>
      <c r="O68" s="73">
        <f>IF(C68&gt;"",IFERROR(VLOOKUP(C68,'55男雙'!$J$4:$K$35,2,0),999))</f>
        <v>999</v>
      </c>
      <c r="P68" s="82">
        <f>IF(C68&gt;"",IFERROR(VLOOKUP(C68,'60男雙 (2)'!$J$4:$K$26,2,0),999))</f>
        <v>999</v>
      </c>
      <c r="Q68" s="40">
        <f>IF(C68&gt;"",IFERROR(VLOOKUP(C68,'65男雙'!$J$4:$K$27,2,0),999))</f>
        <v>999</v>
      </c>
      <c r="R68" s="40">
        <f>IF(C68&gt;"",IFERROR(VLOOKUP(C68,'70男雙'!$J$4:$K$20,2,0),999))</f>
        <v>999</v>
      </c>
      <c r="S68" s="40">
        <f>IF(C68&gt;"",IFERROR(VLOOKUP(C68,'75男雙'!$J$4:$K$8,2,0),999))</f>
        <v>999</v>
      </c>
      <c r="T68" s="74"/>
    </row>
    <row r="69" spans="1:20" ht="25.2" thickBot="1">
      <c r="A69" s="15">
        <v>34</v>
      </c>
      <c r="B69" s="41" t="s">
        <v>323</v>
      </c>
      <c r="C69" s="12" t="str">
        <f t="shared" si="1"/>
        <v>陳哲敏</v>
      </c>
      <c r="D69" s="36"/>
      <c r="E69" s="18" t="s">
        <v>60</v>
      </c>
      <c r="F69" s="18" t="s">
        <v>12</v>
      </c>
      <c r="G69" s="18"/>
      <c r="H69" s="18">
        <v>48</v>
      </c>
      <c r="I69" s="18">
        <v>63</v>
      </c>
      <c r="J69" s="96">
        <v>1998</v>
      </c>
      <c r="K69" s="96"/>
      <c r="M69" s="73">
        <f>IF(C69&gt;"",IFERROR(VLOOKUP(C69,'45男雙'!$J$4:$K$19,2,0),999),999)</f>
        <v>999</v>
      </c>
      <c r="N69" s="73">
        <f>IF(C69&gt;"",IFERROR(VLOOKUP(C69,'50男雙 '!$J$4:$K$37,2,0),999))</f>
        <v>999</v>
      </c>
      <c r="O69" s="73">
        <f>IF(C69&gt;"",IFERROR(VLOOKUP(C69,'55男雙'!$J$4:$K$35,2,0),999))</f>
        <v>999</v>
      </c>
      <c r="P69" s="82">
        <f>IF(C69&gt;"",IFERROR(VLOOKUP(C69,'60男雙 (2)'!$J$4:$K$26,2,0),999))</f>
        <v>999</v>
      </c>
      <c r="Q69" s="40">
        <f>IF(C69&gt;"",IFERROR(VLOOKUP(C69,'65男雙'!$J$4:$K$27,2,0),999))</f>
        <v>999</v>
      </c>
      <c r="R69" s="40">
        <f>IF(C69&gt;"",IFERROR(VLOOKUP(C69,'70男雙'!$J$4:$K$20,2,0),999))</f>
        <v>999</v>
      </c>
      <c r="S69" s="40">
        <f>IF(C69&gt;"",IFERROR(VLOOKUP(C69,'75男雙'!$J$4:$K$8,2,0),999))</f>
        <v>999</v>
      </c>
      <c r="T69" s="74"/>
    </row>
    <row r="70" spans="1:20" ht="25.2" thickBot="1">
      <c r="A70" s="15"/>
      <c r="B70" s="37" t="s">
        <v>324</v>
      </c>
      <c r="C70" s="12" t="str">
        <f t="shared" si="1"/>
        <v>韓萬國</v>
      </c>
      <c r="D70" s="31" t="s">
        <v>325</v>
      </c>
      <c r="E70" s="32" t="s">
        <v>60</v>
      </c>
      <c r="F70" s="8" t="s">
        <v>12</v>
      </c>
      <c r="G70" s="10"/>
      <c r="H70" s="32">
        <v>44</v>
      </c>
      <c r="I70" s="32">
        <v>67</v>
      </c>
      <c r="J70" s="96"/>
      <c r="K70" s="96"/>
      <c r="M70" s="73">
        <f>IF(C70&gt;"",IFERROR(VLOOKUP(C70,'45男雙'!$J$4:$K$19,2,0),999),999)</f>
        <v>999</v>
      </c>
      <c r="N70" s="73">
        <f>IF(C70&gt;"",IFERROR(VLOOKUP(C70,'50男雙 '!$J$4:$K$37,2,0),999))</f>
        <v>999</v>
      </c>
      <c r="O70" s="73">
        <f>IF(C70&gt;"",IFERROR(VLOOKUP(C70,'55男雙'!$J$4:$K$35,2,0),999))</f>
        <v>999</v>
      </c>
      <c r="P70" s="82">
        <f>IF(C70&gt;"",IFERROR(VLOOKUP(C70,'60男雙 (2)'!$J$4:$K$26,2,0),999))</f>
        <v>999</v>
      </c>
      <c r="Q70" s="40">
        <f>IF(C70&gt;"",IFERROR(VLOOKUP(C70,'65男雙'!$J$4:$K$27,2,0),999))</f>
        <v>999</v>
      </c>
      <c r="R70" s="40">
        <f>IF(C70&gt;"",IFERROR(VLOOKUP(C70,'70男雙'!$J$4:$K$20,2,0),999))</f>
        <v>999</v>
      </c>
      <c r="S70" s="40">
        <f>IF(C70&gt;"",IFERROR(VLOOKUP(C70,'75男雙'!$J$4:$K$8,2,0),999))</f>
        <v>999</v>
      </c>
      <c r="T70" s="74"/>
    </row>
    <row r="71" spans="1:20" ht="25.2" thickBot="1">
      <c r="A71" s="14">
        <v>35</v>
      </c>
      <c r="B71" s="12" t="s">
        <v>318</v>
      </c>
      <c r="C71" s="12" t="str">
        <f t="shared" si="1"/>
        <v>張微熊</v>
      </c>
      <c r="D71" s="25" t="s">
        <v>321</v>
      </c>
      <c r="E71" s="6" t="s">
        <v>322</v>
      </c>
      <c r="F71" s="6" t="s">
        <v>12</v>
      </c>
      <c r="G71" s="6"/>
      <c r="H71" s="6">
        <v>40</v>
      </c>
      <c r="I71" s="6">
        <v>71</v>
      </c>
      <c r="J71" s="96">
        <v>1998</v>
      </c>
      <c r="K71" s="96"/>
      <c r="M71" s="73">
        <f>IF(C71&gt;"",IFERROR(VLOOKUP(C71,'45男雙'!$J$4:$K$19,2,0),999),999)</f>
        <v>999</v>
      </c>
      <c r="N71" s="73">
        <f>IF(C71&gt;"",IFERROR(VLOOKUP(C71,'50男雙 '!$J$4:$K$37,2,0),999))</f>
        <v>999</v>
      </c>
      <c r="O71" s="73">
        <f>IF(C71&gt;"",IFERROR(VLOOKUP(C71,'55男雙'!$J$4:$K$35,2,0),999))</f>
        <v>999</v>
      </c>
      <c r="P71" s="82">
        <f>IF(C71&gt;"",IFERROR(VLOOKUP(C71,'60男雙 (2)'!$J$4:$K$26,2,0),999))</f>
        <v>999</v>
      </c>
      <c r="Q71" s="40">
        <f>IF(C71&gt;"",IFERROR(VLOOKUP(C71,'65男雙'!$J$4:$K$27,2,0),999))</f>
        <v>999</v>
      </c>
      <c r="R71" s="40">
        <f>IF(C71&gt;"",IFERROR(VLOOKUP(C71,'70男雙'!$J$4:$K$20,2,0),999))</f>
        <v>999</v>
      </c>
      <c r="S71" s="40">
        <f>IF(C71&gt;"",IFERROR(VLOOKUP(C71,'75男雙'!$J$4:$K$8,2,0),999))</f>
        <v>999</v>
      </c>
      <c r="T71" s="74"/>
    </row>
    <row r="72" spans="1:20" ht="25.2" thickBot="1">
      <c r="A72" s="16"/>
      <c r="B72" s="13" t="s">
        <v>319</v>
      </c>
      <c r="C72" s="12" t="str">
        <f t="shared" si="1"/>
        <v>范振祥</v>
      </c>
      <c r="D72" s="24" t="s">
        <v>320</v>
      </c>
      <c r="E72" s="9" t="s">
        <v>322</v>
      </c>
      <c r="F72" s="8" t="s">
        <v>12</v>
      </c>
      <c r="G72" s="9"/>
      <c r="H72" s="9">
        <v>49</v>
      </c>
      <c r="I72" s="9">
        <v>62</v>
      </c>
      <c r="J72" s="96"/>
      <c r="K72" s="96"/>
      <c r="M72" s="73">
        <f>IF(C72&gt;"",IFERROR(VLOOKUP(C72,'45男雙'!$J$4:$K$19,2,0),999),999)</f>
        <v>999</v>
      </c>
      <c r="N72" s="73">
        <f>IF(C72&gt;"",IFERROR(VLOOKUP(C72,'50男雙 '!$J$4:$K$37,2,0),999))</f>
        <v>999</v>
      </c>
      <c r="O72" s="73">
        <f>IF(C72&gt;"",IFERROR(VLOOKUP(C72,'55男雙'!$J$4:$K$35,2,0),999))</f>
        <v>999</v>
      </c>
      <c r="P72" s="82">
        <f>IF(C72&gt;"",IFERROR(VLOOKUP(C72,'60男雙 (2)'!$J$4:$K$26,2,0),999))</f>
        <v>999</v>
      </c>
      <c r="Q72" s="40">
        <f>IF(C72&gt;"",IFERROR(VLOOKUP(C72,'65男雙'!$J$4:$K$27,2,0),999))</f>
        <v>999</v>
      </c>
      <c r="R72" s="40">
        <f>IF(C72&gt;"",IFERROR(VLOOKUP(C72,'70男雙'!$J$4:$K$20,2,0),999))</f>
        <v>999</v>
      </c>
      <c r="S72" s="40">
        <f>IF(C72&gt;"",IFERROR(VLOOKUP(C72,'75男雙'!$J$4:$K$8,2,0),999))</f>
        <v>999</v>
      </c>
      <c r="T72" s="74"/>
    </row>
    <row r="73" spans="1:20" ht="25.2" thickBot="1">
      <c r="A73" s="14">
        <v>36</v>
      </c>
      <c r="B73" s="12" t="s">
        <v>336</v>
      </c>
      <c r="C73" s="12" t="str">
        <f t="shared" si="1"/>
        <v>蔡朝村</v>
      </c>
      <c r="D73" s="25" t="s">
        <v>338</v>
      </c>
      <c r="E73" s="6" t="s">
        <v>11</v>
      </c>
      <c r="F73" s="6" t="s">
        <v>12</v>
      </c>
      <c r="G73" s="6"/>
      <c r="H73" s="6">
        <v>28</v>
      </c>
      <c r="I73" s="6">
        <v>83</v>
      </c>
      <c r="J73" s="96">
        <v>1998</v>
      </c>
      <c r="K73" s="96"/>
      <c r="M73" s="73">
        <f>IF(C73&gt;"",IFERROR(VLOOKUP(C73,'45男雙'!$J$4:$K$19,2,0),999),999)</f>
        <v>999</v>
      </c>
      <c r="N73" s="73">
        <f>IF(C73&gt;"",IFERROR(VLOOKUP(C73,'50男雙 '!$J$4:$K$37,2,0),999))</f>
        <v>999</v>
      </c>
      <c r="O73" s="73">
        <f>IF(C73&gt;"",IFERROR(VLOOKUP(C73,'55男雙'!$J$4:$K$35,2,0),999))</f>
        <v>999</v>
      </c>
      <c r="P73" s="82">
        <f>IF(C73&gt;"",IFERROR(VLOOKUP(C73,'60男雙 (2)'!$J$4:$K$26,2,0),999))</f>
        <v>999</v>
      </c>
      <c r="Q73" s="40">
        <f>IF(C73&gt;"",IFERROR(VLOOKUP(C73,'65男雙'!$J$4:$K$27,2,0),999))</f>
        <v>999</v>
      </c>
      <c r="R73" s="40">
        <f>IF(C73&gt;"",IFERROR(VLOOKUP(C73,'70男雙'!$J$4:$K$20,2,0),999))</f>
        <v>999</v>
      </c>
      <c r="S73" s="40">
        <f>IF(C73&gt;"",IFERROR(VLOOKUP(C73,'75男雙'!$J$4:$K$8,2,0),999))</f>
        <v>999</v>
      </c>
      <c r="T73" s="74"/>
    </row>
    <row r="74" spans="1:20" ht="25.2" thickBot="1">
      <c r="A74" s="16"/>
      <c r="B74" s="13" t="s">
        <v>337</v>
      </c>
      <c r="C74" s="12" t="str">
        <f t="shared" si="1"/>
        <v>郭文祥</v>
      </c>
      <c r="D74" s="24"/>
      <c r="E74" s="8" t="s">
        <v>11</v>
      </c>
      <c r="F74" s="8" t="s">
        <v>12</v>
      </c>
      <c r="G74" s="9"/>
      <c r="H74" s="9">
        <v>51</v>
      </c>
      <c r="I74" s="9">
        <v>60</v>
      </c>
      <c r="J74" s="96"/>
      <c r="K74" s="96"/>
      <c r="M74" s="73">
        <f>IF(C74&gt;"",IFERROR(VLOOKUP(C74,'45男雙'!$J$4:$K$19,2,0),999),999)</f>
        <v>999</v>
      </c>
      <c r="N74" s="73">
        <f>IF(C74&gt;"",IFERROR(VLOOKUP(C74,'50男雙 '!$J$4:$K$37,2,0),999))</f>
        <v>999</v>
      </c>
      <c r="O74" s="73">
        <f>IF(C74&gt;"",IFERROR(VLOOKUP(C74,'55男雙'!$J$4:$K$35,2,0),999))</f>
        <v>999</v>
      </c>
      <c r="P74" s="82">
        <f>IF(C74&gt;"",IFERROR(VLOOKUP(C74,'60男雙 (2)'!$J$4:$K$26,2,0),999))</f>
        <v>999</v>
      </c>
      <c r="Q74" s="40">
        <f>IF(C74&gt;"",IFERROR(VLOOKUP(C74,'65男雙'!$J$4:$K$27,2,0),999))</f>
        <v>999</v>
      </c>
      <c r="R74" s="40">
        <f>IF(C74&gt;"",IFERROR(VLOOKUP(C74,'70男雙'!$J$4:$K$20,2,0),999))</f>
        <v>999</v>
      </c>
      <c r="S74" s="40">
        <f>IF(C74&gt;"",IFERROR(VLOOKUP(C74,'75男雙'!$J$4:$K$8,2,0),999))</f>
        <v>999</v>
      </c>
      <c r="T74" s="74"/>
    </row>
    <row r="75" spans="1:20" ht="25.2" thickBot="1">
      <c r="A75" s="14">
        <v>37</v>
      </c>
      <c r="B75" s="38" t="s">
        <v>345</v>
      </c>
      <c r="C75" s="12" t="str">
        <f t="shared" si="1"/>
        <v>王憲文</v>
      </c>
      <c r="D75" s="25" t="s">
        <v>347</v>
      </c>
      <c r="E75" s="6" t="s">
        <v>11</v>
      </c>
      <c r="F75" s="6" t="s">
        <v>12</v>
      </c>
      <c r="G75" s="6"/>
      <c r="H75" s="6">
        <v>47</v>
      </c>
      <c r="I75" s="6">
        <v>64</v>
      </c>
      <c r="J75" s="96">
        <v>1998</v>
      </c>
      <c r="K75" s="96"/>
      <c r="M75" s="73">
        <f>IF(C75&gt;"",IFERROR(VLOOKUP(C75,'45男雙'!$J$4:$K$19,2,0),999),999)</f>
        <v>999</v>
      </c>
      <c r="N75" s="73">
        <f>IF(C75&gt;"",IFERROR(VLOOKUP(C75,'50男雙 '!$J$4:$K$37,2,0),999))</f>
        <v>999</v>
      </c>
      <c r="O75" s="73">
        <f>IF(C75&gt;"",IFERROR(VLOOKUP(C75,'55男雙'!$J$4:$K$35,2,0),999))</f>
        <v>999</v>
      </c>
      <c r="P75" s="82">
        <f>IF(C75&gt;"",IFERROR(VLOOKUP(C75,'60男雙 (2)'!$J$4:$K$26,2,0),999))</f>
        <v>999</v>
      </c>
      <c r="Q75" s="40">
        <f>IF(C75&gt;"",IFERROR(VLOOKUP(C75,'65男雙'!$J$4:$K$27,2,0),999))</f>
        <v>999</v>
      </c>
      <c r="R75" s="40">
        <f>IF(C75&gt;"",IFERROR(VLOOKUP(C75,'70男雙'!$J$4:$K$20,2,0),999))</f>
        <v>999</v>
      </c>
      <c r="S75" s="40">
        <f>IF(C75&gt;"",IFERROR(VLOOKUP(C75,'75男雙'!$J$4:$K$8,2,0),999))</f>
        <v>999</v>
      </c>
      <c r="T75" s="74"/>
    </row>
    <row r="76" spans="1:20" ht="25.2" thickBot="1">
      <c r="A76" s="15"/>
      <c r="B76" s="37" t="s">
        <v>346</v>
      </c>
      <c r="C76" s="12" t="str">
        <f t="shared" si="1"/>
        <v>何宜芸</v>
      </c>
      <c r="D76" s="31" t="s">
        <v>348</v>
      </c>
      <c r="E76" s="32" t="s">
        <v>143</v>
      </c>
      <c r="F76" s="10"/>
      <c r="G76" s="10" t="s">
        <v>12</v>
      </c>
      <c r="H76" s="32">
        <v>57</v>
      </c>
      <c r="I76" s="32">
        <v>54</v>
      </c>
      <c r="J76" s="96"/>
      <c r="K76" s="96"/>
      <c r="M76" s="73">
        <f>IF(C76&gt;"",IFERROR(VLOOKUP(C76,'45男雙'!$J$4:$K$19,2,0),999),999)</f>
        <v>999</v>
      </c>
      <c r="N76" s="73">
        <f>IF(C76&gt;"",IFERROR(VLOOKUP(C76,'50男雙 '!$J$4:$K$37,2,0),999))</f>
        <v>999</v>
      </c>
      <c r="O76" s="73">
        <f>IF(C76&gt;"",IFERROR(VLOOKUP(C76,'55男雙'!$J$4:$K$35,2,0),999))</f>
        <v>999</v>
      </c>
      <c r="P76" s="82">
        <f>IF(C76&gt;"",IFERROR(VLOOKUP(C76,'60男雙 (2)'!$J$4:$K$26,2,0),999))</f>
        <v>999</v>
      </c>
      <c r="Q76" s="40">
        <f>IF(C76&gt;"",IFERROR(VLOOKUP(C76,'65男雙'!$J$4:$K$27,2,0),999))</f>
        <v>999</v>
      </c>
      <c r="R76" s="40">
        <f>IF(C76&gt;"",IFERROR(VLOOKUP(C76,'70男雙'!$J$4:$K$20,2,0),999))</f>
        <v>999</v>
      </c>
      <c r="S76" s="40">
        <f>IF(C76&gt;"",IFERROR(VLOOKUP(C76,'75男雙'!$J$4:$K$8,2,0),999))</f>
        <v>999</v>
      </c>
      <c r="T76" s="74"/>
    </row>
    <row r="77" spans="1:20" ht="25.2" thickBot="1">
      <c r="A77" s="14">
        <v>38</v>
      </c>
      <c r="B77" s="12" t="s">
        <v>349</v>
      </c>
      <c r="C77" s="12" t="str">
        <f t="shared" si="1"/>
        <v>陳進祥</v>
      </c>
      <c r="D77" s="25" t="s">
        <v>351</v>
      </c>
      <c r="E77" s="6" t="s">
        <v>11</v>
      </c>
      <c r="F77" s="6" t="s">
        <v>12</v>
      </c>
      <c r="G77" s="6"/>
      <c r="H77" s="6">
        <v>45</v>
      </c>
      <c r="I77" s="6">
        <v>66</v>
      </c>
      <c r="J77" s="96">
        <v>1998</v>
      </c>
      <c r="K77" s="96"/>
      <c r="M77" s="73">
        <f>IF(C77&gt;"",IFERROR(VLOOKUP(C77,'45男雙'!$J$4:$K$19,2,0),999),999)</f>
        <v>999</v>
      </c>
      <c r="N77" s="73">
        <f>IF(C77&gt;"",IFERROR(VLOOKUP(C77,'50男雙 '!$J$4:$K$37,2,0),999))</f>
        <v>999</v>
      </c>
      <c r="O77" s="73">
        <f>IF(C77&gt;"",IFERROR(VLOOKUP(C77,'55男雙'!$J$4:$K$35,2,0),999))</f>
        <v>999</v>
      </c>
      <c r="P77" s="82">
        <f>IF(C77&gt;"",IFERROR(VLOOKUP(C77,'60男雙 (2)'!$J$4:$K$26,2,0),999))</f>
        <v>999</v>
      </c>
      <c r="Q77" s="40">
        <f>IF(C77&gt;"",IFERROR(VLOOKUP(C77,'65男雙'!$J$4:$K$27,2,0),999))</f>
        <v>999</v>
      </c>
      <c r="R77" s="40">
        <f>IF(C77&gt;"",IFERROR(VLOOKUP(C77,'70男雙'!$J$4:$K$20,2,0),999))</f>
        <v>999</v>
      </c>
      <c r="S77" s="40">
        <f>IF(C77&gt;"",IFERROR(VLOOKUP(C77,'75男雙'!$J$4:$K$8,2,0),999))</f>
        <v>999</v>
      </c>
      <c r="T77" s="74"/>
    </row>
    <row r="78" spans="1:20" ht="25.2" thickBot="1">
      <c r="A78" s="16"/>
      <c r="B78" s="13" t="s">
        <v>350</v>
      </c>
      <c r="C78" s="12" t="str">
        <f t="shared" si="1"/>
        <v>李建如</v>
      </c>
      <c r="D78" s="24" t="s">
        <v>352</v>
      </c>
      <c r="E78" s="8" t="s">
        <v>25</v>
      </c>
      <c r="F78" s="8" t="s">
        <v>12</v>
      </c>
      <c r="G78" s="9"/>
      <c r="H78" s="9">
        <v>46</v>
      </c>
      <c r="I78" s="9">
        <v>65</v>
      </c>
      <c r="J78" s="96"/>
      <c r="K78" s="96"/>
      <c r="M78" s="73">
        <f>IF(C78&gt;"",IFERROR(VLOOKUP(C78,'45男雙'!$J$4:$K$19,2,0),999),999)</f>
        <v>999</v>
      </c>
      <c r="N78" s="73">
        <f>IF(C78&gt;"",IFERROR(VLOOKUP(C78,'50男雙 '!$J$4:$K$37,2,0),999))</f>
        <v>999</v>
      </c>
      <c r="O78" s="73">
        <f>IF(C78&gt;"",IFERROR(VLOOKUP(C78,'55男雙'!$J$4:$K$35,2,0),999))</f>
        <v>999</v>
      </c>
      <c r="P78" s="82">
        <f>IF(C78&gt;"",IFERROR(VLOOKUP(C78,'60男雙 (2)'!$J$4:$K$26,2,0),999))</f>
        <v>999</v>
      </c>
      <c r="Q78" s="40">
        <f>IF(C78&gt;"",IFERROR(VLOOKUP(C78,'65男雙'!$J$4:$K$27,2,0),999))</f>
        <v>999</v>
      </c>
      <c r="R78" s="40">
        <f>IF(C78&gt;"",IFERROR(VLOOKUP(C78,'70男雙'!$J$4:$K$20,2,0),999))</f>
        <v>999</v>
      </c>
      <c r="S78" s="40">
        <f>IF(C78&gt;"",IFERROR(VLOOKUP(C78,'75男雙'!$J$4:$K$8,2,0),999))</f>
        <v>999</v>
      </c>
      <c r="T78" s="74"/>
    </row>
    <row r="79" spans="1:20" ht="25.2" thickBot="1">
      <c r="A79" s="14">
        <v>39</v>
      </c>
      <c r="B79" s="12" t="s">
        <v>353</v>
      </c>
      <c r="C79" s="12" t="str">
        <f t="shared" si="1"/>
        <v>顏榮義</v>
      </c>
      <c r="D79" s="25" t="s">
        <v>357</v>
      </c>
      <c r="E79" s="6" t="s">
        <v>11</v>
      </c>
      <c r="F79" s="6" t="s">
        <v>12</v>
      </c>
      <c r="G79" s="6"/>
      <c r="H79" s="6">
        <v>29</v>
      </c>
      <c r="I79" s="6">
        <v>82</v>
      </c>
      <c r="J79" s="96">
        <v>1998</v>
      </c>
      <c r="K79" s="96"/>
      <c r="M79" s="73">
        <f>IF(C79&gt;"",IFERROR(VLOOKUP(C79,'45男雙'!$J$4:$K$19,2,0),999),999)</f>
        <v>999</v>
      </c>
      <c r="N79" s="73">
        <f>IF(C79&gt;"",IFERROR(VLOOKUP(C79,'50男雙 '!$J$4:$K$37,2,0),999))</f>
        <v>999</v>
      </c>
      <c r="O79" s="73">
        <f>IF(C79&gt;"",IFERROR(VLOOKUP(C79,'55男雙'!$J$4:$K$35,2,0),999))</f>
        <v>999</v>
      </c>
      <c r="P79" s="82">
        <f>IF(C79&gt;"",IFERROR(VLOOKUP(C79,'60男雙 (2)'!$J$4:$K$26,2,0),999))</f>
        <v>999</v>
      </c>
      <c r="Q79" s="40">
        <f>IF(C79&gt;"",IFERROR(VLOOKUP(C79,'65男雙'!$J$4:$K$27,2,0),999))</f>
        <v>999</v>
      </c>
      <c r="R79" s="40">
        <f>IF(C79&gt;"",IFERROR(VLOOKUP(C79,'70男雙'!$J$4:$K$20,2,0),999))</f>
        <v>999</v>
      </c>
      <c r="S79" s="40">
        <f>IF(C79&gt;"",IFERROR(VLOOKUP(C79,'75男雙'!$J$4:$K$8,2,0),999))</f>
        <v>999</v>
      </c>
      <c r="T79" s="74"/>
    </row>
    <row r="80" spans="1:20" ht="25.2" thickBot="1">
      <c r="A80" s="16"/>
      <c r="B80" s="13" t="s">
        <v>354</v>
      </c>
      <c r="C80" s="12" t="str">
        <f t="shared" si="1"/>
        <v>胡育霖</v>
      </c>
      <c r="D80" s="24" t="s">
        <v>358</v>
      </c>
      <c r="E80" s="8" t="s">
        <v>11</v>
      </c>
      <c r="F80" s="8" t="s">
        <v>12</v>
      </c>
      <c r="G80" s="9"/>
      <c r="H80" s="9">
        <v>49</v>
      </c>
      <c r="I80" s="9">
        <v>62</v>
      </c>
      <c r="J80" s="96"/>
      <c r="K80" s="96"/>
      <c r="M80" s="73">
        <f>IF(C80&gt;"",IFERROR(VLOOKUP(C80,'45男雙'!$J$4:$K$19,2,0),999),999)</f>
        <v>999</v>
      </c>
      <c r="N80" s="73">
        <f>IF(C80&gt;"",IFERROR(VLOOKUP(C80,'50男雙 '!$J$4:$K$37,2,0),999))</f>
        <v>999</v>
      </c>
      <c r="O80" s="73">
        <f>IF(C80&gt;"",IFERROR(VLOOKUP(C80,'55男雙'!$J$4:$K$35,2,0),999))</f>
        <v>999</v>
      </c>
      <c r="P80" s="82">
        <f>IF(C80&gt;"",IFERROR(VLOOKUP(C80,'60男雙 (2)'!$J$4:$K$26,2,0),999))</f>
        <v>999</v>
      </c>
      <c r="Q80" s="40">
        <f>IF(C80&gt;"",IFERROR(VLOOKUP(C80,'65男雙'!$J$4:$K$27,2,0),999))</f>
        <v>999</v>
      </c>
      <c r="R80" s="40">
        <f>IF(C80&gt;"",IFERROR(VLOOKUP(C80,'70男雙'!$J$4:$K$20,2,0),999))</f>
        <v>999</v>
      </c>
      <c r="S80" s="40">
        <f>IF(C80&gt;"",IFERROR(VLOOKUP(C80,'75男雙'!$J$4:$K$8,2,0),999))</f>
        <v>999</v>
      </c>
      <c r="T80" s="74"/>
    </row>
    <row r="81" spans="1:20" ht="25.2" thickBot="1">
      <c r="A81" s="14">
        <v>40</v>
      </c>
      <c r="B81" s="12" t="s">
        <v>355</v>
      </c>
      <c r="C81" s="12" t="str">
        <f t="shared" si="1"/>
        <v>許明輝</v>
      </c>
      <c r="D81" s="25" t="s">
        <v>359</v>
      </c>
      <c r="E81" s="6" t="s">
        <v>11</v>
      </c>
      <c r="F81" s="6" t="s">
        <v>12</v>
      </c>
      <c r="G81" s="6"/>
      <c r="H81" s="6">
        <v>41</v>
      </c>
      <c r="I81" s="6">
        <v>70</v>
      </c>
      <c r="J81" s="96">
        <v>1998</v>
      </c>
      <c r="K81" s="96"/>
      <c r="M81" s="73">
        <f>IF(C81&gt;"",IFERROR(VLOOKUP(C81,'45男雙'!$J$4:$K$19,2,0),999),999)</f>
        <v>999</v>
      </c>
      <c r="N81" s="73">
        <f>IF(C81&gt;"",IFERROR(VLOOKUP(C81,'50男雙 '!$J$4:$K$37,2,0),999))</f>
        <v>999</v>
      </c>
      <c r="O81" s="73">
        <f>IF(C81&gt;"",IFERROR(VLOOKUP(C81,'55男雙'!$J$4:$K$35,2,0),999))</f>
        <v>999</v>
      </c>
      <c r="P81" s="82">
        <f>IF(C81&gt;"",IFERROR(VLOOKUP(C81,'60男雙 (2)'!$J$4:$K$26,2,0),999))</f>
        <v>999</v>
      </c>
      <c r="Q81" s="40">
        <f>IF(C81&gt;"",IFERROR(VLOOKUP(C81,'65男雙'!$J$4:$K$27,2,0),999))</f>
        <v>999</v>
      </c>
      <c r="R81" s="40">
        <f>IF(C81&gt;"",IFERROR(VLOOKUP(C81,'70男雙'!$J$4:$K$20,2,0),999))</f>
        <v>999</v>
      </c>
      <c r="S81" s="40">
        <f>IF(C81&gt;"",IFERROR(VLOOKUP(C81,'75男雙'!$J$4:$K$8,2,0),999))</f>
        <v>999</v>
      </c>
      <c r="T81" s="74"/>
    </row>
    <row r="82" spans="1:20" ht="25.2" thickBot="1">
      <c r="A82" s="16"/>
      <c r="B82" s="13" t="s">
        <v>356</v>
      </c>
      <c r="C82" s="12" t="str">
        <f t="shared" si="1"/>
        <v>陳慶德</v>
      </c>
      <c r="D82" s="24" t="s">
        <v>360</v>
      </c>
      <c r="E82" s="8" t="s">
        <v>11</v>
      </c>
      <c r="F82" s="8" t="s">
        <v>12</v>
      </c>
      <c r="G82" s="9"/>
      <c r="H82" s="9">
        <v>50</v>
      </c>
      <c r="I82" s="9">
        <v>61</v>
      </c>
      <c r="J82" s="96"/>
      <c r="K82" s="96"/>
      <c r="M82" s="73">
        <f>IF(C82&gt;"",IFERROR(VLOOKUP(C82,'45男雙'!$J$4:$K$19,2,0),999),999)</f>
        <v>999</v>
      </c>
      <c r="N82" s="73">
        <f>IF(C82&gt;"",IFERROR(VLOOKUP(C82,'50男雙 '!$J$4:$K$37,2,0),999))</f>
        <v>999</v>
      </c>
      <c r="O82" s="73">
        <f>IF(C82&gt;"",IFERROR(VLOOKUP(C82,'55男雙'!$J$4:$K$35,2,0),999))</f>
        <v>999</v>
      </c>
      <c r="P82" s="82">
        <f>IF(C82&gt;"",IFERROR(VLOOKUP(C82,'60男雙 (2)'!$J$4:$K$26,2,0),999))</f>
        <v>999</v>
      </c>
      <c r="Q82" s="40">
        <f>IF(C82&gt;"",IFERROR(VLOOKUP(C82,'65男雙'!$J$4:$K$27,2,0),999))</f>
        <v>999</v>
      </c>
      <c r="R82" s="40">
        <f>IF(C82&gt;"",IFERROR(VLOOKUP(C82,'70男雙'!$J$4:$K$20,2,0),999))</f>
        <v>999</v>
      </c>
      <c r="S82" s="40">
        <f>IF(C82&gt;"",IFERROR(VLOOKUP(C82,'75男雙'!$J$4:$K$8,2,0),999))</f>
        <v>999</v>
      </c>
      <c r="T82" s="74"/>
    </row>
    <row r="83" spans="1:20" ht="25.2" thickBot="1">
      <c r="A83" s="14">
        <v>41</v>
      </c>
      <c r="B83" s="12" t="s">
        <v>380</v>
      </c>
      <c r="C83" s="12" t="str">
        <f t="shared" si="1"/>
        <v>陳賢焜</v>
      </c>
      <c r="D83" s="25" t="s">
        <v>382</v>
      </c>
      <c r="E83" s="6" t="s">
        <v>11</v>
      </c>
      <c r="F83" s="6" t="s">
        <v>12</v>
      </c>
      <c r="G83" s="6"/>
      <c r="H83" s="6">
        <v>46</v>
      </c>
      <c r="I83" s="6">
        <v>65</v>
      </c>
      <c r="J83" s="96">
        <v>1998</v>
      </c>
      <c r="K83" s="96"/>
      <c r="M83" s="73">
        <f>IF(C83&gt;"",IFERROR(VLOOKUP(C83,'45男雙'!$J$4:$K$19,2,0),999),999)</f>
        <v>999</v>
      </c>
      <c r="N83" s="73">
        <f>IF(C83&gt;"",IFERROR(VLOOKUP(C83,'50男雙 '!$J$4:$K$37,2,0),999))</f>
        <v>999</v>
      </c>
      <c r="O83" s="73">
        <f>IF(C83&gt;"",IFERROR(VLOOKUP(C83,'55男雙'!$J$4:$K$35,2,0),999))</f>
        <v>999</v>
      </c>
      <c r="P83" s="82">
        <f>IF(C83&gt;"",IFERROR(VLOOKUP(C83,'60男雙 (2)'!$J$4:$K$26,2,0),999))</f>
        <v>999</v>
      </c>
      <c r="Q83" s="40">
        <f>IF(C83&gt;"",IFERROR(VLOOKUP(C83,'65男雙'!$J$4:$K$27,2,0),999))</f>
        <v>999</v>
      </c>
      <c r="R83" s="40">
        <f>IF(C83&gt;"",IFERROR(VLOOKUP(C83,'70男雙'!$J$4:$K$20,2,0),999))</f>
        <v>999</v>
      </c>
      <c r="S83" s="40">
        <f>IF(C83&gt;"",IFERROR(VLOOKUP(C83,'75男雙'!$J$4:$K$8,2,0),999))</f>
        <v>999</v>
      </c>
      <c r="T83" s="74"/>
    </row>
    <row r="84" spans="1:20" ht="25.2" thickBot="1">
      <c r="A84" s="16"/>
      <c r="B84" s="13" t="s">
        <v>381</v>
      </c>
      <c r="C84" s="12" t="str">
        <f t="shared" si="1"/>
        <v>陳堯智</v>
      </c>
      <c r="D84" s="24" t="s">
        <v>383</v>
      </c>
      <c r="E84" s="8" t="s">
        <v>11</v>
      </c>
      <c r="F84" s="8" t="s">
        <v>12</v>
      </c>
      <c r="G84" s="9"/>
      <c r="H84" s="9">
        <v>46</v>
      </c>
      <c r="I84" s="9">
        <v>65</v>
      </c>
      <c r="J84" s="96"/>
      <c r="K84" s="96"/>
      <c r="M84" s="73">
        <f>IF(C84&gt;"",IFERROR(VLOOKUP(C84,'45男雙'!$J$4:$K$19,2,0),999),999)</f>
        <v>999</v>
      </c>
      <c r="N84" s="73">
        <f>IF(C84&gt;"",IFERROR(VLOOKUP(C84,'50男雙 '!$J$4:$K$37,2,0),999))</f>
        <v>999</v>
      </c>
      <c r="O84" s="73">
        <f>IF(C84&gt;"",IFERROR(VLOOKUP(C84,'55男雙'!$J$4:$K$35,2,0),999))</f>
        <v>999</v>
      </c>
      <c r="P84" s="82">
        <f>IF(C84&gt;"",IFERROR(VLOOKUP(C84,'60男雙 (2)'!$J$4:$K$26,2,0),999))</f>
        <v>999</v>
      </c>
      <c r="Q84" s="40">
        <f>IF(C84&gt;"",IFERROR(VLOOKUP(C84,'65男雙'!$J$4:$K$27,2,0),999))</f>
        <v>999</v>
      </c>
      <c r="R84" s="40">
        <f>IF(C84&gt;"",IFERROR(VLOOKUP(C84,'70男雙'!$J$4:$K$20,2,0),999))</f>
        <v>999</v>
      </c>
      <c r="S84" s="40">
        <f>IF(C84&gt;"",IFERROR(VLOOKUP(C84,'75男雙'!$J$4:$K$8,2,0),999))</f>
        <v>999</v>
      </c>
      <c r="T84" s="74"/>
    </row>
    <row r="85" spans="1:20" ht="25.2" thickBot="1">
      <c r="A85" s="14">
        <v>42</v>
      </c>
      <c r="B85" s="12" t="s">
        <v>392</v>
      </c>
      <c r="C85" s="12" t="str">
        <f t="shared" si="1"/>
        <v>林志光</v>
      </c>
      <c r="D85" s="25" t="s">
        <v>394</v>
      </c>
      <c r="E85" s="6"/>
      <c r="F85" s="6" t="s">
        <v>12</v>
      </c>
      <c r="G85" s="6"/>
      <c r="H85" s="6">
        <v>49</v>
      </c>
      <c r="I85" s="6">
        <v>62</v>
      </c>
      <c r="J85" s="96">
        <v>1998</v>
      </c>
      <c r="K85" s="96"/>
      <c r="M85" s="73">
        <f>IF(C85&gt;"",IFERROR(VLOOKUP(C85,'45男雙'!$J$4:$K$19,2,0),999),999)</f>
        <v>999</v>
      </c>
      <c r="N85" s="73">
        <f>IF(C85&gt;"",IFERROR(VLOOKUP(C85,'50男雙 '!$J$4:$K$37,2,0),999))</f>
        <v>999</v>
      </c>
      <c r="O85" s="73">
        <f>IF(C85&gt;"",IFERROR(VLOOKUP(C85,'55男雙'!$J$4:$K$35,2,0),999))</f>
        <v>999</v>
      </c>
      <c r="P85" s="82">
        <f>IF(C85&gt;"",IFERROR(VLOOKUP(C85,'60男雙 (2)'!$J$4:$K$26,2,0),999))</f>
        <v>999</v>
      </c>
      <c r="Q85" s="40">
        <f>IF(C85&gt;"",IFERROR(VLOOKUP(C85,'65男雙'!$J$4:$K$27,2,0),999))</f>
        <v>999</v>
      </c>
      <c r="R85" s="40">
        <f>IF(C85&gt;"",IFERROR(VLOOKUP(C85,'70男雙'!$J$4:$K$20,2,0),999))</f>
        <v>999</v>
      </c>
      <c r="S85" s="40">
        <f>IF(C85&gt;"",IFERROR(VLOOKUP(C85,'75男雙'!$J$4:$K$8,2,0),999))</f>
        <v>999</v>
      </c>
      <c r="T85" s="74"/>
    </row>
    <row r="86" spans="1:20" ht="25.2" thickBot="1">
      <c r="A86" s="16"/>
      <c r="B86" s="13" t="s">
        <v>393</v>
      </c>
      <c r="C86" s="12" t="str">
        <f t="shared" si="1"/>
        <v>張月雲</v>
      </c>
      <c r="D86" s="24" t="s">
        <v>395</v>
      </c>
      <c r="E86" s="9"/>
      <c r="F86" s="8"/>
      <c r="G86" s="8" t="s">
        <v>12</v>
      </c>
      <c r="H86" s="9">
        <v>52</v>
      </c>
      <c r="I86" s="9">
        <v>59</v>
      </c>
      <c r="J86" s="96"/>
      <c r="K86" s="96"/>
      <c r="M86" s="73">
        <f>IF(C86&gt;"",IFERROR(VLOOKUP(C86,'45男雙'!$J$4:$K$19,2,0),999),999)</f>
        <v>999</v>
      </c>
      <c r="N86" s="73">
        <f>IF(C86&gt;"",IFERROR(VLOOKUP(C86,'50男雙 '!$J$4:$K$37,2,0),999))</f>
        <v>999</v>
      </c>
      <c r="O86" s="73">
        <f>IF(C86&gt;"",IFERROR(VLOOKUP(C86,'55男雙'!$J$4:$K$35,2,0),999))</f>
        <v>999</v>
      </c>
      <c r="P86" s="82">
        <f>IF(C86&gt;"",IFERROR(VLOOKUP(C86,'60男雙 (2)'!$J$4:$K$26,2,0),999))</f>
        <v>999</v>
      </c>
      <c r="Q86" s="40">
        <f>IF(C86&gt;"",IFERROR(VLOOKUP(C86,'65男雙'!$J$4:$K$27,2,0),999))</f>
        <v>999</v>
      </c>
      <c r="R86" s="40">
        <f>IF(C86&gt;"",IFERROR(VLOOKUP(C86,'70男雙'!$J$4:$K$20,2,0),999))</f>
        <v>999</v>
      </c>
      <c r="S86" s="40">
        <f>IF(C86&gt;"",IFERROR(VLOOKUP(C86,'75男雙'!$J$4:$K$8,2,0),999))</f>
        <v>999</v>
      </c>
      <c r="T86" s="74"/>
    </row>
    <row r="87" spans="1:20">
      <c r="A87" s="14">
        <v>43</v>
      </c>
      <c r="C87" s="42" t="s">
        <v>572</v>
      </c>
      <c r="D87" s="36" t="s">
        <v>573</v>
      </c>
      <c r="E87" s="84" t="s">
        <v>60</v>
      </c>
      <c r="F87" s="84"/>
      <c r="G87" s="84" t="s">
        <v>12</v>
      </c>
      <c r="H87" s="84">
        <v>59</v>
      </c>
      <c r="I87" s="84">
        <v>52</v>
      </c>
      <c r="J87" s="96">
        <v>1998</v>
      </c>
      <c r="K87" s="96"/>
      <c r="M87" s="73">
        <f>IF(C87&gt;"",IFERROR(VLOOKUP(C87,'45男雙'!$J$4:$K$19,2,0),999),999)</f>
        <v>999</v>
      </c>
      <c r="N87" s="73">
        <f>IF(C87&gt;"",IFERROR(VLOOKUP(C87,'50男雙 '!$J$4:$K$37,2,0),999))</f>
        <v>999</v>
      </c>
      <c r="O87" s="73">
        <f>IF(C87&gt;"",IFERROR(VLOOKUP(C87,'55男雙'!$J$4:$K$35,2,0),999))</f>
        <v>999</v>
      </c>
      <c r="P87" s="85">
        <f>IF(C87&gt;"",IFERROR(VLOOKUP(C87,'60男雙 (2)'!$J$4:$K$26,2,0),999))</f>
        <v>999</v>
      </c>
      <c r="Q87" s="85">
        <f>IF(C87&gt;"",IFERROR(VLOOKUP(C87,'65男雙'!$J$4:$K$27,2,0),999))</f>
        <v>999</v>
      </c>
      <c r="R87" s="85">
        <f>IF(C87&gt;"",IFERROR(VLOOKUP(C87,'70男雙'!$J$4:$K$20,2,0),999))</f>
        <v>999</v>
      </c>
      <c r="S87" s="85">
        <f>IF(C87&gt;"",IFERROR(VLOOKUP(C87,'75男雙'!$J$4:$K$8,2,0),999))</f>
        <v>999</v>
      </c>
    </row>
    <row r="88" spans="1:20" ht="25.2" thickBot="1">
      <c r="A88" s="16"/>
      <c r="C88" s="13" t="s">
        <v>574</v>
      </c>
      <c r="D88" s="24" t="s">
        <v>575</v>
      </c>
      <c r="E88" s="8" t="s">
        <v>11</v>
      </c>
      <c r="F88" s="8"/>
      <c r="G88" s="8" t="s">
        <v>12</v>
      </c>
      <c r="H88" s="9">
        <v>59</v>
      </c>
      <c r="I88" s="9">
        <v>52</v>
      </c>
      <c r="J88" s="96"/>
      <c r="K88" s="96"/>
      <c r="M88" s="73">
        <f>IF(C88&gt;"",IFERROR(VLOOKUP(C88,'45男雙'!$J$4:$K$19,2,0),999),999)</f>
        <v>999</v>
      </c>
      <c r="N88" s="73">
        <f>IF(C88&gt;"",IFERROR(VLOOKUP(C88,'50男雙 '!$J$4:$K$37,2,0),999))</f>
        <v>999</v>
      </c>
      <c r="O88" s="73">
        <f>IF(C88&gt;"",IFERROR(VLOOKUP(C88,'55男雙'!$J$4:$K$35,2,0),999))</f>
        <v>999</v>
      </c>
      <c r="P88" s="85">
        <f>IF(C88&gt;"",IFERROR(VLOOKUP(C88,'60男雙 (2)'!$J$4:$K$26,2,0),999))</f>
        <v>999</v>
      </c>
      <c r="Q88" s="85">
        <f>IF(C88&gt;"",IFERROR(VLOOKUP(C88,'65男雙'!$J$4:$K$27,2,0),999))</f>
        <v>999</v>
      </c>
      <c r="R88" s="85">
        <f>IF(C88&gt;"",IFERROR(VLOOKUP(C88,'70男雙'!$J$4:$K$20,2,0),999))</f>
        <v>999</v>
      </c>
      <c r="S88" s="85">
        <f>IF(C88&gt;"",IFERROR(VLOOKUP(C88,'75男雙'!$J$4:$K$8,2,0),999))</f>
        <v>999</v>
      </c>
    </row>
    <row r="89" spans="1:20">
      <c r="A89" s="14">
        <v>44</v>
      </c>
      <c r="C89" s="42" t="s">
        <v>577</v>
      </c>
      <c r="D89" s="36" t="s">
        <v>578</v>
      </c>
      <c r="E89" s="89" t="s">
        <v>580</v>
      </c>
      <c r="F89" s="89"/>
      <c r="G89" s="89"/>
      <c r="H89" s="89">
        <v>40</v>
      </c>
      <c r="I89" s="89">
        <v>71</v>
      </c>
      <c r="J89" s="96">
        <v>1998</v>
      </c>
      <c r="K89" s="96"/>
      <c r="M89" s="73">
        <f>IF(C89&gt;"",IFERROR(VLOOKUP(C89,'45男雙'!$J$4:$K$19,2,0),999),999)</f>
        <v>999</v>
      </c>
      <c r="N89" s="73">
        <f>IF(C89&gt;"",IFERROR(VLOOKUP(C89,'50男雙 '!$J$4:$K$37,2,0),999))</f>
        <v>999</v>
      </c>
      <c r="O89" s="73">
        <f>IF(C89&gt;"",IFERROR(VLOOKUP(C89,'55男雙'!$J$4:$K$35,2,0),999))</f>
        <v>999</v>
      </c>
      <c r="P89" s="88">
        <f>IF(C89&gt;"",IFERROR(VLOOKUP(C89,'60男雙 (2)'!$J$4:$K$26,2,0),999))</f>
        <v>999</v>
      </c>
      <c r="Q89" s="88">
        <f>IF(C89&gt;"",IFERROR(VLOOKUP(C89,'65男雙'!$J$4:$K$27,2,0),999))</f>
        <v>999</v>
      </c>
      <c r="R89" s="88">
        <f>IF(C89&gt;"",IFERROR(VLOOKUP(C89,'70男雙'!$J$4:$K$20,2,0),999))</f>
        <v>999</v>
      </c>
      <c r="S89" s="88">
        <f>IF(C89&gt;"",IFERROR(VLOOKUP(C89,'75男雙'!$J$4:$K$8,2,0),999))</f>
        <v>999</v>
      </c>
    </row>
    <row r="90" spans="1:20" ht="25.2" thickBot="1">
      <c r="A90" s="16"/>
      <c r="C90" s="13" t="s">
        <v>579</v>
      </c>
      <c r="D90" s="24"/>
      <c r="E90" s="8"/>
      <c r="F90" s="8"/>
      <c r="G90" s="8"/>
      <c r="H90" s="9">
        <v>47</v>
      </c>
      <c r="I90" s="9">
        <v>63</v>
      </c>
      <c r="J90" s="96"/>
      <c r="K90" s="96"/>
      <c r="M90" s="73">
        <f>IF(C90&gt;"",IFERROR(VLOOKUP(C90,'45男雙'!$J$4:$K$19,2,0),999),999)</f>
        <v>999</v>
      </c>
      <c r="N90" s="73">
        <f>IF(C90&gt;"",IFERROR(VLOOKUP(C90,'50男雙 '!$J$4:$K$37,2,0),999))</f>
        <v>999</v>
      </c>
      <c r="O90" s="73">
        <f>IF(C90&gt;"",IFERROR(VLOOKUP(C90,'55男雙'!$J$4:$K$35,2,0),999))</f>
        <v>999</v>
      </c>
      <c r="P90" s="88">
        <f>IF(C90&gt;"",IFERROR(VLOOKUP(C90,'60男雙 (2)'!$J$4:$K$26,2,0),999))</f>
        <v>999</v>
      </c>
      <c r="Q90" s="88">
        <f>IF(C90&gt;"",IFERROR(VLOOKUP(C90,'65男雙'!$J$4:$K$27,2,0),999))</f>
        <v>999</v>
      </c>
      <c r="R90" s="88">
        <f>IF(C90&gt;"",IFERROR(VLOOKUP(C90,'70男雙'!$J$4:$K$20,2,0),999))</f>
        <v>999</v>
      </c>
      <c r="S90" s="88">
        <f>IF(C90&gt;"",IFERROR(VLOOKUP(C90,'75男雙'!$J$4:$K$8,2,0),999))</f>
        <v>999</v>
      </c>
    </row>
  </sheetData>
  <sortState xmlns:xlrd2="http://schemas.microsoft.com/office/spreadsheetml/2017/richdata2" ref="V3:V86">
    <sortCondition ref="V3:V86"/>
  </sortState>
  <mergeCells count="88">
    <mergeCell ref="J89:J90"/>
    <mergeCell ref="K89:K90"/>
    <mergeCell ref="J83:J84"/>
    <mergeCell ref="K83:K84"/>
    <mergeCell ref="J85:J86"/>
    <mergeCell ref="K85:K86"/>
    <mergeCell ref="J79:J80"/>
    <mergeCell ref="K79:K80"/>
    <mergeCell ref="J81:J82"/>
    <mergeCell ref="K81:K82"/>
    <mergeCell ref="J75:J76"/>
    <mergeCell ref="K75:K76"/>
    <mergeCell ref="J77:J78"/>
    <mergeCell ref="K77:K78"/>
    <mergeCell ref="J71:J72"/>
    <mergeCell ref="K71:K72"/>
    <mergeCell ref="J73:J74"/>
    <mergeCell ref="K73:K74"/>
    <mergeCell ref="J67:J68"/>
    <mergeCell ref="K67:K68"/>
    <mergeCell ref="J69:J70"/>
    <mergeCell ref="K69:K70"/>
    <mergeCell ref="J63:J64"/>
    <mergeCell ref="K63:K64"/>
    <mergeCell ref="J65:J66"/>
    <mergeCell ref="K65:K66"/>
    <mergeCell ref="J59:J60"/>
    <mergeCell ref="K59:K60"/>
    <mergeCell ref="J61:J62"/>
    <mergeCell ref="K61:K62"/>
    <mergeCell ref="J55:J56"/>
    <mergeCell ref="K55:K56"/>
    <mergeCell ref="J57:J58"/>
    <mergeCell ref="K57:K58"/>
    <mergeCell ref="J51:J52"/>
    <mergeCell ref="K51:K52"/>
    <mergeCell ref="J53:J54"/>
    <mergeCell ref="K53:K54"/>
    <mergeCell ref="J47:J48"/>
    <mergeCell ref="K47:K48"/>
    <mergeCell ref="J49:J50"/>
    <mergeCell ref="K49:K50"/>
    <mergeCell ref="J43:J44"/>
    <mergeCell ref="K43:K44"/>
    <mergeCell ref="J45:J46"/>
    <mergeCell ref="K45:K46"/>
    <mergeCell ref="J39:J40"/>
    <mergeCell ref="K39:K40"/>
    <mergeCell ref="J41:J42"/>
    <mergeCell ref="K41:K42"/>
    <mergeCell ref="J35:J36"/>
    <mergeCell ref="K35:K36"/>
    <mergeCell ref="J37:J38"/>
    <mergeCell ref="K37:K38"/>
    <mergeCell ref="J33:J34"/>
    <mergeCell ref="K33:K34"/>
    <mergeCell ref="J27:J28"/>
    <mergeCell ref="K27:K28"/>
    <mergeCell ref="J29:J30"/>
    <mergeCell ref="K29:K30"/>
    <mergeCell ref="J15:J16"/>
    <mergeCell ref="K15:K16"/>
    <mergeCell ref="J17:J18"/>
    <mergeCell ref="K17:K18"/>
    <mergeCell ref="K87:K88"/>
    <mergeCell ref="J87:J88"/>
    <mergeCell ref="J19:J20"/>
    <mergeCell ref="K19:K20"/>
    <mergeCell ref="J23:J24"/>
    <mergeCell ref="K23:K24"/>
    <mergeCell ref="J25:J26"/>
    <mergeCell ref="K25:K26"/>
    <mergeCell ref="J21:J22"/>
    <mergeCell ref="K21:K22"/>
    <mergeCell ref="J31:J32"/>
    <mergeCell ref="K31:K32"/>
    <mergeCell ref="J3:J4"/>
    <mergeCell ref="K3:K4"/>
    <mergeCell ref="J5:J6"/>
    <mergeCell ref="K5:K6"/>
    <mergeCell ref="J11:J12"/>
    <mergeCell ref="K11:K12"/>
    <mergeCell ref="J13:J14"/>
    <mergeCell ref="K13:K14"/>
    <mergeCell ref="J7:J8"/>
    <mergeCell ref="K7:K8"/>
    <mergeCell ref="J9:J10"/>
    <mergeCell ref="K9:K10"/>
  </mergeCells>
  <phoneticPr fontId="1" type="noConversion"/>
  <pageMargins left="0" right="0" top="0" bottom="0" header="0" footer="0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1FA0-807F-4626-B46E-00538D979312}">
  <dimension ref="A1"/>
  <sheetViews>
    <sheetView workbookViewId="0">
      <selection activeCell="K23" sqref="K23"/>
    </sheetView>
  </sheetViews>
  <sheetFormatPr defaultRowHeight="16.2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4732-A79D-4DF8-BACE-6CF8B6485158}">
  <dimension ref="B1:M19"/>
  <sheetViews>
    <sheetView zoomScale="80" zoomScaleNormal="80" workbookViewId="0">
      <selection activeCell="K4" sqref="K4"/>
    </sheetView>
  </sheetViews>
  <sheetFormatPr defaultColWidth="9" defaultRowHeight="16.2"/>
  <cols>
    <col min="1" max="1" width="7.44140625" style="48" customWidth="1"/>
    <col min="2" max="2" width="9" style="54"/>
    <col min="3" max="3" width="8.21875" style="54" customWidth="1"/>
    <col min="4" max="4" width="14.109375" style="54" customWidth="1"/>
    <col min="5" max="5" width="12.44140625" style="54" customWidth="1"/>
    <col min="6" max="6" width="13.109375" style="54" customWidth="1"/>
    <col min="7" max="7" width="12.109375" style="54" customWidth="1"/>
    <col min="8" max="13" width="9" style="47"/>
    <col min="14" max="16384" width="9" style="48"/>
  </cols>
  <sheetData>
    <row r="1" spans="2:13" s="46" customFormat="1" ht="19.8">
      <c r="B1" s="100" t="s">
        <v>396</v>
      </c>
      <c r="C1" s="100"/>
      <c r="D1" s="100"/>
      <c r="E1" s="100"/>
      <c r="F1" s="100"/>
      <c r="G1" s="100"/>
      <c r="H1" s="45"/>
      <c r="I1" s="45"/>
      <c r="J1" s="45"/>
      <c r="K1" s="45"/>
      <c r="L1" s="45"/>
      <c r="M1" s="45"/>
    </row>
    <row r="2" spans="2:13" ht="18" customHeight="1">
      <c r="B2" s="101"/>
      <c r="C2" s="101"/>
      <c r="D2" s="101"/>
      <c r="E2" s="101"/>
      <c r="F2" s="101"/>
      <c r="G2" s="101"/>
    </row>
    <row r="3" spans="2:13" ht="31.2">
      <c r="B3" s="49" t="s">
        <v>397</v>
      </c>
      <c r="C3" s="49" t="s">
        <v>398</v>
      </c>
      <c r="D3" s="49" t="s">
        <v>399</v>
      </c>
      <c r="E3" s="49" t="s">
        <v>400</v>
      </c>
      <c r="F3" s="50" t="s">
        <v>401</v>
      </c>
      <c r="G3" s="50" t="s">
        <v>402</v>
      </c>
    </row>
    <row r="4" spans="2:13">
      <c r="B4" s="49">
        <v>1</v>
      </c>
      <c r="C4" s="49">
        <v>1</v>
      </c>
      <c r="D4" s="51" t="s">
        <v>403</v>
      </c>
      <c r="E4" s="49">
        <f t="shared" ref="E4:E19" si="0">F4+G4</f>
        <v>30</v>
      </c>
      <c r="F4" s="49">
        <v>15</v>
      </c>
      <c r="G4" s="51">
        <v>15</v>
      </c>
      <c r="J4" s="47" t="str">
        <f>SUBSTITUTE(D4," ","")</f>
        <v>葉育銘</v>
      </c>
      <c r="K4" s="47">
        <f>IF(D4&lt;&gt;"",IF(C4&gt;1000,K3,IF(C4="",K3,C4)),999)</f>
        <v>1</v>
      </c>
    </row>
    <row r="5" spans="2:13">
      <c r="B5" s="49">
        <v>2</v>
      </c>
      <c r="C5" s="49" t="s">
        <v>404</v>
      </c>
      <c r="D5" s="51" t="s">
        <v>405</v>
      </c>
      <c r="E5" s="49">
        <f t="shared" si="0"/>
        <v>30</v>
      </c>
      <c r="F5" s="49">
        <v>15</v>
      </c>
      <c r="G5" s="51">
        <v>15</v>
      </c>
      <c r="J5" s="47" t="str">
        <f t="shared" ref="J5:J19" si="1">SUBSTITUTE(D5," ","")</f>
        <v>郭旭東</v>
      </c>
      <c r="K5" s="47">
        <f t="shared" ref="K5:K19" si="2">IF(D5&lt;&gt;"",IF(C5&gt;1000,K4,IF(C5="",K4,C5)),999)</f>
        <v>1</v>
      </c>
    </row>
    <row r="6" spans="2:13">
      <c r="B6" s="49">
        <v>3</v>
      </c>
      <c r="C6" s="49">
        <v>3</v>
      </c>
      <c r="D6" s="51" t="s">
        <v>406</v>
      </c>
      <c r="E6" s="49">
        <f t="shared" si="0"/>
        <v>15</v>
      </c>
      <c r="F6" s="49">
        <v>5</v>
      </c>
      <c r="G6" s="51">
        <v>10</v>
      </c>
      <c r="J6" s="47" t="str">
        <f t="shared" si="1"/>
        <v>謝憲宜</v>
      </c>
      <c r="K6" s="47">
        <f t="shared" si="2"/>
        <v>3</v>
      </c>
    </row>
    <row r="7" spans="2:13">
      <c r="B7" s="49">
        <v>4</v>
      </c>
      <c r="C7" s="49" t="s">
        <v>404</v>
      </c>
      <c r="D7" s="51" t="s">
        <v>407</v>
      </c>
      <c r="E7" s="49">
        <f t="shared" si="0"/>
        <v>15</v>
      </c>
      <c r="F7" s="49">
        <v>5</v>
      </c>
      <c r="G7" s="51">
        <v>10</v>
      </c>
      <c r="J7" s="47" t="str">
        <f t="shared" si="1"/>
        <v>陳銘曲</v>
      </c>
      <c r="K7" s="47">
        <f t="shared" si="2"/>
        <v>3</v>
      </c>
    </row>
    <row r="8" spans="2:13">
      <c r="B8" s="49">
        <v>5</v>
      </c>
      <c r="C8" s="49" t="s">
        <v>404</v>
      </c>
      <c r="D8" s="52" t="s">
        <v>408</v>
      </c>
      <c r="E8" s="49">
        <f t="shared" si="0"/>
        <v>15</v>
      </c>
      <c r="F8" s="49">
        <v>10</v>
      </c>
      <c r="G8" s="49">
        <v>5</v>
      </c>
      <c r="J8" s="47" t="str">
        <f t="shared" si="1"/>
        <v>陳昭印</v>
      </c>
      <c r="K8" s="47">
        <f t="shared" si="2"/>
        <v>3</v>
      </c>
    </row>
    <row r="9" spans="2:13">
      <c r="B9" s="49">
        <v>6</v>
      </c>
      <c r="C9" s="49" t="s">
        <v>404</v>
      </c>
      <c r="D9" s="51" t="s">
        <v>409</v>
      </c>
      <c r="E9" s="49">
        <f t="shared" si="0"/>
        <v>15</v>
      </c>
      <c r="F9" s="49">
        <v>10</v>
      </c>
      <c r="G9" s="51">
        <v>5</v>
      </c>
      <c r="J9" s="47" t="str">
        <f t="shared" si="1"/>
        <v>余鎮瑋</v>
      </c>
      <c r="K9" s="47">
        <f t="shared" si="2"/>
        <v>3</v>
      </c>
    </row>
    <row r="10" spans="2:13">
      <c r="B10" s="49">
        <v>7</v>
      </c>
      <c r="C10" s="49">
        <v>7</v>
      </c>
      <c r="D10" s="51" t="s">
        <v>410</v>
      </c>
      <c r="E10" s="49">
        <f t="shared" si="0"/>
        <v>5</v>
      </c>
      <c r="F10" s="49"/>
      <c r="G10" s="51">
        <v>5</v>
      </c>
      <c r="J10" s="47" t="str">
        <f t="shared" si="1"/>
        <v>莊茂雄</v>
      </c>
      <c r="K10" s="47">
        <f t="shared" si="2"/>
        <v>7</v>
      </c>
    </row>
    <row r="11" spans="2:13">
      <c r="B11" s="49">
        <v>8</v>
      </c>
      <c r="C11" s="49" t="s">
        <v>404</v>
      </c>
      <c r="D11" s="53" t="s">
        <v>411</v>
      </c>
      <c r="E11" s="49">
        <f t="shared" si="0"/>
        <v>5</v>
      </c>
      <c r="F11" s="51">
        <v>5</v>
      </c>
      <c r="G11" s="49"/>
      <c r="J11" s="47" t="str">
        <f t="shared" si="1"/>
        <v>張逸宸</v>
      </c>
      <c r="K11" s="47">
        <f t="shared" si="2"/>
        <v>7</v>
      </c>
    </row>
    <row r="12" spans="2:13">
      <c r="B12" s="49">
        <v>9</v>
      </c>
      <c r="C12" s="49" t="s">
        <v>404</v>
      </c>
      <c r="D12" s="51" t="s">
        <v>412</v>
      </c>
      <c r="E12" s="49">
        <f t="shared" si="0"/>
        <v>5</v>
      </c>
      <c r="F12" s="49"/>
      <c r="G12" s="51">
        <v>5</v>
      </c>
      <c r="J12" s="47" t="str">
        <f t="shared" si="1"/>
        <v>翁聖欽</v>
      </c>
      <c r="K12" s="47">
        <f t="shared" si="2"/>
        <v>7</v>
      </c>
    </row>
    <row r="13" spans="2:13">
      <c r="B13" s="49">
        <v>10</v>
      </c>
      <c r="C13" s="49" t="s">
        <v>404</v>
      </c>
      <c r="D13" s="53" t="s">
        <v>413</v>
      </c>
      <c r="E13" s="49">
        <f t="shared" si="0"/>
        <v>5</v>
      </c>
      <c r="F13" s="51">
        <v>5</v>
      </c>
      <c r="G13" s="49"/>
      <c r="J13" s="47" t="str">
        <f t="shared" si="1"/>
        <v>李志鴻</v>
      </c>
      <c r="K13" s="47">
        <f t="shared" si="2"/>
        <v>7</v>
      </c>
    </row>
    <row r="14" spans="2:13">
      <c r="B14" s="49">
        <v>11</v>
      </c>
      <c r="C14" s="49">
        <v>11</v>
      </c>
      <c r="D14" s="53" t="s">
        <v>414</v>
      </c>
      <c r="E14" s="49">
        <f t="shared" si="0"/>
        <v>3</v>
      </c>
      <c r="F14" s="51">
        <v>3</v>
      </c>
      <c r="G14" s="49"/>
      <c r="J14" s="47" t="str">
        <f t="shared" si="1"/>
        <v>黃嘉文</v>
      </c>
      <c r="K14" s="47">
        <f t="shared" si="2"/>
        <v>11</v>
      </c>
    </row>
    <row r="15" spans="2:13">
      <c r="B15" s="49">
        <v>12</v>
      </c>
      <c r="C15" s="49" t="s">
        <v>404</v>
      </c>
      <c r="D15" s="53" t="s">
        <v>415</v>
      </c>
      <c r="E15" s="49">
        <f t="shared" si="0"/>
        <v>3</v>
      </c>
      <c r="F15" s="51">
        <v>3</v>
      </c>
      <c r="G15" s="49"/>
      <c r="J15" s="47" t="str">
        <f t="shared" si="1"/>
        <v>黃冠揚</v>
      </c>
      <c r="K15" s="47">
        <f t="shared" si="2"/>
        <v>11</v>
      </c>
    </row>
    <row r="16" spans="2:13">
      <c r="B16" s="49">
        <v>13</v>
      </c>
      <c r="C16" s="49" t="s">
        <v>404</v>
      </c>
      <c r="D16" s="53" t="s">
        <v>416</v>
      </c>
      <c r="E16" s="49">
        <f t="shared" si="0"/>
        <v>3</v>
      </c>
      <c r="F16" s="51">
        <v>3</v>
      </c>
      <c r="G16" s="49"/>
      <c r="J16" s="47" t="str">
        <f t="shared" si="1"/>
        <v>邱筱峰</v>
      </c>
      <c r="K16" s="47">
        <f t="shared" si="2"/>
        <v>11</v>
      </c>
    </row>
    <row r="17" spans="2:11">
      <c r="B17" s="49">
        <v>14</v>
      </c>
      <c r="C17" s="49" t="s">
        <v>404</v>
      </c>
      <c r="D17" s="53" t="s">
        <v>417</v>
      </c>
      <c r="E17" s="49">
        <f t="shared" si="0"/>
        <v>3</v>
      </c>
      <c r="F17" s="51">
        <v>3</v>
      </c>
      <c r="G17" s="49"/>
      <c r="J17" s="47" t="str">
        <f t="shared" si="1"/>
        <v>林宏哲</v>
      </c>
      <c r="K17" s="47">
        <f t="shared" si="2"/>
        <v>11</v>
      </c>
    </row>
    <row r="18" spans="2:11">
      <c r="B18" s="49">
        <v>15</v>
      </c>
      <c r="C18" s="49" t="s">
        <v>404</v>
      </c>
      <c r="D18" s="53" t="s">
        <v>418</v>
      </c>
      <c r="E18" s="49">
        <f t="shared" si="0"/>
        <v>3</v>
      </c>
      <c r="F18" s="51">
        <v>3</v>
      </c>
      <c r="G18" s="49"/>
      <c r="J18" s="47" t="str">
        <f t="shared" si="1"/>
        <v>吳福隆</v>
      </c>
      <c r="K18" s="47">
        <f t="shared" si="2"/>
        <v>11</v>
      </c>
    </row>
    <row r="19" spans="2:11">
      <c r="B19" s="49">
        <v>16</v>
      </c>
      <c r="C19" s="49" t="s">
        <v>404</v>
      </c>
      <c r="D19" s="53" t="s">
        <v>419</v>
      </c>
      <c r="E19" s="49">
        <f t="shared" si="0"/>
        <v>3</v>
      </c>
      <c r="F19" s="51">
        <v>3</v>
      </c>
      <c r="G19" s="49"/>
      <c r="J19" s="47" t="str">
        <f t="shared" si="1"/>
        <v>余佳賢</v>
      </c>
      <c r="K19" s="47">
        <f t="shared" si="2"/>
        <v>11</v>
      </c>
    </row>
  </sheetData>
  <mergeCells count="2">
    <mergeCell ref="B1:G1"/>
    <mergeCell ref="B2:G2"/>
  </mergeCells>
  <phoneticPr fontId="1" type="noConversion"/>
  <conditionalFormatting sqref="D5">
    <cfRule type="cellIs" dxfId="94" priority="4" stopIfTrue="1" operator="equal">
      <formula>"Bye"</formula>
    </cfRule>
  </conditionalFormatting>
  <conditionalFormatting sqref="D6">
    <cfRule type="cellIs" dxfId="93" priority="3" stopIfTrue="1" operator="equal">
      <formula>"Bye"</formula>
    </cfRule>
  </conditionalFormatting>
  <conditionalFormatting sqref="D7">
    <cfRule type="cellIs" dxfId="92" priority="2" stopIfTrue="1" operator="equal">
      <formula>"Bye"</formula>
    </cfRule>
  </conditionalFormatting>
  <conditionalFormatting sqref="D8">
    <cfRule type="cellIs" dxfId="91" priority="1" stopIfTrue="1" operator="equal">
      <formula>"Bye"</formula>
    </cfRule>
  </conditionalFormatting>
  <conditionalFormatting sqref="D3 D20:D1048576">
    <cfRule type="duplicateValues" dxfId="90" priority="5"/>
    <cfRule type="duplicateValues" dxfId="89" priority="6"/>
    <cfRule type="duplicateValues" dxfId="88" priority="7"/>
  </conditionalFormatting>
  <conditionalFormatting sqref="D3 D20:D1048576">
    <cfRule type="duplicateValues" dxfId="87" priority="8" stopIfTrue="1"/>
  </conditionalFormatting>
  <conditionalFormatting sqref="D1:D3 D18:D1048576">
    <cfRule type="duplicateValues" dxfId="86" priority="9"/>
  </conditionalFormatting>
  <conditionalFormatting sqref="D18:D19">
    <cfRule type="duplicateValues" dxfId="85" priority="10"/>
    <cfRule type="duplicateValues" dxfId="84" priority="11"/>
  </conditionalFormatting>
  <conditionalFormatting sqref="D18:D19">
    <cfRule type="duplicateValues" dxfId="83" priority="12"/>
    <cfRule type="duplicateValues" dxfId="82" priority="13"/>
    <cfRule type="duplicateValues" dxfId="81" priority="14"/>
  </conditionalFormatting>
  <conditionalFormatting sqref="D18:D19">
    <cfRule type="duplicateValues" dxfId="80" priority="15" stopIfTrue="1"/>
    <cfRule type="duplicateValues" dxfId="79" priority="16" stopIfTrue="1"/>
  </conditionalFormatting>
  <conditionalFormatting sqref="D18:D19">
    <cfRule type="duplicateValues" dxfId="78" priority="17" stopIfTrue="1"/>
  </conditionalFormatting>
  <conditionalFormatting sqref="D18:D19">
    <cfRule type="duplicateValues" priority="18"/>
  </conditionalFormatting>
  <conditionalFormatting sqref="D18:D19">
    <cfRule type="duplicateValues" dxfId="77" priority="19"/>
  </conditionalFormatting>
  <conditionalFormatting sqref="D1:D3 D14:D1048576">
    <cfRule type="duplicateValues" dxfId="76" priority="20"/>
  </conditionalFormatting>
  <conditionalFormatting sqref="D1:D1048576">
    <cfRule type="duplicateValues" dxfId="75" priority="21"/>
  </conditionalFormatting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E878-81CE-45BE-9DA3-CA36E89EDB61}">
  <dimension ref="B1:M37"/>
  <sheetViews>
    <sheetView zoomScale="80" zoomScaleNormal="80" workbookViewId="0">
      <selection activeCell="K4" sqref="K4"/>
    </sheetView>
  </sheetViews>
  <sheetFormatPr defaultColWidth="9" defaultRowHeight="16.2"/>
  <cols>
    <col min="1" max="1" width="7.44140625" style="48" customWidth="1"/>
    <col min="2" max="2" width="9" style="54"/>
    <col min="3" max="3" width="8.21875" style="54" customWidth="1"/>
    <col min="4" max="4" width="14.109375" style="54" customWidth="1"/>
    <col min="5" max="5" width="10.6640625" style="54" customWidth="1"/>
    <col min="6" max="6" width="12.88671875" style="54" customWidth="1"/>
    <col min="7" max="7" width="12.6640625" style="54" customWidth="1"/>
    <col min="8" max="13" width="9" style="47"/>
    <col min="14" max="16384" width="9" style="48"/>
  </cols>
  <sheetData>
    <row r="1" spans="2:13" s="46" customFormat="1" ht="19.8">
      <c r="B1" s="100" t="s">
        <v>420</v>
      </c>
      <c r="C1" s="100"/>
      <c r="D1" s="100"/>
      <c r="E1" s="100"/>
      <c r="F1" s="100"/>
      <c r="G1" s="100"/>
      <c r="H1" s="45"/>
      <c r="I1" s="45"/>
      <c r="J1" s="45"/>
      <c r="K1" s="45"/>
      <c r="L1" s="45"/>
      <c r="M1" s="45"/>
    </row>
    <row r="2" spans="2:13" ht="18" customHeight="1">
      <c r="B2" s="101"/>
      <c r="C2" s="101"/>
      <c r="D2" s="101"/>
      <c r="E2" s="101"/>
      <c r="F2" s="101"/>
      <c r="G2" s="101"/>
    </row>
    <row r="3" spans="2:13" ht="31.2">
      <c r="B3" s="49" t="s">
        <v>397</v>
      </c>
      <c r="C3" s="49" t="s">
        <v>398</v>
      </c>
      <c r="D3" s="49" t="s">
        <v>399</v>
      </c>
      <c r="E3" s="49" t="s">
        <v>400</v>
      </c>
      <c r="F3" s="50" t="s">
        <v>401</v>
      </c>
      <c r="G3" s="50" t="s">
        <v>402</v>
      </c>
    </row>
    <row r="4" spans="2:13">
      <c r="B4" s="49">
        <v>1</v>
      </c>
      <c r="C4" s="49">
        <v>1</v>
      </c>
      <c r="D4" s="55" t="s">
        <v>421</v>
      </c>
      <c r="E4" s="49">
        <f t="shared" ref="E4:E37" si="0">G4+F4</f>
        <v>25</v>
      </c>
      <c r="F4" s="49">
        <v>10</v>
      </c>
      <c r="G4" s="51">
        <v>15</v>
      </c>
      <c r="J4" s="47" t="str">
        <f>SUBSTITUTE(D4," ","")</f>
        <v>陳宜超</v>
      </c>
      <c r="K4" s="47">
        <f>IF(D4&lt;&gt;"",IF(C4&gt;1000,K3,IF(C4="",K3,C4)),999)</f>
        <v>1</v>
      </c>
    </row>
    <row r="5" spans="2:13">
      <c r="B5" s="49">
        <v>2</v>
      </c>
      <c r="C5" s="49" t="s">
        <v>404</v>
      </c>
      <c r="D5" s="55" t="s">
        <v>422</v>
      </c>
      <c r="E5" s="49">
        <f t="shared" si="0"/>
        <v>25</v>
      </c>
      <c r="F5" s="49">
        <v>10</v>
      </c>
      <c r="G5" s="51">
        <v>15</v>
      </c>
      <c r="J5" s="47" t="str">
        <f t="shared" ref="J5:J37" si="1">SUBSTITUTE(D5," ","")</f>
        <v>陳文岳</v>
      </c>
      <c r="K5" s="47">
        <f t="shared" ref="K5:K37" si="2">IF(D5&lt;&gt;"",IF(C5&gt;1000,K4,IF(C5="",K4,C5)),999)</f>
        <v>1</v>
      </c>
    </row>
    <row r="6" spans="2:13">
      <c r="B6" s="49">
        <v>3</v>
      </c>
      <c r="C6" s="49">
        <v>3</v>
      </c>
      <c r="D6" s="52" t="s">
        <v>423</v>
      </c>
      <c r="E6" s="49">
        <f t="shared" si="0"/>
        <v>20</v>
      </c>
      <c r="F6" s="49"/>
      <c r="G6" s="49">
        <v>20</v>
      </c>
      <c r="J6" s="47" t="str">
        <f t="shared" si="1"/>
        <v>劉益源</v>
      </c>
      <c r="K6" s="47">
        <f t="shared" si="2"/>
        <v>3</v>
      </c>
    </row>
    <row r="7" spans="2:13">
      <c r="B7" s="49">
        <v>4</v>
      </c>
      <c r="C7" s="49" t="s">
        <v>404</v>
      </c>
      <c r="D7" s="52" t="s">
        <v>424</v>
      </c>
      <c r="E7" s="49">
        <f t="shared" si="0"/>
        <v>20</v>
      </c>
      <c r="F7" s="49"/>
      <c r="G7" s="49">
        <v>20</v>
      </c>
      <c r="J7" s="47" t="str">
        <f t="shared" si="1"/>
        <v>陳寶星</v>
      </c>
      <c r="K7" s="47">
        <f t="shared" si="2"/>
        <v>3</v>
      </c>
    </row>
    <row r="8" spans="2:13">
      <c r="B8" s="49">
        <v>5</v>
      </c>
      <c r="C8" s="49">
        <v>4</v>
      </c>
      <c r="D8" s="56" t="s">
        <v>425</v>
      </c>
      <c r="E8" s="49">
        <f t="shared" si="0"/>
        <v>10</v>
      </c>
      <c r="F8" s="57">
        <v>10</v>
      </c>
      <c r="G8" s="49"/>
      <c r="J8" s="47" t="str">
        <f t="shared" si="1"/>
        <v>韓文喆</v>
      </c>
      <c r="K8" s="47">
        <f t="shared" si="2"/>
        <v>4</v>
      </c>
    </row>
    <row r="9" spans="2:13">
      <c r="B9" s="49">
        <v>6</v>
      </c>
      <c r="C9" s="49" t="s">
        <v>404</v>
      </c>
      <c r="D9" s="55" t="s">
        <v>426</v>
      </c>
      <c r="E9" s="49">
        <f t="shared" si="0"/>
        <v>10</v>
      </c>
      <c r="F9" s="49">
        <v>5</v>
      </c>
      <c r="G9" s="51">
        <v>5</v>
      </c>
      <c r="J9" s="47" t="str">
        <f t="shared" si="1"/>
        <v>戴光志</v>
      </c>
      <c r="K9" s="47">
        <f t="shared" si="2"/>
        <v>4</v>
      </c>
    </row>
    <row r="10" spans="2:13">
      <c r="B10" s="49">
        <v>7</v>
      </c>
      <c r="C10" s="49" t="s">
        <v>404</v>
      </c>
      <c r="D10" s="55" t="s">
        <v>427</v>
      </c>
      <c r="E10" s="49">
        <f t="shared" si="0"/>
        <v>10</v>
      </c>
      <c r="F10" s="49">
        <v>5</v>
      </c>
      <c r="G10" s="51">
        <v>5</v>
      </c>
      <c r="J10" s="47" t="str">
        <f t="shared" si="1"/>
        <v>葉日煌</v>
      </c>
      <c r="K10" s="47">
        <f t="shared" si="2"/>
        <v>4</v>
      </c>
    </row>
    <row r="11" spans="2:13">
      <c r="B11" s="49">
        <v>8</v>
      </c>
      <c r="C11" s="49" t="s">
        <v>404</v>
      </c>
      <c r="D11" s="52" t="s">
        <v>428</v>
      </c>
      <c r="E11" s="49">
        <f t="shared" si="0"/>
        <v>10</v>
      </c>
      <c r="F11" s="49"/>
      <c r="G11" s="49">
        <v>10</v>
      </c>
      <c r="J11" s="47" t="str">
        <f t="shared" si="1"/>
        <v>楊燿隆</v>
      </c>
      <c r="K11" s="47">
        <f t="shared" si="2"/>
        <v>4</v>
      </c>
    </row>
    <row r="12" spans="2:13">
      <c r="B12" s="49">
        <v>9</v>
      </c>
      <c r="C12" s="49" t="s">
        <v>404</v>
      </c>
      <c r="D12" s="52" t="s">
        <v>429</v>
      </c>
      <c r="E12" s="49">
        <f t="shared" si="0"/>
        <v>10</v>
      </c>
      <c r="F12" s="49"/>
      <c r="G12" s="49">
        <v>10</v>
      </c>
      <c r="J12" s="47" t="str">
        <f t="shared" si="1"/>
        <v>黃紹仁</v>
      </c>
      <c r="K12" s="47">
        <f t="shared" si="2"/>
        <v>4</v>
      </c>
    </row>
    <row r="13" spans="2:13">
      <c r="B13" s="49">
        <v>10</v>
      </c>
      <c r="C13" s="49" t="s">
        <v>404</v>
      </c>
      <c r="D13" s="52" t="s">
        <v>430</v>
      </c>
      <c r="E13" s="49">
        <f t="shared" si="0"/>
        <v>10</v>
      </c>
      <c r="F13" s="49"/>
      <c r="G13" s="49">
        <v>10</v>
      </c>
      <c r="J13" s="47" t="str">
        <f t="shared" si="1"/>
        <v>陳民英</v>
      </c>
      <c r="K13" s="47">
        <f t="shared" si="2"/>
        <v>4</v>
      </c>
    </row>
    <row r="14" spans="2:13">
      <c r="B14" s="49">
        <v>11</v>
      </c>
      <c r="C14" s="49" t="s">
        <v>404</v>
      </c>
      <c r="D14" s="55" t="s">
        <v>431</v>
      </c>
      <c r="E14" s="49">
        <f t="shared" si="0"/>
        <v>10</v>
      </c>
      <c r="F14" s="49"/>
      <c r="G14" s="51">
        <v>10</v>
      </c>
      <c r="J14" s="47" t="str">
        <f t="shared" si="1"/>
        <v>郭權財</v>
      </c>
      <c r="K14" s="47">
        <f t="shared" si="2"/>
        <v>4</v>
      </c>
    </row>
    <row r="15" spans="2:13">
      <c r="B15" s="49">
        <v>12</v>
      </c>
      <c r="C15" s="49">
        <v>12</v>
      </c>
      <c r="D15" s="49" t="s">
        <v>432</v>
      </c>
      <c r="E15" s="49">
        <f t="shared" si="0"/>
        <v>8</v>
      </c>
      <c r="F15" s="49">
        <v>5</v>
      </c>
      <c r="G15" s="51">
        <v>3</v>
      </c>
      <c r="J15" s="47" t="str">
        <f t="shared" si="1"/>
        <v>蘇晏永</v>
      </c>
      <c r="K15" s="47">
        <f t="shared" si="2"/>
        <v>12</v>
      </c>
    </row>
    <row r="16" spans="2:13">
      <c r="B16" s="49">
        <v>13</v>
      </c>
      <c r="C16" s="49">
        <v>13</v>
      </c>
      <c r="D16" s="52" t="s">
        <v>433</v>
      </c>
      <c r="E16" s="49">
        <f t="shared" si="0"/>
        <v>5</v>
      </c>
      <c r="F16" s="49"/>
      <c r="G16" s="49">
        <v>5</v>
      </c>
      <c r="J16" s="47" t="str">
        <f t="shared" si="1"/>
        <v>謝治民</v>
      </c>
      <c r="K16" s="47">
        <f t="shared" si="2"/>
        <v>13</v>
      </c>
    </row>
    <row r="17" spans="2:11">
      <c r="B17" s="49">
        <v>14</v>
      </c>
      <c r="C17" s="49" t="s">
        <v>404</v>
      </c>
      <c r="D17" s="56" t="s">
        <v>434</v>
      </c>
      <c r="E17" s="49">
        <f t="shared" si="0"/>
        <v>5</v>
      </c>
      <c r="F17" s="57">
        <v>5</v>
      </c>
      <c r="G17" s="49"/>
      <c r="J17" s="47" t="str">
        <f t="shared" si="1"/>
        <v>蔣宜勳</v>
      </c>
      <c r="K17" s="47">
        <f t="shared" si="2"/>
        <v>13</v>
      </c>
    </row>
    <row r="18" spans="2:11">
      <c r="B18" s="49">
        <v>15</v>
      </c>
      <c r="C18" s="49" t="s">
        <v>404</v>
      </c>
      <c r="D18" s="56" t="s">
        <v>435</v>
      </c>
      <c r="E18" s="49">
        <f t="shared" si="0"/>
        <v>5</v>
      </c>
      <c r="F18" s="57">
        <v>5</v>
      </c>
      <c r="G18" s="49"/>
      <c r="J18" s="47" t="str">
        <f t="shared" si="1"/>
        <v>劉坤明</v>
      </c>
      <c r="K18" s="47">
        <f t="shared" si="2"/>
        <v>13</v>
      </c>
    </row>
    <row r="19" spans="2:11">
      <c r="B19" s="49">
        <v>16</v>
      </c>
      <c r="C19" s="49" t="s">
        <v>404</v>
      </c>
      <c r="D19" s="56" t="s">
        <v>436</v>
      </c>
      <c r="E19" s="49">
        <f t="shared" si="0"/>
        <v>5</v>
      </c>
      <c r="F19" s="57">
        <v>5</v>
      </c>
      <c r="G19" s="49"/>
      <c r="J19" s="47" t="str">
        <f t="shared" si="1"/>
        <v>廖振唯</v>
      </c>
      <c r="K19" s="47">
        <f t="shared" si="2"/>
        <v>13</v>
      </c>
    </row>
    <row r="20" spans="2:11">
      <c r="B20" s="49">
        <v>17</v>
      </c>
      <c r="C20" s="49" t="s">
        <v>404</v>
      </c>
      <c r="D20" s="56" t="s">
        <v>437</v>
      </c>
      <c r="E20" s="49">
        <f t="shared" si="0"/>
        <v>5</v>
      </c>
      <c r="F20" s="57">
        <v>5</v>
      </c>
      <c r="G20" s="49"/>
      <c r="J20" s="47" t="str">
        <f t="shared" si="1"/>
        <v>陳偉成</v>
      </c>
      <c r="K20" s="47">
        <f t="shared" si="2"/>
        <v>13</v>
      </c>
    </row>
    <row r="21" spans="2:11">
      <c r="B21" s="49">
        <v>18</v>
      </c>
      <c r="C21" s="49" t="s">
        <v>404</v>
      </c>
      <c r="D21" s="52" t="s">
        <v>438</v>
      </c>
      <c r="E21" s="49">
        <f t="shared" si="0"/>
        <v>5</v>
      </c>
      <c r="F21" s="49"/>
      <c r="G21" s="49">
        <v>5</v>
      </c>
      <c r="J21" s="47" t="str">
        <f t="shared" si="1"/>
        <v>陳信良</v>
      </c>
      <c r="K21" s="47">
        <f t="shared" si="2"/>
        <v>13</v>
      </c>
    </row>
    <row r="22" spans="2:11">
      <c r="B22" s="49">
        <v>19</v>
      </c>
      <c r="C22" s="49" t="s">
        <v>404</v>
      </c>
      <c r="D22" s="55" t="s">
        <v>439</v>
      </c>
      <c r="E22" s="49">
        <f t="shared" si="0"/>
        <v>5</v>
      </c>
      <c r="F22" s="49"/>
      <c r="G22" s="51">
        <v>5</v>
      </c>
      <c r="J22" s="47" t="str">
        <f t="shared" si="1"/>
        <v>陳俊位</v>
      </c>
      <c r="K22" s="47">
        <f t="shared" si="2"/>
        <v>13</v>
      </c>
    </row>
    <row r="23" spans="2:11">
      <c r="B23" s="49">
        <v>20</v>
      </c>
      <c r="C23" s="49" t="s">
        <v>404</v>
      </c>
      <c r="D23" s="55" t="s">
        <v>440</v>
      </c>
      <c r="E23" s="49">
        <f t="shared" si="0"/>
        <v>5</v>
      </c>
      <c r="F23" s="49"/>
      <c r="G23" s="51">
        <v>5</v>
      </c>
      <c r="J23" s="47" t="str">
        <f t="shared" si="1"/>
        <v>吳俊男</v>
      </c>
      <c r="K23" s="47">
        <f t="shared" si="2"/>
        <v>13</v>
      </c>
    </row>
    <row r="24" spans="2:11">
      <c r="B24" s="49">
        <v>21</v>
      </c>
      <c r="C24" s="49" t="s">
        <v>404</v>
      </c>
      <c r="D24" s="56" t="s">
        <v>441</v>
      </c>
      <c r="E24" s="49">
        <f t="shared" si="0"/>
        <v>5</v>
      </c>
      <c r="F24" s="57">
        <v>5</v>
      </c>
      <c r="G24" s="49"/>
      <c r="J24" s="47" t="str">
        <f t="shared" si="1"/>
        <v>吳甫彥</v>
      </c>
      <c r="K24" s="47">
        <f t="shared" si="2"/>
        <v>13</v>
      </c>
    </row>
    <row r="25" spans="2:11">
      <c r="B25" s="49">
        <v>22</v>
      </c>
      <c r="C25" s="49">
        <v>22</v>
      </c>
      <c r="D25" s="56" t="s">
        <v>442</v>
      </c>
      <c r="E25" s="49">
        <f t="shared" si="0"/>
        <v>3</v>
      </c>
      <c r="F25" s="57">
        <v>3</v>
      </c>
      <c r="G25" s="49"/>
      <c r="J25" s="47" t="str">
        <f t="shared" si="1"/>
        <v>盧英治</v>
      </c>
      <c r="K25" s="47">
        <f t="shared" si="2"/>
        <v>22</v>
      </c>
    </row>
    <row r="26" spans="2:11">
      <c r="B26" s="49">
        <v>23</v>
      </c>
      <c r="C26" s="49" t="s">
        <v>404</v>
      </c>
      <c r="D26" s="56" t="s">
        <v>443</v>
      </c>
      <c r="E26" s="49">
        <f t="shared" si="0"/>
        <v>3</v>
      </c>
      <c r="F26" s="57">
        <v>3</v>
      </c>
      <c r="G26" s="49"/>
      <c r="J26" s="47" t="str">
        <f t="shared" si="1"/>
        <v>黃培恩</v>
      </c>
      <c r="K26" s="47">
        <f t="shared" si="2"/>
        <v>22</v>
      </c>
    </row>
    <row r="27" spans="2:11">
      <c r="B27" s="49">
        <v>24</v>
      </c>
      <c r="C27" s="49" t="s">
        <v>404</v>
      </c>
      <c r="D27" s="56" t="s">
        <v>444</v>
      </c>
      <c r="E27" s="49">
        <f t="shared" si="0"/>
        <v>3</v>
      </c>
      <c r="F27" s="57">
        <v>3</v>
      </c>
      <c r="G27" s="49"/>
      <c r="J27" s="47" t="str">
        <f t="shared" si="1"/>
        <v>陳聰敏</v>
      </c>
      <c r="K27" s="47">
        <f t="shared" si="2"/>
        <v>22</v>
      </c>
    </row>
    <row r="28" spans="2:11">
      <c r="B28" s="49">
        <v>25</v>
      </c>
      <c r="C28" s="49" t="s">
        <v>404</v>
      </c>
      <c r="D28" s="55" t="s">
        <v>445</v>
      </c>
      <c r="E28" s="49">
        <f t="shared" si="0"/>
        <v>3</v>
      </c>
      <c r="F28" s="49"/>
      <c r="G28" s="51">
        <v>3</v>
      </c>
      <c r="J28" s="47" t="str">
        <f t="shared" si="1"/>
        <v>陳孫鎧</v>
      </c>
      <c r="K28" s="47">
        <f t="shared" si="2"/>
        <v>22</v>
      </c>
    </row>
    <row r="29" spans="2:11">
      <c r="B29" s="49">
        <v>26</v>
      </c>
      <c r="C29" s="49" t="s">
        <v>404</v>
      </c>
      <c r="D29" s="56" t="s">
        <v>446</v>
      </c>
      <c r="E29" s="49">
        <f t="shared" si="0"/>
        <v>3</v>
      </c>
      <c r="F29" s="57">
        <v>3</v>
      </c>
      <c r="G29" s="49"/>
      <c r="J29" s="47" t="str">
        <f t="shared" si="1"/>
        <v>翁政棋</v>
      </c>
      <c r="K29" s="47">
        <f t="shared" si="2"/>
        <v>22</v>
      </c>
    </row>
    <row r="30" spans="2:11">
      <c r="B30" s="49">
        <v>27</v>
      </c>
      <c r="C30" s="49" t="s">
        <v>404</v>
      </c>
      <c r="D30" s="55" t="s">
        <v>447</v>
      </c>
      <c r="E30" s="49">
        <f t="shared" si="0"/>
        <v>3</v>
      </c>
      <c r="F30" s="49"/>
      <c r="G30" s="51">
        <v>3</v>
      </c>
      <c r="J30" s="47" t="str">
        <f t="shared" si="1"/>
        <v>林訓平</v>
      </c>
      <c r="K30" s="47">
        <f t="shared" si="2"/>
        <v>22</v>
      </c>
    </row>
    <row r="31" spans="2:11">
      <c r="B31" s="49">
        <v>28</v>
      </c>
      <c r="C31" s="49" t="s">
        <v>404</v>
      </c>
      <c r="D31" s="56" t="s">
        <v>448</v>
      </c>
      <c r="E31" s="49">
        <f t="shared" si="0"/>
        <v>3</v>
      </c>
      <c r="F31" s="57">
        <v>3</v>
      </c>
      <c r="G31" s="49"/>
      <c r="J31" s="47" t="str">
        <f t="shared" si="1"/>
        <v>林長寶</v>
      </c>
      <c r="K31" s="47">
        <f t="shared" si="2"/>
        <v>22</v>
      </c>
    </row>
    <row r="32" spans="2:11">
      <c r="B32" s="49">
        <v>29</v>
      </c>
      <c r="C32" s="49" t="s">
        <v>404</v>
      </c>
      <c r="D32" s="49" t="s">
        <v>449</v>
      </c>
      <c r="E32" s="49">
        <f t="shared" si="0"/>
        <v>3</v>
      </c>
      <c r="F32" s="49"/>
      <c r="G32" s="51">
        <v>3</v>
      </c>
      <c r="J32" s="47" t="str">
        <f t="shared" si="1"/>
        <v>林文欽</v>
      </c>
      <c r="K32" s="47">
        <f t="shared" si="2"/>
        <v>22</v>
      </c>
    </row>
    <row r="33" spans="2:11">
      <c r="B33" s="49">
        <v>30</v>
      </c>
      <c r="C33" s="49" t="s">
        <v>404</v>
      </c>
      <c r="D33" s="56" t="s">
        <v>450</v>
      </c>
      <c r="E33" s="49">
        <f t="shared" si="0"/>
        <v>3</v>
      </c>
      <c r="F33" s="57">
        <v>3</v>
      </c>
      <c r="G33" s="49"/>
      <c r="J33" s="47" t="str">
        <f t="shared" si="1"/>
        <v>李國豪</v>
      </c>
      <c r="K33" s="47">
        <f t="shared" si="2"/>
        <v>22</v>
      </c>
    </row>
    <row r="34" spans="2:11">
      <c r="B34" s="49">
        <v>31</v>
      </c>
      <c r="C34" s="49" t="s">
        <v>404</v>
      </c>
      <c r="D34" s="56" t="s">
        <v>451</v>
      </c>
      <c r="E34" s="49">
        <f t="shared" si="0"/>
        <v>3</v>
      </c>
      <c r="F34" s="57">
        <v>3</v>
      </c>
      <c r="G34" s="49"/>
      <c r="J34" s="47" t="str">
        <f t="shared" si="1"/>
        <v>吳東坤</v>
      </c>
      <c r="K34" s="47">
        <f t="shared" si="2"/>
        <v>22</v>
      </c>
    </row>
    <row r="35" spans="2:11">
      <c r="B35" s="49">
        <v>32</v>
      </c>
      <c r="C35" s="49" t="s">
        <v>404</v>
      </c>
      <c r="D35" s="56" t="s">
        <v>452</v>
      </c>
      <c r="E35" s="49">
        <f t="shared" si="0"/>
        <v>3</v>
      </c>
      <c r="F35" s="57">
        <v>3</v>
      </c>
      <c r="G35" s="49"/>
      <c r="J35" s="47" t="str">
        <f t="shared" si="1"/>
        <v>吳子元</v>
      </c>
      <c r="K35" s="47">
        <f t="shared" si="2"/>
        <v>22</v>
      </c>
    </row>
    <row r="36" spans="2:11">
      <c r="B36" s="49">
        <v>33</v>
      </c>
      <c r="C36" s="49" t="s">
        <v>404</v>
      </c>
      <c r="D36" s="56" t="s">
        <v>453</v>
      </c>
      <c r="E36" s="49">
        <f t="shared" si="0"/>
        <v>3</v>
      </c>
      <c r="F36" s="57">
        <v>3</v>
      </c>
      <c r="G36" s="49"/>
      <c r="J36" s="47" t="str">
        <f t="shared" si="1"/>
        <v>何秉憲</v>
      </c>
      <c r="K36" s="47">
        <f t="shared" si="2"/>
        <v>22</v>
      </c>
    </row>
    <row r="37" spans="2:11">
      <c r="B37" s="49">
        <v>34</v>
      </c>
      <c r="C37" s="49" t="s">
        <v>404</v>
      </c>
      <c r="D37" s="56" t="s">
        <v>454</v>
      </c>
      <c r="E37" s="49">
        <f t="shared" si="0"/>
        <v>3</v>
      </c>
      <c r="F37" s="57">
        <v>3</v>
      </c>
      <c r="G37" s="49"/>
      <c r="J37" s="47" t="str">
        <f t="shared" si="1"/>
        <v>王國銘</v>
      </c>
      <c r="K37" s="47">
        <f t="shared" si="2"/>
        <v>22</v>
      </c>
    </row>
  </sheetData>
  <mergeCells count="2">
    <mergeCell ref="B1:G1"/>
    <mergeCell ref="B2:G2"/>
  </mergeCells>
  <phoneticPr fontId="1" type="noConversion"/>
  <conditionalFormatting sqref="D22:D28">
    <cfRule type="duplicateValues" dxfId="74" priority="3"/>
    <cfRule type="duplicateValues" dxfId="73" priority="4"/>
  </conditionalFormatting>
  <conditionalFormatting sqref="D22:D28">
    <cfRule type="duplicateValues" dxfId="72" priority="5"/>
    <cfRule type="duplicateValues" dxfId="71" priority="6"/>
    <cfRule type="duplicateValues" dxfId="70" priority="7"/>
  </conditionalFormatting>
  <conditionalFormatting sqref="D22:D28">
    <cfRule type="duplicateValues" dxfId="69" priority="8" stopIfTrue="1"/>
    <cfRule type="duplicateValues" dxfId="68" priority="9" stopIfTrue="1"/>
  </conditionalFormatting>
  <conditionalFormatting sqref="D22:D28">
    <cfRule type="duplicateValues" dxfId="67" priority="10" stopIfTrue="1"/>
  </conditionalFormatting>
  <conditionalFormatting sqref="D22:D28">
    <cfRule type="duplicateValues" priority="11"/>
  </conditionalFormatting>
  <conditionalFormatting sqref="D22:D28">
    <cfRule type="duplicateValues" dxfId="66" priority="12"/>
  </conditionalFormatting>
  <conditionalFormatting sqref="D1:D1048576">
    <cfRule type="duplicateValues" dxfId="65" priority="2"/>
  </conditionalFormatting>
  <conditionalFormatting sqref="D1:D3 D22:D1048576">
    <cfRule type="duplicateValues" dxfId="64" priority="13"/>
  </conditionalFormatting>
  <conditionalFormatting sqref="D1:D1048576">
    <cfRule type="duplicateValues" dxfId="63" priority="14"/>
  </conditionalFormatting>
  <conditionalFormatting sqref="D3 D29:D1048576">
    <cfRule type="duplicateValues" dxfId="62" priority="15"/>
    <cfRule type="duplicateValues" dxfId="61" priority="16"/>
    <cfRule type="duplicateValues" dxfId="60" priority="17"/>
  </conditionalFormatting>
  <conditionalFormatting sqref="D3 D29:D1048576">
    <cfRule type="duplicateValues" dxfId="59" priority="18" stopIfTrue="1"/>
  </conditionalFormatting>
  <conditionalFormatting sqref="D1:D1048576">
    <cfRule type="duplicateValues" dxfId="58" priority="1"/>
  </conditionalFormatting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92D4-5AF6-4DFB-B5BF-8C84405357C8}">
  <dimension ref="B1:K35"/>
  <sheetViews>
    <sheetView topLeftCell="A7" zoomScale="85" zoomScaleNormal="85" workbookViewId="0">
      <selection activeCell="K4" sqref="K4"/>
    </sheetView>
  </sheetViews>
  <sheetFormatPr defaultRowHeight="16.2"/>
  <cols>
    <col min="1" max="1" width="8.88671875" style="60"/>
    <col min="2" max="3" width="10.6640625" style="54" customWidth="1"/>
    <col min="4" max="4" width="11.33203125" style="54" customWidth="1"/>
    <col min="5" max="5" width="10.6640625" style="54" customWidth="1"/>
    <col min="6" max="6" width="13.44140625" style="54" customWidth="1"/>
    <col min="7" max="7" width="13.5546875" style="54" customWidth="1"/>
    <col min="8" max="8" width="8.88671875" style="47"/>
    <col min="9" max="16384" width="8.88671875" style="60"/>
  </cols>
  <sheetData>
    <row r="1" spans="2:11" s="59" customFormat="1" ht="18">
      <c r="B1" s="102" t="s">
        <v>455</v>
      </c>
      <c r="C1" s="102"/>
      <c r="D1" s="102"/>
      <c r="E1" s="102"/>
      <c r="F1" s="102"/>
      <c r="G1" s="102"/>
      <c r="H1" s="58"/>
    </row>
    <row r="2" spans="2:11">
      <c r="B2" s="101"/>
      <c r="C2" s="101"/>
      <c r="D2" s="101"/>
      <c r="E2" s="101"/>
      <c r="F2" s="101"/>
      <c r="G2" s="101"/>
    </row>
    <row r="3" spans="2:11" ht="31.2">
      <c r="B3" s="49" t="s">
        <v>397</v>
      </c>
      <c r="C3" s="49" t="s">
        <v>398</v>
      </c>
      <c r="D3" s="49" t="s">
        <v>399</v>
      </c>
      <c r="E3" s="49" t="s">
        <v>400</v>
      </c>
      <c r="F3" s="50" t="s">
        <v>401</v>
      </c>
      <c r="G3" s="50" t="s">
        <v>402</v>
      </c>
    </row>
    <row r="4" spans="2:11">
      <c r="B4" s="61">
        <v>1</v>
      </c>
      <c r="C4" s="61">
        <v>1</v>
      </c>
      <c r="D4" s="62" t="s">
        <v>456</v>
      </c>
      <c r="E4" s="61">
        <f t="shared" ref="E4:E35" si="0">F4+G4</f>
        <v>40</v>
      </c>
      <c r="F4" s="61">
        <v>20</v>
      </c>
      <c r="G4" s="62">
        <v>20</v>
      </c>
      <c r="J4" s="60" t="str">
        <f>SUBSTITUTE(D4," ","")</f>
        <v>吳聖欽</v>
      </c>
      <c r="K4" s="60">
        <f>IF(D4&lt;&gt;"",IF(C4&gt;1000,K3,IF(C4="",K3,C4)),999)</f>
        <v>1</v>
      </c>
    </row>
    <row r="5" spans="2:11">
      <c r="B5" s="49">
        <v>2</v>
      </c>
      <c r="C5" s="49" t="s">
        <v>404</v>
      </c>
      <c r="D5" s="63" t="s">
        <v>457</v>
      </c>
      <c r="E5" s="61">
        <f t="shared" si="0"/>
        <v>40</v>
      </c>
      <c r="F5" s="49">
        <v>20</v>
      </c>
      <c r="G5" s="49">
        <v>20</v>
      </c>
      <c r="J5" s="60" t="str">
        <f t="shared" ref="J5:J35" si="1">SUBSTITUTE(D5," ","")</f>
        <v>吳勤榮</v>
      </c>
      <c r="K5" s="60">
        <f t="shared" ref="K5:K35" si="2">IF(D5&lt;&gt;"",IF(C5&gt;1000,K4,IF(C5="",K4,C5)),999)</f>
        <v>1</v>
      </c>
    </row>
    <row r="6" spans="2:11">
      <c r="B6" s="49">
        <v>3</v>
      </c>
      <c r="C6" s="49">
        <v>3</v>
      </c>
      <c r="D6" s="51" t="s">
        <v>458</v>
      </c>
      <c r="E6" s="61">
        <f t="shared" si="0"/>
        <v>15</v>
      </c>
      <c r="F6" s="49"/>
      <c r="G6" s="51">
        <v>15</v>
      </c>
      <c r="J6" s="60" t="str">
        <f t="shared" si="1"/>
        <v>譚若恒</v>
      </c>
      <c r="K6" s="60">
        <f t="shared" si="2"/>
        <v>3</v>
      </c>
    </row>
    <row r="7" spans="2:11">
      <c r="B7" s="61">
        <v>4</v>
      </c>
      <c r="C7" s="49" t="s">
        <v>404</v>
      </c>
      <c r="D7" s="56" t="s">
        <v>459</v>
      </c>
      <c r="E7" s="61">
        <f t="shared" si="0"/>
        <v>15</v>
      </c>
      <c r="F7" s="57">
        <v>15</v>
      </c>
      <c r="G7" s="49"/>
      <c r="J7" s="60" t="str">
        <f t="shared" si="1"/>
        <v>劉良景</v>
      </c>
      <c r="K7" s="60">
        <f t="shared" si="2"/>
        <v>3</v>
      </c>
    </row>
    <row r="8" spans="2:11">
      <c r="B8" s="49">
        <v>5</v>
      </c>
      <c r="C8" s="49" t="s">
        <v>404</v>
      </c>
      <c r="D8" s="56" t="s">
        <v>460</v>
      </c>
      <c r="E8" s="61">
        <f t="shared" si="0"/>
        <v>15</v>
      </c>
      <c r="F8" s="57">
        <v>15</v>
      </c>
      <c r="G8" s="49"/>
      <c r="J8" s="60" t="str">
        <f t="shared" si="1"/>
        <v>楊童遠</v>
      </c>
      <c r="K8" s="60">
        <f t="shared" si="2"/>
        <v>3</v>
      </c>
    </row>
    <row r="9" spans="2:11">
      <c r="B9" s="49">
        <v>6</v>
      </c>
      <c r="C9" s="49" t="s">
        <v>404</v>
      </c>
      <c r="D9" s="51" t="s">
        <v>461</v>
      </c>
      <c r="E9" s="61">
        <f t="shared" si="0"/>
        <v>15</v>
      </c>
      <c r="F9" s="49"/>
      <c r="G9" s="51">
        <v>15</v>
      </c>
      <c r="J9" s="60" t="str">
        <f t="shared" si="1"/>
        <v>林瑞坪</v>
      </c>
      <c r="K9" s="60">
        <f t="shared" si="2"/>
        <v>3</v>
      </c>
    </row>
    <row r="10" spans="2:11">
      <c r="B10" s="61">
        <v>7</v>
      </c>
      <c r="C10" s="49">
        <v>7</v>
      </c>
      <c r="D10" s="56" t="s">
        <v>462</v>
      </c>
      <c r="E10" s="61">
        <f t="shared" si="0"/>
        <v>10</v>
      </c>
      <c r="F10" s="57">
        <v>10</v>
      </c>
      <c r="G10" s="49"/>
      <c r="J10" s="60" t="str">
        <f t="shared" si="1"/>
        <v>黃紹仁</v>
      </c>
      <c r="K10" s="60">
        <f t="shared" si="2"/>
        <v>7</v>
      </c>
    </row>
    <row r="11" spans="2:11">
      <c r="B11" s="49">
        <v>8</v>
      </c>
      <c r="C11" s="49" t="s">
        <v>404</v>
      </c>
      <c r="D11" s="51" t="s">
        <v>463</v>
      </c>
      <c r="E11" s="61">
        <f t="shared" si="0"/>
        <v>10</v>
      </c>
      <c r="F11" s="49"/>
      <c r="G11" s="51">
        <v>10</v>
      </c>
      <c r="J11" s="60" t="str">
        <f t="shared" si="1"/>
        <v>曾祥賢</v>
      </c>
      <c r="K11" s="60">
        <f t="shared" si="2"/>
        <v>7</v>
      </c>
    </row>
    <row r="12" spans="2:11">
      <c r="B12" s="49">
        <v>9</v>
      </c>
      <c r="C12" s="49" t="s">
        <v>404</v>
      </c>
      <c r="D12" s="56" t="s">
        <v>431</v>
      </c>
      <c r="E12" s="61">
        <f t="shared" si="0"/>
        <v>10</v>
      </c>
      <c r="F12" s="57">
        <v>10</v>
      </c>
      <c r="G12" s="49"/>
      <c r="J12" s="60" t="str">
        <f t="shared" si="1"/>
        <v>郭權財</v>
      </c>
      <c r="K12" s="60">
        <f t="shared" si="2"/>
        <v>7</v>
      </c>
    </row>
    <row r="13" spans="2:11">
      <c r="B13" s="61">
        <v>10</v>
      </c>
      <c r="C13" s="49" t="s">
        <v>404</v>
      </c>
      <c r="D13" s="64" t="s">
        <v>464</v>
      </c>
      <c r="E13" s="61">
        <f t="shared" si="0"/>
        <v>10</v>
      </c>
      <c r="F13" s="49"/>
      <c r="G13" s="49">
        <v>10</v>
      </c>
      <c r="J13" s="60" t="str">
        <f t="shared" si="1"/>
        <v>郭繼華</v>
      </c>
      <c r="K13" s="60">
        <f t="shared" si="2"/>
        <v>7</v>
      </c>
    </row>
    <row r="14" spans="2:11">
      <c r="B14" s="49">
        <v>11</v>
      </c>
      <c r="C14" s="49" t="s">
        <v>404</v>
      </c>
      <c r="D14" s="56" t="s">
        <v>465</v>
      </c>
      <c r="E14" s="61">
        <f t="shared" si="0"/>
        <v>10</v>
      </c>
      <c r="F14" s="57">
        <v>10</v>
      </c>
      <c r="G14" s="49"/>
      <c r="J14" s="60" t="str">
        <f t="shared" si="1"/>
        <v>郭忠榮</v>
      </c>
      <c r="K14" s="60">
        <f t="shared" si="2"/>
        <v>7</v>
      </c>
    </row>
    <row r="15" spans="2:11">
      <c r="B15" s="49">
        <v>12</v>
      </c>
      <c r="C15" s="49" t="s">
        <v>404</v>
      </c>
      <c r="D15" s="56" t="s">
        <v>466</v>
      </c>
      <c r="E15" s="61">
        <f t="shared" si="0"/>
        <v>10</v>
      </c>
      <c r="F15" s="57">
        <v>10</v>
      </c>
      <c r="G15" s="49"/>
      <c r="J15" s="60" t="str">
        <f t="shared" si="1"/>
        <v>季惠卿</v>
      </c>
      <c r="K15" s="60">
        <f t="shared" si="2"/>
        <v>7</v>
      </c>
    </row>
    <row r="16" spans="2:11">
      <c r="B16" s="61">
        <v>13</v>
      </c>
      <c r="C16" s="49" t="s">
        <v>404</v>
      </c>
      <c r="D16" s="51" t="s">
        <v>467</v>
      </c>
      <c r="E16" s="61">
        <f t="shared" si="0"/>
        <v>10</v>
      </c>
      <c r="F16" s="49"/>
      <c r="G16" s="51">
        <v>10</v>
      </c>
      <c r="J16" s="60" t="str">
        <f t="shared" si="1"/>
        <v>李景松</v>
      </c>
      <c r="K16" s="60">
        <f t="shared" si="2"/>
        <v>7</v>
      </c>
    </row>
    <row r="17" spans="2:11">
      <c r="B17" s="49">
        <v>14</v>
      </c>
      <c r="C17" s="49" t="s">
        <v>404</v>
      </c>
      <c r="D17" s="64" t="s">
        <v>468</v>
      </c>
      <c r="E17" s="61">
        <f t="shared" si="0"/>
        <v>10</v>
      </c>
      <c r="F17" s="49"/>
      <c r="G17" s="49">
        <v>10</v>
      </c>
      <c r="J17" s="60" t="str">
        <f t="shared" si="1"/>
        <v>江勁憲</v>
      </c>
      <c r="K17" s="60">
        <f t="shared" si="2"/>
        <v>7</v>
      </c>
    </row>
    <row r="18" spans="2:11">
      <c r="B18" s="49">
        <v>15</v>
      </c>
      <c r="C18" s="49">
        <v>15</v>
      </c>
      <c r="D18" s="56" t="s">
        <v>469</v>
      </c>
      <c r="E18" s="61">
        <f t="shared" si="0"/>
        <v>5</v>
      </c>
      <c r="F18" s="57">
        <v>5</v>
      </c>
      <c r="G18" s="49"/>
      <c r="J18" s="60" t="str">
        <f t="shared" si="1"/>
        <v>謝嘉益</v>
      </c>
      <c r="K18" s="60">
        <f t="shared" si="2"/>
        <v>15</v>
      </c>
    </row>
    <row r="19" spans="2:11">
      <c r="B19" s="61">
        <v>16</v>
      </c>
      <c r="C19" s="49" t="s">
        <v>404</v>
      </c>
      <c r="D19" s="56" t="s">
        <v>470</v>
      </c>
      <c r="E19" s="61">
        <f t="shared" si="0"/>
        <v>5</v>
      </c>
      <c r="F19" s="57">
        <v>5</v>
      </c>
      <c r="G19" s="49"/>
      <c r="J19" s="60" t="str">
        <f t="shared" si="1"/>
        <v>戴清文</v>
      </c>
      <c r="K19" s="60">
        <f t="shared" si="2"/>
        <v>15</v>
      </c>
    </row>
    <row r="20" spans="2:11">
      <c r="B20" s="49">
        <v>17</v>
      </c>
      <c r="C20" s="49" t="s">
        <v>404</v>
      </c>
      <c r="D20" s="64" t="s">
        <v>471</v>
      </c>
      <c r="E20" s="61">
        <f t="shared" si="0"/>
        <v>5</v>
      </c>
      <c r="F20" s="49"/>
      <c r="G20" s="49">
        <v>5</v>
      </c>
      <c r="J20" s="60" t="str">
        <f t="shared" si="1"/>
        <v>黃國雄</v>
      </c>
      <c r="K20" s="60">
        <f t="shared" si="2"/>
        <v>15</v>
      </c>
    </row>
    <row r="21" spans="2:11">
      <c r="B21" s="49">
        <v>18</v>
      </c>
      <c r="C21" s="49" t="s">
        <v>404</v>
      </c>
      <c r="D21" s="56" t="s">
        <v>472</v>
      </c>
      <c r="E21" s="61">
        <f t="shared" si="0"/>
        <v>5</v>
      </c>
      <c r="F21" s="57">
        <v>5</v>
      </c>
      <c r="G21" s="49"/>
      <c r="J21" s="60" t="str">
        <f t="shared" si="1"/>
        <v>黃展隆</v>
      </c>
      <c r="K21" s="60">
        <f t="shared" si="2"/>
        <v>15</v>
      </c>
    </row>
    <row r="22" spans="2:11">
      <c r="B22" s="61">
        <v>19</v>
      </c>
      <c r="C22" s="49" t="s">
        <v>404</v>
      </c>
      <c r="D22" s="51" t="s">
        <v>473</v>
      </c>
      <c r="E22" s="61">
        <f t="shared" si="0"/>
        <v>5</v>
      </c>
      <c r="F22" s="49"/>
      <c r="G22" s="51">
        <v>5</v>
      </c>
      <c r="J22" s="60" t="str">
        <f t="shared" si="1"/>
        <v>曾智仁</v>
      </c>
      <c r="K22" s="60">
        <f t="shared" si="2"/>
        <v>15</v>
      </c>
    </row>
    <row r="23" spans="2:11">
      <c r="B23" s="49">
        <v>20</v>
      </c>
      <c r="C23" s="49" t="s">
        <v>404</v>
      </c>
      <c r="D23" s="64" t="s">
        <v>474</v>
      </c>
      <c r="E23" s="61">
        <f t="shared" si="0"/>
        <v>5</v>
      </c>
      <c r="F23" s="49"/>
      <c r="G23" s="49">
        <v>5</v>
      </c>
      <c r="J23" s="60" t="str">
        <f t="shared" si="1"/>
        <v>陳進祿</v>
      </c>
      <c r="K23" s="60">
        <f t="shared" si="2"/>
        <v>15</v>
      </c>
    </row>
    <row r="24" spans="2:11">
      <c r="B24" s="49">
        <v>21</v>
      </c>
      <c r="C24" s="49" t="s">
        <v>404</v>
      </c>
      <c r="D24" s="51" t="s">
        <v>475</v>
      </c>
      <c r="E24" s="61">
        <f t="shared" si="0"/>
        <v>5</v>
      </c>
      <c r="F24" s="49"/>
      <c r="G24" s="51">
        <v>5</v>
      </c>
      <c r="J24" s="60" t="str">
        <f t="shared" si="1"/>
        <v>陳秋國</v>
      </c>
      <c r="K24" s="60">
        <f t="shared" si="2"/>
        <v>15</v>
      </c>
    </row>
    <row r="25" spans="2:11">
      <c r="B25" s="61">
        <v>22</v>
      </c>
      <c r="C25" s="49" t="s">
        <v>404</v>
      </c>
      <c r="D25" s="56" t="s">
        <v>476</v>
      </c>
      <c r="E25" s="61">
        <f t="shared" si="0"/>
        <v>5</v>
      </c>
      <c r="F25" s="57">
        <v>5</v>
      </c>
      <c r="G25" s="49"/>
      <c r="J25" s="60" t="str">
        <f t="shared" si="1"/>
        <v>陳力弘</v>
      </c>
      <c r="K25" s="60">
        <f t="shared" si="2"/>
        <v>15</v>
      </c>
    </row>
    <row r="26" spans="2:11">
      <c r="B26" s="49">
        <v>23</v>
      </c>
      <c r="C26" s="49" t="s">
        <v>404</v>
      </c>
      <c r="D26" s="51" t="s">
        <v>477</v>
      </c>
      <c r="E26" s="61">
        <f t="shared" si="0"/>
        <v>5</v>
      </c>
      <c r="F26" s="49"/>
      <c r="G26" s="51">
        <v>5</v>
      </c>
      <c r="J26" s="60" t="str">
        <f t="shared" si="1"/>
        <v>邱堃正</v>
      </c>
      <c r="K26" s="60">
        <f t="shared" si="2"/>
        <v>15</v>
      </c>
    </row>
    <row r="27" spans="2:11">
      <c r="B27" s="49">
        <v>24</v>
      </c>
      <c r="C27" s="49" t="s">
        <v>404</v>
      </c>
      <c r="D27" s="56" t="s">
        <v>478</v>
      </c>
      <c r="E27" s="61">
        <f t="shared" si="0"/>
        <v>5</v>
      </c>
      <c r="F27" s="57">
        <v>5</v>
      </c>
      <c r="G27" s="49"/>
      <c r="J27" s="60" t="str">
        <f t="shared" si="1"/>
        <v>林國雄</v>
      </c>
      <c r="K27" s="60">
        <f t="shared" si="2"/>
        <v>15</v>
      </c>
    </row>
    <row r="28" spans="2:11">
      <c r="B28" s="61">
        <v>25</v>
      </c>
      <c r="C28" s="49" t="s">
        <v>404</v>
      </c>
      <c r="D28" s="51" t="s">
        <v>479</v>
      </c>
      <c r="E28" s="61">
        <f t="shared" si="0"/>
        <v>5</v>
      </c>
      <c r="F28" s="49"/>
      <c r="G28" s="51">
        <v>5</v>
      </c>
      <c r="J28" s="60" t="str">
        <f t="shared" si="1"/>
        <v>吳真彬</v>
      </c>
      <c r="K28" s="60">
        <f t="shared" si="2"/>
        <v>15</v>
      </c>
    </row>
    <row r="29" spans="2:11">
      <c r="B29" s="49">
        <v>26</v>
      </c>
      <c r="C29" s="49" t="s">
        <v>404</v>
      </c>
      <c r="D29" s="56" t="s">
        <v>480</v>
      </c>
      <c r="E29" s="61">
        <f t="shared" si="0"/>
        <v>5</v>
      </c>
      <c r="F29" s="57">
        <v>5</v>
      </c>
      <c r="G29" s="49"/>
      <c r="J29" s="60" t="str">
        <f t="shared" si="1"/>
        <v>朱輝隆</v>
      </c>
      <c r="K29" s="60">
        <f t="shared" si="2"/>
        <v>15</v>
      </c>
    </row>
    <row r="30" spans="2:11">
      <c r="B30" s="49">
        <v>27</v>
      </c>
      <c r="C30" s="49" t="s">
        <v>404</v>
      </c>
      <c r="D30" s="56" t="s">
        <v>481</v>
      </c>
      <c r="E30" s="61">
        <f t="shared" si="0"/>
        <v>5</v>
      </c>
      <c r="F30" s="57">
        <v>5</v>
      </c>
      <c r="G30" s="49"/>
      <c r="J30" s="60" t="str">
        <f t="shared" si="1"/>
        <v>朱俊宜</v>
      </c>
      <c r="K30" s="60">
        <f t="shared" si="2"/>
        <v>15</v>
      </c>
    </row>
    <row r="31" spans="2:11">
      <c r="B31" s="61">
        <v>28</v>
      </c>
      <c r="C31" s="49" t="s">
        <v>404</v>
      </c>
      <c r="D31" s="56" t="s">
        <v>482</v>
      </c>
      <c r="E31" s="61">
        <f t="shared" si="0"/>
        <v>5</v>
      </c>
      <c r="F31" s="57">
        <v>5</v>
      </c>
      <c r="G31" s="49"/>
      <c r="J31" s="60" t="str">
        <f t="shared" si="1"/>
        <v>王三昌</v>
      </c>
      <c r="K31" s="60">
        <f t="shared" si="2"/>
        <v>15</v>
      </c>
    </row>
    <row r="32" spans="2:11">
      <c r="B32" s="49">
        <v>29</v>
      </c>
      <c r="C32" s="49">
        <v>29</v>
      </c>
      <c r="D32" s="56" t="s">
        <v>483</v>
      </c>
      <c r="E32" s="61">
        <f t="shared" si="0"/>
        <v>3</v>
      </c>
      <c r="F32" s="57">
        <v>3</v>
      </c>
      <c r="G32" s="49"/>
      <c r="J32" s="60" t="str">
        <f t="shared" si="1"/>
        <v>蔡佳翰</v>
      </c>
      <c r="K32" s="60">
        <f t="shared" si="2"/>
        <v>29</v>
      </c>
    </row>
    <row r="33" spans="2:11">
      <c r="B33" s="49">
        <v>30</v>
      </c>
      <c r="C33" s="49" t="s">
        <v>404</v>
      </c>
      <c r="D33" s="56" t="s">
        <v>484</v>
      </c>
      <c r="E33" s="61">
        <f t="shared" si="0"/>
        <v>3</v>
      </c>
      <c r="F33" s="57">
        <v>3</v>
      </c>
      <c r="G33" s="49"/>
      <c r="J33" s="60" t="str">
        <f t="shared" si="1"/>
        <v>陳炳宏</v>
      </c>
      <c r="K33" s="60">
        <f t="shared" si="2"/>
        <v>29</v>
      </c>
    </row>
    <row r="34" spans="2:11">
      <c r="B34" s="61">
        <v>31</v>
      </c>
      <c r="C34" s="49" t="s">
        <v>404</v>
      </c>
      <c r="D34" s="56" t="s">
        <v>485</v>
      </c>
      <c r="E34" s="61">
        <f t="shared" si="0"/>
        <v>3</v>
      </c>
      <c r="F34" s="57">
        <v>3</v>
      </c>
      <c r="G34" s="49"/>
      <c r="J34" s="60" t="str">
        <f t="shared" si="1"/>
        <v>柯彰坤</v>
      </c>
      <c r="K34" s="60">
        <f t="shared" si="2"/>
        <v>29</v>
      </c>
    </row>
    <row r="35" spans="2:11">
      <c r="B35" s="49">
        <v>32</v>
      </c>
      <c r="C35" s="49" t="s">
        <v>404</v>
      </c>
      <c r="D35" s="56" t="s">
        <v>486</v>
      </c>
      <c r="E35" s="61">
        <f t="shared" si="0"/>
        <v>3</v>
      </c>
      <c r="F35" s="57">
        <v>3</v>
      </c>
      <c r="G35" s="49"/>
      <c r="J35" s="60" t="str">
        <f t="shared" si="1"/>
        <v>林玄斌</v>
      </c>
      <c r="K35" s="60">
        <f t="shared" si="2"/>
        <v>29</v>
      </c>
    </row>
  </sheetData>
  <mergeCells count="2">
    <mergeCell ref="B1:G1"/>
    <mergeCell ref="B2:G2"/>
  </mergeCells>
  <phoneticPr fontId="1" type="noConversion"/>
  <conditionalFormatting sqref="C3">
    <cfRule type="duplicateValues" dxfId="57" priority="3"/>
  </conditionalFormatting>
  <conditionalFormatting sqref="L1:L1048576">
    <cfRule type="colorScale" priority="2">
      <colorScale>
        <cfvo type="min"/>
        <cfvo type="max"/>
        <color rgb="FFFF7128"/>
        <color rgb="FFFFEF9C"/>
      </colorScale>
    </cfRule>
  </conditionalFormatting>
  <conditionalFormatting sqref="D1:D1048576">
    <cfRule type="duplicateValues" dxfId="56" priority="1"/>
  </conditionalFormatting>
  <conditionalFormatting sqref="D1:D1048576">
    <cfRule type="duplicateValues" dxfId="55" priority="4"/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B60F-5931-463E-B3AC-562461618669}">
  <dimension ref="B1:K26"/>
  <sheetViews>
    <sheetView zoomScale="85" zoomScaleNormal="85" workbookViewId="0">
      <selection activeCell="K4" sqref="K4"/>
    </sheetView>
  </sheetViews>
  <sheetFormatPr defaultRowHeight="16.2"/>
  <cols>
    <col min="1" max="1" width="8.88671875" style="60"/>
    <col min="2" max="5" width="10.6640625" style="83" customWidth="1"/>
    <col min="6" max="6" width="12.33203125" style="83" customWidth="1"/>
    <col min="7" max="7" width="13.5546875" style="83" customWidth="1"/>
    <col min="8" max="8" width="8.88671875" style="47"/>
    <col min="9" max="10" width="8.88671875" style="60"/>
    <col min="11" max="11" width="8.88671875" style="87"/>
    <col min="12" max="16384" width="8.88671875" style="60"/>
  </cols>
  <sheetData>
    <row r="1" spans="2:11" s="59" customFormat="1" ht="18">
      <c r="B1" s="102" t="s">
        <v>487</v>
      </c>
      <c r="C1" s="102"/>
      <c r="D1" s="102"/>
      <c r="E1" s="102"/>
      <c r="F1" s="102"/>
      <c r="G1" s="102"/>
      <c r="H1" s="58"/>
      <c r="K1" s="86"/>
    </row>
    <row r="2" spans="2:11">
      <c r="B2" s="101"/>
      <c r="C2" s="101"/>
      <c r="D2" s="101"/>
      <c r="E2" s="101"/>
      <c r="F2" s="101"/>
      <c r="G2" s="101"/>
    </row>
    <row r="3" spans="2:11" ht="31.2">
      <c r="B3" s="49" t="s">
        <v>397</v>
      </c>
      <c r="C3" s="49" t="s">
        <v>398</v>
      </c>
      <c r="D3" s="49" t="s">
        <v>399</v>
      </c>
      <c r="E3" s="49" t="s">
        <v>400</v>
      </c>
      <c r="F3" s="50" t="s">
        <v>401</v>
      </c>
      <c r="G3" s="50" t="s">
        <v>402</v>
      </c>
    </row>
    <row r="4" spans="2:11">
      <c r="B4" s="61">
        <v>1</v>
      </c>
      <c r="C4" s="61">
        <v>1</v>
      </c>
      <c r="D4" s="65" t="s">
        <v>488</v>
      </c>
      <c r="E4" s="61">
        <f t="shared" ref="E4:E26" si="0">F4+G4</f>
        <v>20</v>
      </c>
      <c r="F4" s="61">
        <v>5</v>
      </c>
      <c r="G4" s="61">
        <v>15</v>
      </c>
      <c r="J4" s="60" t="str">
        <f>SUBSTITUTE(D4," ","")</f>
        <v>盧天龍</v>
      </c>
      <c r="K4" s="87">
        <f>IF(D4&lt;&gt;"",IF(C4&gt;1000,K3,IF(C4="",K3,C4)),999)</f>
        <v>1</v>
      </c>
    </row>
    <row r="5" spans="2:11">
      <c r="B5" s="49">
        <v>2</v>
      </c>
      <c r="C5" s="49" t="s">
        <v>404</v>
      </c>
      <c r="D5" s="66" t="s">
        <v>489</v>
      </c>
      <c r="E5" s="61">
        <f t="shared" si="0"/>
        <v>20</v>
      </c>
      <c r="F5" s="49">
        <v>5</v>
      </c>
      <c r="G5" s="49">
        <v>15</v>
      </c>
      <c r="J5" s="60" t="str">
        <f t="shared" ref="J5:J26" si="1">SUBSTITUTE(D5," ","")</f>
        <v>劉昆燁</v>
      </c>
      <c r="K5" s="87">
        <f t="shared" ref="K5:K26" si="2">IF(D5&lt;&gt;"",IF(C5&gt;1000,K4,IF(C5="",K4,C5)),999)</f>
        <v>1</v>
      </c>
    </row>
    <row r="6" spans="2:11">
      <c r="B6" s="49">
        <v>3</v>
      </c>
      <c r="C6" s="49" t="s">
        <v>404</v>
      </c>
      <c r="D6" s="66" t="s">
        <v>559</v>
      </c>
      <c r="E6" s="61">
        <v>20</v>
      </c>
      <c r="F6" s="49">
        <v>20</v>
      </c>
      <c r="G6" s="49"/>
      <c r="J6" s="60" t="str">
        <f t="shared" si="1"/>
        <v>余建政</v>
      </c>
      <c r="K6" s="87">
        <f t="shared" si="2"/>
        <v>1</v>
      </c>
    </row>
    <row r="7" spans="2:11">
      <c r="B7" s="49">
        <v>4</v>
      </c>
      <c r="C7" s="49" t="s">
        <v>404</v>
      </c>
      <c r="D7" s="66" t="s">
        <v>560</v>
      </c>
      <c r="E7" s="61">
        <v>20</v>
      </c>
      <c r="F7" s="49">
        <v>20</v>
      </c>
      <c r="G7" s="49"/>
      <c r="J7" s="60" t="str">
        <f t="shared" si="1"/>
        <v>陳鴻麒</v>
      </c>
      <c r="K7" s="87">
        <f t="shared" si="2"/>
        <v>1</v>
      </c>
    </row>
    <row r="8" spans="2:11">
      <c r="B8" s="49">
        <v>5</v>
      </c>
      <c r="C8" s="49">
        <v>5</v>
      </c>
      <c r="D8" s="66" t="s">
        <v>561</v>
      </c>
      <c r="E8" s="61">
        <v>15</v>
      </c>
      <c r="F8" s="49">
        <v>15</v>
      </c>
      <c r="G8" s="49"/>
      <c r="J8" s="60" t="str">
        <f t="shared" si="1"/>
        <v>王明鴻</v>
      </c>
      <c r="K8" s="87">
        <f t="shared" si="2"/>
        <v>5</v>
      </c>
    </row>
    <row r="9" spans="2:11">
      <c r="B9" s="49">
        <v>6</v>
      </c>
      <c r="C9" s="49" t="s">
        <v>404</v>
      </c>
      <c r="D9" s="66" t="s">
        <v>562</v>
      </c>
      <c r="E9" s="61">
        <v>15</v>
      </c>
      <c r="F9" s="49">
        <v>15</v>
      </c>
      <c r="G9" s="49"/>
      <c r="J9" s="60" t="str">
        <f t="shared" si="1"/>
        <v>林經敏</v>
      </c>
      <c r="K9" s="87">
        <f t="shared" si="2"/>
        <v>5</v>
      </c>
    </row>
    <row r="10" spans="2:11">
      <c r="B10" s="49">
        <v>7</v>
      </c>
      <c r="C10" s="49">
        <v>7</v>
      </c>
      <c r="D10" s="53" t="s">
        <v>490</v>
      </c>
      <c r="E10" s="61">
        <f t="shared" si="0"/>
        <v>10</v>
      </c>
      <c r="F10" s="51">
        <v>10</v>
      </c>
      <c r="G10" s="49"/>
      <c r="J10" s="60" t="str">
        <f t="shared" si="1"/>
        <v>楊春城</v>
      </c>
      <c r="K10" s="87">
        <f t="shared" si="2"/>
        <v>7</v>
      </c>
    </row>
    <row r="11" spans="2:11">
      <c r="B11" s="49">
        <v>8</v>
      </c>
      <c r="C11" s="49" t="s">
        <v>404</v>
      </c>
      <c r="D11" s="53" t="s">
        <v>491</v>
      </c>
      <c r="E11" s="61">
        <f t="shared" si="0"/>
        <v>10</v>
      </c>
      <c r="F11" s="51">
        <v>10</v>
      </c>
      <c r="G11" s="49"/>
      <c r="J11" s="60" t="str">
        <f t="shared" si="1"/>
        <v>陳進祿</v>
      </c>
      <c r="K11" s="87">
        <f t="shared" si="2"/>
        <v>7</v>
      </c>
    </row>
    <row r="12" spans="2:11">
      <c r="B12" s="49">
        <v>9</v>
      </c>
      <c r="C12" s="49" t="s">
        <v>404</v>
      </c>
      <c r="D12" s="53" t="s">
        <v>492</v>
      </c>
      <c r="E12" s="61">
        <f t="shared" si="0"/>
        <v>10</v>
      </c>
      <c r="F12" s="51">
        <v>10</v>
      </c>
      <c r="G12" s="49"/>
      <c r="J12" s="60" t="str">
        <f t="shared" si="1"/>
        <v>陳登堡</v>
      </c>
      <c r="K12" s="87">
        <f t="shared" si="2"/>
        <v>7</v>
      </c>
    </row>
    <row r="13" spans="2:11">
      <c r="B13" s="49">
        <v>10</v>
      </c>
      <c r="C13" s="49" t="s">
        <v>404</v>
      </c>
      <c r="D13" s="51" t="s">
        <v>493</v>
      </c>
      <c r="E13" s="61">
        <f t="shared" si="0"/>
        <v>10</v>
      </c>
      <c r="F13" s="49"/>
      <c r="G13" s="51">
        <v>10</v>
      </c>
      <c r="J13" s="60" t="str">
        <f t="shared" si="1"/>
        <v>林維翔</v>
      </c>
      <c r="K13" s="87">
        <f t="shared" si="2"/>
        <v>7</v>
      </c>
    </row>
    <row r="14" spans="2:11">
      <c r="B14" s="49">
        <v>11</v>
      </c>
      <c r="C14" s="49" t="s">
        <v>404</v>
      </c>
      <c r="D14" s="51" t="s">
        <v>494</v>
      </c>
      <c r="E14" s="61">
        <f t="shared" si="0"/>
        <v>10</v>
      </c>
      <c r="F14" s="49"/>
      <c r="G14" s="51">
        <v>10</v>
      </c>
      <c r="J14" s="60" t="str">
        <f t="shared" si="1"/>
        <v>王燦騰</v>
      </c>
      <c r="K14" s="87">
        <f t="shared" si="2"/>
        <v>7</v>
      </c>
    </row>
    <row r="15" spans="2:11">
      <c r="B15" s="49">
        <v>12</v>
      </c>
      <c r="C15" s="49">
        <v>12</v>
      </c>
      <c r="D15" s="51" t="s">
        <v>495</v>
      </c>
      <c r="E15" s="61">
        <f t="shared" si="0"/>
        <v>8</v>
      </c>
      <c r="F15" s="49">
        <v>5</v>
      </c>
      <c r="G15" s="51">
        <v>3</v>
      </c>
      <c r="J15" s="60" t="str">
        <f t="shared" si="1"/>
        <v>鄭永全</v>
      </c>
      <c r="K15" s="87">
        <f t="shared" si="2"/>
        <v>12</v>
      </c>
    </row>
    <row r="16" spans="2:11">
      <c r="B16" s="49">
        <v>13</v>
      </c>
      <c r="C16" s="49" t="s">
        <v>404</v>
      </c>
      <c r="D16" s="51" t="s">
        <v>496</v>
      </c>
      <c r="E16" s="61">
        <f t="shared" si="0"/>
        <v>8</v>
      </c>
      <c r="F16" s="49">
        <v>5</v>
      </c>
      <c r="G16" s="51">
        <v>3</v>
      </c>
      <c r="J16" s="60" t="str">
        <f t="shared" si="1"/>
        <v>吳國安</v>
      </c>
      <c r="K16" s="87">
        <f t="shared" si="2"/>
        <v>12</v>
      </c>
    </row>
    <row r="17" spans="2:11">
      <c r="B17" s="49">
        <v>14</v>
      </c>
      <c r="C17" s="49">
        <v>14</v>
      </c>
      <c r="D17" s="67" t="s">
        <v>497</v>
      </c>
      <c r="E17" s="61">
        <f t="shared" si="0"/>
        <v>5</v>
      </c>
      <c r="F17" s="49"/>
      <c r="G17" s="49">
        <v>5</v>
      </c>
      <c r="J17" s="60" t="str">
        <f t="shared" si="1"/>
        <v>羅國城</v>
      </c>
      <c r="K17" s="87">
        <f t="shared" si="2"/>
        <v>14</v>
      </c>
    </row>
    <row r="18" spans="2:11">
      <c r="B18" s="49">
        <v>15</v>
      </c>
      <c r="C18" s="49" t="s">
        <v>404</v>
      </c>
      <c r="D18" s="53" t="s">
        <v>498</v>
      </c>
      <c r="E18" s="61">
        <f t="shared" si="0"/>
        <v>5</v>
      </c>
      <c r="F18" s="51">
        <v>5</v>
      </c>
      <c r="G18" s="49"/>
      <c r="J18" s="60" t="str">
        <f t="shared" si="1"/>
        <v>楊瑞和</v>
      </c>
      <c r="K18" s="87">
        <f t="shared" si="2"/>
        <v>14</v>
      </c>
    </row>
    <row r="19" spans="2:11">
      <c r="B19" s="49">
        <v>16</v>
      </c>
      <c r="C19" s="49" t="s">
        <v>404</v>
      </c>
      <c r="D19" s="53" t="s">
        <v>563</v>
      </c>
      <c r="E19" s="61">
        <f t="shared" si="0"/>
        <v>5</v>
      </c>
      <c r="F19" s="51">
        <v>5</v>
      </c>
      <c r="G19" s="49"/>
      <c r="J19" s="60" t="str">
        <f t="shared" si="1"/>
        <v>陳政平</v>
      </c>
      <c r="K19" s="87">
        <f t="shared" si="2"/>
        <v>14</v>
      </c>
    </row>
    <row r="20" spans="2:11">
      <c r="B20" s="49">
        <v>17</v>
      </c>
      <c r="C20" s="49" t="s">
        <v>404</v>
      </c>
      <c r="D20" s="51" t="s">
        <v>499</v>
      </c>
      <c r="E20" s="61">
        <f t="shared" si="0"/>
        <v>5</v>
      </c>
      <c r="F20" s="49"/>
      <c r="G20" s="51">
        <v>5</v>
      </c>
      <c r="J20" s="60" t="str">
        <f t="shared" si="1"/>
        <v>張簡華正</v>
      </c>
      <c r="K20" s="87">
        <f t="shared" si="2"/>
        <v>14</v>
      </c>
    </row>
    <row r="21" spans="2:11">
      <c r="B21" s="49">
        <v>18</v>
      </c>
      <c r="C21" s="49" t="s">
        <v>404</v>
      </c>
      <c r="D21" s="51" t="s">
        <v>500</v>
      </c>
      <c r="E21" s="61">
        <f t="shared" si="0"/>
        <v>5</v>
      </c>
      <c r="F21" s="49"/>
      <c r="G21" s="51">
        <v>5</v>
      </c>
      <c r="J21" s="60" t="str">
        <f t="shared" si="1"/>
        <v>張其政</v>
      </c>
      <c r="K21" s="87">
        <f t="shared" si="2"/>
        <v>14</v>
      </c>
    </row>
    <row r="22" spans="2:11">
      <c r="B22" s="49">
        <v>19</v>
      </c>
      <c r="C22" s="49" t="s">
        <v>404</v>
      </c>
      <c r="D22" s="51" t="s">
        <v>501</v>
      </c>
      <c r="E22" s="61">
        <f t="shared" si="0"/>
        <v>5</v>
      </c>
      <c r="F22" s="49"/>
      <c r="G22" s="51">
        <v>5</v>
      </c>
      <c r="J22" s="60" t="str">
        <f t="shared" si="1"/>
        <v>林崇城</v>
      </c>
      <c r="K22" s="87">
        <f t="shared" si="2"/>
        <v>14</v>
      </c>
    </row>
    <row r="23" spans="2:11">
      <c r="B23" s="49">
        <v>20</v>
      </c>
      <c r="C23" s="49" t="s">
        <v>404</v>
      </c>
      <c r="D23" s="53" t="s">
        <v>502</v>
      </c>
      <c r="E23" s="61">
        <f t="shared" si="0"/>
        <v>5</v>
      </c>
      <c r="F23" s="51">
        <v>5</v>
      </c>
      <c r="G23" s="49"/>
      <c r="J23" s="60" t="str">
        <f t="shared" si="1"/>
        <v>李景山</v>
      </c>
      <c r="K23" s="87">
        <f t="shared" si="2"/>
        <v>14</v>
      </c>
    </row>
    <row r="24" spans="2:11">
      <c r="B24" s="49">
        <v>21</v>
      </c>
      <c r="C24" s="49" t="s">
        <v>404</v>
      </c>
      <c r="D24" s="53" t="s">
        <v>503</v>
      </c>
      <c r="E24" s="61">
        <f t="shared" si="0"/>
        <v>5</v>
      </c>
      <c r="F24" s="51">
        <v>5</v>
      </c>
      <c r="G24" s="49"/>
      <c r="J24" s="60" t="str">
        <f t="shared" si="1"/>
        <v>任育成</v>
      </c>
      <c r="K24" s="87">
        <f t="shared" si="2"/>
        <v>14</v>
      </c>
    </row>
    <row r="25" spans="2:11">
      <c r="B25" s="49">
        <v>22</v>
      </c>
      <c r="C25" s="49">
        <v>22</v>
      </c>
      <c r="D25" s="51" t="s">
        <v>504</v>
      </c>
      <c r="E25" s="61">
        <f t="shared" si="0"/>
        <v>3</v>
      </c>
      <c r="F25" s="49"/>
      <c r="G25" s="51">
        <v>3</v>
      </c>
      <c r="J25" s="60" t="str">
        <f t="shared" si="1"/>
        <v>戴兆信</v>
      </c>
      <c r="K25" s="87">
        <f t="shared" si="2"/>
        <v>22</v>
      </c>
    </row>
    <row r="26" spans="2:11">
      <c r="B26" s="49">
        <v>23</v>
      </c>
      <c r="C26" s="49" t="s">
        <v>404</v>
      </c>
      <c r="D26" s="51" t="s">
        <v>505</v>
      </c>
      <c r="E26" s="61">
        <f t="shared" si="0"/>
        <v>3</v>
      </c>
      <c r="F26" s="49"/>
      <c r="G26" s="51">
        <v>3</v>
      </c>
      <c r="J26" s="60" t="str">
        <f t="shared" si="1"/>
        <v>蔡宗衡</v>
      </c>
      <c r="K26" s="87">
        <f t="shared" si="2"/>
        <v>22</v>
      </c>
    </row>
  </sheetData>
  <mergeCells count="2">
    <mergeCell ref="B1:G1"/>
    <mergeCell ref="B2:G2"/>
  </mergeCells>
  <phoneticPr fontId="1" type="noConversion"/>
  <conditionalFormatting sqref="C3">
    <cfRule type="duplicateValues" dxfId="54" priority="7"/>
  </conditionalFormatting>
  <conditionalFormatting sqref="D12">
    <cfRule type="cellIs" dxfId="53" priority="3" stopIfTrue="1" operator="equal">
      <formula>"Bye"</formula>
    </cfRule>
  </conditionalFormatting>
  <conditionalFormatting sqref="D10">
    <cfRule type="cellIs" dxfId="52" priority="6" stopIfTrue="1" operator="equal">
      <formula>"Bye"</formula>
    </cfRule>
  </conditionalFormatting>
  <conditionalFormatting sqref="D4">
    <cfRule type="cellIs" dxfId="51" priority="5" stopIfTrue="1" operator="equal">
      <formula>"Bye"</formula>
    </cfRule>
  </conditionalFormatting>
  <conditionalFormatting sqref="D11">
    <cfRule type="cellIs" dxfId="50" priority="4" stopIfTrue="1" operator="equal">
      <formula>"Bye"</formula>
    </cfRule>
  </conditionalFormatting>
  <conditionalFormatting sqref="D13">
    <cfRule type="cellIs" dxfId="49" priority="2" stopIfTrue="1" operator="equal">
      <formula>"Bye"</formula>
    </cfRule>
  </conditionalFormatting>
  <conditionalFormatting sqref="D1:D1048576">
    <cfRule type="duplicateValues" dxfId="48" priority="1"/>
  </conditionalFormatting>
  <conditionalFormatting sqref="D1:D1048576">
    <cfRule type="duplicateValues" dxfId="47" priority="8"/>
  </conditionalFormatting>
  <conditionalFormatting sqref="D1:D1048576">
    <cfRule type="duplicateValues" dxfId="46" priority="9"/>
    <cfRule type="duplicateValues" dxfId="45" priority="10"/>
  </conditionalFormatting>
  <conditionalFormatting sqref="D20:D1048576 D1:D3">
    <cfRule type="duplicateValues" dxfId="44" priority="11"/>
    <cfRule type="duplicateValues" dxfId="43" priority="12"/>
    <cfRule type="duplicateValues" dxfId="42" priority="13" stopIfTrue="1"/>
    <cfRule type="duplicateValues" dxfId="41" priority="14" stopIfTrue="1"/>
  </conditionalFormatting>
  <conditionalFormatting sqref="D20:D1048576 D1:D3">
    <cfRule type="duplicateValues" dxfId="40" priority="15" stopIfTrue="1"/>
  </conditionalFormatting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E0D2-BAF2-4F04-820E-6D04FBC8DD60}">
  <dimension ref="B1:K22"/>
  <sheetViews>
    <sheetView zoomScale="85" zoomScaleNormal="85" workbookViewId="0">
      <selection activeCell="K4" sqref="K4"/>
    </sheetView>
  </sheetViews>
  <sheetFormatPr defaultRowHeight="16.2"/>
  <cols>
    <col min="1" max="1" width="8.88671875" style="60"/>
    <col min="2" max="5" width="10.6640625" style="54" customWidth="1"/>
    <col min="6" max="6" width="12.33203125" style="54" customWidth="1"/>
    <col min="7" max="7" width="13.5546875" style="54" customWidth="1"/>
    <col min="8" max="8" width="8.88671875" style="47"/>
    <col min="9" max="9" width="8.88671875" style="60"/>
    <col min="10" max="10" width="10.44140625" style="60" bestFit="1" customWidth="1"/>
    <col min="11" max="16384" width="8.88671875" style="60"/>
  </cols>
  <sheetData>
    <row r="1" spans="2:11" s="59" customFormat="1" ht="18">
      <c r="B1" s="102" t="s">
        <v>487</v>
      </c>
      <c r="C1" s="102"/>
      <c r="D1" s="102"/>
      <c r="E1" s="102"/>
      <c r="F1" s="102"/>
      <c r="G1" s="102"/>
      <c r="H1" s="58"/>
    </row>
    <row r="2" spans="2:11">
      <c r="B2" s="101"/>
      <c r="C2" s="101"/>
      <c r="D2" s="101"/>
      <c r="E2" s="101"/>
      <c r="F2" s="101"/>
      <c r="G2" s="101"/>
    </row>
    <row r="3" spans="2:11" ht="31.2">
      <c r="B3" s="49" t="s">
        <v>397</v>
      </c>
      <c r="C3" s="49" t="s">
        <v>398</v>
      </c>
      <c r="D3" s="49" t="s">
        <v>399</v>
      </c>
      <c r="E3" s="49" t="s">
        <v>400</v>
      </c>
      <c r="F3" s="50" t="s">
        <v>401</v>
      </c>
      <c r="G3" s="50" t="s">
        <v>402</v>
      </c>
    </row>
    <row r="4" spans="2:11">
      <c r="B4" s="61">
        <v>1</v>
      </c>
      <c r="C4" s="61">
        <v>1</v>
      </c>
      <c r="D4" s="65" t="s">
        <v>488</v>
      </c>
      <c r="E4" s="61">
        <f t="shared" ref="E4:E22" si="0">F4+G4</f>
        <v>20</v>
      </c>
      <c r="F4" s="61">
        <v>5</v>
      </c>
      <c r="G4" s="61">
        <v>15</v>
      </c>
      <c r="J4" s="60" t="str">
        <f>SUBSTITUTE(D4," ","")</f>
        <v>盧天龍</v>
      </c>
      <c r="K4" s="60">
        <f>IF(D4&lt;&gt;"",IF(C4&gt;1000,K3,IF(C4="",K3,C4)),999)</f>
        <v>1</v>
      </c>
    </row>
    <row r="5" spans="2:11">
      <c r="B5" s="49">
        <v>2</v>
      </c>
      <c r="C5" s="49" t="s">
        <v>404</v>
      </c>
      <c r="D5" s="66" t="s">
        <v>489</v>
      </c>
      <c r="E5" s="61">
        <f t="shared" si="0"/>
        <v>20</v>
      </c>
      <c r="F5" s="49">
        <v>5</v>
      </c>
      <c r="G5" s="49">
        <v>15</v>
      </c>
      <c r="J5" s="60" t="str">
        <f t="shared" ref="J5:J22" si="1">SUBSTITUTE(D5," ","")</f>
        <v>劉昆燁</v>
      </c>
      <c r="K5" s="60">
        <f t="shared" ref="K5:K22" si="2">IF(D5&lt;&gt;"",IF(C5&gt;1000,K4,IF(C5="",K4,C5)),999)</f>
        <v>1</v>
      </c>
    </row>
    <row r="6" spans="2:11">
      <c r="B6" s="49">
        <v>3</v>
      </c>
      <c r="C6" s="49">
        <v>3</v>
      </c>
      <c r="D6" s="53" t="s">
        <v>490</v>
      </c>
      <c r="E6" s="61">
        <f t="shared" si="0"/>
        <v>10</v>
      </c>
      <c r="F6" s="51">
        <v>10</v>
      </c>
      <c r="G6" s="49"/>
      <c r="J6" s="60" t="str">
        <f t="shared" si="1"/>
        <v>楊春城</v>
      </c>
      <c r="K6" s="60">
        <f t="shared" si="2"/>
        <v>3</v>
      </c>
    </row>
    <row r="7" spans="2:11">
      <c r="B7" s="61">
        <v>4</v>
      </c>
      <c r="C7" s="49" t="s">
        <v>404</v>
      </c>
      <c r="D7" s="53" t="s">
        <v>491</v>
      </c>
      <c r="E7" s="61">
        <f t="shared" si="0"/>
        <v>10</v>
      </c>
      <c r="F7" s="51">
        <v>10</v>
      </c>
      <c r="G7" s="49"/>
      <c r="J7" s="60" t="str">
        <f t="shared" si="1"/>
        <v>陳進祿</v>
      </c>
      <c r="K7" s="60">
        <f t="shared" si="2"/>
        <v>3</v>
      </c>
    </row>
    <row r="8" spans="2:11">
      <c r="B8" s="49">
        <v>5</v>
      </c>
      <c r="C8" s="49" t="s">
        <v>404</v>
      </c>
      <c r="D8" s="53" t="s">
        <v>492</v>
      </c>
      <c r="E8" s="61">
        <f t="shared" si="0"/>
        <v>10</v>
      </c>
      <c r="F8" s="51">
        <v>10</v>
      </c>
      <c r="G8" s="49"/>
      <c r="J8" s="60" t="str">
        <f t="shared" si="1"/>
        <v>陳登堡</v>
      </c>
      <c r="K8" s="60">
        <f t="shared" si="2"/>
        <v>3</v>
      </c>
    </row>
    <row r="9" spans="2:11">
      <c r="B9" s="49">
        <v>6</v>
      </c>
      <c r="C9" s="49" t="s">
        <v>404</v>
      </c>
      <c r="D9" s="51" t="s">
        <v>493</v>
      </c>
      <c r="E9" s="61">
        <f t="shared" si="0"/>
        <v>10</v>
      </c>
      <c r="F9" s="49"/>
      <c r="G9" s="51">
        <v>10</v>
      </c>
      <c r="J9" s="60" t="str">
        <f t="shared" si="1"/>
        <v>林維翔</v>
      </c>
      <c r="K9" s="60">
        <f t="shared" si="2"/>
        <v>3</v>
      </c>
    </row>
    <row r="10" spans="2:11">
      <c r="B10" s="61">
        <v>7</v>
      </c>
      <c r="C10" s="49" t="s">
        <v>404</v>
      </c>
      <c r="D10" s="51" t="s">
        <v>494</v>
      </c>
      <c r="E10" s="61">
        <f t="shared" si="0"/>
        <v>10</v>
      </c>
      <c r="F10" s="49"/>
      <c r="G10" s="51">
        <v>10</v>
      </c>
      <c r="J10" s="60" t="str">
        <f t="shared" si="1"/>
        <v>王燦騰</v>
      </c>
      <c r="K10" s="60">
        <f t="shared" si="2"/>
        <v>3</v>
      </c>
    </row>
    <row r="11" spans="2:11">
      <c r="B11" s="49">
        <v>8</v>
      </c>
      <c r="C11" s="49">
        <v>8</v>
      </c>
      <c r="D11" s="51" t="s">
        <v>495</v>
      </c>
      <c r="E11" s="61">
        <f t="shared" si="0"/>
        <v>8</v>
      </c>
      <c r="F11" s="49">
        <v>5</v>
      </c>
      <c r="G11" s="51">
        <v>3</v>
      </c>
      <c r="J11" s="60" t="str">
        <f t="shared" si="1"/>
        <v>鄭永全</v>
      </c>
      <c r="K11" s="60">
        <f t="shared" si="2"/>
        <v>8</v>
      </c>
    </row>
    <row r="12" spans="2:11">
      <c r="B12" s="49">
        <v>9</v>
      </c>
      <c r="C12" s="49" t="s">
        <v>404</v>
      </c>
      <c r="D12" s="51" t="s">
        <v>496</v>
      </c>
      <c r="E12" s="61">
        <f t="shared" si="0"/>
        <v>8</v>
      </c>
      <c r="F12" s="49">
        <v>5</v>
      </c>
      <c r="G12" s="51">
        <v>3</v>
      </c>
      <c r="J12" s="60" t="str">
        <f t="shared" si="1"/>
        <v>吳國安</v>
      </c>
      <c r="K12" s="60">
        <f t="shared" si="2"/>
        <v>8</v>
      </c>
    </row>
    <row r="13" spans="2:11">
      <c r="B13" s="61">
        <v>10</v>
      </c>
      <c r="C13" s="49">
        <v>10</v>
      </c>
      <c r="D13" s="67" t="s">
        <v>497</v>
      </c>
      <c r="E13" s="61">
        <f t="shared" si="0"/>
        <v>5</v>
      </c>
      <c r="F13" s="49"/>
      <c r="G13" s="49">
        <v>5</v>
      </c>
      <c r="J13" s="60" t="str">
        <f t="shared" si="1"/>
        <v>羅國城</v>
      </c>
      <c r="K13" s="60">
        <f t="shared" si="2"/>
        <v>10</v>
      </c>
    </row>
    <row r="14" spans="2:11">
      <c r="B14" s="49">
        <v>11</v>
      </c>
      <c r="C14" s="49" t="s">
        <v>404</v>
      </c>
      <c r="D14" s="53" t="s">
        <v>498</v>
      </c>
      <c r="E14" s="61">
        <f t="shared" si="0"/>
        <v>5</v>
      </c>
      <c r="F14" s="51">
        <v>5</v>
      </c>
      <c r="G14" s="49"/>
      <c r="J14" s="60" t="str">
        <f t="shared" si="1"/>
        <v>楊瑞和</v>
      </c>
      <c r="K14" s="60">
        <f t="shared" si="2"/>
        <v>10</v>
      </c>
    </row>
    <row r="15" spans="2:11">
      <c r="B15" s="49">
        <v>12</v>
      </c>
      <c r="C15" s="49" t="s">
        <v>404</v>
      </c>
      <c r="D15" s="53" t="s">
        <v>556</v>
      </c>
      <c r="E15" s="61">
        <f t="shared" si="0"/>
        <v>5</v>
      </c>
      <c r="F15" s="51">
        <v>5</v>
      </c>
      <c r="G15" s="49"/>
      <c r="J15" s="60" t="str">
        <f t="shared" si="1"/>
        <v>陳政平</v>
      </c>
      <c r="K15" s="60">
        <f t="shared" si="2"/>
        <v>10</v>
      </c>
    </row>
    <row r="16" spans="2:11">
      <c r="B16" s="61">
        <v>13</v>
      </c>
      <c r="C16" s="49" t="s">
        <v>404</v>
      </c>
      <c r="D16" s="51" t="s">
        <v>499</v>
      </c>
      <c r="E16" s="61">
        <f t="shared" si="0"/>
        <v>5</v>
      </c>
      <c r="F16" s="49"/>
      <c r="G16" s="51">
        <v>5</v>
      </c>
      <c r="J16" s="60" t="str">
        <f t="shared" si="1"/>
        <v>張簡華正</v>
      </c>
      <c r="K16" s="60">
        <f t="shared" si="2"/>
        <v>10</v>
      </c>
    </row>
    <row r="17" spans="2:11">
      <c r="B17" s="49">
        <v>14</v>
      </c>
      <c r="C17" s="49" t="s">
        <v>404</v>
      </c>
      <c r="D17" s="51" t="s">
        <v>500</v>
      </c>
      <c r="E17" s="61">
        <f t="shared" si="0"/>
        <v>5</v>
      </c>
      <c r="F17" s="49"/>
      <c r="G17" s="51">
        <v>5</v>
      </c>
      <c r="J17" s="60" t="str">
        <f t="shared" si="1"/>
        <v>張其政</v>
      </c>
      <c r="K17" s="60">
        <f t="shared" si="2"/>
        <v>10</v>
      </c>
    </row>
    <row r="18" spans="2:11">
      <c r="B18" s="49">
        <v>15</v>
      </c>
      <c r="C18" s="49" t="s">
        <v>404</v>
      </c>
      <c r="D18" s="51" t="s">
        <v>501</v>
      </c>
      <c r="E18" s="61">
        <f t="shared" si="0"/>
        <v>5</v>
      </c>
      <c r="F18" s="49"/>
      <c r="G18" s="51">
        <v>5</v>
      </c>
      <c r="J18" s="60" t="str">
        <f t="shared" si="1"/>
        <v>林崇城</v>
      </c>
      <c r="K18" s="60">
        <f t="shared" si="2"/>
        <v>10</v>
      </c>
    </row>
    <row r="19" spans="2:11">
      <c r="B19" s="61">
        <v>16</v>
      </c>
      <c r="C19" s="49" t="s">
        <v>404</v>
      </c>
      <c r="D19" s="53" t="s">
        <v>502</v>
      </c>
      <c r="E19" s="61">
        <f t="shared" si="0"/>
        <v>5</v>
      </c>
      <c r="F19" s="51">
        <v>5</v>
      </c>
      <c r="G19" s="49"/>
      <c r="J19" s="60" t="str">
        <f t="shared" si="1"/>
        <v>李景山</v>
      </c>
      <c r="K19" s="60">
        <f t="shared" si="2"/>
        <v>10</v>
      </c>
    </row>
    <row r="20" spans="2:11">
      <c r="B20" s="49">
        <v>17</v>
      </c>
      <c r="C20" s="49" t="s">
        <v>404</v>
      </c>
      <c r="D20" s="53" t="s">
        <v>503</v>
      </c>
      <c r="E20" s="61">
        <f t="shared" si="0"/>
        <v>5</v>
      </c>
      <c r="F20" s="51">
        <v>5</v>
      </c>
      <c r="G20" s="49"/>
      <c r="J20" s="60" t="str">
        <f t="shared" si="1"/>
        <v>任育成</v>
      </c>
      <c r="K20" s="60">
        <f t="shared" si="2"/>
        <v>10</v>
      </c>
    </row>
    <row r="21" spans="2:11">
      <c r="B21" s="49">
        <v>18</v>
      </c>
      <c r="C21" s="49">
        <v>18</v>
      </c>
      <c r="D21" s="51" t="s">
        <v>504</v>
      </c>
      <c r="E21" s="61">
        <f t="shared" si="0"/>
        <v>3</v>
      </c>
      <c r="F21" s="49"/>
      <c r="G21" s="51">
        <v>3</v>
      </c>
      <c r="J21" s="60" t="str">
        <f t="shared" si="1"/>
        <v>戴兆信</v>
      </c>
      <c r="K21" s="60">
        <f t="shared" si="2"/>
        <v>18</v>
      </c>
    </row>
    <row r="22" spans="2:11">
      <c r="B22" s="61">
        <v>19</v>
      </c>
      <c r="C22" s="49" t="s">
        <v>404</v>
      </c>
      <c r="D22" s="51" t="s">
        <v>505</v>
      </c>
      <c r="E22" s="61">
        <f t="shared" si="0"/>
        <v>3</v>
      </c>
      <c r="F22" s="49"/>
      <c r="G22" s="51">
        <v>3</v>
      </c>
      <c r="J22" s="60" t="str">
        <f t="shared" si="1"/>
        <v>蔡宗衡</v>
      </c>
      <c r="K22" s="60">
        <f t="shared" si="2"/>
        <v>18</v>
      </c>
    </row>
  </sheetData>
  <mergeCells count="2">
    <mergeCell ref="B1:G1"/>
    <mergeCell ref="B2:G2"/>
  </mergeCells>
  <phoneticPr fontId="1" type="noConversion"/>
  <conditionalFormatting sqref="C3">
    <cfRule type="duplicateValues" dxfId="39" priority="7"/>
  </conditionalFormatting>
  <conditionalFormatting sqref="D8">
    <cfRule type="cellIs" dxfId="38" priority="3" stopIfTrue="1" operator="equal">
      <formula>"Bye"</formula>
    </cfRule>
  </conditionalFormatting>
  <conditionalFormatting sqref="D6">
    <cfRule type="cellIs" dxfId="37" priority="6" stopIfTrue="1" operator="equal">
      <formula>"Bye"</formula>
    </cfRule>
  </conditionalFormatting>
  <conditionalFormatting sqref="D4">
    <cfRule type="cellIs" dxfId="36" priority="5" stopIfTrue="1" operator="equal">
      <formula>"Bye"</formula>
    </cfRule>
  </conditionalFormatting>
  <conditionalFormatting sqref="D7">
    <cfRule type="cellIs" dxfId="35" priority="4" stopIfTrue="1" operator="equal">
      <formula>"Bye"</formula>
    </cfRule>
  </conditionalFormatting>
  <conditionalFormatting sqref="D9">
    <cfRule type="cellIs" dxfId="34" priority="2" stopIfTrue="1" operator="equal">
      <formula>"Bye"</formula>
    </cfRule>
  </conditionalFormatting>
  <conditionalFormatting sqref="D1:D1048576">
    <cfRule type="duplicateValues" dxfId="33" priority="1"/>
  </conditionalFormatting>
  <conditionalFormatting sqref="D1:D1048576">
    <cfRule type="duplicateValues" dxfId="32" priority="8"/>
  </conditionalFormatting>
  <conditionalFormatting sqref="D1:D1048576">
    <cfRule type="duplicateValues" dxfId="31" priority="9"/>
    <cfRule type="duplicateValues" dxfId="30" priority="10"/>
  </conditionalFormatting>
  <conditionalFormatting sqref="D1:D3 D16:D1048576">
    <cfRule type="duplicateValues" dxfId="29" priority="11"/>
    <cfRule type="duplicateValues" dxfId="28" priority="12"/>
    <cfRule type="duplicateValues" dxfId="27" priority="13" stopIfTrue="1"/>
    <cfRule type="duplicateValues" dxfId="26" priority="14" stopIfTrue="1"/>
  </conditionalFormatting>
  <conditionalFormatting sqref="D1:D3 D16:D1048576">
    <cfRule type="duplicateValues" dxfId="25" priority="15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100</vt:lpstr>
      <vt:lpstr>115</vt:lpstr>
      <vt:lpstr>130</vt:lpstr>
      <vt:lpstr>工作表1</vt:lpstr>
      <vt:lpstr>45男雙</vt:lpstr>
      <vt:lpstr>50男雙 </vt:lpstr>
      <vt:lpstr>55男雙</vt:lpstr>
      <vt:lpstr>60男雙 (2)</vt:lpstr>
      <vt:lpstr>60男雙</vt:lpstr>
      <vt:lpstr>65男雙</vt:lpstr>
      <vt:lpstr>70男雙</vt:lpstr>
      <vt:lpstr>75男雙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100 wang</cp:lastModifiedBy>
  <cp:lastPrinted>2022-09-19T02:33:06Z</cp:lastPrinted>
  <dcterms:created xsi:type="dcterms:W3CDTF">2022-08-13T02:41:36Z</dcterms:created>
  <dcterms:modified xsi:type="dcterms:W3CDTF">2022-09-21T04:56:58Z</dcterms:modified>
</cp:coreProperties>
</file>