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網協國際組\2019年度\2019優秀及具潛力選手計畫\"/>
    </mc:Choice>
  </mc:AlternateContent>
  <bookViews>
    <workbookView xWindow="240" yWindow="15" windowWidth="11715" windowHeight="7995"/>
  </bookViews>
  <sheets>
    <sheet name="附件1_2019年優秀經費預算總表" sheetId="2" r:id="rId1"/>
    <sheet name="附件2_2019年潛力經費預算總表" sheetId="4" r:id="rId2"/>
    <sheet name="總計" sheetId="5" r:id="rId3"/>
  </sheets>
  <calcPr calcId="152511"/>
</workbook>
</file>

<file path=xl/calcChain.xml><?xml version="1.0" encoding="utf-8"?>
<calcChain xmlns="http://schemas.openxmlformats.org/spreadsheetml/2006/main">
  <c r="E29" i="4" l="1"/>
  <c r="J16" i="4"/>
  <c r="J22" i="4" l="1"/>
  <c r="J6" i="4" l="1"/>
  <c r="J10" i="4" l="1"/>
  <c r="J9" i="4"/>
  <c r="J7" i="4"/>
  <c r="J20" i="2"/>
  <c r="I20" i="2"/>
  <c r="E11" i="4" l="1"/>
  <c r="J28" i="4"/>
  <c r="J27" i="4"/>
  <c r="J26" i="4"/>
  <c r="J25" i="4"/>
  <c r="J24" i="4"/>
  <c r="J23" i="4"/>
  <c r="J21" i="4"/>
  <c r="J20" i="4"/>
  <c r="J19" i="4"/>
  <c r="J18" i="4"/>
  <c r="J17" i="4"/>
  <c r="J14" i="4"/>
  <c r="J13" i="4"/>
  <c r="J12" i="4"/>
  <c r="J5" i="4"/>
  <c r="J4" i="4"/>
  <c r="J3" i="4"/>
  <c r="E8" i="4" l="1"/>
  <c r="J30" i="4"/>
  <c r="I16" i="2"/>
  <c r="I15" i="2"/>
  <c r="I17" i="2" l="1"/>
  <c r="K22" i="4" l="1"/>
  <c r="K7" i="4"/>
  <c r="K29" i="4"/>
  <c r="K6" i="4"/>
  <c r="B2" i="5"/>
  <c r="I4" i="2"/>
  <c r="I5" i="2"/>
  <c r="I6" i="2"/>
  <c r="I13" i="2"/>
  <c r="I12" i="2"/>
  <c r="I18" i="2"/>
  <c r="I10" i="2"/>
  <c r="I9" i="2"/>
  <c r="I8" i="2"/>
  <c r="I7" i="2"/>
  <c r="I3" i="2"/>
  <c r="I11" i="2" l="1"/>
  <c r="K5" i="4"/>
  <c r="K16" i="4"/>
  <c r="K4" i="4"/>
  <c r="K21" i="4"/>
  <c r="K19" i="4"/>
  <c r="K13" i="4"/>
  <c r="K26" i="4"/>
  <c r="K14" i="4"/>
  <c r="K27" i="4"/>
  <c r="K23" i="4"/>
  <c r="K12" i="4"/>
  <c r="K11" i="4"/>
  <c r="K9" i="4"/>
  <c r="K18" i="4"/>
  <c r="K17" i="4"/>
  <c r="K3" i="4"/>
  <c r="K10" i="4"/>
  <c r="K24" i="4"/>
  <c r="K25" i="4"/>
  <c r="K28" i="4"/>
  <c r="K8" i="4"/>
  <c r="K30" i="4" s="1"/>
  <c r="K15" i="4"/>
  <c r="K20" i="4"/>
  <c r="I14" i="2"/>
  <c r="I19" i="2"/>
  <c r="B1" i="5" l="1"/>
  <c r="B3" i="5" s="1"/>
  <c r="J9" i="2" l="1"/>
  <c r="J3" i="2"/>
  <c r="J7" i="2"/>
  <c r="J6" i="2"/>
  <c r="J8" i="2"/>
  <c r="J17" i="2"/>
  <c r="J5" i="2"/>
  <c r="J16" i="2"/>
  <c r="J18" i="2"/>
  <c r="J19" i="2" s="1"/>
  <c r="J4" i="2"/>
  <c r="J14" i="2"/>
  <c r="J15" i="2"/>
  <c r="J13" i="2"/>
  <c r="J10" i="2"/>
  <c r="J12" i="2"/>
  <c r="J11" i="2"/>
</calcChain>
</file>

<file path=xl/sharedStrings.xml><?xml version="1.0" encoding="utf-8"?>
<sst xmlns="http://schemas.openxmlformats.org/spreadsheetml/2006/main" count="195" uniqueCount="126">
  <si>
    <t>數量</t>
  </si>
  <si>
    <t>單位</t>
  </si>
  <si>
    <t>單價</t>
  </si>
  <si>
    <t>小計</t>
  </si>
  <si>
    <t>單打第2名</t>
  </si>
  <si>
    <t>單打第3名</t>
  </si>
  <si>
    <t>1</t>
    <phoneticPr fontId="1" type="noConversion"/>
  </si>
  <si>
    <t>類別</t>
    <phoneticPr fontId="1" type="noConversion"/>
  </si>
  <si>
    <t>獲選資格</t>
    <phoneticPr fontId="1" type="noConversion"/>
  </si>
  <si>
    <t>所佔
百分比</t>
    <phoneticPr fontId="1" type="noConversion"/>
  </si>
  <si>
    <t>說明</t>
    <phoneticPr fontId="1" type="noConversion"/>
  </si>
  <si>
    <t>單打第1名</t>
    <phoneticPr fontId="1" type="noConversion"/>
  </si>
  <si>
    <t>階段</t>
    <phoneticPr fontId="1" type="noConversion"/>
  </si>
  <si>
    <t>雙打第1名</t>
    <phoneticPr fontId="1" type="noConversion"/>
  </si>
  <si>
    <t>雙打第2名</t>
    <phoneticPr fontId="1" type="noConversion"/>
  </si>
  <si>
    <t>單打第4名</t>
  </si>
  <si>
    <t>雙打第3名</t>
  </si>
  <si>
    <t>雙打第4名</t>
  </si>
  <si>
    <t>2</t>
    <phoneticPr fontId="1" type="noConversion"/>
  </si>
  <si>
    <t>2</t>
    <phoneticPr fontId="1" type="noConversion"/>
  </si>
  <si>
    <t>數量</t>
    <phoneticPr fontId="1" type="noConversion"/>
  </si>
  <si>
    <t>單位</t>
    <phoneticPr fontId="1" type="noConversion"/>
  </si>
  <si>
    <t>人</t>
    <phoneticPr fontId="1" type="noConversion"/>
  </si>
  <si>
    <t>經費補助小計</t>
    <phoneticPr fontId="1" type="noConversion"/>
  </si>
  <si>
    <t>式</t>
    <phoneticPr fontId="1" type="noConversion"/>
  </si>
  <si>
    <t>次</t>
    <phoneticPr fontId="1" type="noConversion"/>
  </si>
  <si>
    <t>4</t>
    <phoneticPr fontId="1" type="noConversion"/>
  </si>
  <si>
    <t>人</t>
    <phoneticPr fontId="1" type="noConversion"/>
  </si>
  <si>
    <t>次</t>
    <phoneticPr fontId="1" type="noConversion"/>
  </si>
  <si>
    <t>台維斯盃</t>
    <phoneticPr fontId="1" type="noConversion"/>
  </si>
  <si>
    <t>聯邦盃</t>
    <phoneticPr fontId="1" type="noConversion"/>
  </si>
  <si>
    <t>人</t>
    <phoneticPr fontId="1" type="noConversion"/>
  </si>
  <si>
    <t>4</t>
    <phoneticPr fontId="1" type="noConversion"/>
  </si>
  <si>
    <t>雙打前4名</t>
    <phoneticPr fontId="1" type="noConversion"/>
  </si>
  <si>
    <t>單打前4名</t>
    <phoneticPr fontId="1" type="noConversion"/>
  </si>
  <si>
    <t>5</t>
    <phoneticPr fontId="1" type="noConversion"/>
  </si>
  <si>
    <t>5</t>
    <phoneticPr fontId="1" type="noConversion"/>
  </si>
  <si>
    <t>項次</t>
    <phoneticPr fontId="1" type="noConversion"/>
  </si>
  <si>
    <t>3</t>
    <phoneticPr fontId="1" type="noConversion"/>
  </si>
  <si>
    <t>4</t>
    <phoneticPr fontId="1" type="noConversion"/>
  </si>
  <si>
    <t>式</t>
    <phoneticPr fontId="1" type="noConversion"/>
  </si>
  <si>
    <t>天</t>
    <phoneticPr fontId="1" type="noConversion"/>
  </si>
  <si>
    <t>小計</t>
    <phoneticPr fontId="1" type="noConversion"/>
  </si>
  <si>
    <t>天</t>
    <phoneticPr fontId="1" type="noConversion"/>
  </si>
  <si>
    <t>人</t>
  </si>
  <si>
    <t>人</t>
    <phoneticPr fontId="1" type="noConversion"/>
  </si>
  <si>
    <t>月</t>
    <phoneticPr fontId="1" type="noConversion"/>
  </si>
  <si>
    <t>膳宿費</t>
    <phoneticPr fontId="1" type="noConversion"/>
  </si>
  <si>
    <t>百分比</t>
    <phoneticPr fontId="1" type="noConversion"/>
  </si>
  <si>
    <t>說明</t>
  </si>
  <si>
    <t>階段</t>
    <phoneticPr fontId="1" type="noConversion"/>
  </si>
  <si>
    <t>人</t>
    <phoneticPr fontId="1" type="noConversion"/>
  </si>
  <si>
    <t>階段</t>
    <phoneticPr fontId="1" type="noConversion"/>
  </si>
  <si>
    <t>人</t>
    <phoneticPr fontId="1" type="noConversion"/>
  </si>
  <si>
    <t>小計</t>
    <phoneticPr fontId="1" type="noConversion"/>
  </si>
  <si>
    <t>人</t>
    <phoneticPr fontId="1" type="noConversion"/>
  </si>
  <si>
    <t>選手零用金</t>
    <phoneticPr fontId="1" type="noConversion"/>
  </si>
  <si>
    <t>交通費</t>
    <phoneticPr fontId="1" type="noConversion"/>
  </si>
  <si>
    <t>接駁車(42人座)</t>
    <phoneticPr fontId="1" type="noConversion"/>
  </si>
  <si>
    <t>交通費</t>
    <phoneticPr fontId="1" type="noConversion"/>
  </si>
  <si>
    <t>人</t>
    <phoneticPr fontId="1" type="noConversion"/>
  </si>
  <si>
    <t>趟</t>
    <phoneticPr fontId="1" type="noConversion"/>
  </si>
  <si>
    <t>場地費</t>
    <phoneticPr fontId="1" type="noConversion"/>
  </si>
  <si>
    <t>式</t>
    <phoneticPr fontId="1" type="noConversion"/>
  </si>
  <si>
    <t>營養費</t>
    <phoneticPr fontId="1" type="noConversion"/>
  </si>
  <si>
    <t>服裝(含裝備)費</t>
    <phoneticPr fontId="1" type="noConversion"/>
  </si>
  <si>
    <t>套</t>
    <phoneticPr fontId="1" type="noConversion"/>
  </si>
  <si>
    <t>消耗性器材費</t>
    <phoneticPr fontId="1" type="noConversion"/>
  </si>
  <si>
    <t>網球、球拍線、握把布等</t>
    <phoneticPr fontId="1" type="noConversion"/>
  </si>
  <si>
    <t>保險費</t>
    <phoneticPr fontId="1" type="noConversion"/>
  </si>
  <si>
    <t>體能檢測費</t>
    <phoneticPr fontId="1" type="noConversion"/>
  </si>
  <si>
    <t>人</t>
    <phoneticPr fontId="1" type="noConversion"/>
  </si>
  <si>
    <t>次</t>
    <phoneticPr fontId="1" type="noConversion"/>
  </si>
  <si>
    <t>外籍教練-薪資</t>
    <phoneticPr fontId="1" type="noConversion"/>
  </si>
  <si>
    <t>週</t>
    <phoneticPr fontId="1" type="noConversion"/>
  </si>
  <si>
    <t>外籍教練-機票</t>
    <phoneticPr fontId="1" type="noConversion"/>
  </si>
  <si>
    <t>趟</t>
    <phoneticPr fontId="1" type="noConversion"/>
  </si>
  <si>
    <t>經濟艙</t>
    <phoneticPr fontId="1" type="noConversion"/>
  </si>
  <si>
    <t>外籍教練-膳宿</t>
    <phoneticPr fontId="1" type="noConversion"/>
  </si>
  <si>
    <t>國內助理教練-薪資</t>
    <phoneticPr fontId="1" type="noConversion"/>
  </si>
  <si>
    <t>天</t>
    <phoneticPr fontId="1" type="noConversion"/>
  </si>
  <si>
    <t>雜支</t>
    <phoneticPr fontId="1" type="noConversion"/>
  </si>
  <si>
    <t>式</t>
    <phoneticPr fontId="1" type="noConversion"/>
  </si>
  <si>
    <t>其他與支援訓練、參賽相關費用</t>
    <phoneticPr fontId="1" type="noConversion"/>
  </si>
  <si>
    <t>中華民國網球協會108年度培育優秀選手計畫 經費預算表</t>
    <phoneticPr fontId="1" type="noConversion"/>
  </si>
  <si>
    <t>中華民國網球協會108年度培育具潛力選手計畫 經費預算表</t>
    <phoneticPr fontId="1" type="noConversion"/>
  </si>
  <si>
    <t>類別</t>
    <phoneticPr fontId="1" type="noConversion"/>
  </si>
  <si>
    <t>項次</t>
    <phoneticPr fontId="1" type="noConversion"/>
  </si>
  <si>
    <t>108年度優秀計畫經費預算總計</t>
    <phoneticPr fontId="1" type="noConversion"/>
  </si>
  <si>
    <t>108年度具潛力計畫經費預算總計</t>
    <phoneticPr fontId="1" type="noConversion"/>
  </si>
  <si>
    <t>內容</t>
    <phoneticPr fontId="1" type="noConversion"/>
  </si>
  <si>
    <t>2019年台維斯盃/聯邦盃國家代表隊選手經費補助</t>
    <phoneticPr fontId="1" type="noConversion"/>
  </si>
  <si>
    <t>附件1</t>
    <phoneticPr fontId="1" type="noConversion"/>
  </si>
  <si>
    <t>附件2</t>
    <phoneticPr fontId="1" type="noConversion"/>
  </si>
  <si>
    <t>附件2_潛力計畫</t>
    <phoneticPr fontId="1" type="noConversion"/>
  </si>
  <si>
    <t>附件1_優秀計畫</t>
    <phoneticPr fontId="1" type="noConversion"/>
  </si>
  <si>
    <t>優秀選手國外移地訓練或參賽經費補助(含男女選手，兩階段)</t>
    <phoneticPr fontId="1" type="noConversion"/>
  </si>
  <si>
    <t>18歲至25歲轉職業選手參加國際賽事/訓練相關費用(含男女選手，兩階段)</t>
    <phoneticPr fontId="1" type="noConversion"/>
  </si>
  <si>
    <t>獲選參加『2019年拿坡里世界大學運動會』代表隊選手經費補助</t>
    <phoneticPr fontId="1" type="noConversion"/>
  </si>
  <si>
    <t>男女各2名</t>
    <phoneticPr fontId="1" type="noConversion"/>
  </si>
  <si>
    <t>4</t>
    <phoneticPr fontId="1" type="noConversion"/>
  </si>
  <si>
    <t>站</t>
    <phoneticPr fontId="1" type="noConversion"/>
  </si>
  <si>
    <t>站</t>
    <phoneticPr fontId="1" type="noConversion"/>
  </si>
  <si>
    <t>暫估兩階段共計36人</t>
    <phoneticPr fontId="1" type="noConversion"/>
  </si>
  <si>
    <t>北-高來回高鐵 
選手*36+教練*4+防護員*2</t>
    <phoneticPr fontId="1" type="noConversion"/>
  </si>
  <si>
    <t>選手*36+教練*4+防護員*2</t>
    <phoneticPr fontId="1" type="noConversion"/>
  </si>
  <si>
    <t>選手*36+教練*4+防護員*2</t>
    <phoneticPr fontId="1" type="noConversion"/>
  </si>
  <si>
    <t>選手*36+教練*4+防護員*2</t>
    <phoneticPr fontId="1" type="noConversion"/>
  </si>
  <si>
    <t>選手*36</t>
    <phoneticPr fontId="1" type="noConversion"/>
  </si>
  <si>
    <t>國家教練</t>
    <phoneticPr fontId="1" type="noConversion"/>
  </si>
  <si>
    <t>國家教練安排</t>
    <phoneticPr fontId="1" type="noConversion"/>
  </si>
  <si>
    <t>參加國內外國際賽事/訓練相關費用
(14歲組前三名男女)</t>
    <phoneticPr fontId="1" type="noConversion"/>
  </si>
  <si>
    <t>參加國外國際賽事/訓練相關費用
(16歲組前三名男女)</t>
    <phoneticPr fontId="1" type="noConversion"/>
  </si>
  <si>
    <t>參加國外國際賽事/訓練相關費用
(18歲組第一名男女)</t>
    <phoneticPr fontId="1" type="noConversion"/>
  </si>
  <si>
    <t>參加國外國際賽事/訓練相關費用
(18歲組第二名男女)</t>
    <phoneticPr fontId="1" type="noConversion"/>
  </si>
  <si>
    <t>世少男女(資格賽)</t>
    <phoneticPr fontId="1" type="noConversion"/>
  </si>
  <si>
    <t>世青男女(資格賽)</t>
    <phoneticPr fontId="1" type="noConversion"/>
  </si>
  <si>
    <t xml:space="preserve">國家訓練站
集訓費
(含以賽代訓及潛力選手14、16、18歲組
前三名男女含兩階段暑期集訓經費)
</t>
    <phoneticPr fontId="1" type="noConversion"/>
  </si>
  <si>
    <t>防護員(暑訓期間)</t>
    <phoneticPr fontId="1" type="noConversion"/>
  </si>
  <si>
    <t>式</t>
    <phoneticPr fontId="1" type="noConversion"/>
  </si>
  <si>
    <t>潛力選手
國外參賽/訓練經費
(含男女選手，兩階段)</t>
    <phoneticPr fontId="1" type="noConversion"/>
  </si>
  <si>
    <t>世青世少集訓費
(含以賽代訓)</t>
    <phoneticPr fontId="1" type="noConversion"/>
  </si>
  <si>
    <t>臺北市網球中心及其他集訓場地
(含暑期集訓)</t>
    <phoneticPr fontId="1" type="noConversion"/>
  </si>
  <si>
    <t>參加國外國際賽事/訓練相關費用
(18歲組第三名男女)</t>
    <phoneticPr fontId="1" type="noConversion"/>
  </si>
  <si>
    <t>該項補助款統籌由本會聘任之國家教練為錄取選手規劃參賽與訓練計畫執行使用(含帶隊出國國家教練、助理教練及防護員出國相關費用)，若錄取選手該月第一週世界青少年排名於30名內或ATP / WTA排名於600名內則可自行運用該項補助款參加國際級賽事或自主訓練</t>
    <phoneticPr fontId="1" type="noConversion"/>
  </si>
  <si>
    <t>從4月起算</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</si>
</sst>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quot;$&quot;#,##0"/>
    <numFmt numFmtId="177" formatCode="#,##0_);[Red]\(#,##0\)"/>
    <numFmt numFmtId="178" formatCode="&quot;$&quot;#,##0_);[Red]\(&quot;$&quot;#,##0\)"/>
  </numFmts>
  <fonts count="15">
    <font>
      <sz val="12"/>
      <name val="新細明體"/>
      <family val="1"/>
      <charset val="136"/>
    </font>
    <font>
      <sz val="9"/>
      <name val="新細明體"/>
      <family val="1"/>
      <charset val="136"/>
    </font>
    <font>
      <b/>
      <sz val="14"/>
      <name val="微軟正黑體"/>
      <family val="2"/>
      <charset val="136"/>
    </font>
    <font>
      <sz val="12"/>
      <color theme="1"/>
      <name val="新細明體"/>
      <family val="1"/>
      <charset val="136"/>
      <scheme val="minor"/>
    </font>
    <font>
      <sz val="12"/>
      <name val="微軟正黑體"/>
      <family val="2"/>
      <charset val="136"/>
    </font>
    <font>
      <sz val="10"/>
      <name val="微軟正黑體"/>
      <family val="2"/>
      <charset val="136"/>
    </font>
    <font>
      <b/>
      <sz val="10"/>
      <name val="微軟正黑體"/>
      <family val="2"/>
      <charset val="136"/>
    </font>
    <font>
      <b/>
      <sz val="12"/>
      <name val="微軟正黑體"/>
      <family val="2"/>
      <charset val="136"/>
    </font>
    <font>
      <b/>
      <sz val="16"/>
      <name val="微軟正黑體"/>
      <family val="2"/>
      <charset val="136"/>
    </font>
    <font>
      <sz val="14"/>
      <name val="微軟正黑體"/>
      <family val="2"/>
      <charset val="136"/>
    </font>
    <font>
      <sz val="12"/>
      <color rgb="FFFF0000"/>
      <name val="微軟正黑體"/>
      <family val="2"/>
      <charset val="136"/>
    </font>
    <font>
      <sz val="10"/>
      <color rgb="FFFF0000"/>
      <name val="微軟正黑體"/>
      <family val="2"/>
      <charset val="136"/>
    </font>
    <font>
      <sz val="11"/>
      <color rgb="FFFF0000"/>
      <name val="微軟正黑體"/>
      <family val="2"/>
      <charset val="136"/>
    </font>
    <font>
      <b/>
      <sz val="10"/>
      <color rgb="FFFF0000"/>
      <name val="微軟正黑體"/>
      <family val="2"/>
      <charset val="136"/>
    </font>
    <font>
      <b/>
      <sz val="11"/>
      <color rgb="FFFF0000"/>
      <name val="微軟正黑體"/>
      <family val="2"/>
      <charset val="136"/>
    </font>
  </fonts>
  <fills count="2">
    <fill>
      <patternFill patternType="none"/>
    </fill>
    <fill>
      <patternFill patternType="gray125"/>
    </fill>
  </fills>
  <borders count="155">
    <border>
      <left/>
      <right/>
      <top/>
      <bottom/>
      <diagonal/>
    </border>
    <border>
      <left style="thin">
        <color indexed="64"/>
      </left>
      <right style="thin">
        <color indexed="64"/>
      </right>
      <top/>
      <bottom style="thick">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dotted">
        <color indexed="64"/>
      </left>
      <right style="dotted">
        <color indexed="64"/>
      </right>
      <top style="thick">
        <color indexed="64"/>
      </top>
      <bottom style="medium">
        <color indexed="64"/>
      </bottom>
      <diagonal/>
    </border>
    <border>
      <left style="dotted">
        <color indexed="64"/>
      </left>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n">
        <color indexed="64"/>
      </left>
      <right style="thin">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thin">
        <color indexed="64"/>
      </top>
      <bottom/>
      <diagonal/>
    </border>
    <border>
      <left style="medium">
        <color indexed="64"/>
      </left>
      <right style="thick">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ck">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ck">
        <color indexed="64"/>
      </right>
      <top/>
      <bottom style="thick">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ck">
        <color indexed="64"/>
      </bottom>
      <diagonal/>
    </border>
    <border>
      <left style="thin">
        <color indexed="64"/>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style="medium">
        <color indexed="64"/>
      </top>
      <bottom style="dotted">
        <color indexed="64"/>
      </bottom>
      <diagonal/>
    </border>
    <border>
      <left style="dotted">
        <color indexed="64"/>
      </left>
      <right style="thin">
        <color indexed="64"/>
      </right>
      <top style="thick">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ck">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dotted">
        <color indexed="64"/>
      </left>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dotted">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ck">
        <color indexed="64"/>
      </bottom>
      <diagonal/>
    </border>
    <border>
      <left style="medium">
        <color indexed="64"/>
      </left>
      <right/>
      <top style="thick">
        <color indexed="64"/>
      </top>
      <bottom/>
      <diagonal/>
    </border>
    <border>
      <left/>
      <right/>
      <top style="thick">
        <color indexed="64"/>
      </top>
      <bottom/>
      <diagonal/>
    </border>
    <border>
      <left style="medium">
        <color indexed="64"/>
      </left>
      <right style="dotted">
        <color indexed="64"/>
      </right>
      <top style="thick">
        <color indexed="64"/>
      </top>
      <bottom style="medium">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ck">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ck">
        <color indexed="64"/>
      </right>
      <top style="dotted">
        <color indexed="64"/>
      </top>
      <bottom style="dotted">
        <color indexed="64"/>
      </bottom>
      <diagonal/>
    </border>
    <border>
      <left style="medium">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medium">
        <color indexed="64"/>
      </right>
      <top style="dotted">
        <color indexed="64"/>
      </top>
      <bottom/>
      <diagonal/>
    </border>
    <border>
      <left/>
      <right style="medium">
        <color indexed="64"/>
      </right>
      <top style="dotted">
        <color indexed="64"/>
      </top>
      <bottom/>
      <diagonal/>
    </border>
    <border>
      <left style="medium">
        <color indexed="64"/>
      </left>
      <right/>
      <top style="dashed">
        <color indexed="64"/>
      </top>
      <bottom style="dashed">
        <color indexed="64"/>
      </bottom>
      <diagonal/>
    </border>
    <border>
      <left style="medium">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ck">
        <color indexed="64"/>
      </right>
      <top style="dashed">
        <color indexed="64"/>
      </top>
      <bottom style="dashed">
        <color indexed="64"/>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thick">
        <color indexed="64"/>
      </right>
      <top style="dashed">
        <color indexed="64"/>
      </top>
      <bottom style="dashed">
        <color indexed="64"/>
      </bottom>
      <diagonal/>
    </border>
    <border>
      <left style="thin">
        <color indexed="64"/>
      </left>
      <right/>
      <top style="dashed">
        <color indexed="64"/>
      </top>
      <bottom style="dashed">
        <color indexed="64"/>
      </bottom>
      <diagonal/>
    </border>
    <border>
      <left style="dotted">
        <color indexed="64"/>
      </left>
      <right/>
      <top style="dashed">
        <color indexed="64"/>
      </top>
      <bottom style="dashed">
        <color indexed="64"/>
      </bottom>
      <diagonal/>
    </border>
    <border>
      <left style="medium">
        <color indexed="64"/>
      </left>
      <right style="thick">
        <color indexed="64"/>
      </right>
      <top style="dashed">
        <color indexed="64"/>
      </top>
      <bottom/>
      <diagonal/>
    </border>
    <border>
      <left style="medium">
        <color indexed="64"/>
      </left>
      <right/>
      <top style="thin">
        <color indexed="64"/>
      </top>
      <bottom style="medium">
        <color indexed="64"/>
      </bottom>
      <diagonal/>
    </border>
    <border>
      <left style="medium">
        <color indexed="64"/>
      </left>
      <right style="thick">
        <color indexed="64"/>
      </right>
      <top/>
      <bottom style="thick">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ashed">
        <color indexed="64"/>
      </bottom>
      <diagonal/>
    </border>
    <border>
      <left style="medium">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style="dott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top style="dotted">
        <color indexed="64"/>
      </top>
      <bottom style="dashed">
        <color indexed="64"/>
      </bottom>
      <diagonal/>
    </border>
    <border>
      <left style="medium">
        <color indexed="64"/>
      </left>
      <right/>
      <top/>
      <bottom style="thin">
        <color indexed="64"/>
      </bottom>
      <diagonal/>
    </border>
    <border>
      <left style="medium">
        <color indexed="64"/>
      </left>
      <right style="thick">
        <color indexed="64"/>
      </right>
      <top style="thick">
        <color indexed="64"/>
      </top>
      <bottom/>
      <diagonal/>
    </border>
    <border>
      <left style="medium">
        <color indexed="64"/>
      </left>
      <right style="medium">
        <color indexed="64"/>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medium">
        <color indexed="64"/>
      </left>
      <right/>
      <top/>
      <bottom style="dashed">
        <color indexed="64"/>
      </bottom>
      <diagonal/>
    </border>
    <border>
      <left style="medium">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top/>
      <bottom style="dashed">
        <color indexed="64"/>
      </bottom>
      <diagonal/>
    </border>
    <border>
      <left style="thin">
        <color indexed="64"/>
      </left>
      <right style="medium">
        <color indexed="64"/>
      </right>
      <top/>
      <bottom style="dashed">
        <color indexed="64"/>
      </bottom>
      <diagonal/>
    </border>
    <border>
      <left style="medium">
        <color indexed="64"/>
      </left>
      <right style="thick">
        <color indexed="64"/>
      </right>
      <top style="dashed">
        <color indexed="64"/>
      </top>
      <bottom style="medium">
        <color indexed="64"/>
      </bottom>
      <diagonal/>
    </border>
    <border>
      <left style="medium">
        <color rgb="FFFF0000"/>
      </left>
      <right style="thick">
        <color rgb="FFFF0000"/>
      </right>
      <top style="medium">
        <color rgb="FFFF0000"/>
      </top>
      <bottom/>
      <diagonal/>
    </border>
    <border>
      <left style="medium">
        <color rgb="FFFF0000"/>
      </left>
      <right style="thick">
        <color rgb="FFFF0000"/>
      </right>
      <top/>
      <bottom/>
      <diagonal/>
    </border>
    <border>
      <left style="medium">
        <color rgb="FFFF0000"/>
      </left>
      <right style="thick">
        <color rgb="FFFF0000"/>
      </right>
      <top/>
      <bottom style="medium">
        <color rgb="FFFF0000"/>
      </bottom>
      <diagonal/>
    </border>
  </borders>
  <cellStyleXfs count="2">
    <xf numFmtId="0" fontId="0" fillId="0" borderId="0">
      <alignment vertical="center"/>
    </xf>
    <xf numFmtId="0" fontId="3" fillId="0" borderId="0">
      <alignment vertical="center"/>
    </xf>
  </cellStyleXfs>
  <cellXfs count="268">
    <xf numFmtId="0" fontId="0" fillId="0" borderId="0" xfId="0">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47" xfId="0" applyFont="1" applyBorder="1" applyAlignment="1">
      <alignment horizontal="center" vertical="center"/>
    </xf>
    <xf numFmtId="0" fontId="2" fillId="0" borderId="50" xfId="0" applyFont="1" applyBorder="1" applyAlignment="1">
      <alignment horizontal="center" vertical="center"/>
    </xf>
    <xf numFmtId="177" fontId="2" fillId="0" borderId="4" xfId="0" applyNumberFormat="1" applyFont="1" applyBorder="1" applyAlignment="1">
      <alignment horizontal="center" vertical="center"/>
    </xf>
    <xf numFmtId="0" fontId="6" fillId="0" borderId="2" xfId="0" applyFont="1" applyBorder="1" applyAlignment="1">
      <alignment horizontal="center" vertical="center"/>
    </xf>
    <xf numFmtId="0" fontId="6" fillId="0" borderId="80" xfId="0" applyFont="1" applyBorder="1" applyAlignment="1">
      <alignment horizontal="center" vertical="center"/>
    </xf>
    <xf numFmtId="0" fontId="6" fillId="0" borderId="4" xfId="0" applyFont="1" applyBorder="1" applyAlignment="1">
      <alignment horizontal="center" vertical="center"/>
    </xf>
    <xf numFmtId="178" fontId="6" fillId="0" borderId="4" xfId="0" applyNumberFormat="1" applyFont="1" applyBorder="1" applyAlignment="1">
      <alignment horizontal="center" vertical="center"/>
    </xf>
    <xf numFmtId="0" fontId="6" fillId="0" borderId="47" xfId="0" applyFont="1" applyBorder="1" applyAlignment="1">
      <alignment horizontal="center" vertical="center"/>
    </xf>
    <xf numFmtId="0" fontId="6" fillId="0" borderId="6" xfId="0" applyFont="1" applyBorder="1" applyAlignment="1">
      <alignment horizontal="center" vertical="center"/>
    </xf>
    <xf numFmtId="10" fontId="6" fillId="0" borderId="73"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left" vertical="center" wrapText="1"/>
    </xf>
    <xf numFmtId="0" fontId="5" fillId="0" borderId="58" xfId="0" applyFont="1" applyBorder="1" applyAlignment="1">
      <alignment horizontal="center" vertical="center"/>
    </xf>
    <xf numFmtId="0" fontId="5" fillId="0" borderId="16" xfId="0" applyFont="1" applyBorder="1" applyAlignment="1">
      <alignment horizontal="center" vertical="center"/>
    </xf>
    <xf numFmtId="178" fontId="5" fillId="0" borderId="16" xfId="0" applyNumberFormat="1" applyFont="1" applyBorder="1" applyAlignment="1">
      <alignment horizontal="right" vertical="center"/>
    </xf>
    <xf numFmtId="0" fontId="5" fillId="0" borderId="30" xfId="0" applyFont="1" applyBorder="1" applyAlignment="1">
      <alignment horizontal="center" vertical="center"/>
    </xf>
    <xf numFmtId="178" fontId="5" fillId="0" borderId="19" xfId="0" applyNumberFormat="1" applyFont="1" applyBorder="1" applyAlignment="1">
      <alignment horizontal="right" vertical="center"/>
    </xf>
    <xf numFmtId="0" fontId="5" fillId="0" borderId="20" xfId="0" applyFont="1" applyBorder="1" applyAlignment="1">
      <alignment horizontal="center" vertical="center"/>
    </xf>
    <xf numFmtId="0" fontId="5" fillId="0" borderId="20" xfId="0" applyFont="1" applyBorder="1" applyAlignment="1">
      <alignment horizontal="left" vertical="center" wrapText="1"/>
    </xf>
    <xf numFmtId="0" fontId="5" fillId="0" borderId="81" xfId="0" applyFont="1" applyBorder="1" applyAlignment="1">
      <alignment horizontal="center" vertical="center"/>
    </xf>
    <xf numFmtId="0" fontId="5" fillId="0" borderId="21" xfId="0" applyFont="1" applyBorder="1" applyAlignment="1">
      <alignment horizontal="center" vertical="center"/>
    </xf>
    <xf numFmtId="178" fontId="5" fillId="0" borderId="21" xfId="0" applyNumberFormat="1" applyFont="1" applyBorder="1" applyAlignment="1">
      <alignment horizontal="right" vertical="center"/>
    </xf>
    <xf numFmtId="0" fontId="5" fillId="0" borderId="48" xfId="0" applyFont="1" applyBorder="1" applyAlignment="1">
      <alignment horizontal="center" vertical="center"/>
    </xf>
    <xf numFmtId="178" fontId="5" fillId="0" borderId="24" xfId="0" applyNumberFormat="1" applyFont="1" applyBorder="1" applyAlignment="1">
      <alignment horizontal="right" vertical="center"/>
    </xf>
    <xf numFmtId="0" fontId="5" fillId="0" borderId="83" xfId="0" applyFont="1" applyBorder="1" applyAlignment="1">
      <alignment horizontal="center" vertical="center"/>
    </xf>
    <xf numFmtId="0" fontId="5" fillId="0" borderId="84" xfId="0" applyFont="1" applyBorder="1" applyAlignment="1">
      <alignment horizontal="left" vertical="center" wrapText="1"/>
    </xf>
    <xf numFmtId="10" fontId="6" fillId="0" borderId="75" xfId="0" applyNumberFormat="1" applyFont="1" applyBorder="1" applyAlignment="1">
      <alignment horizontal="right" vertical="center"/>
    </xf>
    <xf numFmtId="0" fontId="5" fillId="0" borderId="87" xfId="0" applyFont="1" applyFill="1" applyBorder="1" applyAlignment="1">
      <alignment horizontal="left" vertical="center" wrapText="1"/>
    </xf>
    <xf numFmtId="0" fontId="5" fillId="0" borderId="88" xfId="0" applyFont="1" applyFill="1" applyBorder="1" applyAlignment="1">
      <alignment horizontal="center" vertical="center"/>
    </xf>
    <xf numFmtId="0" fontId="5" fillId="0" borderId="16" xfId="0" applyFont="1" applyFill="1" applyBorder="1" applyAlignment="1">
      <alignment horizontal="center" vertical="center"/>
    </xf>
    <xf numFmtId="178" fontId="5" fillId="0" borderId="16" xfId="0" applyNumberFormat="1" applyFont="1" applyFill="1" applyBorder="1" applyAlignment="1">
      <alignment horizontal="right" vertical="center"/>
    </xf>
    <xf numFmtId="0" fontId="5" fillId="0" borderId="30" xfId="0" applyFont="1" applyFill="1" applyBorder="1" applyAlignment="1">
      <alignment horizontal="center" vertical="center"/>
    </xf>
    <xf numFmtId="178" fontId="5" fillId="0" borderId="19" xfId="0" applyNumberFormat="1" applyFont="1" applyFill="1" applyBorder="1" applyAlignment="1">
      <alignment horizontal="right" vertical="center"/>
    </xf>
    <xf numFmtId="10" fontId="5" fillId="0" borderId="89" xfId="0" applyNumberFormat="1" applyFont="1" applyFill="1" applyBorder="1" applyAlignment="1">
      <alignment horizontal="right" vertical="center"/>
    </xf>
    <xf numFmtId="0" fontId="5" fillId="0" borderId="90" xfId="0" applyFont="1" applyFill="1" applyBorder="1" applyAlignment="1">
      <alignment horizontal="center" vertical="center"/>
    </xf>
    <xf numFmtId="0" fontId="5" fillId="0" borderId="91" xfId="0" applyFont="1" applyFill="1" applyBorder="1" applyAlignment="1">
      <alignment horizontal="left" vertical="center" wrapText="1"/>
    </xf>
    <xf numFmtId="0" fontId="5" fillId="0" borderId="92" xfId="0" applyFont="1" applyFill="1" applyBorder="1" applyAlignment="1">
      <alignment horizontal="center" vertical="center"/>
    </xf>
    <xf numFmtId="0" fontId="5" fillId="0" borderId="21" xfId="0" applyFont="1" applyFill="1" applyBorder="1" applyAlignment="1">
      <alignment horizontal="center" vertical="center"/>
    </xf>
    <xf numFmtId="178" fontId="5" fillId="0" borderId="21" xfId="0" applyNumberFormat="1" applyFont="1" applyFill="1" applyBorder="1" applyAlignment="1">
      <alignment horizontal="right" vertical="center"/>
    </xf>
    <xf numFmtId="0" fontId="5" fillId="0" borderId="48" xfId="0" applyFont="1" applyFill="1" applyBorder="1" applyAlignment="1">
      <alignment horizontal="center" vertical="center"/>
    </xf>
    <xf numFmtId="178" fontId="5" fillId="0" borderId="24" xfId="0" applyNumberFormat="1" applyFont="1" applyFill="1" applyBorder="1" applyAlignment="1">
      <alignment horizontal="right" vertical="center"/>
    </xf>
    <xf numFmtId="10" fontId="5" fillId="0" borderId="93" xfId="0" applyNumberFormat="1" applyFont="1" applyFill="1" applyBorder="1" applyAlignment="1">
      <alignment horizontal="right" vertical="center"/>
    </xf>
    <xf numFmtId="0" fontId="5" fillId="0" borderId="94" xfId="0" applyFont="1" applyFill="1" applyBorder="1" applyAlignment="1">
      <alignment horizontal="center" vertical="center"/>
    </xf>
    <xf numFmtId="0" fontId="5" fillId="0" borderId="94" xfId="0" applyFont="1" applyFill="1" applyBorder="1" applyAlignment="1">
      <alignment horizontal="center" vertical="center" wrapText="1"/>
    </xf>
    <xf numFmtId="0" fontId="5" fillId="0" borderId="95" xfId="0" applyFont="1" applyFill="1" applyBorder="1" applyAlignment="1">
      <alignment horizontal="left" vertical="center" wrapText="1"/>
    </xf>
    <xf numFmtId="0" fontId="5" fillId="0" borderId="96" xfId="0" applyFont="1" applyFill="1" applyBorder="1" applyAlignment="1">
      <alignment horizontal="center" vertical="center"/>
    </xf>
    <xf numFmtId="0" fontId="5" fillId="0" borderId="97" xfId="0" applyFont="1" applyFill="1" applyBorder="1" applyAlignment="1">
      <alignment horizontal="center" vertical="center"/>
    </xf>
    <xf numFmtId="178" fontId="5" fillId="0" borderId="97" xfId="0" applyNumberFormat="1" applyFont="1" applyFill="1" applyBorder="1" applyAlignment="1">
      <alignment horizontal="right" vertical="center"/>
    </xf>
    <xf numFmtId="0" fontId="5" fillId="0" borderId="98" xfId="0" applyFont="1" applyFill="1" applyBorder="1" applyAlignment="1">
      <alignment horizontal="center" vertical="center"/>
    </xf>
    <xf numFmtId="178" fontId="5" fillId="0" borderId="99" xfId="0" applyNumberFormat="1" applyFont="1" applyFill="1" applyBorder="1" applyAlignment="1">
      <alignment horizontal="right" vertical="center"/>
    </xf>
    <xf numFmtId="10" fontId="5" fillId="0" borderId="100" xfId="0" applyNumberFormat="1" applyFont="1" applyFill="1" applyBorder="1" applyAlignment="1">
      <alignment horizontal="right" vertical="center"/>
    </xf>
    <xf numFmtId="0" fontId="5" fillId="0" borderId="101" xfId="0" applyFont="1" applyFill="1" applyBorder="1" applyAlignment="1">
      <alignment horizontal="left" vertical="center" wrapText="1"/>
    </xf>
    <xf numFmtId="0" fontId="5" fillId="0" borderId="102" xfId="0" applyFont="1" applyFill="1" applyBorder="1" applyAlignment="1">
      <alignment horizontal="center" vertical="center"/>
    </xf>
    <xf numFmtId="0" fontId="5" fillId="0" borderId="103" xfId="0" applyFont="1" applyFill="1" applyBorder="1" applyAlignment="1">
      <alignment horizontal="center" vertical="center"/>
    </xf>
    <xf numFmtId="178" fontId="5" fillId="0" borderId="103" xfId="0" applyNumberFormat="1" applyFont="1" applyFill="1" applyBorder="1" applyAlignment="1">
      <alignment horizontal="right" vertical="center"/>
    </xf>
    <xf numFmtId="0" fontId="5" fillId="0" borderId="104" xfId="0" applyFont="1" applyFill="1" applyBorder="1" applyAlignment="1">
      <alignment horizontal="center" vertical="center"/>
    </xf>
    <xf numFmtId="178" fontId="5" fillId="0" borderId="105" xfId="0" applyNumberFormat="1" applyFont="1" applyFill="1" applyBorder="1" applyAlignment="1">
      <alignment horizontal="right" vertical="center"/>
    </xf>
    <xf numFmtId="10" fontId="5" fillId="0" borderId="106" xfId="0" applyNumberFormat="1" applyFont="1" applyFill="1" applyBorder="1" applyAlignment="1">
      <alignment horizontal="right" vertical="center"/>
    </xf>
    <xf numFmtId="0" fontId="5" fillId="0" borderId="108"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10" xfId="0" applyFont="1" applyFill="1" applyBorder="1" applyAlignment="1">
      <alignment horizontal="center" vertical="center"/>
    </xf>
    <xf numFmtId="178" fontId="5" fillId="0" borderId="110" xfId="0" applyNumberFormat="1" applyFont="1" applyFill="1" applyBorder="1" applyAlignment="1">
      <alignment horizontal="right" vertical="center"/>
    </xf>
    <xf numFmtId="0" fontId="5" fillId="0" borderId="111" xfId="0" applyFont="1" applyFill="1" applyBorder="1" applyAlignment="1">
      <alignment horizontal="center" vertical="center"/>
    </xf>
    <xf numFmtId="10" fontId="5" fillId="0" borderId="107" xfId="0" applyNumberFormat="1" applyFont="1" applyFill="1" applyBorder="1" applyAlignment="1">
      <alignment horizontal="right" vertical="center"/>
    </xf>
    <xf numFmtId="0" fontId="5" fillId="0" borderId="112" xfId="0" applyFont="1" applyFill="1" applyBorder="1" applyAlignment="1">
      <alignment horizontal="center" vertical="center" wrapText="1"/>
    </xf>
    <xf numFmtId="0" fontId="5" fillId="0" borderId="108" xfId="0" applyFont="1" applyFill="1" applyBorder="1" applyAlignment="1">
      <alignment horizontal="center" vertical="center" wrapText="1"/>
    </xf>
    <xf numFmtId="178" fontId="5" fillId="0" borderId="113" xfId="0" applyNumberFormat="1" applyFont="1" applyFill="1" applyBorder="1" applyAlignment="1">
      <alignment horizontal="right" vertical="center"/>
    </xf>
    <xf numFmtId="0" fontId="5" fillId="0" borderId="114" xfId="0" applyFont="1" applyFill="1" applyBorder="1" applyAlignment="1">
      <alignment horizontal="center" vertical="center"/>
    </xf>
    <xf numFmtId="0" fontId="5" fillId="0" borderId="115" xfId="0" applyFont="1" applyFill="1" applyBorder="1" applyAlignment="1">
      <alignment horizontal="center" vertical="center" wrapText="1"/>
    </xf>
    <xf numFmtId="6" fontId="6" fillId="0" borderId="33" xfId="0" applyNumberFormat="1" applyFont="1" applyBorder="1" applyAlignment="1">
      <alignment horizontal="right" vertical="center"/>
    </xf>
    <xf numFmtId="9" fontId="6" fillId="0" borderId="33" xfId="0" applyNumberFormat="1" applyFont="1" applyBorder="1" applyAlignment="1">
      <alignment horizontal="right" vertical="center"/>
    </xf>
    <xf numFmtId="6" fontId="6" fillId="0" borderId="117" xfId="0" applyNumberFormat="1" applyFont="1" applyBorder="1" applyAlignment="1">
      <alignment vertical="center"/>
    </xf>
    <xf numFmtId="0" fontId="6" fillId="0" borderId="73" xfId="0" applyFont="1" applyBorder="1" applyAlignment="1">
      <alignment horizontal="center" vertical="center"/>
    </xf>
    <xf numFmtId="0" fontId="4" fillId="0" borderId="0" xfId="0" applyFont="1">
      <alignment vertical="center"/>
    </xf>
    <xf numFmtId="0" fontId="2" fillId="0" borderId="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1" xfId="0" applyFont="1" applyBorder="1" applyAlignment="1">
      <alignment horizontal="center" vertical="center"/>
    </xf>
    <xf numFmtId="10" fontId="2" fillId="0" borderId="6"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lignment vertical="center"/>
    </xf>
    <xf numFmtId="49" fontId="9" fillId="0" borderId="15" xfId="0" applyNumberFormat="1" applyFont="1" applyBorder="1" applyAlignment="1">
      <alignment horizontal="center" vertical="center" wrapText="1"/>
    </xf>
    <xf numFmtId="3" fontId="9" fillId="0" borderId="18" xfId="0" applyNumberFormat="1" applyFont="1" applyBorder="1" applyAlignment="1">
      <alignment horizontal="right" vertical="center"/>
    </xf>
    <xf numFmtId="49" fontId="9" fillId="0" borderId="16"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51" xfId="0" applyNumberFormat="1" applyFont="1" applyBorder="1" applyAlignment="1">
      <alignment horizontal="center" vertical="center"/>
    </xf>
    <xf numFmtId="49" fontId="9" fillId="0" borderId="30" xfId="0" applyNumberFormat="1" applyFont="1" applyBorder="1" applyAlignment="1">
      <alignment horizontal="center" vertical="center"/>
    </xf>
    <xf numFmtId="3" fontId="9" fillId="0" borderId="18" xfId="0" applyNumberFormat="1" applyFont="1" applyBorder="1">
      <alignment vertical="center"/>
    </xf>
    <xf numFmtId="10" fontId="9" fillId="0" borderId="19" xfId="0" applyNumberFormat="1" applyFont="1" applyBorder="1" applyAlignment="1">
      <alignment horizontal="center" vertical="center"/>
    </xf>
    <xf numFmtId="0" fontId="4" fillId="0" borderId="29" xfId="0" applyFont="1" applyBorder="1" applyAlignment="1">
      <alignment vertical="center" wrapText="1"/>
    </xf>
    <xf numFmtId="49" fontId="9" fillId="0" borderId="20" xfId="0" applyNumberFormat="1" applyFont="1" applyBorder="1" applyAlignment="1">
      <alignment horizontal="center" vertical="center" wrapText="1"/>
    </xf>
    <xf numFmtId="3" fontId="9" fillId="0" borderId="23" xfId="0" applyNumberFormat="1" applyFont="1" applyBorder="1" applyAlignment="1">
      <alignment horizontal="right"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9" fillId="0" borderId="48" xfId="0" applyNumberFormat="1" applyFont="1" applyBorder="1" applyAlignment="1">
      <alignment horizontal="center" vertical="center"/>
    </xf>
    <xf numFmtId="3" fontId="9" fillId="0" borderId="23" xfId="0" applyNumberFormat="1" applyFont="1" applyBorder="1">
      <alignment vertical="center"/>
    </xf>
    <xf numFmtId="10" fontId="9" fillId="0" borderId="24" xfId="0" applyNumberFormat="1" applyFont="1" applyBorder="1" applyAlignment="1">
      <alignment horizontal="center" vertical="center"/>
    </xf>
    <xf numFmtId="0" fontId="4" fillId="0" borderId="12" xfId="0" applyFont="1" applyBorder="1" applyAlignment="1">
      <alignment vertical="center"/>
    </xf>
    <xf numFmtId="49" fontId="9" fillId="0" borderId="25" xfId="0" applyNumberFormat="1" applyFont="1" applyBorder="1" applyAlignment="1">
      <alignment horizontal="center" vertical="center" wrapText="1"/>
    </xf>
    <xf numFmtId="3" fontId="9" fillId="0" borderId="27" xfId="0" applyNumberFormat="1" applyFont="1" applyBorder="1" applyAlignment="1">
      <alignment horizontal="right" vertical="center"/>
    </xf>
    <xf numFmtId="49" fontId="9" fillId="0" borderId="4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54" xfId="0" applyNumberFormat="1" applyFont="1" applyBorder="1" applyAlignment="1">
      <alignment horizontal="center" vertical="center"/>
    </xf>
    <xf numFmtId="49" fontId="9" fillId="0" borderId="55" xfId="0" applyNumberFormat="1" applyFont="1" applyBorder="1" applyAlignment="1">
      <alignment horizontal="center" vertical="center"/>
    </xf>
    <xf numFmtId="3" fontId="9" fillId="0" borderId="44" xfId="0" applyNumberFormat="1" applyFont="1" applyBorder="1">
      <alignment vertical="center"/>
    </xf>
    <xf numFmtId="10" fontId="9" fillId="0" borderId="28" xfId="0" applyNumberFormat="1" applyFont="1" applyBorder="1" applyAlignment="1">
      <alignment horizontal="center" vertical="center"/>
    </xf>
    <xf numFmtId="0" fontId="4" fillId="0" borderId="13" xfId="0" applyFont="1" applyBorder="1" applyAlignment="1">
      <alignment vertical="center" wrapText="1"/>
    </xf>
    <xf numFmtId="3" fontId="9" fillId="0" borderId="34" xfId="0" applyNumberFormat="1" applyFont="1" applyBorder="1" applyAlignment="1">
      <alignment horizontal="right" vertical="center"/>
    </xf>
    <xf numFmtId="3" fontId="2" fillId="0" borderId="38" xfId="0" applyNumberFormat="1" applyFont="1" applyBorder="1">
      <alignment vertical="center"/>
    </xf>
    <xf numFmtId="10" fontId="2" fillId="0" borderId="32" xfId="0" applyNumberFormat="1" applyFont="1" applyBorder="1" applyAlignment="1">
      <alignment horizontal="center" vertical="center"/>
    </xf>
    <xf numFmtId="49" fontId="9" fillId="0" borderId="15" xfId="0" applyNumberFormat="1" applyFont="1" applyBorder="1" applyAlignment="1">
      <alignment horizontal="center" vertical="center"/>
    </xf>
    <xf numFmtId="177" fontId="9" fillId="0" borderId="30" xfId="0" applyNumberFormat="1" applyFont="1" applyBorder="1" applyAlignment="1">
      <alignment horizontal="right" vertical="center"/>
    </xf>
    <xf numFmtId="49" fontId="9" fillId="0" borderId="58"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60" xfId="0" applyNumberFormat="1" applyFont="1" applyBorder="1" applyAlignment="1">
      <alignment horizontal="center" vertical="center"/>
    </xf>
    <xf numFmtId="177" fontId="9" fillId="0" borderId="59" xfId="0" applyNumberFormat="1" applyFont="1" applyBorder="1" applyAlignment="1">
      <alignment horizontal="right" vertical="center"/>
    </xf>
    <xf numFmtId="49" fontId="9" fillId="0" borderId="61" xfId="0" applyNumberFormat="1" applyFont="1" applyBorder="1" applyAlignment="1">
      <alignment horizontal="center" vertical="center"/>
    </xf>
    <xf numFmtId="49" fontId="9" fillId="0" borderId="62" xfId="0" applyNumberFormat="1" applyFont="1" applyBorder="1" applyAlignment="1">
      <alignment horizontal="center" vertical="center"/>
    </xf>
    <xf numFmtId="49" fontId="9" fillId="0" borderId="56" xfId="0" applyNumberFormat="1" applyFont="1" applyBorder="1" applyAlignment="1">
      <alignment horizontal="center" vertical="center"/>
    </xf>
    <xf numFmtId="10" fontId="9" fillId="0" borderId="57" xfId="0" applyNumberFormat="1" applyFont="1" applyBorder="1" applyAlignment="1">
      <alignment horizontal="center" vertical="center"/>
    </xf>
    <xf numFmtId="3" fontId="2" fillId="0" borderId="38" xfId="0" applyNumberFormat="1" applyFont="1" applyBorder="1" applyAlignment="1">
      <alignment horizontal="right" vertical="center"/>
    </xf>
    <xf numFmtId="0" fontId="5" fillId="0" borderId="0" xfId="0" applyFont="1">
      <alignment vertical="center"/>
    </xf>
    <xf numFmtId="49" fontId="9" fillId="0" borderId="63" xfId="0" applyNumberFormat="1" applyFont="1" applyBorder="1" applyAlignment="1">
      <alignment horizontal="center" vertical="center" wrapText="1"/>
    </xf>
    <xf numFmtId="3" fontId="9" fillId="0" borderId="64" xfId="0" applyNumberFormat="1" applyFont="1" applyBorder="1" applyAlignment="1">
      <alignment horizontal="right" vertical="center"/>
    </xf>
    <xf numFmtId="49" fontId="9" fillId="0" borderId="65" xfId="0" applyNumberFormat="1" applyFont="1" applyBorder="1" applyAlignment="1">
      <alignment horizontal="center" vertical="center"/>
    </xf>
    <xf numFmtId="49" fontId="9" fillId="0" borderId="66" xfId="0" applyNumberFormat="1" applyFont="1" applyBorder="1" applyAlignment="1">
      <alignment horizontal="center" vertical="center"/>
    </xf>
    <xf numFmtId="49" fontId="9" fillId="0" borderId="67" xfId="0" applyNumberFormat="1" applyFont="1" applyBorder="1" applyAlignment="1">
      <alignment horizontal="center" vertical="center"/>
    </xf>
    <xf numFmtId="3" fontId="9" fillId="0" borderId="68" xfId="0" applyNumberFormat="1" applyFont="1" applyBorder="1">
      <alignment vertical="center"/>
    </xf>
    <xf numFmtId="10" fontId="9" fillId="0" borderId="69" xfId="0" applyNumberFormat="1" applyFont="1" applyBorder="1" applyAlignment="1">
      <alignment horizontal="center" vertical="center"/>
    </xf>
    <xf numFmtId="49" fontId="9" fillId="0" borderId="39" xfId="0" applyNumberFormat="1" applyFont="1" applyBorder="1" applyAlignment="1">
      <alignment horizontal="center" vertical="center" wrapText="1"/>
    </xf>
    <xf numFmtId="3" fontId="9" fillId="0" borderId="40" xfId="0" applyNumberFormat="1" applyFont="1" applyBorder="1" applyAlignment="1">
      <alignment horizontal="right" vertical="center"/>
    </xf>
    <xf numFmtId="49" fontId="9" fillId="0" borderId="41"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53" xfId="0" applyNumberFormat="1" applyFont="1" applyBorder="1" applyAlignment="1">
      <alignment horizontal="center" vertical="center"/>
    </xf>
    <xf numFmtId="49" fontId="9" fillId="0" borderId="49" xfId="0" applyNumberFormat="1" applyFont="1" applyBorder="1" applyAlignment="1">
      <alignment horizontal="center" vertical="center"/>
    </xf>
    <xf numFmtId="3" fontId="9" fillId="0" borderId="40" xfId="0" applyNumberFormat="1" applyFont="1" applyBorder="1">
      <alignment vertical="center"/>
    </xf>
    <xf numFmtId="10" fontId="9" fillId="0" borderId="43" xfId="0" applyNumberFormat="1" applyFont="1" applyBorder="1" applyAlignment="1">
      <alignment horizontal="center" vertical="center"/>
    </xf>
    <xf numFmtId="176" fontId="2" fillId="0" borderId="1" xfId="0" applyNumberFormat="1" applyFont="1" applyBorder="1">
      <alignment vertical="center"/>
    </xf>
    <xf numFmtId="10" fontId="2" fillId="0" borderId="33" xfId="0" applyNumberFormat="1" applyFont="1" applyBorder="1" applyAlignment="1">
      <alignment horizontal="center" vertical="center"/>
    </xf>
    <xf numFmtId="0" fontId="7" fillId="0" borderId="31" xfId="0" applyFont="1" applyBorder="1" applyAlignment="1">
      <alignment vertical="center" wrapText="1"/>
    </xf>
    <xf numFmtId="0" fontId="9" fillId="0" borderId="0" xfId="0" applyFont="1" applyAlignment="1">
      <alignment vertical="center" wrapText="1"/>
    </xf>
    <xf numFmtId="0" fontId="9" fillId="0" borderId="0" xfId="0" applyFont="1">
      <alignment vertical="center"/>
    </xf>
    <xf numFmtId="177" fontId="9" fillId="0" borderId="0" xfId="0" applyNumberFormat="1" applyFont="1" applyAlignment="1">
      <alignment horizontal="right" vertical="center"/>
    </xf>
    <xf numFmtId="10" fontId="9" fillId="0" borderId="0" xfId="0" applyNumberFormat="1" applyFont="1" applyAlignment="1">
      <alignment horizontal="center" vertical="center"/>
    </xf>
    <xf numFmtId="0" fontId="4" fillId="0" borderId="0" xfId="0" applyFont="1" applyAlignment="1">
      <alignment vertical="center" wrapText="1"/>
    </xf>
    <xf numFmtId="0" fontId="10" fillId="0" borderId="0" xfId="0" applyFont="1" applyAlignment="1">
      <alignment horizontal="left" vertical="center" indent="8"/>
    </xf>
    <xf numFmtId="0" fontId="11" fillId="0" borderId="0" xfId="0" applyFont="1">
      <alignment vertical="center"/>
    </xf>
    <xf numFmtId="0" fontId="5" fillId="0" borderId="0" xfId="0" applyFont="1" applyBorder="1">
      <alignment vertical="center"/>
    </xf>
    <xf numFmtId="178" fontId="5" fillId="0" borderId="0" xfId="0" applyNumberFormat="1" applyFont="1" applyBorder="1">
      <alignment vertical="center"/>
    </xf>
    <xf numFmtId="0" fontId="5" fillId="0" borderId="0" xfId="0" applyFont="1" applyBorder="1" applyAlignment="1">
      <alignment horizontal="center" vertical="center"/>
    </xf>
    <xf numFmtId="10" fontId="5" fillId="0" borderId="0" xfId="0" applyNumberFormat="1" applyFont="1">
      <alignment vertical="center"/>
    </xf>
    <xf numFmtId="6" fontId="5" fillId="0" borderId="0" xfId="0" applyNumberFormat="1" applyFont="1">
      <alignment vertical="center"/>
    </xf>
    <xf numFmtId="6" fontId="0" fillId="0" borderId="0" xfId="0" applyNumberFormat="1">
      <alignment vertical="center"/>
    </xf>
    <xf numFmtId="0" fontId="5" fillId="0" borderId="118" xfId="0" applyFont="1" applyBorder="1" applyAlignment="1">
      <alignment horizontal="center" vertical="center"/>
    </xf>
    <xf numFmtId="0" fontId="5" fillId="0" borderId="120" xfId="0" applyFont="1" applyBorder="1" applyAlignment="1">
      <alignment horizontal="center" vertical="center"/>
    </xf>
    <xf numFmtId="0" fontId="5" fillId="0" borderId="120" xfId="0" applyFont="1" applyBorder="1" applyAlignment="1">
      <alignment horizontal="left"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178" fontId="5" fillId="0" borderId="122" xfId="0" applyNumberFormat="1" applyFont="1" applyBorder="1" applyAlignment="1">
      <alignment horizontal="right" vertical="center"/>
    </xf>
    <xf numFmtId="0" fontId="5" fillId="0" borderId="67" xfId="0" applyFont="1" applyBorder="1" applyAlignment="1">
      <alignment horizontal="center" vertical="center"/>
    </xf>
    <xf numFmtId="178" fontId="5" fillId="0" borderId="123" xfId="0" applyNumberFormat="1" applyFont="1" applyBorder="1" applyAlignment="1">
      <alignment horizontal="right" vertical="center"/>
    </xf>
    <xf numFmtId="0" fontId="5" fillId="0" borderId="119" xfId="0" applyFont="1" applyBorder="1" applyAlignment="1">
      <alignment horizontal="center" vertical="center"/>
    </xf>
    <xf numFmtId="0" fontId="5" fillId="0" borderId="119" xfId="0" applyFont="1" applyBorder="1" applyAlignment="1">
      <alignment horizontal="left" vertical="center" wrapText="1"/>
    </xf>
    <xf numFmtId="0" fontId="5" fillId="0" borderId="124" xfId="0" applyFont="1" applyBorder="1" applyAlignment="1">
      <alignment horizontal="center" vertical="center"/>
    </xf>
    <xf numFmtId="0" fontId="5" fillId="0" borderId="125" xfId="0" applyFont="1" applyBorder="1" applyAlignment="1">
      <alignment horizontal="center" vertical="center"/>
    </xf>
    <xf numFmtId="178" fontId="5" fillId="0" borderId="125" xfId="0" applyNumberFormat="1" applyFont="1" applyBorder="1" applyAlignment="1">
      <alignment horizontal="right" vertical="center"/>
    </xf>
    <xf numFmtId="0" fontId="5" fillId="0" borderId="126" xfId="0" applyFont="1" applyBorder="1" applyAlignment="1">
      <alignment horizontal="center" vertical="center"/>
    </xf>
    <xf numFmtId="178" fontId="5" fillId="0" borderId="127" xfId="0" applyNumberFormat="1" applyFont="1" applyBorder="1" applyAlignment="1">
      <alignment horizontal="right" vertical="center"/>
    </xf>
    <xf numFmtId="0" fontId="5" fillId="0" borderId="128" xfId="0" applyFont="1" applyBorder="1" applyAlignment="1">
      <alignment horizontal="center" vertical="center"/>
    </xf>
    <xf numFmtId="0" fontId="5" fillId="0" borderId="128" xfId="0" applyFont="1" applyBorder="1" applyAlignment="1">
      <alignment horizontal="left" vertical="center" wrapText="1"/>
    </xf>
    <xf numFmtId="0" fontId="5" fillId="0" borderId="129" xfId="0" applyFont="1" applyBorder="1" applyAlignment="1">
      <alignment horizontal="center" vertical="center"/>
    </xf>
    <xf numFmtId="0" fontId="5" fillId="0" borderId="130" xfId="0" applyFont="1" applyBorder="1" applyAlignment="1">
      <alignment horizontal="center" vertical="center"/>
    </xf>
    <xf numFmtId="178" fontId="5" fillId="0" borderId="130" xfId="0" applyNumberFormat="1" applyFont="1" applyBorder="1" applyAlignment="1">
      <alignment horizontal="right" vertical="center"/>
    </xf>
    <xf numFmtId="0" fontId="5" fillId="0" borderId="131" xfId="0" applyFont="1" applyBorder="1" applyAlignment="1">
      <alignment horizontal="center" vertical="center"/>
    </xf>
    <xf numFmtId="178" fontId="5" fillId="0" borderId="132" xfId="0" applyNumberFormat="1" applyFont="1" applyBorder="1" applyAlignment="1">
      <alignment horizontal="right" vertical="center"/>
    </xf>
    <xf numFmtId="10" fontId="5" fillId="0" borderId="128" xfId="0" applyNumberFormat="1" applyFont="1" applyBorder="1" applyAlignment="1">
      <alignment horizontal="right" vertical="center"/>
    </xf>
    <xf numFmtId="10" fontId="5" fillId="0" borderId="133" xfId="0" applyNumberFormat="1" applyFont="1" applyFill="1" applyBorder="1" applyAlignment="1">
      <alignment horizontal="right" vertical="center"/>
    </xf>
    <xf numFmtId="10" fontId="5" fillId="0" borderId="87" xfId="0" applyNumberFormat="1" applyFont="1" applyBorder="1" applyAlignment="1">
      <alignment horizontal="right" vertical="center"/>
    </xf>
    <xf numFmtId="10" fontId="5" fillId="0" borderId="91" xfId="0" applyNumberFormat="1" applyFont="1" applyBorder="1" applyAlignment="1">
      <alignment horizontal="right" vertical="center"/>
    </xf>
    <xf numFmtId="10" fontId="5" fillId="0" borderId="135" xfId="0" applyNumberFormat="1" applyFont="1" applyBorder="1" applyAlignment="1">
      <alignment horizontal="right" vertical="center"/>
    </xf>
    <xf numFmtId="10" fontId="5" fillId="0" borderId="136" xfId="0" applyNumberFormat="1" applyFont="1" applyBorder="1" applyAlignment="1">
      <alignment horizontal="right" vertical="center"/>
    </xf>
    <xf numFmtId="10" fontId="5" fillId="0" borderId="116" xfId="0" applyNumberFormat="1" applyFont="1" applyBorder="1" applyAlignment="1">
      <alignment horizontal="right" vertical="center"/>
    </xf>
    <xf numFmtId="0" fontId="6"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8" xfId="0" applyFont="1" applyBorder="1" applyAlignment="1">
      <alignment horizontal="left" vertical="center" wrapText="1"/>
    </xf>
    <xf numFmtId="0" fontId="5" fillId="0" borderId="139" xfId="0" applyFont="1" applyBorder="1" applyAlignment="1">
      <alignment horizontal="center" vertical="center"/>
    </xf>
    <xf numFmtId="0" fontId="5" fillId="0" borderId="140" xfId="0" applyFont="1" applyBorder="1" applyAlignment="1">
      <alignment horizontal="center" vertical="center"/>
    </xf>
    <xf numFmtId="178" fontId="5" fillId="0" borderId="140" xfId="0" applyNumberFormat="1" applyFont="1" applyBorder="1" applyAlignment="1">
      <alignment horizontal="right" vertical="center"/>
    </xf>
    <xf numFmtId="0" fontId="5" fillId="0" borderId="141" xfId="0" applyFont="1" applyBorder="1" applyAlignment="1">
      <alignment horizontal="center" vertical="center"/>
    </xf>
    <xf numFmtId="178" fontId="5" fillId="0" borderId="142" xfId="0" applyNumberFormat="1" applyFont="1" applyBorder="1" applyAlignment="1">
      <alignment horizontal="right" vertical="center"/>
    </xf>
    <xf numFmtId="0" fontId="5" fillId="0" borderId="82" xfId="0" applyFont="1" applyBorder="1" applyAlignment="1">
      <alignment horizontal="center" vertical="center"/>
    </xf>
    <xf numFmtId="0" fontId="5" fillId="0" borderId="143" xfId="0" applyFont="1" applyFill="1" applyBorder="1" applyAlignment="1">
      <alignment horizontal="left" vertical="center" wrapText="1"/>
    </xf>
    <xf numFmtId="0" fontId="5" fillId="0" borderId="144" xfId="0" applyFont="1" applyFill="1" applyBorder="1" applyAlignment="1">
      <alignment horizontal="center" vertical="center"/>
    </xf>
    <xf numFmtId="0" fontId="5" fillId="0" borderId="140" xfId="0" applyFont="1" applyFill="1" applyBorder="1" applyAlignment="1">
      <alignment horizontal="center" vertical="center"/>
    </xf>
    <xf numFmtId="178" fontId="5" fillId="0" borderId="140" xfId="0" applyNumberFormat="1" applyFont="1" applyFill="1" applyBorder="1" applyAlignment="1">
      <alignment horizontal="right" vertical="center"/>
    </xf>
    <xf numFmtId="0" fontId="5" fillId="0" borderId="145" xfId="0" applyFont="1" applyFill="1" applyBorder="1" applyAlignment="1">
      <alignment horizontal="center" vertical="center"/>
    </xf>
    <xf numFmtId="178" fontId="5" fillId="0" borderId="142" xfId="0" applyNumberFormat="1" applyFont="1" applyFill="1" applyBorder="1" applyAlignment="1">
      <alignment horizontal="right" vertical="center"/>
    </xf>
    <xf numFmtId="10" fontId="5" fillId="0" borderId="138" xfId="0" applyNumberFormat="1" applyFont="1" applyFill="1" applyBorder="1" applyAlignment="1">
      <alignment horizontal="right" vertical="center"/>
    </xf>
    <xf numFmtId="0" fontId="5" fillId="0" borderId="146" xfId="0" applyFont="1" applyFill="1" applyBorder="1" applyAlignment="1">
      <alignment horizontal="left" vertical="center" wrapText="1"/>
    </xf>
    <xf numFmtId="0" fontId="5" fillId="0" borderId="147" xfId="0" applyFont="1" applyFill="1" applyBorder="1" applyAlignment="1">
      <alignment horizontal="center" vertical="center"/>
    </xf>
    <xf numFmtId="0" fontId="5" fillId="0" borderId="148" xfId="0" applyFont="1" applyFill="1" applyBorder="1" applyAlignment="1">
      <alignment horizontal="center" vertical="center"/>
    </xf>
    <xf numFmtId="0" fontId="5" fillId="0" borderId="149" xfId="0" applyFont="1" applyFill="1" applyBorder="1" applyAlignment="1">
      <alignment horizontal="center" vertical="center"/>
    </xf>
    <xf numFmtId="178" fontId="5" fillId="0" borderId="150" xfId="0" applyNumberFormat="1" applyFont="1" applyFill="1" applyBorder="1" applyAlignment="1">
      <alignment horizontal="right" vertical="center"/>
    </xf>
    <xf numFmtId="0" fontId="5" fillId="0" borderId="85" xfId="0" applyFont="1" applyBorder="1" applyAlignment="1">
      <alignment horizontal="left" vertical="center" wrapText="1"/>
    </xf>
    <xf numFmtId="10" fontId="6" fillId="0" borderId="76" xfId="0" applyNumberFormat="1" applyFont="1" applyBorder="1" applyAlignment="1">
      <alignment horizontal="right" vertical="center"/>
    </xf>
    <xf numFmtId="0" fontId="5" fillId="0" borderId="151" xfId="0" applyFont="1" applyFill="1" applyBorder="1" applyAlignment="1">
      <alignment horizontal="center" vertical="center" wrapText="1"/>
    </xf>
    <xf numFmtId="10" fontId="5" fillId="0" borderId="138" xfId="0" applyNumberFormat="1" applyFont="1" applyBorder="1" applyAlignment="1">
      <alignment horizontal="right" vertical="center"/>
    </xf>
    <xf numFmtId="0" fontId="13" fillId="0" borderId="12" xfId="0" applyFont="1" applyFill="1" applyBorder="1" applyAlignment="1">
      <alignment horizontal="center" vertical="center" wrapText="1"/>
    </xf>
    <xf numFmtId="178" fontId="13" fillId="0" borderId="148" xfId="0" applyNumberFormat="1" applyFont="1" applyFill="1" applyBorder="1" applyAlignment="1">
      <alignment horizontal="right" vertical="center"/>
    </xf>
    <xf numFmtId="0" fontId="13" fillId="0" borderId="148" xfId="0" applyFont="1" applyFill="1" applyBorder="1" applyAlignment="1">
      <alignment horizontal="center" vertical="center"/>
    </xf>
    <xf numFmtId="178" fontId="13" fillId="0" borderId="24" xfId="0" applyNumberFormat="1" applyFont="1" applyFill="1" applyBorder="1" applyAlignment="1">
      <alignment horizontal="right" vertical="center"/>
    </xf>
    <xf numFmtId="0" fontId="4" fillId="0" borderId="0" xfId="0" applyFont="1" applyAlignment="1">
      <alignment horizontal="left" vertical="center" wrapText="1" indent="2"/>
    </xf>
    <xf numFmtId="0" fontId="4" fillId="0" borderId="0" xfId="0" applyFont="1" applyAlignment="1">
      <alignment horizontal="left" vertical="center" wrapText="1"/>
    </xf>
    <xf numFmtId="49" fontId="2"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9" fillId="0" borderId="74" xfId="0" applyNumberFormat="1" applyFont="1" applyBorder="1" applyAlignment="1">
      <alignment horizontal="center" vertical="center" wrapText="1"/>
    </xf>
    <xf numFmtId="49" fontId="9" fillId="0" borderId="76" xfId="0" applyNumberFormat="1" applyFont="1" applyBorder="1" applyAlignment="1">
      <alignment horizontal="center" vertical="center" wrapText="1"/>
    </xf>
    <xf numFmtId="49" fontId="9" fillId="0" borderId="75"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49" fontId="2" fillId="0" borderId="70" xfId="0" applyNumberFormat="1" applyFont="1" applyBorder="1" applyAlignment="1">
      <alignment horizontal="center" vertical="center"/>
    </xf>
    <xf numFmtId="49" fontId="2" fillId="0" borderId="71" xfId="0" applyNumberFormat="1" applyFont="1" applyBorder="1" applyAlignment="1">
      <alignment horizontal="center" vertical="center"/>
    </xf>
    <xf numFmtId="49" fontId="2" fillId="0" borderId="72" xfId="0" applyNumberFormat="1" applyFont="1" applyBorder="1" applyAlignment="1">
      <alignment horizontal="center" vertical="center"/>
    </xf>
    <xf numFmtId="49" fontId="9" fillId="0" borderId="7"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0" fontId="8" fillId="0" borderId="77" xfId="0" applyFont="1" applyBorder="1" applyAlignment="1">
      <alignment horizontal="center" vertical="center"/>
    </xf>
    <xf numFmtId="49" fontId="9" fillId="0" borderId="9" xfId="0" applyNumberFormat="1" applyFont="1" applyBorder="1" applyAlignment="1">
      <alignment horizontal="center" vertical="center" wrapText="1"/>
    </xf>
    <xf numFmtId="0" fontId="8" fillId="0" borderId="77" xfId="0" applyFont="1" applyBorder="1" applyAlignment="1">
      <alignment horizontal="center" vertical="center" wrapText="1"/>
    </xf>
    <xf numFmtId="0" fontId="14" fillId="0" borderId="79" xfId="0" applyFont="1" applyBorder="1" applyAlignment="1">
      <alignment horizontal="center" vertical="center"/>
    </xf>
    <xf numFmtId="0" fontId="2" fillId="0" borderId="7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134"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83" xfId="0" applyFont="1" applyBorder="1" applyAlignment="1">
      <alignment horizontal="center" vertical="center" wrapText="1"/>
    </xf>
    <xf numFmtId="178" fontId="5" fillId="0" borderId="85" xfId="0" applyNumberFormat="1" applyFont="1" applyBorder="1" applyAlignment="1">
      <alignment horizontal="right" vertical="center"/>
    </xf>
    <xf numFmtId="178" fontId="5" fillId="0" borderId="86" xfId="0" applyNumberFormat="1" applyFont="1" applyBorder="1" applyAlignment="1">
      <alignment horizontal="right" vertical="center"/>
    </xf>
    <xf numFmtId="178" fontId="5" fillId="0" borderId="76" xfId="0" applyNumberFormat="1" applyFont="1" applyBorder="1" applyAlignment="1">
      <alignment horizontal="right" vertical="center"/>
    </xf>
    <xf numFmtId="0" fontId="12" fillId="0" borderId="152" xfId="0" applyFont="1" applyBorder="1" applyAlignment="1">
      <alignment horizontal="center" vertical="center" wrapText="1"/>
    </xf>
    <xf numFmtId="0" fontId="12" fillId="0" borderId="153" xfId="0" applyFont="1" applyBorder="1" applyAlignment="1">
      <alignment horizontal="center" vertical="center" wrapText="1"/>
    </xf>
    <xf numFmtId="0" fontId="12" fillId="0" borderId="154" xfId="0" applyFont="1" applyBorder="1" applyAlignment="1">
      <alignment horizontal="center" vertical="center" wrapText="1"/>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178" fontId="5" fillId="0" borderId="84" xfId="0" applyNumberFormat="1" applyFont="1" applyBorder="1" applyAlignment="1">
      <alignment horizontal="right" vertical="center"/>
    </xf>
    <xf numFmtId="178" fontId="5" fillId="0" borderId="0" xfId="0" applyNumberFormat="1" applyFont="1" applyBorder="1" applyAlignment="1">
      <alignment horizontal="right" vertical="center"/>
    </xf>
    <xf numFmtId="178" fontId="5" fillId="0" borderId="75" xfId="0" applyNumberFormat="1" applyFont="1" applyBorder="1" applyAlignment="1">
      <alignment horizontal="right"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4" xfId="0" applyFont="1" applyFill="1" applyBorder="1" applyAlignment="1">
      <alignment horizontal="center" vertical="center" wrapText="1"/>
    </xf>
    <xf numFmtId="0" fontId="5" fillId="0" borderId="118" xfId="0" applyFont="1" applyFill="1" applyBorder="1" applyAlignment="1">
      <alignment horizontal="center" vertical="center" wrapText="1"/>
    </xf>
    <xf numFmtId="0" fontId="5" fillId="0" borderId="83" xfId="0" applyFont="1" applyFill="1" applyBorder="1" applyAlignment="1">
      <alignment horizontal="center" vertical="center" wrapText="1"/>
    </xf>
  </cellXfs>
  <cellStyles count="2">
    <cellStyle name="一般" xfId="0" builtinId="0"/>
    <cellStyle name="一般 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zoomScale="70" zoomScaleNormal="70" workbookViewId="0">
      <selection activeCell="B3" sqref="B3:B11"/>
    </sheetView>
  </sheetViews>
  <sheetFormatPr defaultColWidth="9" defaultRowHeight="18.75"/>
  <cols>
    <col min="1" max="1" width="5.625" style="144" customWidth="1"/>
    <col min="2" max="2" width="21.375" style="144" customWidth="1"/>
    <col min="3" max="3" width="17.125" style="145" customWidth="1"/>
    <col min="4" max="4" width="13" style="146" bestFit="1" customWidth="1"/>
    <col min="5" max="5" width="7.75" style="145" customWidth="1"/>
    <col min="6" max="6" width="8.375" style="145" customWidth="1"/>
    <col min="7" max="8" width="6.75" style="145" bestFit="1" customWidth="1"/>
    <col min="9" max="9" width="18.5" style="145" customWidth="1"/>
    <col min="10" max="10" width="13.75" style="147" customWidth="1"/>
    <col min="11" max="11" width="14.875" style="148" customWidth="1"/>
    <col min="12" max="16384" width="9" style="77"/>
  </cols>
  <sheetData>
    <row r="1" spans="1:13" ht="43.5" customHeight="1" thickBot="1">
      <c r="A1" s="233" t="s">
        <v>92</v>
      </c>
      <c r="B1" s="233"/>
      <c r="C1" s="235" t="s">
        <v>84</v>
      </c>
      <c r="D1" s="235"/>
      <c r="E1" s="235"/>
      <c r="F1" s="235"/>
      <c r="G1" s="235"/>
      <c r="H1" s="235"/>
      <c r="I1" s="235"/>
      <c r="J1" s="235"/>
      <c r="K1" s="235"/>
    </row>
    <row r="2" spans="1:13" s="83" customFormat="1" ht="42" customHeight="1" thickTop="1" thickBot="1">
      <c r="A2" s="78" t="s">
        <v>37</v>
      </c>
      <c r="B2" s="79" t="s">
        <v>7</v>
      </c>
      <c r="C2" s="80" t="s">
        <v>8</v>
      </c>
      <c r="D2" s="6" t="s">
        <v>2</v>
      </c>
      <c r="E2" s="1" t="s">
        <v>0</v>
      </c>
      <c r="F2" s="2" t="s">
        <v>1</v>
      </c>
      <c r="G2" s="5" t="s">
        <v>20</v>
      </c>
      <c r="H2" s="4" t="s">
        <v>21</v>
      </c>
      <c r="I2" s="3" t="s">
        <v>3</v>
      </c>
      <c r="J2" s="81" t="s">
        <v>9</v>
      </c>
      <c r="K2" s="82" t="s">
        <v>10</v>
      </c>
    </row>
    <row r="3" spans="1:13" ht="24.95" customHeight="1">
      <c r="A3" s="231" t="s">
        <v>6</v>
      </c>
      <c r="B3" s="220" t="s">
        <v>96</v>
      </c>
      <c r="C3" s="84" t="s">
        <v>11</v>
      </c>
      <c r="D3" s="85">
        <v>700000</v>
      </c>
      <c r="E3" s="86" t="s">
        <v>18</v>
      </c>
      <c r="F3" s="87" t="s">
        <v>12</v>
      </c>
      <c r="G3" s="88" t="s">
        <v>19</v>
      </c>
      <c r="H3" s="89" t="s">
        <v>22</v>
      </c>
      <c r="I3" s="90">
        <f>D3*E3*G3</f>
        <v>2800000</v>
      </c>
      <c r="J3" s="91">
        <f t="shared" ref="J3:J18" si="0">I3/$I$20</f>
        <v>0.11940298507462686</v>
      </c>
      <c r="K3" s="92"/>
    </row>
    <row r="4" spans="1:13" ht="24.95" customHeight="1">
      <c r="A4" s="234"/>
      <c r="B4" s="222"/>
      <c r="C4" s="93" t="s">
        <v>4</v>
      </c>
      <c r="D4" s="94">
        <v>500000</v>
      </c>
      <c r="E4" s="95" t="s">
        <v>18</v>
      </c>
      <c r="F4" s="96" t="s">
        <v>12</v>
      </c>
      <c r="G4" s="97" t="s">
        <v>19</v>
      </c>
      <c r="H4" s="98" t="s">
        <v>22</v>
      </c>
      <c r="I4" s="99">
        <f t="shared" ref="I4:I6" si="1">D4*E4*G4</f>
        <v>2000000</v>
      </c>
      <c r="J4" s="100">
        <f t="shared" si="0"/>
        <v>8.5287846481876331E-2</v>
      </c>
      <c r="K4" s="101"/>
    </row>
    <row r="5" spans="1:13" ht="24.95" customHeight="1">
      <c r="A5" s="234"/>
      <c r="B5" s="222"/>
      <c r="C5" s="93" t="s">
        <v>5</v>
      </c>
      <c r="D5" s="94">
        <v>400000</v>
      </c>
      <c r="E5" s="95" t="s">
        <v>18</v>
      </c>
      <c r="F5" s="96" t="s">
        <v>12</v>
      </c>
      <c r="G5" s="97" t="s">
        <v>19</v>
      </c>
      <c r="H5" s="98" t="s">
        <v>22</v>
      </c>
      <c r="I5" s="99">
        <f t="shared" si="1"/>
        <v>1600000</v>
      </c>
      <c r="J5" s="100">
        <f t="shared" si="0"/>
        <v>6.8230277185501065E-2</v>
      </c>
      <c r="K5" s="101"/>
    </row>
    <row r="6" spans="1:13" ht="24.95" customHeight="1">
      <c r="A6" s="234"/>
      <c r="B6" s="222"/>
      <c r="C6" s="93" t="s">
        <v>15</v>
      </c>
      <c r="D6" s="94">
        <v>300000</v>
      </c>
      <c r="E6" s="95" t="s">
        <v>18</v>
      </c>
      <c r="F6" s="96" t="s">
        <v>12</v>
      </c>
      <c r="G6" s="97" t="s">
        <v>19</v>
      </c>
      <c r="H6" s="98" t="s">
        <v>22</v>
      </c>
      <c r="I6" s="99">
        <f t="shared" si="1"/>
        <v>1200000</v>
      </c>
      <c r="J6" s="100">
        <f t="shared" si="0"/>
        <v>5.1172707889125799E-2</v>
      </c>
      <c r="K6" s="101"/>
    </row>
    <row r="7" spans="1:13" ht="24.95" customHeight="1">
      <c r="A7" s="234"/>
      <c r="B7" s="222"/>
      <c r="C7" s="102" t="s">
        <v>13</v>
      </c>
      <c r="D7" s="103">
        <v>700000</v>
      </c>
      <c r="E7" s="104" t="s">
        <v>18</v>
      </c>
      <c r="F7" s="105" t="s">
        <v>12</v>
      </c>
      <c r="G7" s="106" t="s">
        <v>19</v>
      </c>
      <c r="H7" s="107" t="s">
        <v>22</v>
      </c>
      <c r="I7" s="108">
        <f>D7*E7*G7</f>
        <v>2800000</v>
      </c>
      <c r="J7" s="109">
        <f t="shared" si="0"/>
        <v>0.11940298507462686</v>
      </c>
      <c r="K7" s="110"/>
    </row>
    <row r="8" spans="1:13" ht="24.95" customHeight="1">
      <c r="A8" s="234"/>
      <c r="B8" s="222"/>
      <c r="C8" s="93" t="s">
        <v>14</v>
      </c>
      <c r="D8" s="94">
        <v>500000</v>
      </c>
      <c r="E8" s="95" t="s">
        <v>18</v>
      </c>
      <c r="F8" s="96" t="s">
        <v>12</v>
      </c>
      <c r="G8" s="97" t="s">
        <v>19</v>
      </c>
      <c r="H8" s="98" t="s">
        <v>22</v>
      </c>
      <c r="I8" s="99">
        <f t="shared" ref="I8:I10" si="2">D8*E8*G8</f>
        <v>2000000</v>
      </c>
      <c r="J8" s="100">
        <f t="shared" si="0"/>
        <v>8.5287846481876331E-2</v>
      </c>
      <c r="K8" s="101"/>
    </row>
    <row r="9" spans="1:13" ht="24.95" customHeight="1">
      <c r="A9" s="234"/>
      <c r="B9" s="222"/>
      <c r="C9" s="93" t="s">
        <v>16</v>
      </c>
      <c r="D9" s="94">
        <v>400000</v>
      </c>
      <c r="E9" s="95" t="s">
        <v>18</v>
      </c>
      <c r="F9" s="96" t="s">
        <v>12</v>
      </c>
      <c r="G9" s="97" t="s">
        <v>19</v>
      </c>
      <c r="H9" s="98" t="s">
        <v>22</v>
      </c>
      <c r="I9" s="99">
        <f t="shared" si="2"/>
        <v>1600000</v>
      </c>
      <c r="J9" s="100">
        <f t="shared" si="0"/>
        <v>6.8230277185501065E-2</v>
      </c>
      <c r="K9" s="101"/>
    </row>
    <row r="10" spans="1:13" ht="24.95" customHeight="1" thickBot="1">
      <c r="A10" s="234"/>
      <c r="B10" s="222"/>
      <c r="C10" s="93" t="s">
        <v>17</v>
      </c>
      <c r="D10" s="94">
        <v>300000</v>
      </c>
      <c r="E10" s="95" t="s">
        <v>19</v>
      </c>
      <c r="F10" s="96" t="s">
        <v>12</v>
      </c>
      <c r="G10" s="97" t="s">
        <v>19</v>
      </c>
      <c r="H10" s="98" t="s">
        <v>22</v>
      </c>
      <c r="I10" s="99">
        <f t="shared" si="2"/>
        <v>1200000</v>
      </c>
      <c r="J10" s="100">
        <f t="shared" si="0"/>
        <v>5.1172707889125799E-2</v>
      </c>
      <c r="K10" s="101"/>
    </row>
    <row r="11" spans="1:13" ht="50.1" customHeight="1" thickBot="1">
      <c r="A11" s="232"/>
      <c r="B11" s="221"/>
      <c r="C11" s="217" t="s">
        <v>23</v>
      </c>
      <c r="D11" s="218"/>
      <c r="E11" s="218"/>
      <c r="F11" s="218"/>
      <c r="G11" s="218"/>
      <c r="H11" s="219"/>
      <c r="I11" s="112">
        <f>SUM(I3:I10)</f>
        <v>15200000</v>
      </c>
      <c r="J11" s="113">
        <f t="shared" si="0"/>
        <v>0.64818763326226014</v>
      </c>
      <c r="K11" s="101"/>
    </row>
    <row r="12" spans="1:13" ht="50.1" customHeight="1">
      <c r="A12" s="231" t="s">
        <v>18</v>
      </c>
      <c r="B12" s="220" t="s">
        <v>91</v>
      </c>
      <c r="C12" s="114" t="s">
        <v>29</v>
      </c>
      <c r="D12" s="115">
        <v>150000</v>
      </c>
      <c r="E12" s="116" t="s">
        <v>18</v>
      </c>
      <c r="F12" s="89" t="s">
        <v>25</v>
      </c>
      <c r="G12" s="117" t="s">
        <v>35</v>
      </c>
      <c r="H12" s="117" t="s">
        <v>22</v>
      </c>
      <c r="I12" s="85">
        <f>D12*E12*G12</f>
        <v>1500000</v>
      </c>
      <c r="J12" s="91">
        <f t="shared" si="0"/>
        <v>6.3965884861407252E-2</v>
      </c>
      <c r="K12" s="225"/>
    </row>
    <row r="13" spans="1:13" ht="50.1" customHeight="1" thickBot="1">
      <c r="A13" s="234"/>
      <c r="B13" s="222"/>
      <c r="C13" s="118" t="s">
        <v>30</v>
      </c>
      <c r="D13" s="119">
        <v>150000</v>
      </c>
      <c r="E13" s="120" t="s">
        <v>6</v>
      </c>
      <c r="F13" s="121" t="s">
        <v>28</v>
      </c>
      <c r="G13" s="122" t="s">
        <v>36</v>
      </c>
      <c r="H13" s="122" t="s">
        <v>27</v>
      </c>
      <c r="I13" s="111">
        <f>D13*E13*G13</f>
        <v>750000</v>
      </c>
      <c r="J13" s="123">
        <f t="shared" si="0"/>
        <v>3.1982942430703626E-2</v>
      </c>
      <c r="K13" s="226"/>
    </row>
    <row r="14" spans="1:13" ht="50.1" customHeight="1" thickBot="1">
      <c r="A14" s="232"/>
      <c r="B14" s="221"/>
      <c r="C14" s="217" t="s">
        <v>23</v>
      </c>
      <c r="D14" s="218"/>
      <c r="E14" s="218"/>
      <c r="F14" s="218"/>
      <c r="G14" s="218"/>
      <c r="H14" s="219"/>
      <c r="I14" s="124">
        <f>SUM(I12:I13)</f>
        <v>2250000</v>
      </c>
      <c r="J14" s="113">
        <f t="shared" si="0"/>
        <v>9.5948827292110878E-2</v>
      </c>
      <c r="K14" s="227"/>
    </row>
    <row r="15" spans="1:13" s="125" customFormat="1" ht="24.95" customHeight="1">
      <c r="A15" s="231" t="s">
        <v>38</v>
      </c>
      <c r="B15" s="220" t="s">
        <v>97</v>
      </c>
      <c r="C15" s="84" t="s">
        <v>34</v>
      </c>
      <c r="D15" s="85">
        <v>300000</v>
      </c>
      <c r="E15" s="86">
        <v>2</v>
      </c>
      <c r="F15" s="87" t="s">
        <v>12</v>
      </c>
      <c r="G15" s="88" t="s">
        <v>26</v>
      </c>
      <c r="H15" s="89" t="s">
        <v>31</v>
      </c>
      <c r="I15" s="90">
        <f>D15*E15*G15</f>
        <v>2400000</v>
      </c>
      <c r="J15" s="91">
        <f t="shared" si="0"/>
        <v>0.1023454157782516</v>
      </c>
      <c r="K15" s="225"/>
      <c r="L15" s="77"/>
      <c r="M15" s="77"/>
    </row>
    <row r="16" spans="1:13" s="125" customFormat="1" ht="24.95" customHeight="1" thickBot="1">
      <c r="A16" s="234"/>
      <c r="B16" s="222"/>
      <c r="C16" s="126" t="s">
        <v>33</v>
      </c>
      <c r="D16" s="127">
        <v>300000</v>
      </c>
      <c r="E16" s="104">
        <v>2</v>
      </c>
      <c r="F16" s="128" t="s">
        <v>12</v>
      </c>
      <c r="G16" s="129" t="s">
        <v>32</v>
      </c>
      <c r="H16" s="130" t="s">
        <v>31</v>
      </c>
      <c r="I16" s="131">
        <f>D16*E16*G16</f>
        <v>2400000</v>
      </c>
      <c r="J16" s="132">
        <f t="shared" si="0"/>
        <v>0.1023454157782516</v>
      </c>
      <c r="K16" s="226"/>
      <c r="L16" s="77"/>
      <c r="M16" s="77"/>
    </row>
    <row r="17" spans="1:11" ht="50.1" customHeight="1" thickBot="1">
      <c r="A17" s="234"/>
      <c r="B17" s="222"/>
      <c r="C17" s="217" t="s">
        <v>23</v>
      </c>
      <c r="D17" s="218"/>
      <c r="E17" s="218"/>
      <c r="F17" s="218"/>
      <c r="G17" s="218"/>
      <c r="H17" s="219"/>
      <c r="I17" s="112">
        <f>SUM(I15:I16)</f>
        <v>4800000</v>
      </c>
      <c r="J17" s="113">
        <f t="shared" si="0"/>
        <v>0.20469083155650319</v>
      </c>
      <c r="K17" s="227"/>
    </row>
    <row r="18" spans="1:11" ht="50.1" customHeight="1" thickBot="1">
      <c r="A18" s="231" t="s">
        <v>39</v>
      </c>
      <c r="B18" s="220" t="s">
        <v>98</v>
      </c>
      <c r="C18" s="133" t="s">
        <v>99</v>
      </c>
      <c r="D18" s="134">
        <v>300000</v>
      </c>
      <c r="E18" s="135" t="s">
        <v>6</v>
      </c>
      <c r="F18" s="136" t="s">
        <v>24</v>
      </c>
      <c r="G18" s="137" t="s">
        <v>100</v>
      </c>
      <c r="H18" s="138" t="s">
        <v>22</v>
      </c>
      <c r="I18" s="139">
        <f>D18*G18</f>
        <v>1200000</v>
      </c>
      <c r="J18" s="140">
        <f t="shared" si="0"/>
        <v>5.1172707889125799E-2</v>
      </c>
      <c r="K18" s="223"/>
    </row>
    <row r="19" spans="1:11" ht="50.1" customHeight="1" thickBot="1">
      <c r="A19" s="232"/>
      <c r="B19" s="221"/>
      <c r="C19" s="217" t="s">
        <v>23</v>
      </c>
      <c r="D19" s="218"/>
      <c r="E19" s="218"/>
      <c r="F19" s="218"/>
      <c r="G19" s="218"/>
      <c r="H19" s="219"/>
      <c r="I19" s="112">
        <f>SUM(I18:I18)</f>
        <v>1200000</v>
      </c>
      <c r="J19" s="113">
        <f>J18</f>
        <v>5.1172707889125799E-2</v>
      </c>
      <c r="K19" s="224"/>
    </row>
    <row r="20" spans="1:11" s="83" customFormat="1" ht="50.1" customHeight="1" thickBot="1">
      <c r="A20" s="228" t="s">
        <v>88</v>
      </c>
      <c r="B20" s="229"/>
      <c r="C20" s="229"/>
      <c r="D20" s="229"/>
      <c r="E20" s="229"/>
      <c r="F20" s="229"/>
      <c r="G20" s="229"/>
      <c r="H20" s="230"/>
      <c r="I20" s="141">
        <f>SUM(I19,I17,I14,I11)</f>
        <v>23450000</v>
      </c>
      <c r="J20" s="142">
        <f>SUM(J11,J14,J17,J19)</f>
        <v>1</v>
      </c>
      <c r="K20" s="143"/>
    </row>
    <row r="21" spans="1:11" ht="19.5" thickTop="1"/>
    <row r="22" spans="1:11" ht="15.75">
      <c r="A22" s="77"/>
      <c r="B22" s="216"/>
      <c r="C22" s="216"/>
      <c r="D22" s="216"/>
      <c r="E22" s="216"/>
      <c r="F22" s="216"/>
      <c r="G22" s="216"/>
      <c r="H22" s="216"/>
      <c r="I22" s="216"/>
      <c r="J22" s="216"/>
      <c r="K22" s="216"/>
    </row>
    <row r="23" spans="1:11" ht="15.75">
      <c r="A23" s="77"/>
      <c r="B23" s="216"/>
      <c r="C23" s="216"/>
      <c r="D23" s="216"/>
      <c r="E23" s="216"/>
      <c r="F23" s="216"/>
      <c r="G23" s="216"/>
      <c r="H23" s="216"/>
      <c r="I23" s="216"/>
      <c r="J23" s="216"/>
      <c r="K23" s="216"/>
    </row>
    <row r="24" spans="1:11" ht="15.75">
      <c r="A24" s="77"/>
      <c r="B24" s="216"/>
      <c r="C24" s="216"/>
      <c r="D24" s="216"/>
      <c r="E24" s="216"/>
      <c r="F24" s="216"/>
      <c r="G24" s="216"/>
      <c r="H24" s="216"/>
      <c r="I24" s="216"/>
      <c r="J24" s="216"/>
      <c r="K24" s="216"/>
    </row>
    <row r="25" spans="1:11" ht="15.75">
      <c r="A25" s="77"/>
      <c r="B25" s="216"/>
      <c r="C25" s="216"/>
      <c r="D25" s="216"/>
      <c r="E25" s="216"/>
      <c r="F25" s="216"/>
      <c r="G25" s="216"/>
      <c r="H25" s="216"/>
      <c r="I25" s="216"/>
      <c r="J25" s="216"/>
      <c r="K25" s="216"/>
    </row>
    <row r="26" spans="1:11" ht="16.5" customHeight="1">
      <c r="A26" s="77"/>
      <c r="B26" s="216"/>
      <c r="C26" s="216"/>
      <c r="D26" s="216"/>
      <c r="E26" s="216"/>
      <c r="F26" s="216"/>
      <c r="G26" s="216"/>
      <c r="H26" s="216"/>
      <c r="I26" s="216"/>
      <c r="J26" s="216"/>
      <c r="K26" s="216"/>
    </row>
    <row r="27" spans="1:11" ht="15.75">
      <c r="A27" s="77"/>
      <c r="B27" s="216"/>
      <c r="C27" s="216"/>
      <c r="D27" s="216"/>
      <c r="E27" s="216"/>
      <c r="F27" s="216"/>
      <c r="G27" s="216"/>
      <c r="H27" s="216"/>
      <c r="I27" s="216"/>
      <c r="J27" s="216"/>
      <c r="K27" s="216"/>
    </row>
    <row r="28" spans="1:11" ht="15.75">
      <c r="A28" s="77"/>
      <c r="B28" s="216"/>
      <c r="C28" s="216"/>
      <c r="D28" s="216"/>
      <c r="E28" s="216"/>
      <c r="F28" s="216"/>
      <c r="G28" s="216"/>
      <c r="H28" s="216"/>
      <c r="I28" s="216"/>
      <c r="J28" s="216"/>
      <c r="K28" s="216"/>
    </row>
    <row r="29" spans="1:11" ht="16.5" customHeight="1">
      <c r="A29" s="77"/>
      <c r="B29" s="216"/>
      <c r="C29" s="216"/>
      <c r="D29" s="216"/>
      <c r="E29" s="216"/>
      <c r="F29" s="216"/>
      <c r="G29" s="216"/>
      <c r="H29" s="216"/>
      <c r="I29" s="216"/>
      <c r="J29" s="216"/>
      <c r="K29" s="216"/>
    </row>
    <row r="30" spans="1:11" ht="15.75">
      <c r="A30" s="77"/>
      <c r="B30" s="216"/>
      <c r="C30" s="216"/>
      <c r="D30" s="216"/>
      <c r="E30" s="216"/>
      <c r="F30" s="216"/>
      <c r="G30" s="216"/>
      <c r="H30" s="216"/>
      <c r="I30" s="216"/>
      <c r="J30" s="216"/>
      <c r="K30" s="216"/>
    </row>
    <row r="31" spans="1:11" ht="16.5" customHeight="1">
      <c r="A31" s="77"/>
      <c r="B31" s="216"/>
      <c r="C31" s="216"/>
      <c r="D31" s="216"/>
      <c r="E31" s="216"/>
      <c r="F31" s="216"/>
      <c r="G31" s="216"/>
      <c r="H31" s="216"/>
      <c r="I31" s="216"/>
      <c r="J31" s="216"/>
      <c r="K31" s="216"/>
    </row>
    <row r="32" spans="1:11" ht="15.75">
      <c r="A32" s="77"/>
      <c r="B32" s="215"/>
      <c r="C32" s="215"/>
      <c r="D32" s="215"/>
      <c r="E32" s="215"/>
      <c r="F32" s="215"/>
      <c r="G32" s="215"/>
      <c r="H32" s="215"/>
      <c r="I32" s="215"/>
      <c r="J32" s="215"/>
      <c r="K32" s="215"/>
    </row>
    <row r="33" spans="1:11" ht="16.5" customHeight="1">
      <c r="A33" s="77"/>
      <c r="B33" s="215"/>
      <c r="C33" s="215"/>
      <c r="D33" s="215"/>
      <c r="E33" s="215"/>
      <c r="F33" s="215"/>
      <c r="G33" s="215"/>
      <c r="H33" s="215"/>
      <c r="I33" s="215"/>
      <c r="J33" s="215"/>
      <c r="K33" s="215"/>
    </row>
    <row r="34" spans="1:11">
      <c r="A34" s="149"/>
      <c r="B34" s="149"/>
    </row>
  </sheetData>
  <mergeCells count="30">
    <mergeCell ref="C14:H14"/>
    <mergeCell ref="A1:B1"/>
    <mergeCell ref="A3:A11"/>
    <mergeCell ref="A12:A14"/>
    <mergeCell ref="A15:A17"/>
    <mergeCell ref="B12:B14"/>
    <mergeCell ref="C1:K1"/>
    <mergeCell ref="B24:K24"/>
    <mergeCell ref="B15:B17"/>
    <mergeCell ref="K15:K17"/>
    <mergeCell ref="A20:H20"/>
    <mergeCell ref="C17:H17"/>
    <mergeCell ref="C19:H19"/>
    <mergeCell ref="A18:A19"/>
    <mergeCell ref="B32:K32"/>
    <mergeCell ref="B33:K33"/>
    <mergeCell ref="B31:K31"/>
    <mergeCell ref="C11:H11"/>
    <mergeCell ref="B18:B19"/>
    <mergeCell ref="B22:K22"/>
    <mergeCell ref="B3:B11"/>
    <mergeCell ref="B25:K25"/>
    <mergeCell ref="B26:K26"/>
    <mergeCell ref="B30:K30"/>
    <mergeCell ref="K18:K19"/>
    <mergeCell ref="B27:K27"/>
    <mergeCell ref="B28:K28"/>
    <mergeCell ref="B29:K29"/>
    <mergeCell ref="K12:K14"/>
    <mergeCell ref="B23:K23"/>
  </mergeCells>
  <phoneticPr fontId="1" type="noConversion"/>
  <printOptions horizontalCentered="1"/>
  <pageMargins left="0.35433070866141736" right="0.35433070866141736" top="0.78740157480314965" bottom="0.78740157480314965" header="0.51181102362204722" footer="0.51181102362204722"/>
  <pageSetup paperSize="9" scale="7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90" zoomScaleNormal="90" workbookViewId="0">
      <selection activeCell="A31" sqref="A31:L31"/>
    </sheetView>
  </sheetViews>
  <sheetFormatPr defaultColWidth="9" defaultRowHeight="13.5"/>
  <cols>
    <col min="1" max="1" width="5.125" style="125" customWidth="1"/>
    <col min="2" max="2" width="16.25" style="125" customWidth="1"/>
    <col min="3" max="3" width="3.375" style="125" customWidth="1"/>
    <col min="4" max="4" width="29.125" style="125" customWidth="1"/>
    <col min="5" max="5" width="5.25" style="151" customWidth="1"/>
    <col min="6" max="6" width="5.125" style="151" customWidth="1"/>
    <col min="7" max="7" width="9.375" style="152" bestFit="1" customWidth="1"/>
    <col min="8" max="8" width="5.375" style="153" customWidth="1"/>
    <col min="9" max="9" width="5.375" style="151" customWidth="1"/>
    <col min="10" max="10" width="12" style="151" bestFit="1" customWidth="1"/>
    <col min="11" max="11" width="7.75" style="154" bestFit="1" customWidth="1"/>
    <col min="12" max="12" width="27.25" style="125" customWidth="1"/>
    <col min="13" max="13" width="11" style="125" bestFit="1" customWidth="1"/>
    <col min="14" max="16384" width="9" style="125"/>
  </cols>
  <sheetData>
    <row r="1" spans="1:13" ht="36.75" customHeight="1" thickBot="1">
      <c r="A1" s="237" t="s">
        <v>93</v>
      </c>
      <c r="B1" s="237"/>
      <c r="C1" s="237" t="s">
        <v>85</v>
      </c>
      <c r="D1" s="237"/>
      <c r="E1" s="237"/>
      <c r="F1" s="237"/>
      <c r="G1" s="237"/>
      <c r="H1" s="237"/>
      <c r="I1" s="237"/>
      <c r="J1" s="237"/>
      <c r="K1" s="237"/>
      <c r="L1" s="237"/>
    </row>
    <row r="2" spans="1:13" ht="30" customHeight="1" thickTop="1" thickBot="1">
      <c r="A2" s="7" t="s">
        <v>87</v>
      </c>
      <c r="B2" s="76" t="s">
        <v>86</v>
      </c>
      <c r="C2" s="241" t="s">
        <v>90</v>
      </c>
      <c r="D2" s="242"/>
      <c r="E2" s="8" t="s">
        <v>0</v>
      </c>
      <c r="F2" s="9" t="s">
        <v>1</v>
      </c>
      <c r="G2" s="10" t="s">
        <v>2</v>
      </c>
      <c r="H2" s="9" t="s">
        <v>0</v>
      </c>
      <c r="I2" s="11" t="s">
        <v>1</v>
      </c>
      <c r="J2" s="12" t="s">
        <v>3</v>
      </c>
      <c r="K2" s="13" t="s">
        <v>48</v>
      </c>
      <c r="L2" s="186" t="s">
        <v>49</v>
      </c>
    </row>
    <row r="3" spans="1:13" ht="30" customHeight="1">
      <c r="A3" s="238">
        <v>1</v>
      </c>
      <c r="B3" s="243" t="s">
        <v>120</v>
      </c>
      <c r="C3" s="14">
        <v>1</v>
      </c>
      <c r="D3" s="15" t="s">
        <v>111</v>
      </c>
      <c r="E3" s="16">
        <v>6</v>
      </c>
      <c r="F3" s="17" t="s">
        <v>44</v>
      </c>
      <c r="G3" s="18">
        <v>150000</v>
      </c>
      <c r="H3" s="17">
        <v>2</v>
      </c>
      <c r="I3" s="19" t="s">
        <v>50</v>
      </c>
      <c r="J3" s="20">
        <f>E3*G3*H3</f>
        <v>1800000</v>
      </c>
      <c r="K3" s="181">
        <f>J3/$J$30</f>
        <v>0.125</v>
      </c>
      <c r="L3" s="249" t="s">
        <v>124</v>
      </c>
    </row>
    <row r="4" spans="1:13" ht="30" customHeight="1">
      <c r="A4" s="239"/>
      <c r="B4" s="244"/>
      <c r="C4" s="21">
        <v>2</v>
      </c>
      <c r="D4" s="22" t="s">
        <v>112</v>
      </c>
      <c r="E4" s="23">
        <v>6</v>
      </c>
      <c r="F4" s="24" t="s">
        <v>51</v>
      </c>
      <c r="G4" s="25">
        <v>200000</v>
      </c>
      <c r="H4" s="24">
        <v>2</v>
      </c>
      <c r="I4" s="26" t="s">
        <v>52</v>
      </c>
      <c r="J4" s="27">
        <f t="shared" ref="J4:J5" si="0">E4*G4*H4</f>
        <v>2400000</v>
      </c>
      <c r="K4" s="182">
        <f>J4/$J$30</f>
        <v>0.16666666666666666</v>
      </c>
      <c r="L4" s="250"/>
    </row>
    <row r="5" spans="1:13" ht="30" customHeight="1">
      <c r="A5" s="239"/>
      <c r="B5" s="244"/>
      <c r="C5" s="165">
        <v>3</v>
      </c>
      <c r="D5" s="166" t="s">
        <v>113</v>
      </c>
      <c r="E5" s="167">
        <v>2</v>
      </c>
      <c r="F5" s="168" t="s">
        <v>53</v>
      </c>
      <c r="G5" s="169">
        <v>300000</v>
      </c>
      <c r="H5" s="168">
        <v>2</v>
      </c>
      <c r="I5" s="170" t="s">
        <v>52</v>
      </c>
      <c r="J5" s="171">
        <f t="shared" si="0"/>
        <v>1200000</v>
      </c>
      <c r="K5" s="183">
        <f>J5/$J$30</f>
        <v>8.3333333333333329E-2</v>
      </c>
      <c r="L5" s="250"/>
    </row>
    <row r="6" spans="1:13" ht="30" customHeight="1">
      <c r="A6" s="239"/>
      <c r="B6" s="244"/>
      <c r="C6" s="165">
        <v>4</v>
      </c>
      <c r="D6" s="166" t="s">
        <v>114</v>
      </c>
      <c r="E6" s="167">
        <v>2</v>
      </c>
      <c r="F6" s="168" t="s">
        <v>22</v>
      </c>
      <c r="G6" s="169">
        <v>250000</v>
      </c>
      <c r="H6" s="168">
        <v>2</v>
      </c>
      <c r="I6" s="170" t="s">
        <v>12</v>
      </c>
      <c r="J6" s="171">
        <f t="shared" ref="J6" si="1">E6*G6*H6</f>
        <v>1000000</v>
      </c>
      <c r="K6" s="183">
        <f>J6/$J$30</f>
        <v>6.9444444444444448E-2</v>
      </c>
      <c r="L6" s="250"/>
    </row>
    <row r="7" spans="1:13" ht="30" customHeight="1">
      <c r="A7" s="239"/>
      <c r="B7" s="244"/>
      <c r="C7" s="158">
        <v>5</v>
      </c>
      <c r="D7" s="159" t="s">
        <v>123</v>
      </c>
      <c r="E7" s="160">
        <v>2</v>
      </c>
      <c r="F7" s="161" t="s">
        <v>22</v>
      </c>
      <c r="G7" s="162">
        <v>200000</v>
      </c>
      <c r="H7" s="161">
        <v>2</v>
      </c>
      <c r="I7" s="163" t="s">
        <v>12</v>
      </c>
      <c r="J7" s="164">
        <f t="shared" ref="J7" si="2">E7*G7*H7</f>
        <v>800000</v>
      </c>
      <c r="K7" s="184">
        <f>J7/$J$30</f>
        <v>5.5555555555555552E-2</v>
      </c>
      <c r="L7" s="250"/>
    </row>
    <row r="8" spans="1:13" ht="30" customHeight="1" thickBot="1">
      <c r="A8" s="240"/>
      <c r="B8" s="245"/>
      <c r="C8" s="28"/>
      <c r="D8" s="29" t="s">
        <v>54</v>
      </c>
      <c r="E8" s="246">
        <f>SUM(J3:J7)</f>
        <v>7200000</v>
      </c>
      <c r="F8" s="247"/>
      <c r="G8" s="247"/>
      <c r="H8" s="247"/>
      <c r="I8" s="247"/>
      <c r="J8" s="248"/>
      <c r="K8" s="185">
        <f>E8/$J$30</f>
        <v>0.5</v>
      </c>
      <c r="L8" s="251"/>
    </row>
    <row r="9" spans="1:13" ht="30" customHeight="1">
      <c r="A9" s="238">
        <v>2</v>
      </c>
      <c r="B9" s="255" t="s">
        <v>121</v>
      </c>
      <c r="C9" s="172">
        <v>1</v>
      </c>
      <c r="D9" s="173" t="s">
        <v>116</v>
      </c>
      <c r="E9" s="174">
        <v>3</v>
      </c>
      <c r="F9" s="175" t="s">
        <v>44</v>
      </c>
      <c r="G9" s="176">
        <v>50000</v>
      </c>
      <c r="H9" s="175">
        <v>2</v>
      </c>
      <c r="I9" s="177" t="s">
        <v>101</v>
      </c>
      <c r="J9" s="178">
        <f>E9*G9*H9</f>
        <v>300000</v>
      </c>
      <c r="K9" s="179">
        <f>J9/$J$30</f>
        <v>2.0833333333333332E-2</v>
      </c>
      <c r="L9" s="257" t="s">
        <v>110</v>
      </c>
    </row>
    <row r="10" spans="1:13" ht="30" customHeight="1">
      <c r="A10" s="239"/>
      <c r="B10" s="256"/>
      <c r="C10" s="187">
        <v>2</v>
      </c>
      <c r="D10" s="188" t="s">
        <v>115</v>
      </c>
      <c r="E10" s="189">
        <v>3</v>
      </c>
      <c r="F10" s="190" t="s">
        <v>55</v>
      </c>
      <c r="G10" s="191">
        <v>50000</v>
      </c>
      <c r="H10" s="190">
        <v>2</v>
      </c>
      <c r="I10" s="192" t="s">
        <v>102</v>
      </c>
      <c r="J10" s="193">
        <f>E10*G10*H10</f>
        <v>300000</v>
      </c>
      <c r="K10" s="210">
        <f>J10/$J$30</f>
        <v>2.0833333333333332E-2</v>
      </c>
      <c r="L10" s="257"/>
    </row>
    <row r="11" spans="1:13" ht="30" customHeight="1" thickBot="1">
      <c r="A11" s="239"/>
      <c r="B11" s="256"/>
      <c r="C11" s="157"/>
      <c r="D11" s="29" t="s">
        <v>42</v>
      </c>
      <c r="E11" s="259">
        <f>SUM(J9:J10)</f>
        <v>600000</v>
      </c>
      <c r="F11" s="260"/>
      <c r="G11" s="260"/>
      <c r="H11" s="260"/>
      <c r="I11" s="260"/>
      <c r="J11" s="261"/>
      <c r="K11" s="30">
        <f>E11/$J$30</f>
        <v>4.1666666666666664E-2</v>
      </c>
      <c r="L11" s="258"/>
    </row>
    <row r="12" spans="1:13" ht="30" customHeight="1">
      <c r="A12" s="262">
        <v>3</v>
      </c>
      <c r="B12" s="265" t="s">
        <v>117</v>
      </c>
      <c r="C12" s="14">
        <v>1</v>
      </c>
      <c r="D12" s="31" t="s">
        <v>56</v>
      </c>
      <c r="E12" s="32">
        <v>36</v>
      </c>
      <c r="F12" s="33" t="s">
        <v>45</v>
      </c>
      <c r="G12" s="34">
        <v>400</v>
      </c>
      <c r="H12" s="33">
        <v>15</v>
      </c>
      <c r="I12" s="35" t="s">
        <v>41</v>
      </c>
      <c r="J12" s="36">
        <f t="shared" ref="J12:J27" si="3">E12*G12*H12</f>
        <v>216000</v>
      </c>
      <c r="K12" s="37">
        <f t="shared" ref="K12:K26" si="4">J12/$J$30</f>
        <v>1.4999999999999999E-2</v>
      </c>
      <c r="L12" s="38" t="s">
        <v>103</v>
      </c>
      <c r="M12" s="150"/>
    </row>
    <row r="13" spans="1:13" ht="30" customHeight="1">
      <c r="A13" s="263"/>
      <c r="B13" s="266"/>
      <c r="C13" s="21">
        <v>2</v>
      </c>
      <c r="D13" s="39" t="s">
        <v>57</v>
      </c>
      <c r="E13" s="40">
        <v>1</v>
      </c>
      <c r="F13" s="41" t="s">
        <v>40</v>
      </c>
      <c r="G13" s="42">
        <v>9000</v>
      </c>
      <c r="H13" s="41">
        <v>15</v>
      </c>
      <c r="I13" s="43" t="s">
        <v>41</v>
      </c>
      <c r="J13" s="44">
        <f t="shared" si="3"/>
        <v>135000</v>
      </c>
      <c r="K13" s="45">
        <f t="shared" si="4"/>
        <v>9.3749999999999997E-3</v>
      </c>
      <c r="L13" s="46" t="s">
        <v>58</v>
      </c>
    </row>
    <row r="14" spans="1:13" ht="30" customHeight="1">
      <c r="A14" s="263"/>
      <c r="B14" s="266"/>
      <c r="C14" s="21">
        <v>3</v>
      </c>
      <c r="D14" s="39" t="s">
        <v>59</v>
      </c>
      <c r="E14" s="40">
        <v>42</v>
      </c>
      <c r="F14" s="41" t="s">
        <v>60</v>
      </c>
      <c r="G14" s="42">
        <v>2000</v>
      </c>
      <c r="H14" s="41">
        <v>2</v>
      </c>
      <c r="I14" s="43" t="s">
        <v>61</v>
      </c>
      <c r="J14" s="44">
        <f>E14*G14*H14</f>
        <v>168000</v>
      </c>
      <c r="K14" s="45">
        <f t="shared" si="4"/>
        <v>1.1666666666666667E-2</v>
      </c>
      <c r="L14" s="47" t="s">
        <v>104</v>
      </c>
    </row>
    <row r="15" spans="1:13" ht="30" customHeight="1">
      <c r="A15" s="263"/>
      <c r="B15" s="266"/>
      <c r="C15" s="21">
        <v>4</v>
      </c>
      <c r="D15" s="39" t="s">
        <v>47</v>
      </c>
      <c r="E15" s="40">
        <v>1</v>
      </c>
      <c r="F15" s="41" t="s">
        <v>119</v>
      </c>
      <c r="G15" s="42"/>
      <c r="H15" s="41"/>
      <c r="I15" s="43"/>
      <c r="J15" s="214">
        <v>882000</v>
      </c>
      <c r="K15" s="45">
        <f t="shared" si="4"/>
        <v>6.1249999999999999E-2</v>
      </c>
      <c r="L15" s="47" t="s">
        <v>105</v>
      </c>
    </row>
    <row r="16" spans="1:13" ht="30" customHeight="1">
      <c r="A16" s="263"/>
      <c r="B16" s="266"/>
      <c r="C16" s="21">
        <v>5</v>
      </c>
      <c r="D16" s="39" t="s">
        <v>62</v>
      </c>
      <c r="E16" s="40">
        <v>1</v>
      </c>
      <c r="F16" s="41" t="s">
        <v>63</v>
      </c>
      <c r="G16" s="42"/>
      <c r="H16" s="41"/>
      <c r="I16" s="43"/>
      <c r="J16" s="44">
        <f>4084000-261000</f>
        <v>3823000</v>
      </c>
      <c r="K16" s="45">
        <f t="shared" si="4"/>
        <v>0.26548611111111109</v>
      </c>
      <c r="L16" s="47" t="s">
        <v>122</v>
      </c>
    </row>
    <row r="17" spans="1:12" ht="30" customHeight="1">
      <c r="A17" s="263"/>
      <c r="B17" s="266"/>
      <c r="C17" s="21">
        <v>6</v>
      </c>
      <c r="D17" s="39" t="s">
        <v>64</v>
      </c>
      <c r="E17" s="40">
        <v>42</v>
      </c>
      <c r="F17" s="41" t="s">
        <v>60</v>
      </c>
      <c r="G17" s="42">
        <v>1000</v>
      </c>
      <c r="H17" s="41">
        <v>0.5</v>
      </c>
      <c r="I17" s="43" t="s">
        <v>46</v>
      </c>
      <c r="J17" s="44">
        <f t="shared" si="3"/>
        <v>21000</v>
      </c>
      <c r="K17" s="45">
        <f t="shared" si="4"/>
        <v>1.4583333333333334E-3</v>
      </c>
      <c r="L17" s="47" t="s">
        <v>106</v>
      </c>
    </row>
    <row r="18" spans="1:12" ht="30" customHeight="1">
      <c r="A18" s="263"/>
      <c r="B18" s="266"/>
      <c r="C18" s="21">
        <v>7</v>
      </c>
      <c r="D18" s="39" t="s">
        <v>65</v>
      </c>
      <c r="E18" s="40">
        <v>42</v>
      </c>
      <c r="F18" s="41" t="s">
        <v>45</v>
      </c>
      <c r="G18" s="42">
        <v>4000</v>
      </c>
      <c r="H18" s="41">
        <v>1</v>
      </c>
      <c r="I18" s="43" t="s">
        <v>66</v>
      </c>
      <c r="J18" s="44">
        <f t="shared" si="3"/>
        <v>168000</v>
      </c>
      <c r="K18" s="45">
        <f t="shared" si="4"/>
        <v>1.1666666666666667E-2</v>
      </c>
      <c r="L18" s="47" t="s">
        <v>105</v>
      </c>
    </row>
    <row r="19" spans="1:12" ht="30" customHeight="1">
      <c r="A19" s="263"/>
      <c r="B19" s="266"/>
      <c r="C19" s="21">
        <v>8</v>
      </c>
      <c r="D19" s="39" t="s">
        <v>67</v>
      </c>
      <c r="E19" s="40">
        <v>36</v>
      </c>
      <c r="F19" s="41" t="s">
        <v>53</v>
      </c>
      <c r="G19" s="42">
        <v>5000</v>
      </c>
      <c r="H19" s="41">
        <v>1</v>
      </c>
      <c r="I19" s="43" t="s">
        <v>40</v>
      </c>
      <c r="J19" s="44">
        <f t="shared" si="3"/>
        <v>180000</v>
      </c>
      <c r="K19" s="45">
        <f t="shared" si="4"/>
        <v>1.2500000000000001E-2</v>
      </c>
      <c r="L19" s="46" t="s">
        <v>68</v>
      </c>
    </row>
    <row r="20" spans="1:12" ht="30" customHeight="1">
      <c r="A20" s="263"/>
      <c r="B20" s="266"/>
      <c r="C20" s="21">
        <v>9</v>
      </c>
      <c r="D20" s="48" t="s">
        <v>69</v>
      </c>
      <c r="E20" s="49">
        <v>1</v>
      </c>
      <c r="F20" s="50" t="s">
        <v>40</v>
      </c>
      <c r="G20" s="51">
        <v>2000</v>
      </c>
      <c r="H20" s="50">
        <v>42</v>
      </c>
      <c r="I20" s="52" t="s">
        <v>45</v>
      </c>
      <c r="J20" s="53">
        <f t="shared" si="3"/>
        <v>84000</v>
      </c>
      <c r="K20" s="54">
        <f t="shared" si="4"/>
        <v>5.8333333333333336E-3</v>
      </c>
      <c r="L20" s="47" t="s">
        <v>107</v>
      </c>
    </row>
    <row r="21" spans="1:12" ht="30" customHeight="1">
      <c r="A21" s="263"/>
      <c r="B21" s="266"/>
      <c r="C21" s="21">
        <v>10</v>
      </c>
      <c r="D21" s="55" t="s">
        <v>70</v>
      </c>
      <c r="E21" s="56">
        <v>36</v>
      </c>
      <c r="F21" s="57" t="s">
        <v>71</v>
      </c>
      <c r="G21" s="58">
        <v>2000</v>
      </c>
      <c r="H21" s="57">
        <v>1</v>
      </c>
      <c r="I21" s="59" t="s">
        <v>72</v>
      </c>
      <c r="J21" s="60">
        <f t="shared" si="3"/>
        <v>72000</v>
      </c>
      <c r="K21" s="61">
        <f t="shared" si="4"/>
        <v>5.0000000000000001E-3</v>
      </c>
      <c r="L21" s="62" t="s">
        <v>108</v>
      </c>
    </row>
    <row r="22" spans="1:12" ht="30" customHeight="1">
      <c r="A22" s="263"/>
      <c r="B22" s="266"/>
      <c r="C22" s="21">
        <v>11</v>
      </c>
      <c r="D22" s="202" t="s">
        <v>109</v>
      </c>
      <c r="E22" s="203">
        <v>1</v>
      </c>
      <c r="F22" s="204" t="s">
        <v>27</v>
      </c>
      <c r="G22" s="212">
        <v>60000</v>
      </c>
      <c r="H22" s="213">
        <v>9</v>
      </c>
      <c r="I22" s="205" t="s">
        <v>46</v>
      </c>
      <c r="J22" s="206">
        <f t="shared" si="3"/>
        <v>540000</v>
      </c>
      <c r="K22" s="180">
        <f t="shared" si="4"/>
        <v>3.7499999999999999E-2</v>
      </c>
      <c r="L22" s="211" t="s">
        <v>125</v>
      </c>
    </row>
    <row r="23" spans="1:12" ht="30" customHeight="1">
      <c r="A23" s="263"/>
      <c r="B23" s="266"/>
      <c r="C23" s="21">
        <v>12</v>
      </c>
      <c r="D23" s="55" t="s">
        <v>73</v>
      </c>
      <c r="E23" s="63">
        <v>1</v>
      </c>
      <c r="F23" s="64" t="s">
        <v>45</v>
      </c>
      <c r="G23" s="65">
        <v>50000</v>
      </c>
      <c r="H23" s="64">
        <v>2</v>
      </c>
      <c r="I23" s="66" t="s">
        <v>74</v>
      </c>
      <c r="J23" s="60">
        <f t="shared" si="3"/>
        <v>100000</v>
      </c>
      <c r="K23" s="67">
        <f t="shared" si="4"/>
        <v>6.9444444444444441E-3</v>
      </c>
      <c r="L23" s="68"/>
    </row>
    <row r="24" spans="1:12" ht="30" customHeight="1">
      <c r="A24" s="263"/>
      <c r="B24" s="266"/>
      <c r="C24" s="21">
        <v>13</v>
      </c>
      <c r="D24" s="55" t="s">
        <v>75</v>
      </c>
      <c r="E24" s="63">
        <v>1</v>
      </c>
      <c r="F24" s="64" t="s">
        <v>45</v>
      </c>
      <c r="G24" s="65">
        <v>60000</v>
      </c>
      <c r="H24" s="64">
        <v>1</v>
      </c>
      <c r="I24" s="66" t="s">
        <v>76</v>
      </c>
      <c r="J24" s="60">
        <f t="shared" si="3"/>
        <v>60000</v>
      </c>
      <c r="K24" s="67">
        <f t="shared" si="4"/>
        <v>4.1666666666666666E-3</v>
      </c>
      <c r="L24" s="69" t="s">
        <v>77</v>
      </c>
    </row>
    <row r="25" spans="1:12" ht="30" customHeight="1">
      <c r="A25" s="263"/>
      <c r="B25" s="266"/>
      <c r="C25" s="21">
        <v>14</v>
      </c>
      <c r="D25" s="55" t="s">
        <v>78</v>
      </c>
      <c r="E25" s="63">
        <v>1</v>
      </c>
      <c r="F25" s="64" t="s">
        <v>45</v>
      </c>
      <c r="G25" s="65">
        <v>3000</v>
      </c>
      <c r="H25" s="64">
        <v>15</v>
      </c>
      <c r="I25" s="66" t="s">
        <v>43</v>
      </c>
      <c r="J25" s="70">
        <f t="shared" si="3"/>
        <v>45000</v>
      </c>
      <c r="K25" s="67">
        <f t="shared" si="4"/>
        <v>3.1250000000000002E-3</v>
      </c>
      <c r="L25" s="69"/>
    </row>
    <row r="26" spans="1:12" ht="30" customHeight="1">
      <c r="A26" s="263"/>
      <c r="B26" s="266"/>
      <c r="C26" s="21">
        <v>15</v>
      </c>
      <c r="D26" s="55" t="s">
        <v>79</v>
      </c>
      <c r="E26" s="63">
        <v>3</v>
      </c>
      <c r="F26" s="64" t="s">
        <v>45</v>
      </c>
      <c r="G26" s="65">
        <v>1600</v>
      </c>
      <c r="H26" s="64">
        <v>15</v>
      </c>
      <c r="I26" s="71" t="s">
        <v>80</v>
      </c>
      <c r="J26" s="60">
        <f t="shared" si="3"/>
        <v>72000</v>
      </c>
      <c r="K26" s="67">
        <f t="shared" si="4"/>
        <v>5.0000000000000001E-3</v>
      </c>
      <c r="L26" s="69"/>
    </row>
    <row r="27" spans="1:12" ht="30" customHeight="1">
      <c r="A27" s="263"/>
      <c r="B27" s="266"/>
      <c r="C27" s="21">
        <v>16</v>
      </c>
      <c r="D27" s="39" t="s">
        <v>118</v>
      </c>
      <c r="E27" s="40">
        <v>1</v>
      </c>
      <c r="F27" s="41" t="s">
        <v>45</v>
      </c>
      <c r="G27" s="42">
        <v>1600</v>
      </c>
      <c r="H27" s="41">
        <v>15</v>
      </c>
      <c r="I27" s="43" t="s">
        <v>41</v>
      </c>
      <c r="J27" s="44">
        <f t="shared" si="3"/>
        <v>24000</v>
      </c>
      <c r="K27" s="45">
        <f>J27/$J$30</f>
        <v>1.6666666666666668E-3</v>
      </c>
      <c r="L27" s="46"/>
    </row>
    <row r="28" spans="1:12" ht="30" customHeight="1">
      <c r="A28" s="263"/>
      <c r="B28" s="266"/>
      <c r="C28" s="194">
        <v>17</v>
      </c>
      <c r="D28" s="195" t="s">
        <v>81</v>
      </c>
      <c r="E28" s="196">
        <v>1</v>
      </c>
      <c r="F28" s="197" t="s">
        <v>82</v>
      </c>
      <c r="G28" s="198">
        <v>10000</v>
      </c>
      <c r="H28" s="197"/>
      <c r="I28" s="199"/>
      <c r="J28" s="200">
        <f>E28*G28</f>
        <v>10000</v>
      </c>
      <c r="K28" s="201">
        <f>J28/$J$30</f>
        <v>6.9444444444444447E-4</v>
      </c>
      <c r="L28" s="72" t="s">
        <v>83</v>
      </c>
    </row>
    <row r="29" spans="1:12" ht="30" customHeight="1" thickBot="1">
      <c r="A29" s="264"/>
      <c r="B29" s="267"/>
      <c r="C29" s="28"/>
      <c r="D29" s="207" t="s">
        <v>42</v>
      </c>
      <c r="E29" s="246">
        <f>SUM(J12:J28)</f>
        <v>6600000</v>
      </c>
      <c r="F29" s="247"/>
      <c r="G29" s="247"/>
      <c r="H29" s="247"/>
      <c r="I29" s="247"/>
      <c r="J29" s="248"/>
      <c r="K29" s="208">
        <f>E29/$J$30</f>
        <v>0.45833333333333331</v>
      </c>
      <c r="L29" s="209"/>
    </row>
    <row r="30" spans="1:12" ht="30" customHeight="1" thickBot="1">
      <c r="A30" s="252" t="s">
        <v>89</v>
      </c>
      <c r="B30" s="253"/>
      <c r="C30" s="253"/>
      <c r="D30" s="253"/>
      <c r="E30" s="253"/>
      <c r="F30" s="253"/>
      <c r="G30" s="253"/>
      <c r="H30" s="253"/>
      <c r="I30" s="254"/>
      <c r="J30" s="73">
        <f>SUM(E8,E11,E29)</f>
        <v>14400000</v>
      </c>
      <c r="K30" s="74">
        <f>SUM(K8,K11,K29)</f>
        <v>1</v>
      </c>
      <c r="L30" s="75"/>
    </row>
    <row r="31" spans="1:12" ht="29.25" customHeight="1" thickTop="1">
      <c r="A31" s="236"/>
      <c r="B31" s="236"/>
      <c r="C31" s="236"/>
      <c r="D31" s="236"/>
      <c r="E31" s="236"/>
      <c r="F31" s="236"/>
      <c r="G31" s="236"/>
      <c r="H31" s="236"/>
      <c r="I31" s="236"/>
      <c r="J31" s="236"/>
      <c r="K31" s="236"/>
      <c r="L31" s="236"/>
    </row>
    <row r="32" spans="1:12" ht="21.75" customHeight="1">
      <c r="L32" s="155"/>
    </row>
  </sheetData>
  <mergeCells count="16">
    <mergeCell ref="A31:L31"/>
    <mergeCell ref="A1:B1"/>
    <mergeCell ref="C1:L1"/>
    <mergeCell ref="A3:A8"/>
    <mergeCell ref="A9:A11"/>
    <mergeCell ref="C2:D2"/>
    <mergeCell ref="B3:B8"/>
    <mergeCell ref="E8:J8"/>
    <mergeCell ref="L3:L8"/>
    <mergeCell ref="A30:I30"/>
    <mergeCell ref="B9:B11"/>
    <mergeCell ref="L9:L11"/>
    <mergeCell ref="E11:J11"/>
    <mergeCell ref="E29:J29"/>
    <mergeCell ref="A12:A29"/>
    <mergeCell ref="B12:B29"/>
  </mergeCells>
  <phoneticPr fontId="1" type="noConversion"/>
  <printOptions horizontalCentered="1"/>
  <pageMargins left="0.31496062992125984" right="0.31496062992125984" top="0.19685039370078741" bottom="0.19685039370078741"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3" sqref="B3"/>
    </sheetView>
  </sheetViews>
  <sheetFormatPr defaultRowHeight="16.5"/>
  <cols>
    <col min="1" max="1" width="16.125" bestFit="1" customWidth="1"/>
    <col min="2" max="2" width="11.625" bestFit="1" customWidth="1"/>
  </cols>
  <sheetData>
    <row r="1" spans="1:2">
      <c r="A1" t="s">
        <v>95</v>
      </c>
      <c r="B1" s="156">
        <f>附件1_2019年優秀經費預算總表!I20</f>
        <v>23450000</v>
      </c>
    </row>
    <row r="2" spans="1:2">
      <c r="A2" t="s">
        <v>94</v>
      </c>
      <c r="B2" s="156">
        <f>附件2_2019年潛力經費預算總表!J30</f>
        <v>14400000</v>
      </c>
    </row>
    <row r="3" spans="1:2">
      <c r="B3" s="156">
        <f>SUM(B1:B2)</f>
        <v>37850000</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附件1_2019年優秀經費預算總表</vt:lpstr>
      <vt:lpstr>附件2_2019年潛力經費預算總表</vt:lpstr>
      <vt:lpstr>總計</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yamin</dc:creator>
  <cp:lastModifiedBy>Admin</cp:lastModifiedBy>
  <cp:lastPrinted>2019-04-24T15:49:35Z</cp:lastPrinted>
  <dcterms:created xsi:type="dcterms:W3CDTF">2013-02-20T02:24:06Z</dcterms:created>
  <dcterms:modified xsi:type="dcterms:W3CDTF">2019-04-24T15:50:12Z</dcterms:modified>
</cp:coreProperties>
</file>