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U\Desktop\2018網球賽事資料夾\2018福興杯資料夾\各組籤表資料夾\"/>
    </mc:Choice>
  </mc:AlternateContent>
  <bookViews>
    <workbookView xWindow="0" yWindow="0" windowWidth="23040" windowHeight="9168" activeTab="5"/>
  </bookViews>
  <sheets>
    <sheet name="六女籤表" sheetId="7" r:id="rId1"/>
    <sheet name="五女籤表" sheetId="5" r:id="rId2"/>
    <sheet name="四女籤表" sheetId="4" r:id="rId3"/>
    <sheet name="六男籤表" sheetId="3" r:id="rId4"/>
    <sheet name="五男籤表" sheetId="2" r:id="rId5"/>
    <sheet name="四男籤表" sheetId="1" r:id="rId6"/>
  </sheets>
  <externalReferences>
    <externalReference r:id="rId7"/>
    <externalReference r:id="rId8"/>
    <externalReference r:id="rId9"/>
    <externalReference r:id="rId10"/>
    <externalReference r:id="rId11"/>
    <externalReference r:id="rId12"/>
  </externalReferences>
  <definedNames>
    <definedName name="_Order1" hidden="1">255</definedName>
    <definedName name="Combo_MD" localSheetId="1" hidden="1">{"'Sheet5'!$A$1:$F$68"}</definedName>
    <definedName name="Combo_MD" localSheetId="4" hidden="1">{"'Sheet5'!$A$1:$F$68"}</definedName>
    <definedName name="Combo_MD" localSheetId="0" hidden="1">{"'Sheet5'!$A$1:$F$68"}</definedName>
    <definedName name="Combo_MD" localSheetId="3" hidden="1">{"'Sheet5'!$A$1:$F$68"}</definedName>
    <definedName name="Combo_MD" localSheetId="2" hidden="1">{"'Sheet5'!$A$1:$F$68"}</definedName>
    <definedName name="Combo_MD" hidden="1">{"'Sheet5'!$A$1:$F$68"}</definedName>
    <definedName name="Combo_QD_32" localSheetId="1" hidden="1">{"'Sheet5'!$A$1:$F$68"}</definedName>
    <definedName name="Combo_QD_32" localSheetId="4" hidden="1">{"'Sheet5'!$A$1:$F$68"}</definedName>
    <definedName name="Combo_QD_32" localSheetId="0" hidden="1">{"'Sheet5'!$A$1:$F$68"}</definedName>
    <definedName name="Combo_QD_32" localSheetId="3" hidden="1">{"'Sheet5'!$A$1:$F$68"}</definedName>
    <definedName name="Combo_QD_32" localSheetId="2" hidden="1">{"'Sheet5'!$A$1:$F$68"}</definedName>
    <definedName name="Combo_QD_32" hidden="1">{"'Sheet5'!$A$1:$F$68"}</definedName>
    <definedName name="Combo_Qual" localSheetId="1" hidden="1">{"'Sheet5'!$A$1:$F$68"}</definedName>
    <definedName name="Combo_Qual" localSheetId="4" hidden="1">{"'Sheet5'!$A$1:$F$68"}</definedName>
    <definedName name="Combo_Qual" localSheetId="0" hidden="1">{"'Sheet5'!$A$1:$F$68"}</definedName>
    <definedName name="Combo_Qual" localSheetId="3" hidden="1">{"'Sheet5'!$A$1:$F$68"}</definedName>
    <definedName name="Combo_Qual" localSheetId="2" hidden="1">{"'Sheet5'!$A$1:$F$68"}</definedName>
    <definedName name="Combo_Qual" hidden="1">{"'Sheet5'!$A$1:$F$68"}</definedName>
    <definedName name="Combo_Qual_128_8" localSheetId="1" hidden="1">{"'Sheet5'!$A$1:$F$68"}</definedName>
    <definedName name="Combo_Qual_128_8" localSheetId="4" hidden="1">{"'Sheet5'!$A$1:$F$68"}</definedName>
    <definedName name="Combo_Qual_128_8" localSheetId="0" hidden="1">{"'Sheet5'!$A$1:$F$68"}</definedName>
    <definedName name="Combo_Qual_128_8" localSheetId="3" hidden="1">{"'Sheet5'!$A$1:$F$68"}</definedName>
    <definedName name="Combo_Qual_128_8" localSheetId="2" hidden="1">{"'Sheet5'!$A$1:$F$68"}</definedName>
    <definedName name="Combo_Qual_128_8" hidden="1">{"'Sheet5'!$A$1:$F$68"}</definedName>
    <definedName name="Combo_Qual_64_8" localSheetId="1" hidden="1">{"'Sheet5'!$A$1:$F$68"}</definedName>
    <definedName name="Combo_Qual_64_8" localSheetId="4" hidden="1">{"'Sheet5'!$A$1:$F$68"}</definedName>
    <definedName name="Combo_Qual_64_8" localSheetId="0" hidden="1">{"'Sheet5'!$A$1:$F$68"}</definedName>
    <definedName name="Combo_Qual_64_8" localSheetId="3" hidden="1">{"'Sheet5'!$A$1:$F$68"}</definedName>
    <definedName name="Combo_Qual_64_8" localSheetId="2" hidden="1">{"'Sheet5'!$A$1:$F$68"}</definedName>
    <definedName name="Combo_Qual_64_8" hidden="1">{"'Sheet5'!$A$1:$F$68"}</definedName>
    <definedName name="Combo2" localSheetId="1" hidden="1">{"'Sheet5'!$A$1:$F$68"}</definedName>
    <definedName name="Combo2" localSheetId="4" hidden="1">{"'Sheet5'!$A$1:$F$68"}</definedName>
    <definedName name="Combo2" localSheetId="0" hidden="1">{"'Sheet5'!$A$1:$F$68"}</definedName>
    <definedName name="Combo2" localSheetId="3" hidden="1">{"'Sheet5'!$A$1:$F$68"}</definedName>
    <definedName name="Combo2" localSheetId="2" hidden="1">{"'Sheet5'!$A$1:$F$68"}</definedName>
    <definedName name="Combo2" hidden="1">{"'Sheet5'!$A$1:$F$68"}</definedName>
    <definedName name="Draw1" localSheetId="1" hidden="1">{"'Sheet5'!$A$1:$F$68"}</definedName>
    <definedName name="Draw1" localSheetId="4" hidden="1">{"'Sheet5'!$A$1:$F$68"}</definedName>
    <definedName name="Draw1" localSheetId="0" hidden="1">{"'Sheet5'!$A$1:$F$68"}</definedName>
    <definedName name="Draw1" localSheetId="3" hidden="1">{"'Sheet5'!$A$1:$F$68"}</definedName>
    <definedName name="Draw1" localSheetId="2" hidden="1">{"'Sheet5'!$A$1:$F$68"}</definedName>
    <definedName name="Draw1" hidden="1">{"'Sheet5'!$A$1:$F$68"}</definedName>
    <definedName name="Draw10" localSheetId="1" hidden="1">{"'Sheet5'!$A$1:$F$68"}</definedName>
    <definedName name="Draw10" localSheetId="4" hidden="1">{"'Sheet5'!$A$1:$F$68"}</definedName>
    <definedName name="Draw10" localSheetId="0" hidden="1">{"'Sheet5'!$A$1:$F$68"}</definedName>
    <definedName name="Draw10" localSheetId="3" hidden="1">{"'Sheet5'!$A$1:$F$68"}</definedName>
    <definedName name="Draw10" localSheetId="2" hidden="1">{"'Sheet5'!$A$1:$F$68"}</definedName>
    <definedName name="Draw10" hidden="1">{"'Sheet5'!$A$1:$F$68"}</definedName>
    <definedName name="Draw11" localSheetId="1" hidden="1">{"'Sheet5'!$A$1:$F$68"}</definedName>
    <definedName name="Draw11" localSheetId="4" hidden="1">{"'Sheet5'!$A$1:$F$68"}</definedName>
    <definedName name="Draw11" localSheetId="0" hidden="1">{"'Sheet5'!$A$1:$F$68"}</definedName>
    <definedName name="Draw11" localSheetId="3" hidden="1">{"'Sheet5'!$A$1:$F$68"}</definedName>
    <definedName name="Draw11" localSheetId="2" hidden="1">{"'Sheet5'!$A$1:$F$68"}</definedName>
    <definedName name="Draw11" hidden="1">{"'Sheet5'!$A$1:$F$68"}</definedName>
    <definedName name="Draw12" localSheetId="1" hidden="1">{"'Sheet5'!$A$1:$F$68"}</definedName>
    <definedName name="Draw12" localSheetId="4" hidden="1">{"'Sheet5'!$A$1:$F$68"}</definedName>
    <definedName name="Draw12" localSheetId="0" hidden="1">{"'Sheet5'!$A$1:$F$68"}</definedName>
    <definedName name="Draw12" localSheetId="3" hidden="1">{"'Sheet5'!$A$1:$F$68"}</definedName>
    <definedName name="Draw12" localSheetId="2" hidden="1">{"'Sheet5'!$A$1:$F$68"}</definedName>
    <definedName name="Draw12" hidden="1">{"'Sheet5'!$A$1:$F$68"}</definedName>
    <definedName name="Draw13" localSheetId="1" hidden="1">{"'Sheet5'!$A$1:$F$68"}</definedName>
    <definedName name="Draw13" localSheetId="4" hidden="1">{"'Sheet5'!$A$1:$F$68"}</definedName>
    <definedName name="Draw13" localSheetId="0" hidden="1">{"'Sheet5'!$A$1:$F$68"}</definedName>
    <definedName name="Draw13" localSheetId="3" hidden="1">{"'Sheet5'!$A$1:$F$68"}</definedName>
    <definedName name="Draw13" localSheetId="2" hidden="1">{"'Sheet5'!$A$1:$F$68"}</definedName>
    <definedName name="Draw13" hidden="1">{"'Sheet5'!$A$1:$F$68"}</definedName>
    <definedName name="Draw14" localSheetId="1" hidden="1">{"'Sheet5'!$A$1:$F$68"}</definedName>
    <definedName name="Draw14" localSheetId="4" hidden="1">{"'Sheet5'!$A$1:$F$68"}</definedName>
    <definedName name="Draw14" localSheetId="0" hidden="1">{"'Sheet5'!$A$1:$F$68"}</definedName>
    <definedName name="Draw14" localSheetId="3" hidden="1">{"'Sheet5'!$A$1:$F$68"}</definedName>
    <definedName name="Draw14" localSheetId="2" hidden="1">{"'Sheet5'!$A$1:$F$68"}</definedName>
    <definedName name="Draw14" hidden="1">{"'Sheet5'!$A$1:$F$68"}</definedName>
    <definedName name="Draw15" localSheetId="1" hidden="1">{"'Sheet5'!$A$1:$F$68"}</definedName>
    <definedName name="Draw15" localSheetId="4" hidden="1">{"'Sheet5'!$A$1:$F$68"}</definedName>
    <definedName name="Draw15" localSheetId="0" hidden="1">{"'Sheet5'!$A$1:$F$68"}</definedName>
    <definedName name="Draw15" localSheetId="3" hidden="1">{"'Sheet5'!$A$1:$F$68"}</definedName>
    <definedName name="Draw15" localSheetId="2" hidden="1">{"'Sheet5'!$A$1:$F$68"}</definedName>
    <definedName name="Draw15" hidden="1">{"'Sheet5'!$A$1:$F$68"}</definedName>
    <definedName name="Draw16" localSheetId="1" hidden="1">{"'Sheet5'!$A$1:$F$68"}</definedName>
    <definedName name="Draw16" localSheetId="4" hidden="1">{"'Sheet5'!$A$1:$F$68"}</definedName>
    <definedName name="Draw16" localSheetId="0" hidden="1">{"'Sheet5'!$A$1:$F$68"}</definedName>
    <definedName name="Draw16" localSheetId="3" hidden="1">{"'Sheet5'!$A$1:$F$68"}</definedName>
    <definedName name="Draw16" localSheetId="2" hidden="1">{"'Sheet5'!$A$1:$F$68"}</definedName>
    <definedName name="Draw16" hidden="1">{"'Sheet5'!$A$1:$F$68"}</definedName>
    <definedName name="Draw17" localSheetId="1" hidden="1">{"'Sheet5'!$A$1:$F$68"}</definedName>
    <definedName name="Draw17" localSheetId="4" hidden="1">{"'Sheet5'!$A$1:$F$68"}</definedName>
    <definedName name="Draw17" localSheetId="0" hidden="1">{"'Sheet5'!$A$1:$F$68"}</definedName>
    <definedName name="Draw17" localSheetId="3" hidden="1">{"'Sheet5'!$A$1:$F$68"}</definedName>
    <definedName name="Draw17" localSheetId="2" hidden="1">{"'Sheet5'!$A$1:$F$68"}</definedName>
    <definedName name="Draw17" hidden="1">{"'Sheet5'!$A$1:$F$68"}</definedName>
    <definedName name="Draw18" localSheetId="1" hidden="1">{"'Sheet5'!$A$1:$F$68"}</definedName>
    <definedName name="Draw18" localSheetId="4" hidden="1">{"'Sheet5'!$A$1:$F$68"}</definedName>
    <definedName name="Draw18" localSheetId="0" hidden="1">{"'Sheet5'!$A$1:$F$68"}</definedName>
    <definedName name="Draw18" localSheetId="3" hidden="1">{"'Sheet5'!$A$1:$F$68"}</definedName>
    <definedName name="Draw18" localSheetId="2" hidden="1">{"'Sheet5'!$A$1:$F$68"}</definedName>
    <definedName name="Draw18" hidden="1">{"'Sheet5'!$A$1:$F$68"}</definedName>
    <definedName name="Draw2" localSheetId="1" hidden="1">{"'Sheet5'!$A$1:$F$68"}</definedName>
    <definedName name="Draw2" localSheetId="4" hidden="1">{"'Sheet5'!$A$1:$F$68"}</definedName>
    <definedName name="Draw2" localSheetId="0" hidden="1">{"'Sheet5'!$A$1:$F$68"}</definedName>
    <definedName name="Draw2" localSheetId="3" hidden="1">{"'Sheet5'!$A$1:$F$68"}</definedName>
    <definedName name="Draw2" localSheetId="2" hidden="1">{"'Sheet5'!$A$1:$F$68"}</definedName>
    <definedName name="Draw2" hidden="1">{"'Sheet5'!$A$1:$F$68"}</definedName>
    <definedName name="Draw3" localSheetId="1" hidden="1">{"'Sheet5'!$A$1:$F$68"}</definedName>
    <definedName name="Draw3" localSheetId="4" hidden="1">{"'Sheet5'!$A$1:$F$68"}</definedName>
    <definedName name="Draw3" localSheetId="0" hidden="1">{"'Sheet5'!$A$1:$F$68"}</definedName>
    <definedName name="Draw3" localSheetId="3" hidden="1">{"'Sheet5'!$A$1:$F$68"}</definedName>
    <definedName name="Draw3" localSheetId="2" hidden="1">{"'Sheet5'!$A$1:$F$68"}</definedName>
    <definedName name="Draw3" hidden="1">{"'Sheet5'!$A$1:$F$68"}</definedName>
    <definedName name="Draw4" localSheetId="1" hidden="1">{"'Sheet5'!$A$1:$F$68"}</definedName>
    <definedName name="Draw4" localSheetId="4" hidden="1">{"'Sheet5'!$A$1:$F$68"}</definedName>
    <definedName name="Draw4" localSheetId="0" hidden="1">{"'Sheet5'!$A$1:$F$68"}</definedName>
    <definedName name="Draw4" localSheetId="3" hidden="1">{"'Sheet5'!$A$1:$F$68"}</definedName>
    <definedName name="Draw4" localSheetId="2" hidden="1">{"'Sheet5'!$A$1:$F$68"}</definedName>
    <definedName name="Draw4" hidden="1">{"'Sheet5'!$A$1:$F$68"}</definedName>
    <definedName name="Draw5" localSheetId="1" hidden="1">{"'Sheet5'!$A$1:$F$68"}</definedName>
    <definedName name="Draw5" localSheetId="4" hidden="1">{"'Sheet5'!$A$1:$F$68"}</definedName>
    <definedName name="Draw5" localSheetId="0" hidden="1">{"'Sheet5'!$A$1:$F$68"}</definedName>
    <definedName name="Draw5" localSheetId="3" hidden="1">{"'Sheet5'!$A$1:$F$68"}</definedName>
    <definedName name="Draw5" localSheetId="2" hidden="1">{"'Sheet5'!$A$1:$F$68"}</definedName>
    <definedName name="Draw5" hidden="1">{"'Sheet5'!$A$1:$F$68"}</definedName>
    <definedName name="Draw6" localSheetId="1" hidden="1">{"'Sheet5'!$A$1:$F$68"}</definedName>
    <definedName name="Draw6" localSheetId="4" hidden="1">{"'Sheet5'!$A$1:$F$68"}</definedName>
    <definedName name="Draw6" localSheetId="0" hidden="1">{"'Sheet5'!$A$1:$F$68"}</definedName>
    <definedName name="Draw6" localSheetId="3" hidden="1">{"'Sheet5'!$A$1:$F$68"}</definedName>
    <definedName name="Draw6" localSheetId="2" hidden="1">{"'Sheet5'!$A$1:$F$68"}</definedName>
    <definedName name="Draw6" hidden="1">{"'Sheet5'!$A$1:$F$68"}</definedName>
    <definedName name="Draw7" localSheetId="1" hidden="1">{"'Sheet5'!$A$1:$F$68"}</definedName>
    <definedName name="Draw7" localSheetId="4" hidden="1">{"'Sheet5'!$A$1:$F$68"}</definedName>
    <definedName name="Draw7" localSheetId="0" hidden="1">{"'Sheet5'!$A$1:$F$68"}</definedName>
    <definedName name="Draw7" localSheetId="3" hidden="1">{"'Sheet5'!$A$1:$F$68"}</definedName>
    <definedName name="Draw7" localSheetId="2" hidden="1">{"'Sheet5'!$A$1:$F$68"}</definedName>
    <definedName name="Draw7" hidden="1">{"'Sheet5'!$A$1:$F$68"}</definedName>
    <definedName name="Draw8" localSheetId="1" hidden="1">{"'Sheet5'!$A$1:$F$68"}</definedName>
    <definedName name="Draw8" localSheetId="4" hidden="1">{"'Sheet5'!$A$1:$F$68"}</definedName>
    <definedName name="Draw8" localSheetId="0" hidden="1">{"'Sheet5'!$A$1:$F$68"}</definedName>
    <definedName name="Draw8" localSheetId="3" hidden="1">{"'Sheet5'!$A$1:$F$68"}</definedName>
    <definedName name="Draw8" localSheetId="2" hidden="1">{"'Sheet5'!$A$1:$F$68"}</definedName>
    <definedName name="Draw8" hidden="1">{"'Sheet5'!$A$1:$F$68"}</definedName>
    <definedName name="Draw9" localSheetId="1" hidden="1">{"'Sheet5'!$A$1:$F$68"}</definedName>
    <definedName name="Draw9" localSheetId="4" hidden="1">{"'Sheet5'!$A$1:$F$68"}</definedName>
    <definedName name="Draw9" localSheetId="0" hidden="1">{"'Sheet5'!$A$1:$F$68"}</definedName>
    <definedName name="Draw9" localSheetId="3" hidden="1">{"'Sheet5'!$A$1:$F$68"}</definedName>
    <definedName name="Draw9" localSheetId="2" hidden="1">{"'Sheet5'!$A$1:$F$68"}</definedName>
    <definedName name="Draw9" hidden="1">{"'Sheet5'!$A$1:$F$68"}</definedName>
    <definedName name="HTML_CodePage" hidden="1">1252</definedName>
    <definedName name="HTML_Control" localSheetId="1" hidden="1">{"'Sheet5'!$A$1:$F$68"}</definedName>
    <definedName name="HTML_Control" localSheetId="4" hidden="1">{"'Sheet5'!$A$1:$F$68"}</definedName>
    <definedName name="HTML_Control" localSheetId="0" hidden="1">{"'Sheet5'!$A$1:$F$68"}</definedName>
    <definedName name="HTML_Control" localSheetId="3" hidden="1">{"'Sheet5'!$A$1:$F$68"}</definedName>
    <definedName name="HTML_Control" localSheetId="2" hidden="1">{"'Sheet5'!$A$1:$F$68"}</definedName>
    <definedName name="HTML_Control" hidden="1">{"'Sheet5'!$A$1:$F$68"}</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1">五女籤表!$A$1:$P$67</definedName>
    <definedName name="_xlnm.Print_Area" localSheetId="4">五男籤表!$A$1:$P$71</definedName>
    <definedName name="_xlnm.Print_Area" localSheetId="0">六女籤表!$A$1:$P$70</definedName>
    <definedName name="_xlnm.Print_Area" localSheetId="3">六男籤表!$A$1:$P$71</definedName>
    <definedName name="_xlnm.Print_Area" localSheetId="2">四女籤表!$A$1:$P$67</definedName>
    <definedName name="_xlnm.Print_Area" localSheetId="5">四男籤表!$A$1:$N$71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7" i="2" l="1"/>
  <c r="I11" i="2" l="1"/>
  <c r="E23" i="2" l="1"/>
  <c r="E47" i="3"/>
  <c r="I9" i="3"/>
  <c r="I7" i="3"/>
  <c r="K11" i="1" l="1"/>
  <c r="G11" i="1"/>
  <c r="G9" i="1"/>
  <c r="G7" i="1"/>
  <c r="I8" i="1" s="1"/>
  <c r="K10" i="1" s="1"/>
  <c r="G69" i="7" l="1"/>
  <c r="E69" i="7"/>
  <c r="C69" i="7"/>
  <c r="B69" i="7"/>
  <c r="G67" i="7"/>
  <c r="E67" i="7"/>
  <c r="C67" i="7"/>
  <c r="B67" i="7"/>
  <c r="G65" i="7"/>
  <c r="E65" i="7"/>
  <c r="C65" i="7"/>
  <c r="B65" i="7"/>
  <c r="G63" i="7"/>
  <c r="E63" i="7"/>
  <c r="C63" i="7"/>
  <c r="B63" i="7"/>
  <c r="G61" i="7"/>
  <c r="E61" i="7"/>
  <c r="C61" i="7"/>
  <c r="B61" i="7"/>
  <c r="G59" i="7"/>
  <c r="E59" i="7"/>
  <c r="C59" i="7"/>
  <c r="B59" i="7"/>
  <c r="G57" i="7"/>
  <c r="E57" i="7"/>
  <c r="C57" i="7"/>
  <c r="B57" i="7"/>
  <c r="C55" i="7"/>
  <c r="B55" i="7"/>
  <c r="G53" i="7"/>
  <c r="E53" i="7"/>
  <c r="C53" i="7"/>
  <c r="B53" i="7"/>
  <c r="G51" i="7"/>
  <c r="E51" i="7"/>
  <c r="C51" i="7"/>
  <c r="B51" i="7"/>
  <c r="G49" i="7"/>
  <c r="E49" i="7"/>
  <c r="C49" i="7"/>
  <c r="B49" i="7"/>
  <c r="G47" i="7"/>
  <c r="E47" i="7"/>
  <c r="C47" i="7"/>
  <c r="B47" i="7"/>
  <c r="G45" i="7"/>
  <c r="E45" i="7"/>
  <c r="C45" i="7"/>
  <c r="B45" i="7"/>
  <c r="G43" i="7"/>
  <c r="E43" i="7"/>
  <c r="C43" i="7"/>
  <c r="B43" i="7"/>
  <c r="G41" i="7"/>
  <c r="E41" i="7"/>
  <c r="C41" i="7"/>
  <c r="B41" i="7"/>
  <c r="G39" i="7"/>
  <c r="E39" i="7"/>
  <c r="C39" i="7"/>
  <c r="B39" i="7"/>
  <c r="G37" i="7"/>
  <c r="E37" i="7"/>
  <c r="C37" i="7"/>
  <c r="B37" i="7"/>
  <c r="G35" i="7"/>
  <c r="E35" i="7"/>
  <c r="C35" i="7"/>
  <c r="B35" i="7"/>
  <c r="G33" i="7"/>
  <c r="E33" i="7"/>
  <c r="C33" i="7"/>
  <c r="B33" i="7"/>
  <c r="C31" i="7"/>
  <c r="B31" i="7"/>
  <c r="G29" i="7"/>
  <c r="E29" i="7"/>
  <c r="C29" i="7"/>
  <c r="B29" i="7"/>
  <c r="G27" i="7"/>
  <c r="E27" i="7"/>
  <c r="C27" i="7"/>
  <c r="B27" i="7"/>
  <c r="G25" i="7"/>
  <c r="E25" i="7"/>
  <c r="C25" i="7"/>
  <c r="B25" i="7"/>
  <c r="G23" i="7"/>
  <c r="E23" i="7"/>
  <c r="C23" i="7"/>
  <c r="B23" i="7"/>
  <c r="C21" i="7"/>
  <c r="B21" i="7"/>
  <c r="G19" i="7"/>
  <c r="E19" i="7"/>
  <c r="C19" i="7"/>
  <c r="B19" i="7"/>
  <c r="G17" i="7"/>
  <c r="E17" i="7"/>
  <c r="C17" i="7"/>
  <c r="B17" i="7"/>
  <c r="S16" i="7"/>
  <c r="S15" i="7"/>
  <c r="G15" i="7"/>
  <c r="E15" i="7"/>
  <c r="C15" i="7"/>
  <c r="B15" i="7"/>
  <c r="S14" i="7"/>
  <c r="S13" i="7"/>
  <c r="G13" i="7"/>
  <c r="E13" i="7"/>
  <c r="C13" i="7"/>
  <c r="B13" i="7"/>
  <c r="S12" i="7"/>
  <c r="S11" i="7"/>
  <c r="G11" i="7"/>
  <c r="E11" i="7"/>
  <c r="C11" i="7"/>
  <c r="B11" i="7"/>
  <c r="S10" i="7"/>
  <c r="S9" i="7"/>
  <c r="G9" i="7"/>
  <c r="E9" i="7"/>
  <c r="C9" i="7"/>
  <c r="B9" i="7"/>
  <c r="S8" i="7"/>
  <c r="S7" i="7"/>
  <c r="G7" i="7"/>
  <c r="E7" i="7"/>
  <c r="C7" i="7"/>
  <c r="B7" i="7"/>
  <c r="P4" i="7"/>
  <c r="I4" i="7"/>
  <c r="F4" i="7"/>
  <c r="A2" i="7"/>
  <c r="A1" i="7"/>
  <c r="G37" i="5" l="1"/>
  <c r="E37" i="5"/>
  <c r="C37" i="5"/>
  <c r="B37" i="5"/>
  <c r="G35" i="5"/>
  <c r="E35" i="5"/>
  <c r="C35" i="5"/>
  <c r="B35" i="5"/>
  <c r="G33" i="5"/>
  <c r="E33" i="5"/>
  <c r="C33" i="5"/>
  <c r="B33" i="5"/>
  <c r="G31" i="5"/>
  <c r="E31" i="5"/>
  <c r="C31" i="5"/>
  <c r="B31" i="5"/>
  <c r="G29" i="5"/>
  <c r="E29" i="5"/>
  <c r="C29" i="5"/>
  <c r="B29" i="5"/>
  <c r="G27" i="5"/>
  <c r="E27" i="5"/>
  <c r="C27" i="5"/>
  <c r="B27" i="5"/>
  <c r="G25" i="5"/>
  <c r="E25" i="5"/>
  <c r="C25" i="5"/>
  <c r="B25" i="5"/>
  <c r="G23" i="5"/>
  <c r="E23" i="5"/>
  <c r="C23" i="5"/>
  <c r="B23" i="5"/>
  <c r="G21" i="5"/>
  <c r="E21" i="5"/>
  <c r="C21" i="5"/>
  <c r="B21" i="5"/>
  <c r="G19" i="5"/>
  <c r="E19" i="5"/>
  <c r="C19" i="5"/>
  <c r="B19" i="5"/>
  <c r="G17" i="5"/>
  <c r="E17" i="5"/>
  <c r="C17" i="5"/>
  <c r="B17" i="5"/>
  <c r="S16" i="5"/>
  <c r="S15" i="5"/>
  <c r="G15" i="5"/>
  <c r="E15" i="5"/>
  <c r="C15" i="5"/>
  <c r="B15" i="5"/>
  <c r="S14" i="5"/>
  <c r="S13" i="5"/>
  <c r="G13" i="5"/>
  <c r="E13" i="5"/>
  <c r="C13" i="5"/>
  <c r="B13" i="5"/>
  <c r="S12" i="5"/>
  <c r="S11" i="5"/>
  <c r="G11" i="5"/>
  <c r="E11" i="5"/>
  <c r="C11" i="5"/>
  <c r="B11" i="5"/>
  <c r="S10" i="5"/>
  <c r="S9" i="5"/>
  <c r="G9" i="5"/>
  <c r="E9" i="5"/>
  <c r="C9" i="5"/>
  <c r="B9" i="5"/>
  <c r="S8" i="5"/>
  <c r="S7" i="5"/>
  <c r="G7" i="5"/>
  <c r="E7" i="5"/>
  <c r="C7" i="5"/>
  <c r="B7" i="5"/>
  <c r="P4" i="5"/>
  <c r="K4" i="5"/>
  <c r="I4" i="5"/>
  <c r="F4" i="5"/>
  <c r="A2" i="5"/>
  <c r="A1" i="5"/>
  <c r="G37" i="4"/>
  <c r="E37" i="4"/>
  <c r="C37" i="4"/>
  <c r="B37" i="4"/>
  <c r="G35" i="4"/>
  <c r="E35" i="4"/>
  <c r="C35" i="4"/>
  <c r="B35" i="4"/>
  <c r="G33" i="4"/>
  <c r="E33" i="4"/>
  <c r="C33" i="4"/>
  <c r="B33" i="4"/>
  <c r="C31" i="4"/>
  <c r="B31" i="4"/>
  <c r="G29" i="4"/>
  <c r="E29" i="4"/>
  <c r="C29" i="4"/>
  <c r="B29" i="4"/>
  <c r="G27" i="4"/>
  <c r="E27" i="4"/>
  <c r="C27" i="4"/>
  <c r="B27" i="4"/>
  <c r="G25" i="4"/>
  <c r="E25" i="4"/>
  <c r="C25" i="4"/>
  <c r="B25" i="4"/>
  <c r="G23" i="4"/>
  <c r="E23" i="4"/>
  <c r="C23" i="4"/>
  <c r="B23" i="4"/>
  <c r="G21" i="4"/>
  <c r="E21" i="4"/>
  <c r="C21" i="4"/>
  <c r="B21" i="4"/>
  <c r="G19" i="4"/>
  <c r="E19" i="4"/>
  <c r="C19" i="4"/>
  <c r="B19" i="4"/>
  <c r="G17" i="4"/>
  <c r="E17" i="4"/>
  <c r="C17" i="4"/>
  <c r="B17" i="4"/>
  <c r="S16" i="4"/>
  <c r="S15" i="4"/>
  <c r="C15" i="4"/>
  <c r="B15" i="4"/>
  <c r="S14" i="4"/>
  <c r="S13" i="4"/>
  <c r="G13" i="4"/>
  <c r="E13" i="4"/>
  <c r="C13" i="4"/>
  <c r="B13" i="4"/>
  <c r="S12" i="4"/>
  <c r="S11" i="4"/>
  <c r="G11" i="4"/>
  <c r="E11" i="4"/>
  <c r="C11" i="4"/>
  <c r="B11" i="4"/>
  <c r="S10" i="4"/>
  <c r="S9" i="4"/>
  <c r="G9" i="4"/>
  <c r="E9" i="4"/>
  <c r="C9" i="4"/>
  <c r="B9" i="4"/>
  <c r="S8" i="4"/>
  <c r="S7" i="4"/>
  <c r="G7" i="4"/>
  <c r="E7" i="4"/>
  <c r="C7" i="4"/>
  <c r="B7" i="4"/>
  <c r="P4" i="4"/>
  <c r="K4" i="4"/>
  <c r="I4" i="4"/>
  <c r="F4" i="4"/>
  <c r="A2" i="4"/>
  <c r="A1" i="4"/>
  <c r="G70" i="3"/>
  <c r="E70" i="3"/>
  <c r="C70" i="3"/>
  <c r="B70" i="3"/>
  <c r="G69" i="3"/>
  <c r="E69" i="3"/>
  <c r="C69" i="3"/>
  <c r="B69" i="3"/>
  <c r="G68" i="3"/>
  <c r="E68" i="3"/>
  <c r="C68" i="3"/>
  <c r="B68" i="3"/>
  <c r="G67" i="3"/>
  <c r="E67" i="3"/>
  <c r="C67" i="3"/>
  <c r="B67" i="3"/>
  <c r="G66" i="3"/>
  <c r="E66" i="3"/>
  <c r="C66" i="3"/>
  <c r="B66" i="3"/>
  <c r="G65" i="3"/>
  <c r="E65" i="3"/>
  <c r="C65" i="3"/>
  <c r="B65" i="3"/>
  <c r="G64" i="3"/>
  <c r="E64" i="3"/>
  <c r="C64" i="3"/>
  <c r="B64" i="3"/>
  <c r="G63" i="3"/>
  <c r="E63" i="3"/>
  <c r="C63" i="3"/>
  <c r="B63" i="3"/>
  <c r="G62" i="3"/>
  <c r="E62" i="3"/>
  <c r="C62" i="3"/>
  <c r="B62" i="3"/>
  <c r="G61" i="3"/>
  <c r="E61" i="3"/>
  <c r="C61" i="3"/>
  <c r="B61" i="3"/>
  <c r="G60" i="3"/>
  <c r="E60" i="3"/>
  <c r="C60" i="3"/>
  <c r="B60" i="3"/>
  <c r="G59" i="3"/>
  <c r="E59" i="3"/>
  <c r="C59" i="3"/>
  <c r="B59" i="3"/>
  <c r="G58" i="3"/>
  <c r="E58" i="3"/>
  <c r="C58" i="3"/>
  <c r="B58" i="3"/>
  <c r="G57" i="3"/>
  <c r="E57" i="3"/>
  <c r="C57" i="3"/>
  <c r="B57" i="3"/>
  <c r="G56" i="3"/>
  <c r="E56" i="3"/>
  <c r="C56" i="3"/>
  <c r="B56" i="3"/>
  <c r="G55" i="3"/>
  <c r="E55" i="3"/>
  <c r="C55" i="3"/>
  <c r="B55" i="3"/>
  <c r="G54" i="3"/>
  <c r="E54" i="3"/>
  <c r="C54" i="3"/>
  <c r="B54" i="3"/>
  <c r="G53" i="3"/>
  <c r="E53" i="3"/>
  <c r="C53" i="3"/>
  <c r="B53" i="3"/>
  <c r="G52" i="3"/>
  <c r="E52" i="3"/>
  <c r="C52" i="3"/>
  <c r="B52" i="3"/>
  <c r="G51" i="3"/>
  <c r="E51" i="3"/>
  <c r="C51" i="3"/>
  <c r="B51" i="3"/>
  <c r="G50" i="3"/>
  <c r="E50" i="3"/>
  <c r="C50" i="3"/>
  <c r="B50" i="3"/>
  <c r="G49" i="3"/>
  <c r="E49" i="3"/>
  <c r="C49" i="3"/>
  <c r="B49" i="3"/>
  <c r="G48" i="3"/>
  <c r="E48" i="3"/>
  <c r="C48" i="3"/>
  <c r="B48" i="3"/>
  <c r="G47" i="3"/>
  <c r="C47" i="3"/>
  <c r="B47" i="3"/>
  <c r="G46" i="3"/>
  <c r="E46" i="3"/>
  <c r="C46" i="3"/>
  <c r="B46" i="3"/>
  <c r="G45" i="3"/>
  <c r="E45" i="3"/>
  <c r="C45" i="3"/>
  <c r="B45" i="3"/>
  <c r="G44" i="3"/>
  <c r="E44" i="3"/>
  <c r="C44" i="3"/>
  <c r="B44" i="3"/>
  <c r="G43" i="3"/>
  <c r="E43" i="3"/>
  <c r="C43" i="3"/>
  <c r="B43" i="3"/>
  <c r="G42" i="3"/>
  <c r="E42" i="3"/>
  <c r="C42" i="3"/>
  <c r="B42" i="3"/>
  <c r="G41" i="3"/>
  <c r="E41" i="3"/>
  <c r="C41" i="3"/>
  <c r="B41" i="3"/>
  <c r="G40" i="3"/>
  <c r="E40" i="3"/>
  <c r="C40" i="3"/>
  <c r="B40" i="3"/>
  <c r="G39" i="3"/>
  <c r="E39" i="3"/>
  <c r="C39" i="3"/>
  <c r="B39" i="3"/>
  <c r="G38" i="3"/>
  <c r="E38" i="3"/>
  <c r="C38" i="3"/>
  <c r="B38" i="3"/>
  <c r="G37" i="3"/>
  <c r="E37" i="3"/>
  <c r="C37" i="3"/>
  <c r="B37" i="3"/>
  <c r="G36" i="3"/>
  <c r="E36" i="3"/>
  <c r="C36" i="3"/>
  <c r="B36" i="3"/>
  <c r="G35" i="3"/>
  <c r="E35" i="3"/>
  <c r="C35" i="3"/>
  <c r="B35" i="3"/>
  <c r="G34" i="3"/>
  <c r="E34" i="3"/>
  <c r="C34" i="3"/>
  <c r="B34" i="3"/>
  <c r="G33" i="3"/>
  <c r="E33" i="3"/>
  <c r="C33" i="3"/>
  <c r="B33" i="3"/>
  <c r="G32" i="3"/>
  <c r="E32" i="3"/>
  <c r="C32" i="3"/>
  <c r="B32" i="3"/>
  <c r="G31" i="3"/>
  <c r="E31" i="3"/>
  <c r="C31" i="3"/>
  <c r="B31" i="3"/>
  <c r="G30" i="3"/>
  <c r="E30" i="3"/>
  <c r="C30" i="3"/>
  <c r="B30" i="3"/>
  <c r="G29" i="3"/>
  <c r="E29" i="3"/>
  <c r="C29" i="3"/>
  <c r="B29" i="3"/>
  <c r="G28" i="3"/>
  <c r="E28" i="3"/>
  <c r="C28" i="3"/>
  <c r="B28" i="3"/>
  <c r="G27" i="3"/>
  <c r="E27" i="3"/>
  <c r="C27" i="3"/>
  <c r="B27" i="3"/>
  <c r="G26" i="3"/>
  <c r="E26" i="3"/>
  <c r="C26" i="3"/>
  <c r="B26" i="3"/>
  <c r="G25" i="3"/>
  <c r="E25" i="3"/>
  <c r="C25" i="3"/>
  <c r="B25" i="3"/>
  <c r="G24" i="3"/>
  <c r="E24" i="3"/>
  <c r="C24" i="3"/>
  <c r="B24" i="3"/>
  <c r="G23" i="3"/>
  <c r="E23" i="3"/>
  <c r="C23" i="3"/>
  <c r="B23" i="3"/>
  <c r="G22" i="3"/>
  <c r="E22" i="3"/>
  <c r="C22" i="3"/>
  <c r="B22" i="3"/>
  <c r="G21" i="3"/>
  <c r="E21" i="3"/>
  <c r="C21" i="3"/>
  <c r="B21" i="3"/>
  <c r="G20" i="3"/>
  <c r="E20" i="3"/>
  <c r="C20" i="3"/>
  <c r="B20" i="3"/>
  <c r="G19" i="3"/>
  <c r="E19" i="3"/>
  <c r="C19" i="3"/>
  <c r="B19" i="3"/>
  <c r="G18" i="3"/>
  <c r="E18" i="3"/>
  <c r="C18" i="3"/>
  <c r="B18" i="3"/>
  <c r="G17" i="3"/>
  <c r="E17" i="3"/>
  <c r="C17" i="3"/>
  <c r="B17" i="3"/>
  <c r="S16" i="3"/>
  <c r="G16" i="3"/>
  <c r="E16" i="3"/>
  <c r="C16" i="3"/>
  <c r="B16" i="3"/>
  <c r="S15" i="3"/>
  <c r="G15" i="3"/>
  <c r="E15" i="3"/>
  <c r="C15" i="3"/>
  <c r="B15" i="3"/>
  <c r="S14" i="3"/>
  <c r="G14" i="3"/>
  <c r="E14" i="3"/>
  <c r="C14" i="3"/>
  <c r="B14" i="3"/>
  <c r="S13" i="3"/>
  <c r="G13" i="3"/>
  <c r="E13" i="3"/>
  <c r="C13" i="3"/>
  <c r="B13" i="3"/>
  <c r="S12" i="3"/>
  <c r="G12" i="3"/>
  <c r="E12" i="3"/>
  <c r="C12" i="3"/>
  <c r="B12" i="3"/>
  <c r="S11" i="3"/>
  <c r="G11" i="3"/>
  <c r="E11" i="3"/>
  <c r="C11" i="3"/>
  <c r="B11" i="3"/>
  <c r="S10" i="3"/>
  <c r="G10" i="3"/>
  <c r="E10" i="3"/>
  <c r="C10" i="3"/>
  <c r="B10" i="3"/>
  <c r="S9" i="3"/>
  <c r="G9" i="3"/>
  <c r="E9" i="3"/>
  <c r="C9" i="3"/>
  <c r="B9" i="3"/>
  <c r="S8" i="3"/>
  <c r="G8" i="3"/>
  <c r="E8" i="3"/>
  <c r="C8" i="3"/>
  <c r="B8" i="3"/>
  <c r="S7" i="3"/>
  <c r="G7" i="3"/>
  <c r="E7" i="3"/>
  <c r="C7" i="3"/>
  <c r="B7" i="3"/>
  <c r="P4" i="3"/>
  <c r="K4" i="3"/>
  <c r="I4" i="3"/>
  <c r="F4" i="3"/>
  <c r="A2" i="3"/>
  <c r="A1" i="3"/>
  <c r="G70" i="2"/>
  <c r="E70" i="2"/>
  <c r="C70" i="2"/>
  <c r="B70" i="2"/>
  <c r="G69" i="2"/>
  <c r="E69" i="2"/>
  <c r="C69" i="2"/>
  <c r="B69" i="2"/>
  <c r="G68" i="2"/>
  <c r="E68" i="2"/>
  <c r="C68" i="2"/>
  <c r="B68" i="2"/>
  <c r="G67" i="2"/>
  <c r="E67" i="2"/>
  <c r="C67" i="2"/>
  <c r="B67" i="2"/>
  <c r="G66" i="2"/>
  <c r="E66" i="2"/>
  <c r="C66" i="2"/>
  <c r="B66" i="2"/>
  <c r="G65" i="2"/>
  <c r="E65" i="2"/>
  <c r="C65" i="2"/>
  <c r="B65" i="2"/>
  <c r="G64" i="2"/>
  <c r="E64" i="2"/>
  <c r="C64" i="2"/>
  <c r="B64" i="2"/>
  <c r="G63" i="2"/>
  <c r="E63" i="2"/>
  <c r="C63" i="2"/>
  <c r="B63" i="2"/>
  <c r="G62" i="2"/>
  <c r="E62" i="2"/>
  <c r="C62" i="2"/>
  <c r="B62" i="2"/>
  <c r="G61" i="2"/>
  <c r="E61" i="2"/>
  <c r="C61" i="2"/>
  <c r="B61" i="2"/>
  <c r="G60" i="2"/>
  <c r="E60" i="2"/>
  <c r="C60" i="2"/>
  <c r="B60" i="2"/>
  <c r="G59" i="2"/>
  <c r="E59" i="2"/>
  <c r="C59" i="2"/>
  <c r="B59" i="2"/>
  <c r="G58" i="2"/>
  <c r="E58" i="2"/>
  <c r="C58" i="2"/>
  <c r="B58" i="2"/>
  <c r="G57" i="2"/>
  <c r="E57" i="2"/>
  <c r="C57" i="2"/>
  <c r="B57" i="2"/>
  <c r="G56" i="2"/>
  <c r="E56" i="2"/>
  <c r="C56" i="2"/>
  <c r="B56" i="2"/>
  <c r="G55" i="2"/>
  <c r="E55" i="2"/>
  <c r="C55" i="2"/>
  <c r="B55" i="2"/>
  <c r="G54" i="2"/>
  <c r="E54" i="2"/>
  <c r="C54" i="2"/>
  <c r="B54" i="2"/>
  <c r="G53" i="2"/>
  <c r="E53" i="2"/>
  <c r="C53" i="2"/>
  <c r="B53" i="2"/>
  <c r="G52" i="2"/>
  <c r="E52" i="2"/>
  <c r="C52" i="2"/>
  <c r="B52" i="2"/>
  <c r="G51" i="2"/>
  <c r="E51" i="2"/>
  <c r="C51" i="2"/>
  <c r="B51" i="2"/>
  <c r="G50" i="2"/>
  <c r="E50" i="2"/>
  <c r="C50" i="2"/>
  <c r="B50" i="2"/>
  <c r="G49" i="2"/>
  <c r="E49" i="2"/>
  <c r="C49" i="2"/>
  <c r="B49" i="2"/>
  <c r="G48" i="2"/>
  <c r="E48" i="2"/>
  <c r="C48" i="2"/>
  <c r="B48" i="2"/>
  <c r="G47" i="2"/>
  <c r="E47" i="2"/>
  <c r="C47" i="2"/>
  <c r="B47" i="2"/>
  <c r="G46" i="2"/>
  <c r="E46" i="2"/>
  <c r="C46" i="2"/>
  <c r="B46" i="2"/>
  <c r="G45" i="2"/>
  <c r="E45" i="2"/>
  <c r="C45" i="2"/>
  <c r="B45" i="2"/>
  <c r="G44" i="2"/>
  <c r="E44" i="2"/>
  <c r="C44" i="2"/>
  <c r="B44" i="2"/>
  <c r="G43" i="2"/>
  <c r="E43" i="2"/>
  <c r="C43" i="2"/>
  <c r="B43" i="2"/>
  <c r="G42" i="2"/>
  <c r="E42" i="2"/>
  <c r="C42" i="2"/>
  <c r="B42" i="2"/>
  <c r="G41" i="2"/>
  <c r="E41" i="2"/>
  <c r="C41" i="2"/>
  <c r="B41" i="2"/>
  <c r="G40" i="2"/>
  <c r="E40" i="2"/>
  <c r="C40" i="2"/>
  <c r="B40" i="2"/>
  <c r="G39" i="2"/>
  <c r="E39" i="2"/>
  <c r="C39" i="2"/>
  <c r="B39" i="2"/>
  <c r="G38" i="2"/>
  <c r="E38" i="2"/>
  <c r="C38" i="2"/>
  <c r="B38" i="2"/>
  <c r="G37" i="2"/>
  <c r="E37" i="2"/>
  <c r="C37" i="2"/>
  <c r="B37" i="2"/>
  <c r="G36" i="2"/>
  <c r="E36" i="2"/>
  <c r="C36" i="2"/>
  <c r="B36" i="2"/>
  <c r="G35" i="2"/>
  <c r="E35" i="2"/>
  <c r="C35" i="2"/>
  <c r="B35" i="2"/>
  <c r="G34" i="2"/>
  <c r="E34" i="2"/>
  <c r="C34" i="2"/>
  <c r="B34" i="2"/>
  <c r="G33" i="2"/>
  <c r="E33" i="2"/>
  <c r="C33" i="2"/>
  <c r="B33" i="2"/>
  <c r="G32" i="2"/>
  <c r="E32" i="2"/>
  <c r="C32" i="2"/>
  <c r="B32" i="2"/>
  <c r="G31" i="2"/>
  <c r="E31" i="2"/>
  <c r="C31" i="2"/>
  <c r="B31" i="2"/>
  <c r="G30" i="2"/>
  <c r="E30" i="2"/>
  <c r="C30" i="2"/>
  <c r="B30" i="2"/>
  <c r="G29" i="2"/>
  <c r="E29" i="2"/>
  <c r="C29" i="2"/>
  <c r="B29" i="2"/>
  <c r="G28" i="2"/>
  <c r="E28" i="2"/>
  <c r="C28" i="2"/>
  <c r="B28" i="2"/>
  <c r="G27" i="2"/>
  <c r="E27" i="2"/>
  <c r="C27" i="2"/>
  <c r="B27" i="2"/>
  <c r="G26" i="2"/>
  <c r="E26" i="2"/>
  <c r="C26" i="2"/>
  <c r="B26" i="2"/>
  <c r="G25" i="2"/>
  <c r="E25" i="2"/>
  <c r="C25" i="2"/>
  <c r="B25" i="2"/>
  <c r="G24" i="2"/>
  <c r="E24" i="2"/>
  <c r="C24" i="2"/>
  <c r="B24" i="2"/>
  <c r="G23" i="2"/>
  <c r="C23" i="2"/>
  <c r="B23" i="2"/>
  <c r="G22" i="2"/>
  <c r="E22" i="2"/>
  <c r="C22" i="2"/>
  <c r="B22" i="2"/>
  <c r="G21" i="2"/>
  <c r="E21" i="2"/>
  <c r="C21" i="2"/>
  <c r="B21" i="2"/>
  <c r="G20" i="2"/>
  <c r="E20" i="2"/>
  <c r="C20" i="2"/>
  <c r="B20" i="2"/>
  <c r="G19" i="2"/>
  <c r="E19" i="2"/>
  <c r="C19" i="2"/>
  <c r="B19" i="2"/>
  <c r="G18" i="2"/>
  <c r="E18" i="2"/>
  <c r="C18" i="2"/>
  <c r="B18" i="2"/>
  <c r="G17" i="2"/>
  <c r="E17" i="2"/>
  <c r="C17" i="2"/>
  <c r="B17" i="2"/>
  <c r="S16" i="2"/>
  <c r="G16" i="2"/>
  <c r="E16" i="2"/>
  <c r="C16" i="2"/>
  <c r="B16" i="2"/>
  <c r="S15" i="2"/>
  <c r="G15" i="2"/>
  <c r="E15" i="2"/>
  <c r="C15" i="2"/>
  <c r="B15" i="2"/>
  <c r="S14" i="2"/>
  <c r="G14" i="2"/>
  <c r="E14" i="2"/>
  <c r="C14" i="2"/>
  <c r="B14" i="2"/>
  <c r="S13" i="2"/>
  <c r="G13" i="2"/>
  <c r="E13" i="2"/>
  <c r="C13" i="2"/>
  <c r="B13" i="2"/>
  <c r="S12" i="2"/>
  <c r="G12" i="2"/>
  <c r="E12" i="2"/>
  <c r="C12" i="2"/>
  <c r="B12" i="2"/>
  <c r="S11" i="2"/>
  <c r="G11" i="2"/>
  <c r="E11" i="2"/>
  <c r="C11" i="2"/>
  <c r="B11" i="2"/>
  <c r="S10" i="2"/>
  <c r="G10" i="2"/>
  <c r="E10" i="2"/>
  <c r="C10" i="2"/>
  <c r="B10" i="2"/>
  <c r="S9" i="2"/>
  <c r="G9" i="2"/>
  <c r="E9" i="2"/>
  <c r="C9" i="2"/>
  <c r="B9" i="2"/>
  <c r="S8" i="2"/>
  <c r="G8" i="2"/>
  <c r="E8" i="2"/>
  <c r="C8" i="2"/>
  <c r="B8" i="2"/>
  <c r="S7" i="2"/>
  <c r="G7" i="2"/>
  <c r="E7" i="2"/>
  <c r="C7" i="2"/>
  <c r="B7" i="2"/>
  <c r="P4" i="2"/>
  <c r="K4" i="2"/>
  <c r="I4" i="2"/>
  <c r="F4" i="2"/>
  <c r="A2" i="2"/>
  <c r="A1" i="2"/>
  <c r="E70" i="1"/>
  <c r="C70" i="1"/>
  <c r="G69" i="1" s="1"/>
  <c r="I68" i="1" s="1"/>
  <c r="E69" i="1"/>
  <c r="C69" i="1"/>
  <c r="E68" i="1"/>
  <c r="C68" i="1"/>
  <c r="G67" i="1" s="1"/>
  <c r="E67" i="1"/>
  <c r="C67" i="1"/>
  <c r="E66" i="1"/>
  <c r="C66" i="1"/>
  <c r="E65" i="1"/>
  <c r="C65" i="1"/>
  <c r="G65" i="1" s="1"/>
  <c r="E64" i="1"/>
  <c r="C64" i="1"/>
  <c r="G63" i="1" s="1"/>
  <c r="I64" i="1" s="1"/>
  <c r="E63" i="1"/>
  <c r="C63" i="1"/>
  <c r="E62" i="1"/>
  <c r="C62" i="1"/>
  <c r="G61" i="1" s="1"/>
  <c r="I60" i="1" s="1"/>
  <c r="K58" i="1" s="1"/>
  <c r="E61" i="1"/>
  <c r="C61" i="1"/>
  <c r="E60" i="1"/>
  <c r="C60" i="1"/>
  <c r="E59" i="1"/>
  <c r="C59" i="1"/>
  <c r="G59" i="1" s="1"/>
  <c r="E58" i="1"/>
  <c r="C58" i="1"/>
  <c r="G57" i="1" s="1"/>
  <c r="E57" i="1"/>
  <c r="C57" i="1"/>
  <c r="E56" i="1"/>
  <c r="C56" i="1"/>
  <c r="E55" i="1"/>
  <c r="C55" i="1"/>
  <c r="G55" i="1" s="1"/>
  <c r="I56" i="1" s="1"/>
  <c r="E54" i="1"/>
  <c r="C54" i="1"/>
  <c r="G53" i="1" s="1"/>
  <c r="I52" i="1" s="1"/>
  <c r="K50" i="1" s="1"/>
  <c r="E53" i="1"/>
  <c r="C53" i="1"/>
  <c r="E52" i="1"/>
  <c r="C52" i="1"/>
  <c r="E51" i="1"/>
  <c r="C51" i="1"/>
  <c r="G51" i="1" s="1"/>
  <c r="E50" i="1"/>
  <c r="C50" i="1"/>
  <c r="G49" i="1" s="1"/>
  <c r="I48" i="1" s="1"/>
  <c r="E49" i="1"/>
  <c r="C49" i="1"/>
  <c r="E48" i="1"/>
  <c r="C48" i="1"/>
  <c r="E47" i="1"/>
  <c r="C47" i="1"/>
  <c r="G47" i="1" s="1"/>
  <c r="E46" i="1"/>
  <c r="C46" i="1"/>
  <c r="G45" i="1" s="1"/>
  <c r="I44" i="1" s="1"/>
  <c r="K42" i="1" s="1"/>
  <c r="E45" i="1"/>
  <c r="C45" i="1"/>
  <c r="E44" i="1"/>
  <c r="C44" i="1"/>
  <c r="G43" i="1" s="1"/>
  <c r="E43" i="1"/>
  <c r="C43" i="1"/>
  <c r="E42" i="1"/>
  <c r="C42" i="1"/>
  <c r="E41" i="1"/>
  <c r="C41" i="1"/>
  <c r="G41" i="1" s="1"/>
  <c r="I40" i="1" s="1"/>
  <c r="E40" i="1"/>
  <c r="C40" i="1"/>
  <c r="E39" i="1"/>
  <c r="C39" i="1"/>
  <c r="G39" i="1" s="1"/>
  <c r="E38" i="1"/>
  <c r="C38" i="1"/>
  <c r="G37" i="1" s="1"/>
  <c r="I36" i="1" s="1"/>
  <c r="K34" i="1" s="1"/>
  <c r="E37" i="1"/>
  <c r="C37" i="1"/>
  <c r="E36" i="1"/>
  <c r="C36" i="1"/>
  <c r="G35" i="1" s="1"/>
  <c r="E35" i="1"/>
  <c r="C35" i="1"/>
  <c r="E34" i="1"/>
  <c r="C34" i="1"/>
  <c r="G33" i="1" s="1"/>
  <c r="E33" i="1"/>
  <c r="C33" i="1"/>
  <c r="E32" i="1"/>
  <c r="C32" i="1"/>
  <c r="E31" i="1"/>
  <c r="C31" i="1"/>
  <c r="G31" i="1" s="1"/>
  <c r="I32" i="1" s="1"/>
  <c r="E30" i="1"/>
  <c r="C30" i="1"/>
  <c r="E29" i="1"/>
  <c r="C29" i="1"/>
  <c r="E28" i="1"/>
  <c r="C28" i="1"/>
  <c r="E27" i="1"/>
  <c r="C27" i="1"/>
  <c r="G27" i="1" s="1"/>
  <c r="E26" i="1"/>
  <c r="C26" i="1"/>
  <c r="E25" i="1"/>
  <c r="C25" i="1"/>
  <c r="G25" i="1" s="1"/>
  <c r="E24" i="1"/>
  <c r="C24" i="1"/>
  <c r="E23" i="1"/>
  <c r="C23" i="1"/>
  <c r="G23" i="1" s="1"/>
  <c r="I24" i="1" s="1"/>
  <c r="E22" i="1"/>
  <c r="C22" i="1"/>
  <c r="G21" i="1" s="1"/>
  <c r="I20" i="1" s="1"/>
  <c r="K18" i="1" s="1"/>
  <c r="E21" i="1"/>
  <c r="C21" i="1"/>
  <c r="E20" i="1"/>
  <c r="C20" i="1"/>
  <c r="G19" i="1" s="1"/>
  <c r="E19" i="1"/>
  <c r="C19" i="1"/>
  <c r="E18" i="1"/>
  <c r="C18" i="1"/>
  <c r="G17" i="1" s="1"/>
  <c r="E17" i="1"/>
  <c r="C17" i="1"/>
  <c r="Q16" i="1"/>
  <c r="E16" i="1"/>
  <c r="C16" i="1"/>
  <c r="Q15" i="1"/>
  <c r="C15" i="1"/>
  <c r="G15" i="1" s="1"/>
  <c r="I16" i="1" s="1"/>
  <c r="Q14" i="1"/>
  <c r="E14" i="1"/>
  <c r="C14" i="1"/>
  <c r="G13" i="1" s="1"/>
  <c r="I12" i="1" s="1"/>
  <c r="Q13" i="1"/>
  <c r="E13" i="1"/>
  <c r="C13" i="1"/>
  <c r="Q12" i="1"/>
  <c r="E12" i="1"/>
  <c r="C12" i="1"/>
  <c r="Q11" i="1"/>
  <c r="E11" i="1"/>
  <c r="C11" i="1"/>
  <c r="Q10" i="1"/>
  <c r="E10" i="1"/>
  <c r="C10" i="1"/>
  <c r="Q9" i="1"/>
  <c r="E9" i="1"/>
  <c r="C9" i="1"/>
  <c r="Q8" i="1"/>
  <c r="E8" i="1"/>
  <c r="C8" i="1"/>
  <c r="Q7" i="1"/>
  <c r="E7" i="1"/>
  <c r="C7" i="1"/>
  <c r="N4" i="1"/>
  <c r="I4" i="1"/>
  <c r="G4" i="1"/>
  <c r="D4" i="1"/>
  <c r="A2" i="1"/>
  <c r="A1" i="1"/>
  <c r="M30" i="1" l="1"/>
  <c r="K26" i="1"/>
  <c r="I28" i="1"/>
  <c r="G29" i="1"/>
  <c r="K39" i="1"/>
  <c r="M54" i="1"/>
  <c r="M62" i="1"/>
  <c r="K66" i="1"/>
</calcChain>
</file>

<file path=xl/comments1.xml><?xml version="1.0" encoding="utf-8"?>
<comments xmlns="http://schemas.openxmlformats.org/spreadsheetml/2006/main">
  <authors>
    <author>Anders Wennberg</author>
  </authors>
  <commentList>
    <comment ref="D7" authorId="0" shapeId="0">
      <text>
        <r>
          <rPr>
            <b/>
            <sz val="8"/>
            <color indexed="81"/>
            <rFont val="Tahoma"/>
            <family val="2"/>
          </rPr>
          <t>Before making the draw:
On the Prep-sheet did you:
- fill in QA, WC's?
- fill in the Seed Positions?
- Sort?
If YES: continue making the draw
Otherwise: return to finish preparations</t>
        </r>
      </text>
    </comment>
  </commentList>
</comments>
</file>

<file path=xl/comments2.xml><?xml version="1.0" encoding="utf-8"?>
<comments xmlns="http://schemas.openxmlformats.org/spreadsheetml/2006/main">
  <authors>
    <author>Anders Wennberg</author>
  </authors>
  <commentList>
    <comment ref="D7" authorId="0" shapeId="0">
      <text>
        <r>
          <rPr>
            <b/>
            <sz val="8"/>
            <color indexed="81"/>
            <rFont val="Tahoma"/>
            <family val="2"/>
          </rPr>
          <t>Before making the draw:
On the Prep-sheet did you:
- fill in QA, WC's?
- fill in the Seed Positions?
- Sort?
If YES: continue making the draw
Otherwise: return to finish preparations</t>
        </r>
      </text>
    </comment>
  </commentList>
</comments>
</file>

<file path=xl/comments3.xml><?xml version="1.0" encoding="utf-8"?>
<comments xmlns="http://schemas.openxmlformats.org/spreadsheetml/2006/main">
  <authors>
    <author>Anders Wennberg</author>
  </authors>
  <commentList>
    <comment ref="D7" authorId="0" shapeId="0">
      <text>
        <r>
          <rPr>
            <b/>
            <sz val="8"/>
            <color indexed="81"/>
            <rFont val="Tahoma"/>
            <family val="2"/>
          </rPr>
          <t xml:space="preserve">Before making the draw:
On the Prep-sheet did you:
- fill in QA, WC's?
- fill in the Seed Positions?
- Sort?
If YES: continue making the draw
Otherwise: return to finish preparations
</t>
        </r>
      </text>
    </comment>
  </commentList>
</comments>
</file>

<file path=xl/comments4.xml><?xml version="1.0" encoding="utf-8"?>
<comments xmlns="http://schemas.openxmlformats.org/spreadsheetml/2006/main">
  <authors>
    <author>Anders Wennberg</author>
  </authors>
  <commentList>
    <comment ref="D7" authorId="0" shapeId="0">
      <text>
        <r>
          <rPr>
            <b/>
            <sz val="8"/>
            <color indexed="81"/>
            <rFont val="Tahoma"/>
            <family val="2"/>
          </rPr>
          <t xml:space="preserve">Before making the draw:
On the Prep-sheet did you:
- fill in QA, WC's?
- fill in the Seed Positions?
- Sort?
If YES: continue making the draw
Otherwise: return to finish preparations
</t>
        </r>
      </text>
    </comment>
  </commentList>
</comments>
</file>

<file path=xl/comments5.xml><?xml version="1.0" encoding="utf-8"?>
<comments xmlns="http://schemas.openxmlformats.org/spreadsheetml/2006/main">
  <authors>
    <author>Anders Wennberg</author>
  </authors>
  <commentList>
    <comment ref="B7" authorId="0" shapeId="0">
      <text>
        <r>
          <rPr>
            <b/>
            <sz val="8"/>
            <color indexed="81"/>
            <rFont val="Tahoma"/>
            <family val="2"/>
          </rPr>
          <t xml:space="preserve">Before making the draw:
On the Prep-sheet did you:
- fill in QA, WC's?
- fill in the Seed Positions?
- Sort?
If YES: continue making the draw
Otherwise: return to finish preparations
</t>
        </r>
      </text>
    </comment>
  </commentList>
</comments>
</file>

<file path=xl/sharedStrings.xml><?xml version="1.0" encoding="utf-8"?>
<sst xmlns="http://schemas.openxmlformats.org/spreadsheetml/2006/main" count="639" uniqueCount="250">
  <si>
    <t>四男單打(64)</t>
    <phoneticPr fontId="7" type="noConversion"/>
  </si>
  <si>
    <t/>
  </si>
  <si>
    <t>日期</t>
    <phoneticPr fontId="7" type="noConversion"/>
  </si>
  <si>
    <t>地點</t>
    <phoneticPr fontId="7" type="noConversion"/>
  </si>
  <si>
    <t>級別</t>
    <phoneticPr fontId="7" type="noConversion"/>
  </si>
  <si>
    <t>裁判長</t>
    <phoneticPr fontId="7" type="noConversion"/>
  </si>
  <si>
    <t>St.</t>
  </si>
  <si>
    <t>種子</t>
    <phoneticPr fontId="7" type="noConversion"/>
  </si>
  <si>
    <t>姓名</t>
    <phoneticPr fontId="7" type="noConversion"/>
  </si>
  <si>
    <t>學校</t>
    <phoneticPr fontId="7" type="noConversion"/>
  </si>
  <si>
    <t>第二輪</t>
    <phoneticPr fontId="7" type="noConversion"/>
  </si>
  <si>
    <t>第三輪</t>
    <phoneticPr fontId="7" type="noConversion"/>
  </si>
  <si>
    <t>半準決賽</t>
    <phoneticPr fontId="7" type="noConversion"/>
  </si>
  <si>
    <t>準決賽</t>
    <phoneticPr fontId="7" type="noConversion"/>
  </si>
  <si>
    <t>1</t>
  </si>
  <si>
    <t>2</t>
  </si>
  <si>
    <t>3</t>
  </si>
  <si>
    <t>4</t>
  </si>
  <si>
    <t>Umpire</t>
  </si>
  <si>
    <t>5</t>
  </si>
  <si>
    <t>6</t>
  </si>
  <si>
    <t>7</t>
  </si>
  <si>
    <t>8</t>
  </si>
  <si>
    <t>9</t>
  </si>
  <si>
    <t>10</t>
  </si>
  <si>
    <t>11</t>
  </si>
  <si>
    <t>12</t>
  </si>
  <si>
    <t>13</t>
  </si>
  <si>
    <t>14</t>
  </si>
  <si>
    <t>15</t>
  </si>
  <si>
    <t>16</t>
  </si>
  <si>
    <t>Finalist 1:</t>
  </si>
  <si>
    <t>17</t>
  </si>
  <si>
    <t>18</t>
  </si>
  <si>
    <t>19</t>
  </si>
  <si>
    <t>20</t>
  </si>
  <si>
    <t>21</t>
  </si>
  <si>
    <t>22</t>
  </si>
  <si>
    <t>23</t>
  </si>
  <si>
    <t>24</t>
  </si>
  <si>
    <t>25</t>
  </si>
  <si>
    <t>26</t>
  </si>
  <si>
    <t>27</t>
  </si>
  <si>
    <t>28</t>
  </si>
  <si>
    <t>29</t>
  </si>
  <si>
    <t>30</t>
  </si>
  <si>
    <t>決賽</t>
    <phoneticPr fontId="7" type="noConversion"/>
  </si>
  <si>
    <t>冠軍</t>
    <phoneticPr fontId="7" type="noConversion"/>
  </si>
  <si>
    <t>31</t>
  </si>
  <si>
    <t>32</t>
  </si>
  <si>
    <t>33</t>
  </si>
  <si>
    <t>34</t>
  </si>
  <si>
    <t>35</t>
  </si>
  <si>
    <t>36</t>
  </si>
  <si>
    <t>37</t>
  </si>
  <si>
    <t>38</t>
  </si>
  <si>
    <t>39</t>
  </si>
  <si>
    <t>40</t>
  </si>
  <si>
    <t>41</t>
  </si>
  <si>
    <t>42</t>
  </si>
  <si>
    <t>43</t>
  </si>
  <si>
    <t>44</t>
  </si>
  <si>
    <t>45</t>
  </si>
  <si>
    <t>46</t>
  </si>
  <si>
    <t>47</t>
  </si>
  <si>
    <t>48</t>
  </si>
  <si>
    <t>Finalist 2:</t>
  </si>
  <si>
    <t>49</t>
  </si>
  <si>
    <t>50</t>
  </si>
  <si>
    <t>51</t>
  </si>
  <si>
    <t>52</t>
  </si>
  <si>
    <t>53</t>
  </si>
  <si>
    <t>54</t>
  </si>
  <si>
    <t>55</t>
  </si>
  <si>
    <t>56</t>
  </si>
  <si>
    <t>57</t>
  </si>
  <si>
    <t>58</t>
  </si>
  <si>
    <t>59</t>
  </si>
  <si>
    <t>60</t>
  </si>
  <si>
    <t>61</t>
  </si>
  <si>
    <t>62</t>
  </si>
  <si>
    <t>63</t>
  </si>
  <si>
    <t>64</t>
  </si>
  <si>
    <t>五男單打(64)</t>
    <phoneticPr fontId="7" type="noConversion"/>
  </si>
  <si>
    <t>日期</t>
    <phoneticPr fontId="7" type="noConversion"/>
  </si>
  <si>
    <t>地點</t>
    <phoneticPr fontId="7" type="noConversion"/>
  </si>
  <si>
    <t>排名</t>
    <phoneticPr fontId="7" type="noConversion"/>
  </si>
  <si>
    <t>種子</t>
    <phoneticPr fontId="7" type="noConversion"/>
  </si>
  <si>
    <t>姓名</t>
    <phoneticPr fontId="7" type="noConversion"/>
  </si>
  <si>
    <t>學校</t>
    <phoneticPr fontId="7" type="noConversion"/>
  </si>
  <si>
    <t>半準決賽</t>
    <phoneticPr fontId="7" type="noConversion"/>
  </si>
  <si>
    <t>準決賽</t>
    <phoneticPr fontId="7" type="noConversion"/>
  </si>
  <si>
    <t>六男單打(64)</t>
    <phoneticPr fontId="7" type="noConversion"/>
  </si>
  <si>
    <t>地點</t>
    <phoneticPr fontId="7" type="noConversion"/>
  </si>
  <si>
    <t>排名</t>
    <phoneticPr fontId="7" type="noConversion"/>
  </si>
  <si>
    <t>姓名</t>
    <phoneticPr fontId="7" type="noConversion"/>
  </si>
  <si>
    <t>四女單打(16)</t>
    <phoneticPr fontId="7" type="noConversion"/>
  </si>
  <si>
    <t>日期</t>
    <phoneticPr fontId="7" type="noConversion"/>
  </si>
  <si>
    <t>地點</t>
    <phoneticPr fontId="7" type="noConversion"/>
  </si>
  <si>
    <t>級別</t>
    <phoneticPr fontId="7" type="noConversion"/>
  </si>
  <si>
    <t>裁判長</t>
    <phoneticPr fontId="7" type="noConversion"/>
  </si>
  <si>
    <t>五女單打(16)</t>
    <phoneticPr fontId="7" type="noConversion"/>
  </si>
  <si>
    <t>排名</t>
    <phoneticPr fontId="7" type="noConversion"/>
  </si>
  <si>
    <t>學校</t>
    <phoneticPr fontId="7" type="noConversion"/>
  </si>
  <si>
    <t>第二輪</t>
    <phoneticPr fontId="7" type="noConversion"/>
  </si>
  <si>
    <t>準決賽</t>
    <phoneticPr fontId="7" type="noConversion"/>
  </si>
  <si>
    <t>決賽</t>
    <phoneticPr fontId="7" type="noConversion"/>
  </si>
  <si>
    <t>冠軍</t>
    <phoneticPr fontId="7" type="noConversion"/>
  </si>
  <si>
    <t>六女單打(32)</t>
    <phoneticPr fontId="7" type="noConversion"/>
  </si>
  <si>
    <t>地點</t>
    <phoneticPr fontId="7" type="noConversion"/>
  </si>
  <si>
    <t>級別</t>
    <phoneticPr fontId="7" type="noConversion"/>
  </si>
  <si>
    <t>裁判長</t>
    <phoneticPr fontId="7" type="noConversion"/>
  </si>
  <si>
    <t>排名</t>
    <phoneticPr fontId="7" type="noConversion"/>
  </si>
  <si>
    <t>姓名</t>
    <phoneticPr fontId="7" type="noConversion"/>
  </si>
  <si>
    <t>學校</t>
    <phoneticPr fontId="7" type="noConversion"/>
  </si>
  <si>
    <t>第二輪</t>
    <phoneticPr fontId="7" type="noConversion"/>
  </si>
  <si>
    <t>準決賽</t>
    <phoneticPr fontId="7" type="noConversion"/>
  </si>
  <si>
    <t>冠軍</t>
    <phoneticPr fontId="7" type="noConversion"/>
  </si>
  <si>
    <t>莊芮羽</t>
    <phoneticPr fontId="3" type="noConversion"/>
  </si>
  <si>
    <t>財團法人慈濟大學附中附小</t>
    <phoneticPr fontId="3" type="noConversion"/>
  </si>
  <si>
    <t>盧于安</t>
    <phoneticPr fontId="3" type="noConversion"/>
  </si>
  <si>
    <t>市立民族國小</t>
    <phoneticPr fontId="3" type="noConversion"/>
  </si>
  <si>
    <t>陳毓函</t>
    <phoneticPr fontId="3" type="noConversion"/>
  </si>
  <si>
    <t>縣立中城國小</t>
    <phoneticPr fontId="3" type="noConversion"/>
  </si>
  <si>
    <t>李昀臻</t>
    <phoneticPr fontId="3" type="noConversion"/>
  </si>
  <si>
    <t>縣立玉里國小</t>
    <phoneticPr fontId="3" type="noConversion"/>
  </si>
  <si>
    <t>葉庭妤</t>
    <phoneticPr fontId="3" type="noConversion"/>
  </si>
  <si>
    <t>107/2/23~3/1</t>
    <phoneticPr fontId="7" type="noConversion"/>
  </si>
  <si>
    <t>107/2/23~3/1</t>
    <phoneticPr fontId="3" type="noConversion"/>
  </si>
  <si>
    <t>107/2/23~3/1</t>
    <phoneticPr fontId="3" type="noConversion"/>
  </si>
  <si>
    <t>台北市立民族國小</t>
    <phoneticPr fontId="3" type="noConversion"/>
  </si>
  <si>
    <t>N/S</t>
    <phoneticPr fontId="3" type="noConversion"/>
  </si>
  <si>
    <t>W/O</t>
    <phoneticPr fontId="3" type="noConversion"/>
  </si>
  <si>
    <t>W/O</t>
    <phoneticPr fontId="3" type="noConversion"/>
  </si>
  <si>
    <t>N/S</t>
    <phoneticPr fontId="3" type="noConversion"/>
  </si>
  <si>
    <t>65(1)</t>
    <phoneticPr fontId="3" type="noConversion"/>
  </si>
  <si>
    <t>65(4)</t>
    <phoneticPr fontId="3" type="noConversion"/>
  </si>
  <si>
    <t>李冠霆</t>
  </si>
  <si>
    <t>唐郁宗</t>
  </si>
  <si>
    <t>楊芃凱</t>
  </si>
  <si>
    <t>吳易恆</t>
  </si>
  <si>
    <t>陳俊欽</t>
  </si>
  <si>
    <t>曾品嘉</t>
  </si>
  <si>
    <t>康守和</t>
  </si>
  <si>
    <t>高士凱</t>
  </si>
  <si>
    <t>梁鎧麟</t>
  </si>
  <si>
    <t>龍宥霖</t>
  </si>
  <si>
    <t>沈樂</t>
  </si>
  <si>
    <t>陳博遠</t>
  </si>
  <si>
    <t>江博暐</t>
  </si>
  <si>
    <t>安雅利</t>
  </si>
  <si>
    <t>侯傑恩</t>
  </si>
  <si>
    <t>蔡岳桐</t>
  </si>
  <si>
    <t>65(0)</t>
    <phoneticPr fontId="3" type="noConversion"/>
  </si>
  <si>
    <t>廖家慶</t>
  </si>
  <si>
    <t>林奕呈</t>
  </si>
  <si>
    <t>王柏青</t>
  </si>
  <si>
    <t>趙柏翔</t>
  </si>
  <si>
    <t>65(3)</t>
    <phoneticPr fontId="3" type="noConversion"/>
  </si>
  <si>
    <t>W/O</t>
    <phoneticPr fontId="3" type="noConversion"/>
  </si>
  <si>
    <t>賴宇軒</t>
  </si>
  <si>
    <t>許宇欣</t>
  </si>
  <si>
    <t>張宥辰</t>
  </si>
  <si>
    <t>姜宥銨</t>
  </si>
  <si>
    <t>朱翊綸</t>
  </si>
  <si>
    <t>鄭閔謙</t>
  </si>
  <si>
    <t>W/O</t>
    <phoneticPr fontId="3" type="noConversion"/>
  </si>
  <si>
    <t>何彥良</t>
  </si>
  <si>
    <t>黃仕杰</t>
  </si>
  <si>
    <t>謝子桓</t>
  </si>
  <si>
    <t>溫杰綸</t>
  </si>
  <si>
    <t>陳冠守</t>
  </si>
  <si>
    <t>鄭安潔</t>
  </si>
  <si>
    <t>謝語晴</t>
  </si>
  <si>
    <t>蔡悅</t>
  </si>
  <si>
    <t>蔡雨耘</t>
  </si>
  <si>
    <t>王啟安</t>
  </si>
  <si>
    <t>65(3)</t>
    <phoneticPr fontId="3" type="noConversion"/>
  </si>
  <si>
    <t>曹閔翔</t>
  </si>
  <si>
    <t>呂俊彥</t>
  </si>
  <si>
    <t>貝當·吾茂</t>
  </si>
  <si>
    <t>曾宇傑</t>
  </si>
  <si>
    <t>張原溥</t>
  </si>
  <si>
    <t>余冠憲</t>
  </si>
  <si>
    <t>莊檳豪</t>
  </si>
  <si>
    <t>林書民</t>
  </si>
  <si>
    <t>張丞佐</t>
  </si>
  <si>
    <t>吳伯宇</t>
  </si>
  <si>
    <t>王證維</t>
  </si>
  <si>
    <t>高尚恩</t>
  </si>
  <si>
    <t>游鎮豪</t>
  </si>
  <si>
    <t>周曉風</t>
  </si>
  <si>
    <t>張育鵬</t>
  </si>
  <si>
    <t>郭瑋誠</t>
  </si>
  <si>
    <t>蔡承祐</t>
  </si>
  <si>
    <t>黃致遠</t>
  </si>
  <si>
    <t>周鈞越</t>
  </si>
  <si>
    <t>陳泓諭</t>
  </si>
  <si>
    <t>黃僅婷</t>
  </si>
  <si>
    <t>吳宜姵</t>
  </si>
  <si>
    <t>李昀臻</t>
  </si>
  <si>
    <t>陳亭汝</t>
  </si>
  <si>
    <t>吳鈺琪</t>
  </si>
  <si>
    <t>陳瑋喬</t>
  </si>
  <si>
    <t>賴芃妤</t>
  </si>
  <si>
    <t>陳毓函</t>
  </si>
  <si>
    <t>曾子穎</t>
  </si>
  <si>
    <t>林珮珮</t>
  </si>
  <si>
    <t>侯醇謙</t>
  </si>
  <si>
    <t>N/S</t>
    <phoneticPr fontId="3" type="noConversion"/>
  </si>
  <si>
    <t>W/O</t>
    <phoneticPr fontId="3" type="noConversion"/>
  </si>
  <si>
    <t>65(3)</t>
    <phoneticPr fontId="3" type="noConversion"/>
  </si>
  <si>
    <t>N/S</t>
    <phoneticPr fontId="3" type="noConversion"/>
  </si>
  <si>
    <t>80</t>
    <phoneticPr fontId="3" type="noConversion"/>
  </si>
  <si>
    <t>吳紹瑋</t>
  </si>
  <si>
    <t>W/O</t>
    <phoneticPr fontId="3" type="noConversion"/>
  </si>
  <si>
    <t>吳柏勻</t>
  </si>
  <si>
    <t>N/S</t>
    <phoneticPr fontId="3" type="noConversion"/>
  </si>
  <si>
    <t>徐宇洋</t>
  </si>
  <si>
    <t>洪承楷</t>
  </si>
  <si>
    <t>徐啟翔</t>
    <phoneticPr fontId="3" type="noConversion"/>
  </si>
  <si>
    <t>吳立倫</t>
  </si>
  <si>
    <t>洪維德</t>
  </si>
  <si>
    <t>黃鋐仁</t>
  </si>
  <si>
    <t>林彥宇</t>
  </si>
  <si>
    <t>許宇兆</t>
  </si>
  <si>
    <t>鄭雅心</t>
    <phoneticPr fontId="3" type="noConversion"/>
  </si>
  <si>
    <t>林柔廷</t>
  </si>
  <si>
    <t>歐子涵</t>
  </si>
  <si>
    <t>謝佳恩</t>
  </si>
  <si>
    <t>康宜蓁</t>
  </si>
  <si>
    <t>許皪尹</t>
  </si>
  <si>
    <t>黃琳鈴</t>
  </si>
  <si>
    <t>莊芮羽</t>
  </si>
  <si>
    <t>謝宛庭</t>
  </si>
  <si>
    <t>劉心愉</t>
  </si>
  <si>
    <t>鄭鈺臻</t>
  </si>
  <si>
    <t>盧于安</t>
  </si>
  <si>
    <t>65(4)</t>
    <phoneticPr fontId="3" type="noConversion"/>
  </si>
  <si>
    <t>65(5)</t>
    <phoneticPr fontId="3" type="noConversion"/>
  </si>
  <si>
    <t>82</t>
    <phoneticPr fontId="3" type="noConversion"/>
  </si>
  <si>
    <t>林頎亞</t>
  </si>
  <si>
    <t>許佳琪</t>
  </si>
  <si>
    <t>葉庭妤</t>
  </si>
  <si>
    <t>夏凡甯</t>
  </si>
  <si>
    <t>吳翊寧</t>
  </si>
  <si>
    <t>謝昀蓁</t>
  </si>
  <si>
    <t>W/O</t>
    <phoneticPr fontId="3" type="noConversion"/>
  </si>
  <si>
    <t>65(4)</t>
    <phoneticPr fontId="3" type="noConversion"/>
  </si>
  <si>
    <t>84</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</si>
</sst>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73" x14ac:knownFonts="1">
    <font>
      <sz val="10"/>
      <name val="Arial"/>
      <family val="2"/>
    </font>
    <font>
      <sz val="10"/>
      <name val="Arial"/>
      <family val="2"/>
    </font>
    <font>
      <b/>
      <sz val="16"/>
      <name val="Arial"/>
      <family val="2"/>
    </font>
    <font>
      <sz val="9"/>
      <name val="細明體"/>
      <family val="3"/>
      <charset val="136"/>
    </font>
    <font>
      <b/>
      <sz val="20"/>
      <name val="Arial"/>
      <family val="2"/>
    </font>
    <font>
      <sz val="20"/>
      <name val="Arial"/>
      <family val="2"/>
    </font>
    <font>
      <sz val="20"/>
      <color indexed="9"/>
      <name val="Arial"/>
      <family val="2"/>
    </font>
    <font>
      <sz val="8"/>
      <name val="Arial"/>
      <family val="2"/>
    </font>
    <font>
      <b/>
      <i/>
      <sz val="10"/>
      <name val="Arial"/>
      <family val="2"/>
    </font>
    <font>
      <sz val="10"/>
      <color indexed="9"/>
      <name val="Arial"/>
      <family val="2"/>
    </font>
    <font>
      <b/>
      <sz val="7"/>
      <name val="細明體"/>
      <family val="3"/>
      <charset val="136"/>
    </font>
    <font>
      <b/>
      <sz val="7"/>
      <name val="Arial"/>
      <family val="2"/>
    </font>
    <font>
      <b/>
      <sz val="7"/>
      <color indexed="9"/>
      <name val="Arial"/>
      <family val="2"/>
    </font>
    <font>
      <b/>
      <sz val="7"/>
      <color indexed="8"/>
      <name val="細明體"/>
      <family val="3"/>
      <charset val="136"/>
    </font>
    <font>
      <sz val="6"/>
      <name val="Arial"/>
      <family val="2"/>
    </font>
    <font>
      <b/>
      <sz val="8"/>
      <name val="Arial"/>
      <family val="2"/>
    </font>
    <font>
      <b/>
      <sz val="8"/>
      <color indexed="9"/>
      <name val="Arial"/>
      <family val="2"/>
    </font>
    <font>
      <b/>
      <sz val="8"/>
      <color indexed="8"/>
      <name val="Arial"/>
      <family val="2"/>
    </font>
    <font>
      <sz val="7"/>
      <name val="Arial"/>
      <family val="2"/>
    </font>
    <font>
      <sz val="7"/>
      <name val="細明體"/>
      <family val="3"/>
      <charset val="136"/>
    </font>
    <font>
      <sz val="7"/>
      <color indexed="9"/>
      <name val="Arial"/>
      <family val="2"/>
    </font>
    <font>
      <sz val="6"/>
      <color indexed="9"/>
      <name val="Arial"/>
      <family val="2"/>
    </font>
    <font>
      <b/>
      <sz val="8.5"/>
      <name val="Arial"/>
      <family val="2"/>
    </font>
    <font>
      <sz val="8.5"/>
      <name val="Arial"/>
      <family val="2"/>
    </font>
    <font>
      <sz val="8.5"/>
      <color indexed="42"/>
      <name val="Arial"/>
      <family val="2"/>
    </font>
    <font>
      <sz val="8.5"/>
      <color indexed="8"/>
      <name val="Arial"/>
      <family val="2"/>
    </font>
    <font>
      <i/>
      <sz val="6"/>
      <color indexed="9"/>
      <name val="Arial"/>
      <family val="2"/>
    </font>
    <font>
      <i/>
      <sz val="8.5"/>
      <color indexed="8"/>
      <name val="Arial"/>
      <family val="2"/>
    </font>
    <font>
      <sz val="8.5"/>
      <color indexed="9"/>
      <name val="Arial"/>
      <family val="2"/>
    </font>
    <font>
      <b/>
      <sz val="8.5"/>
      <color indexed="8"/>
      <name val="Arial"/>
      <family val="2"/>
    </font>
    <font>
      <b/>
      <sz val="10"/>
      <color indexed="8"/>
      <name val="Arial"/>
      <family val="2"/>
    </font>
    <font>
      <b/>
      <sz val="8"/>
      <color indexed="81"/>
      <name val="Tahoma"/>
      <family val="2"/>
    </font>
    <font>
      <sz val="10"/>
      <color indexed="8"/>
      <name val="Arial"/>
      <family val="2"/>
    </font>
    <font>
      <u/>
      <sz val="10"/>
      <color indexed="12"/>
      <name val="Arial"/>
      <family val="2"/>
    </font>
    <font>
      <sz val="11"/>
      <name val="Arial"/>
      <family val="2"/>
    </font>
    <font>
      <sz val="14"/>
      <name val="Arial"/>
      <family val="2"/>
    </font>
    <font>
      <sz val="14"/>
      <color indexed="9"/>
      <name val="Arial"/>
      <family val="2"/>
    </font>
    <font>
      <i/>
      <sz val="8"/>
      <color rgb="FFFF0000"/>
      <name val="Arial"/>
      <family val="2"/>
    </font>
    <font>
      <b/>
      <sz val="8.5"/>
      <name val="細明體"/>
      <family val="3"/>
      <charset val="136"/>
    </font>
    <font>
      <sz val="8.5"/>
      <name val="細明體"/>
      <family val="3"/>
      <charset val="136"/>
    </font>
    <font>
      <b/>
      <sz val="10"/>
      <name val="標楷體"/>
      <family val="4"/>
      <charset val="136"/>
    </font>
    <font>
      <b/>
      <sz val="10"/>
      <color indexed="8"/>
      <name val="標楷體"/>
      <family val="4"/>
      <charset val="136"/>
    </font>
    <font>
      <sz val="10"/>
      <name val="標楷體"/>
      <family val="4"/>
      <charset val="136"/>
    </font>
    <font>
      <sz val="10"/>
      <color indexed="8"/>
      <name val="標楷體"/>
      <family val="4"/>
      <charset val="136"/>
    </font>
    <font>
      <sz val="10"/>
      <color indexed="9"/>
      <name val="標楷體"/>
      <family val="4"/>
      <charset val="136"/>
    </font>
    <font>
      <sz val="10"/>
      <color rgb="FFFF0000"/>
      <name val="標楷體"/>
      <family val="4"/>
      <charset val="136"/>
    </font>
    <font>
      <sz val="20"/>
      <name val="標楷體"/>
      <family val="4"/>
      <charset val="136"/>
    </font>
    <font>
      <sz val="20"/>
      <color indexed="9"/>
      <name val="標楷體"/>
      <family val="4"/>
      <charset val="136"/>
    </font>
    <font>
      <b/>
      <sz val="9"/>
      <name val="標楷體"/>
      <family val="4"/>
      <charset val="136"/>
    </font>
    <font>
      <b/>
      <sz val="7"/>
      <name val="標楷體"/>
      <family val="4"/>
      <charset val="136"/>
    </font>
    <font>
      <b/>
      <sz val="7"/>
      <color indexed="9"/>
      <name val="標楷體"/>
      <family val="4"/>
      <charset val="136"/>
    </font>
    <font>
      <b/>
      <sz val="8"/>
      <name val="標楷體"/>
      <family val="4"/>
      <charset val="136"/>
    </font>
    <font>
      <b/>
      <sz val="8"/>
      <color indexed="9"/>
      <name val="標楷體"/>
      <family val="4"/>
      <charset val="136"/>
    </font>
    <font>
      <sz val="7"/>
      <name val="標楷體"/>
      <family val="4"/>
      <charset val="136"/>
    </font>
    <font>
      <sz val="7"/>
      <color indexed="9"/>
      <name val="標楷體"/>
      <family val="4"/>
      <charset val="136"/>
    </font>
    <font>
      <sz val="6"/>
      <name val="標楷體"/>
      <family val="4"/>
      <charset val="136"/>
    </font>
    <font>
      <sz val="6"/>
      <color indexed="9"/>
      <name val="標楷體"/>
      <family val="4"/>
      <charset val="136"/>
    </font>
    <font>
      <b/>
      <sz val="8.5"/>
      <name val="標楷體"/>
      <family val="4"/>
      <charset val="136"/>
    </font>
    <font>
      <sz val="8.5"/>
      <color indexed="8"/>
      <name val="標楷體"/>
      <family val="4"/>
      <charset val="136"/>
    </font>
    <font>
      <i/>
      <sz val="6"/>
      <color indexed="9"/>
      <name val="標楷體"/>
      <family val="4"/>
      <charset val="136"/>
    </font>
    <font>
      <sz val="8.5"/>
      <name val="標楷體"/>
      <family val="4"/>
      <charset val="136"/>
    </font>
    <font>
      <b/>
      <sz val="8.5"/>
      <color indexed="8"/>
      <name val="標楷體"/>
      <family val="4"/>
      <charset val="136"/>
    </font>
    <font>
      <sz val="8.5"/>
      <color rgb="FFFF0000"/>
      <name val="標楷體"/>
      <family val="4"/>
      <charset val="136"/>
    </font>
    <font>
      <b/>
      <sz val="8"/>
      <color indexed="8"/>
      <name val="標楷體"/>
      <family val="4"/>
      <charset val="136"/>
    </font>
    <font>
      <sz val="8.5"/>
      <color indexed="9"/>
      <name val="標楷體"/>
      <family val="4"/>
      <charset val="136"/>
    </font>
    <font>
      <b/>
      <sz val="8.5"/>
      <color rgb="FFFF0000"/>
      <name val="標楷體"/>
      <family val="4"/>
      <charset val="136"/>
    </font>
    <font>
      <i/>
      <sz val="8.5"/>
      <name val="標楷體"/>
      <family val="4"/>
      <charset val="136"/>
    </font>
    <font>
      <i/>
      <sz val="8.5"/>
      <color indexed="9"/>
      <name val="標楷體"/>
      <family val="4"/>
      <charset val="136"/>
    </font>
    <font>
      <sz val="14"/>
      <name val="標楷體"/>
      <family val="4"/>
      <charset val="136"/>
    </font>
    <font>
      <sz val="14"/>
      <color indexed="9"/>
      <name val="標楷體"/>
      <family val="4"/>
      <charset val="136"/>
    </font>
    <font>
      <i/>
      <sz val="8.5"/>
      <color indexed="8"/>
      <name val="標楷體"/>
      <family val="4"/>
      <charset val="136"/>
    </font>
    <font>
      <i/>
      <sz val="7"/>
      <name val="標楷體"/>
      <family val="4"/>
      <charset val="136"/>
    </font>
    <font>
      <sz val="7"/>
      <color rgb="FFFF0000"/>
      <name val="標楷體"/>
      <family val="4"/>
      <charset val="136"/>
    </font>
  </fonts>
  <fills count="8">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9"/>
        <bgColor indexed="64"/>
      </patternFill>
    </fill>
    <fill>
      <patternFill patternType="solid">
        <fgColor indexed="9"/>
        <bgColor indexed="8"/>
      </patternFill>
    </fill>
    <fill>
      <patternFill patternType="solid">
        <fgColor indexed="43"/>
        <bgColor indexed="64"/>
      </patternFill>
    </fill>
    <fill>
      <patternFill patternType="solid">
        <fgColor indexed="43"/>
        <bgColor indexed="8"/>
      </patternFill>
    </fill>
  </fills>
  <borders count="13">
    <border>
      <left/>
      <right/>
      <top/>
      <bottom/>
      <diagonal/>
    </border>
    <border>
      <left/>
      <right/>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0" fontId="33" fillId="0" borderId="0" applyNumberFormat="0" applyFill="0" applyBorder="0" applyAlignment="0" applyProtection="0">
      <alignment vertical="top"/>
      <protection locked="0"/>
    </xf>
  </cellStyleXfs>
  <cellXfs count="265">
    <xf numFmtId="0" fontId="0" fillId="0" borderId="0" xfId="0"/>
    <xf numFmtId="49" fontId="2" fillId="0" borderId="0" xfId="0" applyNumberFormat="1" applyFont="1" applyBorder="1" applyAlignment="1">
      <alignment vertical="top"/>
    </xf>
    <xf numFmtId="49" fontId="4" fillId="0" borderId="0" xfId="0" applyNumberFormat="1" applyFont="1" applyBorder="1" applyAlignment="1">
      <alignment vertical="top"/>
    </xf>
    <xf numFmtId="49" fontId="5" fillId="0" borderId="0" xfId="0" applyNumberFormat="1" applyFont="1" applyBorder="1" applyAlignment="1">
      <alignment vertical="top"/>
    </xf>
    <xf numFmtId="49" fontId="6" fillId="0" borderId="0" xfId="0" applyNumberFormat="1" applyFont="1" applyBorder="1" applyAlignment="1">
      <alignment vertical="top"/>
    </xf>
    <xf numFmtId="49" fontId="5" fillId="0" borderId="0" xfId="0" applyNumberFormat="1" applyFont="1" applyAlignment="1">
      <alignment vertical="top"/>
    </xf>
    <xf numFmtId="49" fontId="6" fillId="0" borderId="0" xfId="0" applyNumberFormat="1" applyFont="1" applyAlignment="1">
      <alignment vertical="top"/>
    </xf>
    <xf numFmtId="0" fontId="5" fillId="0" borderId="0" xfId="0" applyFont="1" applyBorder="1" applyAlignment="1">
      <alignment vertical="top"/>
    </xf>
    <xf numFmtId="49" fontId="8" fillId="0" borderId="0" xfId="0" applyNumberFormat="1" applyFont="1" applyAlignment="1" applyProtection="1">
      <alignment horizontal="left"/>
    </xf>
    <xf numFmtId="49" fontId="8" fillId="0" borderId="0" xfId="0" applyNumberFormat="1" applyFont="1" applyAlignment="1" applyProtection="1">
      <alignment horizontal="left" vertical="center"/>
    </xf>
    <xf numFmtId="49" fontId="1" fillId="0" borderId="0" xfId="0" applyNumberFormat="1" applyFont="1"/>
    <xf numFmtId="49" fontId="9" fillId="0" borderId="0" xfId="0" applyNumberFormat="1" applyFont="1"/>
    <xf numFmtId="0" fontId="1" fillId="0" borderId="0" xfId="0" applyFont="1"/>
    <xf numFmtId="49" fontId="10" fillId="2" borderId="0" xfId="0" applyNumberFormat="1" applyFont="1" applyFill="1" applyBorder="1" applyAlignment="1">
      <alignment vertical="center"/>
    </xf>
    <xf numFmtId="49" fontId="11" fillId="2" borderId="0" xfId="0" applyNumberFormat="1" applyFont="1" applyFill="1" applyBorder="1" applyAlignment="1">
      <alignment vertical="center"/>
    </xf>
    <xf numFmtId="49" fontId="11" fillId="2" borderId="0" xfId="0" applyNumberFormat="1" applyFont="1" applyFill="1" applyAlignment="1">
      <alignment vertical="center"/>
    </xf>
    <xf numFmtId="49" fontId="12" fillId="2" borderId="0" xfId="0" applyNumberFormat="1" applyFont="1" applyFill="1" applyBorder="1" applyAlignment="1">
      <alignment vertical="center"/>
    </xf>
    <xf numFmtId="49" fontId="12" fillId="2" borderId="0" xfId="0" applyNumberFormat="1" applyFont="1" applyFill="1" applyAlignment="1">
      <alignment vertical="center"/>
    </xf>
    <xf numFmtId="49" fontId="13" fillId="2" borderId="0" xfId="0" applyNumberFormat="1" applyFont="1" applyFill="1" applyBorder="1" applyAlignment="1">
      <alignment horizontal="right" vertical="center"/>
    </xf>
    <xf numFmtId="0" fontId="14" fillId="0" borderId="0" xfId="0" applyFont="1" applyBorder="1" applyAlignment="1">
      <alignment vertical="center"/>
    </xf>
    <xf numFmtId="49" fontId="15" fillId="0" borderId="1" xfId="0" applyNumberFormat="1" applyFont="1" applyBorder="1" applyAlignment="1">
      <alignment vertical="center"/>
    </xf>
    <xf numFmtId="49" fontId="16" fillId="0" borderId="1" xfId="0" applyNumberFormat="1" applyFont="1" applyBorder="1" applyAlignment="1">
      <alignment vertical="center"/>
    </xf>
    <xf numFmtId="49" fontId="17" fillId="0" borderId="1" xfId="0" applyNumberFormat="1" applyFont="1" applyBorder="1" applyAlignment="1">
      <alignment horizontal="right" vertical="center"/>
    </xf>
    <xf numFmtId="0" fontId="15" fillId="0" borderId="0" xfId="0" applyFont="1" applyBorder="1" applyAlignment="1">
      <alignment vertical="center"/>
    </xf>
    <xf numFmtId="49" fontId="18" fillId="2" borderId="0" xfId="0" applyNumberFormat="1" applyFont="1" applyFill="1" applyAlignment="1">
      <alignment horizontal="right" vertical="center"/>
    </xf>
    <xf numFmtId="49" fontId="18" fillId="2" borderId="0" xfId="0" applyNumberFormat="1" applyFont="1" applyFill="1" applyAlignment="1">
      <alignment horizontal="center" vertical="center"/>
    </xf>
    <xf numFmtId="49" fontId="19" fillId="2" borderId="0" xfId="0" applyNumberFormat="1" applyFont="1" applyFill="1" applyAlignment="1">
      <alignment horizontal="center" vertical="center"/>
    </xf>
    <xf numFmtId="49" fontId="19" fillId="2" borderId="0" xfId="0" applyNumberFormat="1" applyFont="1" applyFill="1" applyAlignment="1">
      <alignment horizontal="left" vertical="center"/>
    </xf>
    <xf numFmtId="49" fontId="18" fillId="2" borderId="0" xfId="0" applyNumberFormat="1" applyFont="1" applyFill="1" applyAlignment="1">
      <alignment vertical="center"/>
    </xf>
    <xf numFmtId="49" fontId="20" fillId="2" borderId="0" xfId="0" applyNumberFormat="1" applyFont="1" applyFill="1" applyAlignment="1">
      <alignment horizontal="center" vertical="center"/>
    </xf>
    <xf numFmtId="49" fontId="20" fillId="2" borderId="0" xfId="0" applyNumberFormat="1" applyFont="1" applyFill="1" applyAlignment="1">
      <alignment vertical="center"/>
    </xf>
    <xf numFmtId="0" fontId="14" fillId="0" borderId="0" xfId="0" applyFont="1" applyAlignment="1">
      <alignment vertical="center"/>
    </xf>
    <xf numFmtId="49" fontId="14" fillId="2" borderId="0" xfId="0" applyNumberFormat="1" applyFont="1" applyFill="1" applyAlignment="1">
      <alignment horizontal="right" vertical="center"/>
    </xf>
    <xf numFmtId="49" fontId="14" fillId="0" borderId="0" xfId="0" applyNumberFormat="1" applyFont="1" applyFill="1" applyAlignment="1">
      <alignment horizontal="center" vertical="center"/>
    </xf>
    <xf numFmtId="0" fontId="14" fillId="0" borderId="0" xfId="0" applyNumberFormat="1" applyFont="1" applyFill="1" applyAlignment="1">
      <alignment horizontal="center" vertical="center"/>
    </xf>
    <xf numFmtId="49" fontId="14" fillId="0" borderId="0" xfId="0" applyNumberFormat="1" applyFont="1" applyFill="1" applyAlignment="1">
      <alignment horizontal="left" vertical="center"/>
    </xf>
    <xf numFmtId="49" fontId="0" fillId="0" borderId="0" xfId="0" applyNumberFormat="1" applyFill="1" applyAlignment="1">
      <alignment vertical="center"/>
    </xf>
    <xf numFmtId="49" fontId="21" fillId="0" borderId="0" xfId="0" applyNumberFormat="1" applyFont="1" applyFill="1" applyAlignment="1">
      <alignment horizontal="center" vertical="center"/>
    </xf>
    <xf numFmtId="49" fontId="21" fillId="0" borderId="0" xfId="0" applyNumberFormat="1" applyFont="1" applyFill="1" applyAlignment="1">
      <alignment vertical="center"/>
    </xf>
    <xf numFmtId="49" fontId="22" fillId="2" borderId="0" xfId="0" applyNumberFormat="1" applyFont="1" applyFill="1" applyBorder="1" applyAlignment="1">
      <alignment horizontal="center" vertical="center"/>
    </xf>
    <xf numFmtId="0" fontId="23" fillId="0" borderId="2" xfId="0" applyNumberFormat="1" applyFont="1" applyFill="1" applyBorder="1" applyAlignment="1">
      <alignment vertical="center"/>
    </xf>
    <xf numFmtId="0" fontId="24" fillId="3" borderId="2" xfId="0" applyNumberFormat="1" applyFont="1" applyFill="1" applyBorder="1" applyAlignment="1">
      <alignment horizontal="center" vertical="center"/>
    </xf>
    <xf numFmtId="0" fontId="22" fillId="0" borderId="2" xfId="0" applyNumberFormat="1" applyFont="1" applyFill="1" applyBorder="1" applyAlignment="1">
      <alignment vertical="center"/>
    </xf>
    <xf numFmtId="49" fontId="25" fillId="0" borderId="2" xfId="0" applyNumberFormat="1" applyFont="1" applyFill="1" applyBorder="1" applyAlignment="1">
      <alignment horizontal="left" vertical="center"/>
    </xf>
    <xf numFmtId="0" fontId="25" fillId="0" borderId="2" xfId="0" applyNumberFormat="1" applyFont="1" applyFill="1" applyBorder="1" applyAlignment="1">
      <alignment vertical="center"/>
    </xf>
    <xf numFmtId="49" fontId="25" fillId="0" borderId="2" xfId="0" applyNumberFormat="1" applyFont="1" applyFill="1" applyBorder="1" applyAlignment="1">
      <alignment vertical="center"/>
    </xf>
    <xf numFmtId="49" fontId="25" fillId="0" borderId="0" xfId="0" applyNumberFormat="1" applyFont="1" applyFill="1" applyAlignment="1">
      <alignment vertical="center"/>
    </xf>
    <xf numFmtId="0" fontId="1" fillId="4" borderId="0" xfId="0" applyFont="1" applyFill="1" applyAlignment="1">
      <alignment vertical="center"/>
    </xf>
    <xf numFmtId="0" fontId="1" fillId="0" borderId="0" xfId="0" applyFont="1" applyAlignment="1">
      <alignment vertical="center"/>
    </xf>
    <xf numFmtId="0" fontId="1" fillId="0" borderId="3" xfId="0" applyFont="1" applyBorder="1" applyAlignment="1">
      <alignment vertical="center"/>
    </xf>
    <xf numFmtId="49" fontId="23" fillId="2" borderId="0" xfId="0" applyNumberFormat="1" applyFont="1" applyFill="1" applyBorder="1" applyAlignment="1">
      <alignment horizontal="center" vertical="center"/>
    </xf>
    <xf numFmtId="0" fontId="26" fillId="5" borderId="4" xfId="0" applyNumberFormat="1" applyFont="1" applyFill="1" applyBorder="1" applyAlignment="1">
      <alignment horizontal="right" vertical="center"/>
    </xf>
    <xf numFmtId="0" fontId="26" fillId="5" borderId="6" xfId="0" applyNumberFormat="1" applyFont="1" applyFill="1" applyBorder="1" applyAlignment="1">
      <alignment horizontal="right" vertical="center"/>
    </xf>
    <xf numFmtId="0" fontId="1" fillId="0" borderId="7" xfId="0" applyFont="1" applyBorder="1" applyAlignment="1">
      <alignment vertical="center"/>
    </xf>
    <xf numFmtId="49" fontId="25" fillId="0" borderId="9" xfId="0" applyNumberFormat="1" applyFont="1" applyFill="1" applyBorder="1" applyAlignment="1">
      <alignment vertical="center"/>
    </xf>
    <xf numFmtId="49" fontId="25" fillId="0" borderId="0" xfId="0" applyNumberFormat="1" applyFont="1" applyFill="1" applyBorder="1" applyAlignment="1">
      <alignment vertical="center"/>
    </xf>
    <xf numFmtId="0" fontId="20" fillId="0" borderId="0" xfId="0" applyNumberFormat="1" applyFont="1" applyFill="1" applyBorder="1" applyAlignment="1">
      <alignment horizontal="right" vertical="center"/>
    </xf>
    <xf numFmtId="0" fontId="26" fillId="5" borderId="9" xfId="0" applyNumberFormat="1" applyFont="1" applyFill="1" applyBorder="1" applyAlignment="1">
      <alignment horizontal="right" vertical="center"/>
    </xf>
    <xf numFmtId="49" fontId="25" fillId="0" borderId="6" xfId="0" applyNumberFormat="1" applyFont="1" applyFill="1" applyBorder="1" applyAlignment="1">
      <alignment vertical="center"/>
    </xf>
    <xf numFmtId="49" fontId="25" fillId="0" borderId="8" xfId="0" applyNumberFormat="1" applyFont="1" applyFill="1" applyBorder="1" applyAlignment="1">
      <alignment vertical="center"/>
    </xf>
    <xf numFmtId="49" fontId="27" fillId="0" borderId="0" xfId="0" applyNumberFormat="1" applyFont="1" applyFill="1" applyBorder="1" applyAlignment="1">
      <alignment horizontal="right" vertical="center"/>
    </xf>
    <xf numFmtId="0" fontId="1" fillId="0" borderId="10" xfId="0" applyFont="1" applyBorder="1" applyAlignment="1">
      <alignment vertical="center"/>
    </xf>
    <xf numFmtId="0" fontId="25" fillId="0" borderId="8" xfId="0" applyNumberFormat="1" applyFont="1" applyFill="1" applyBorder="1" applyAlignment="1">
      <alignment horizontal="right" vertical="center"/>
    </xf>
    <xf numFmtId="0" fontId="28" fillId="4" borderId="9" xfId="0" applyNumberFormat="1" applyFont="1" applyFill="1" applyBorder="1" applyAlignment="1">
      <alignment vertical="center"/>
    </xf>
    <xf numFmtId="49" fontId="25" fillId="6" borderId="0" xfId="0" applyNumberFormat="1" applyFont="1" applyFill="1" applyAlignment="1">
      <alignment vertical="center"/>
    </xf>
    <xf numFmtId="49" fontId="25" fillId="6" borderId="2" xfId="0" applyNumberFormat="1" applyFont="1" applyFill="1" applyBorder="1" applyAlignment="1">
      <alignment vertical="center"/>
    </xf>
    <xf numFmtId="49" fontId="22" fillId="0" borderId="0"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1" fontId="23" fillId="0" borderId="0" xfId="0" applyNumberFormat="1" applyFont="1" applyFill="1" applyBorder="1" applyAlignment="1">
      <alignment horizontal="center" vertical="center"/>
    </xf>
    <xf numFmtId="49" fontId="29" fillId="0" borderId="0" xfId="0" applyNumberFormat="1" applyFont="1" applyFill="1" applyBorder="1" applyAlignment="1">
      <alignment vertical="center"/>
    </xf>
    <xf numFmtId="49" fontId="30" fillId="0" borderId="0" xfId="0" applyNumberFormat="1" applyFont="1" applyFill="1" applyBorder="1" applyAlignment="1">
      <alignment vertical="center"/>
    </xf>
    <xf numFmtId="0" fontId="0" fillId="0" borderId="0" xfId="0" applyBorder="1"/>
    <xf numFmtId="0" fontId="20" fillId="0" borderId="0" xfId="0" applyFont="1" applyBorder="1"/>
    <xf numFmtId="0" fontId="9" fillId="0" borderId="0" xfId="0" applyFont="1" applyBorder="1"/>
    <xf numFmtId="0" fontId="20" fillId="0" borderId="0" xfId="0" applyFont="1"/>
    <xf numFmtId="0" fontId="9" fillId="0" borderId="0" xfId="0" applyFont="1"/>
    <xf numFmtId="49" fontId="23" fillId="0" borderId="2" xfId="0" applyNumberFormat="1" applyFont="1" applyFill="1" applyBorder="1" applyAlignment="1">
      <alignment vertical="center"/>
    </xf>
    <xf numFmtId="0" fontId="25" fillId="0" borderId="2" xfId="0" applyNumberFormat="1" applyFont="1" applyFill="1" applyBorder="1" applyAlignment="1">
      <alignment horizontal="center" vertical="center"/>
    </xf>
    <xf numFmtId="0" fontId="25" fillId="0" borderId="0" xfId="0" applyNumberFormat="1" applyFont="1" applyFill="1" applyAlignment="1">
      <alignment vertical="center"/>
    </xf>
    <xf numFmtId="0" fontId="23" fillId="4" borderId="0" xfId="0" applyNumberFormat="1" applyFont="1" applyFill="1" applyAlignment="1">
      <alignment vertical="center"/>
    </xf>
    <xf numFmtId="0" fontId="28" fillId="4" borderId="0" xfId="0" applyNumberFormat="1" applyFont="1" applyFill="1" applyAlignment="1">
      <alignment vertical="center"/>
    </xf>
    <xf numFmtId="49" fontId="23" fillId="4" borderId="0" xfId="0" applyNumberFormat="1" applyFont="1" applyFill="1" applyAlignment="1">
      <alignment vertical="center"/>
    </xf>
    <xf numFmtId="49" fontId="28" fillId="4" borderId="0" xfId="0" applyNumberFormat="1" applyFont="1" applyFill="1" applyAlignment="1">
      <alignment vertical="center"/>
    </xf>
    <xf numFmtId="0" fontId="23" fillId="0" borderId="0" xfId="0" applyNumberFormat="1" applyFont="1" applyFill="1" applyAlignment="1">
      <alignment horizontal="center" vertical="center"/>
    </xf>
    <xf numFmtId="0" fontId="32" fillId="0" borderId="0" xfId="0" applyNumberFormat="1" applyFont="1" applyFill="1" applyAlignment="1">
      <alignment vertical="center"/>
    </xf>
    <xf numFmtId="0" fontId="25" fillId="0" borderId="8" xfId="0" applyNumberFormat="1" applyFont="1" applyFill="1" applyBorder="1" applyAlignment="1">
      <alignment horizontal="center" vertical="center"/>
    </xf>
    <xf numFmtId="0" fontId="25" fillId="0" borderId="9" xfId="0" applyNumberFormat="1" applyFont="1" applyFill="1" applyBorder="1" applyAlignment="1">
      <alignment horizontal="left" vertical="center"/>
    </xf>
    <xf numFmtId="0" fontId="24" fillId="0" borderId="0" xfId="0" applyNumberFormat="1" applyFont="1" applyFill="1" applyAlignment="1">
      <alignment horizontal="center" vertical="center"/>
    </xf>
    <xf numFmtId="0" fontId="25" fillId="0" borderId="0" xfId="0" applyNumberFormat="1" applyFont="1" applyFill="1" applyAlignment="1">
      <alignment horizontal="center" vertical="center"/>
    </xf>
    <xf numFmtId="0" fontId="25" fillId="0" borderId="9" xfId="0" applyNumberFormat="1" applyFont="1" applyFill="1" applyBorder="1" applyAlignment="1">
      <alignment vertical="center"/>
    </xf>
    <xf numFmtId="0" fontId="25" fillId="0" borderId="8" xfId="0" applyNumberFormat="1" applyFont="1" applyFill="1" applyBorder="1" applyAlignment="1">
      <alignment vertical="center"/>
    </xf>
    <xf numFmtId="0" fontId="29" fillId="0" borderId="8" xfId="0" applyNumberFormat="1" applyFont="1" applyFill="1" applyBorder="1" applyAlignment="1">
      <alignment horizontal="center" vertical="center"/>
    </xf>
    <xf numFmtId="0" fontId="29" fillId="0" borderId="0" xfId="0" applyNumberFormat="1" applyFont="1" applyFill="1" applyAlignment="1">
      <alignment vertical="center"/>
    </xf>
    <xf numFmtId="0" fontId="29" fillId="0" borderId="2" xfId="0" applyNumberFormat="1" applyFont="1" applyFill="1" applyBorder="1" applyAlignment="1">
      <alignment horizontal="center" vertical="center"/>
    </xf>
    <xf numFmtId="0" fontId="30" fillId="0" borderId="0" xfId="0" applyNumberFormat="1" applyFont="1" applyFill="1" applyAlignment="1">
      <alignment vertical="center"/>
    </xf>
    <xf numFmtId="49" fontId="25" fillId="0" borderId="12" xfId="0" applyNumberFormat="1" applyFont="1" applyFill="1" applyBorder="1" applyAlignment="1">
      <alignment vertical="center"/>
    </xf>
    <xf numFmtId="49" fontId="28" fillId="4" borderId="0" xfId="0" applyNumberFormat="1" applyFont="1" applyFill="1" applyBorder="1" applyAlignment="1">
      <alignment vertical="center"/>
    </xf>
    <xf numFmtId="49" fontId="23" fillId="4" borderId="0" xfId="0" applyNumberFormat="1" applyFont="1" applyFill="1" applyBorder="1" applyAlignment="1">
      <alignment vertical="center"/>
    </xf>
    <xf numFmtId="0" fontId="23" fillId="0" borderId="0" xfId="0" applyNumberFormat="1" applyFont="1" applyFill="1" applyBorder="1" applyAlignment="1">
      <alignment vertical="center"/>
    </xf>
    <xf numFmtId="0" fontId="23" fillId="0" borderId="0" xfId="0" applyNumberFormat="1" applyFont="1" applyFill="1" applyBorder="1" applyAlignment="1">
      <alignment horizontal="center" vertical="center"/>
    </xf>
    <xf numFmtId="49" fontId="23" fillId="0" borderId="0" xfId="0" applyNumberFormat="1" applyFont="1" applyFill="1" applyBorder="1" applyAlignment="1">
      <alignment vertical="center"/>
    </xf>
    <xf numFmtId="0" fontId="1" fillId="0" borderId="0" xfId="0" applyNumberFormat="1" applyFont="1" applyFill="1" applyBorder="1" applyAlignment="1">
      <alignment vertical="center"/>
    </xf>
    <xf numFmtId="0" fontId="18" fillId="0" borderId="0" xfId="0" applyNumberFormat="1" applyFont="1" applyFill="1" applyBorder="1" applyAlignment="1">
      <alignment horizontal="right" vertical="center"/>
    </xf>
    <xf numFmtId="0" fontId="23" fillId="0" borderId="0" xfId="0" applyNumberFormat="1" applyFont="1" applyFill="1" applyBorder="1" applyAlignment="1">
      <alignment horizontal="left" vertical="center"/>
    </xf>
    <xf numFmtId="49" fontId="1" fillId="4" borderId="0" xfId="0" applyNumberFormat="1" applyFont="1" applyFill="1" applyAlignment="1">
      <alignment vertical="center"/>
    </xf>
    <xf numFmtId="0" fontId="23" fillId="4" borderId="0" xfId="0" applyNumberFormat="1" applyFont="1" applyFill="1" applyBorder="1" applyAlignment="1">
      <alignment vertical="center"/>
    </xf>
    <xf numFmtId="0" fontId="28" fillId="4" borderId="2" xfId="0" applyNumberFormat="1" applyFont="1" applyFill="1" applyBorder="1" applyAlignment="1">
      <alignment vertical="center"/>
    </xf>
    <xf numFmtId="0" fontId="28" fillId="4" borderId="8" xfId="0" applyNumberFormat="1" applyFont="1" applyFill="1" applyBorder="1" applyAlignment="1">
      <alignment vertical="center"/>
    </xf>
    <xf numFmtId="0" fontId="28" fillId="4" borderId="0" xfId="0" applyNumberFormat="1" applyFont="1" applyFill="1" applyBorder="1" applyAlignment="1">
      <alignment vertical="center"/>
    </xf>
    <xf numFmtId="0" fontId="28" fillId="4" borderId="6" xfId="0" applyNumberFormat="1" applyFont="1" applyFill="1" applyBorder="1" applyAlignment="1">
      <alignment vertical="center"/>
    </xf>
    <xf numFmtId="0" fontId="28" fillId="4" borderId="12" xfId="0" applyNumberFormat="1" applyFont="1" applyFill="1" applyBorder="1" applyAlignment="1">
      <alignment vertical="center"/>
    </xf>
    <xf numFmtId="0" fontId="33" fillId="0" borderId="0" xfId="2" applyNumberFormat="1" applyFill="1" applyAlignment="1" applyProtection="1">
      <alignment horizontal="center" vertical="center"/>
    </xf>
    <xf numFmtId="49" fontId="34" fillId="4" borderId="0" xfId="0" applyNumberFormat="1" applyFont="1" applyFill="1" applyAlignment="1">
      <alignment horizontal="center" vertical="center"/>
    </xf>
    <xf numFmtId="49" fontId="35" fillId="0" borderId="0" xfId="0" applyNumberFormat="1" applyFont="1" applyAlignment="1">
      <alignment vertical="center"/>
    </xf>
    <xf numFmtId="49" fontId="36" fillId="0" borderId="0" xfId="0" applyNumberFormat="1" applyFont="1" applyAlignment="1">
      <alignment horizontal="center" vertical="center"/>
    </xf>
    <xf numFmtId="49" fontId="36" fillId="4" borderId="0" xfId="0" applyNumberFormat="1" applyFont="1" applyFill="1" applyAlignment="1">
      <alignment vertical="center"/>
    </xf>
    <xf numFmtId="0" fontId="0" fillId="4" borderId="0" xfId="0" applyFill="1" applyAlignment="1">
      <alignment vertical="center"/>
    </xf>
    <xf numFmtId="0" fontId="0" fillId="0" borderId="0" xfId="0" applyAlignment="1">
      <alignment vertical="center"/>
    </xf>
    <xf numFmtId="0" fontId="38" fillId="0" borderId="2" xfId="0" applyNumberFormat="1" applyFont="1" applyFill="1" applyBorder="1" applyAlignment="1">
      <alignment vertical="center"/>
    </xf>
    <xf numFmtId="0" fontId="39" fillId="0" borderId="2" xfId="0" applyNumberFormat="1" applyFont="1" applyFill="1" applyBorder="1" applyAlignment="1">
      <alignment vertical="center"/>
    </xf>
    <xf numFmtId="14" fontId="15" fillId="0" borderId="1" xfId="0" applyNumberFormat="1" applyFont="1" applyFill="1" applyBorder="1" applyAlignment="1">
      <alignment horizontal="left" vertical="center"/>
    </xf>
    <xf numFmtId="49" fontId="42" fillId="2" borderId="0" xfId="0" applyNumberFormat="1" applyFont="1" applyFill="1" applyAlignment="1">
      <alignment horizontal="center" vertical="center"/>
    </xf>
    <xf numFmtId="49" fontId="42" fillId="0" borderId="0" xfId="0" applyNumberFormat="1" applyFont="1" applyFill="1" applyAlignment="1">
      <alignment horizontal="center" vertical="center"/>
    </xf>
    <xf numFmtId="49" fontId="40" fillId="0" borderId="0" xfId="0" applyNumberFormat="1" applyFont="1" applyBorder="1" applyAlignment="1">
      <alignment horizontal="center"/>
    </xf>
    <xf numFmtId="49" fontId="40" fillId="2" borderId="0" xfId="0" applyNumberFormat="1" applyFont="1" applyFill="1" applyBorder="1" applyAlignment="1">
      <alignment horizontal="center" vertical="center"/>
    </xf>
    <xf numFmtId="0" fontId="41" fillId="0" borderId="1" xfId="0" applyNumberFormat="1" applyFont="1" applyBorder="1" applyAlignment="1">
      <alignment horizontal="center" vertical="center"/>
    </xf>
    <xf numFmtId="0" fontId="43" fillId="0" borderId="0" xfId="0" applyNumberFormat="1" applyFont="1" applyFill="1" applyAlignment="1">
      <alignment horizontal="center" vertical="center"/>
    </xf>
    <xf numFmtId="0" fontId="43" fillId="0" borderId="2" xfId="0" applyNumberFormat="1" applyFont="1" applyFill="1" applyBorder="1" applyAlignment="1">
      <alignment horizontal="center" vertical="center"/>
    </xf>
    <xf numFmtId="0" fontId="45" fillId="0" borderId="5" xfId="0" applyNumberFormat="1" applyFont="1" applyFill="1" applyBorder="1" applyAlignment="1">
      <alignment horizontal="center" vertical="center"/>
    </xf>
    <xf numFmtId="0" fontId="43" fillId="0" borderId="0" xfId="0" applyNumberFormat="1" applyFont="1" applyFill="1" applyBorder="1" applyAlignment="1">
      <alignment horizontal="center" vertical="center"/>
    </xf>
    <xf numFmtId="0" fontId="44" fillId="0" borderId="0" xfId="0" applyNumberFormat="1" applyFont="1" applyFill="1" applyBorder="1" applyAlignment="1">
      <alignment horizontal="center" vertical="center"/>
    </xf>
    <xf numFmtId="0" fontId="42" fillId="0" borderId="0" xfId="0" applyNumberFormat="1" applyFont="1" applyFill="1" applyBorder="1" applyAlignment="1">
      <alignment horizontal="center" vertical="center"/>
    </xf>
    <xf numFmtId="0" fontId="42" fillId="0" borderId="0" xfId="0" applyFont="1" applyAlignment="1">
      <alignment horizontal="center"/>
    </xf>
    <xf numFmtId="14" fontId="15" fillId="0" borderId="1" xfId="0" applyNumberFormat="1" applyFont="1" applyFill="1" applyBorder="1" applyAlignment="1">
      <alignment horizontal="left" vertical="center"/>
    </xf>
    <xf numFmtId="49" fontId="46" fillId="0" borderId="0" xfId="0" applyNumberFormat="1" applyFont="1" applyBorder="1" applyAlignment="1">
      <alignment vertical="top"/>
    </xf>
    <xf numFmtId="49" fontId="47" fillId="0" borderId="0" xfId="0" applyNumberFormat="1" applyFont="1" applyBorder="1" applyAlignment="1">
      <alignment vertical="top"/>
    </xf>
    <xf numFmtId="49" fontId="48" fillId="0" borderId="0" xfId="0" applyNumberFormat="1" applyFont="1" applyBorder="1" applyAlignment="1">
      <alignment horizontal="center"/>
    </xf>
    <xf numFmtId="49" fontId="42" fillId="0" borderId="0" xfId="0" applyNumberFormat="1" applyFont="1"/>
    <xf numFmtId="49" fontId="44" fillId="0" borderId="0" xfId="0" applyNumberFormat="1" applyFont="1"/>
    <xf numFmtId="49" fontId="49" fillId="2" borderId="0" xfId="0" applyNumberFormat="1" applyFont="1" applyFill="1" applyAlignment="1">
      <alignment vertical="center"/>
    </xf>
    <xf numFmtId="49" fontId="49" fillId="2" borderId="0" xfId="0" applyNumberFormat="1" applyFont="1" applyFill="1" applyBorder="1" applyAlignment="1">
      <alignment vertical="center"/>
    </xf>
    <xf numFmtId="49" fontId="50" fillId="2" borderId="0" xfId="0" applyNumberFormat="1" applyFont="1" applyFill="1" applyBorder="1" applyAlignment="1">
      <alignment vertical="center"/>
    </xf>
    <xf numFmtId="49" fontId="49" fillId="2" borderId="0" xfId="0" applyNumberFormat="1" applyFont="1" applyFill="1" applyBorder="1" applyAlignment="1">
      <alignment horizontal="center" vertical="center"/>
    </xf>
    <xf numFmtId="49" fontId="51" fillId="0" borderId="1" xfId="0" applyNumberFormat="1" applyFont="1" applyBorder="1" applyAlignment="1">
      <alignment vertical="center"/>
    </xf>
    <xf numFmtId="49" fontId="52" fillId="0" borderId="1" xfId="0" applyNumberFormat="1" applyFont="1" applyBorder="1" applyAlignment="1">
      <alignment vertical="center"/>
    </xf>
    <xf numFmtId="49" fontId="51" fillId="0" borderId="1" xfId="1" applyNumberFormat="1" applyFont="1" applyBorder="1" applyAlignment="1" applyProtection="1">
      <alignment horizontal="center" vertical="center"/>
      <protection locked="0"/>
    </xf>
    <xf numFmtId="49" fontId="53" fillId="2" borderId="0" xfId="0" applyNumberFormat="1" applyFont="1" applyFill="1" applyAlignment="1">
      <alignment horizontal="left" vertical="center"/>
    </xf>
    <xf numFmtId="49" fontId="53" fillId="2" borderId="0" xfId="0" applyNumberFormat="1" applyFont="1" applyFill="1" applyAlignment="1">
      <alignment vertical="center"/>
    </xf>
    <xf numFmtId="49" fontId="54" fillId="2" borderId="0" xfId="0" applyNumberFormat="1" applyFont="1" applyFill="1" applyAlignment="1">
      <alignment horizontal="center" vertical="center"/>
    </xf>
    <xf numFmtId="49" fontId="53" fillId="2" borderId="0" xfId="0" applyNumberFormat="1" applyFont="1" applyFill="1" applyAlignment="1">
      <alignment horizontal="center" vertical="center"/>
    </xf>
    <xf numFmtId="49" fontId="55" fillId="0" borderId="0" xfId="0" applyNumberFormat="1" applyFont="1" applyFill="1" applyAlignment="1">
      <alignment horizontal="left" vertical="center"/>
    </xf>
    <xf numFmtId="49" fontId="42" fillId="0" borderId="0" xfId="0" applyNumberFormat="1" applyFont="1" applyFill="1" applyAlignment="1">
      <alignment vertical="center"/>
    </xf>
    <xf numFmtId="49" fontId="56" fillId="0" borderId="0" xfId="0" applyNumberFormat="1" applyFont="1" applyFill="1" applyAlignment="1">
      <alignment horizontal="center" vertical="center"/>
    </xf>
    <xf numFmtId="49" fontId="55" fillId="0" borderId="0" xfId="0" applyNumberFormat="1" applyFont="1" applyFill="1" applyAlignment="1">
      <alignment horizontal="center" vertical="center"/>
    </xf>
    <xf numFmtId="0" fontId="57" fillId="0" borderId="2" xfId="0" applyNumberFormat="1" applyFont="1" applyFill="1" applyBorder="1" applyAlignment="1">
      <alignment vertical="center"/>
    </xf>
    <xf numFmtId="0" fontId="58" fillId="0" borderId="2" xfId="0" applyNumberFormat="1" applyFont="1" applyFill="1" applyBorder="1" applyAlignment="1">
      <alignment horizontal="center" vertical="center"/>
    </xf>
    <xf numFmtId="0" fontId="58" fillId="0" borderId="0" xfId="0" applyNumberFormat="1" applyFont="1" applyFill="1" applyAlignment="1">
      <alignment horizontal="center" vertical="center"/>
    </xf>
    <xf numFmtId="0" fontId="58" fillId="0" borderId="0" xfId="0" applyNumberFormat="1" applyFont="1" applyFill="1" applyAlignment="1">
      <alignment vertical="center"/>
    </xf>
    <xf numFmtId="0" fontId="43" fillId="0" borderId="0" xfId="0" applyNumberFormat="1" applyFont="1" applyFill="1" applyAlignment="1">
      <alignment vertical="center"/>
    </xf>
    <xf numFmtId="0" fontId="54" fillId="0" borderId="0" xfId="0" applyNumberFormat="1" applyFont="1" applyFill="1" applyBorder="1" applyAlignment="1">
      <alignment horizontal="right" vertical="center"/>
    </xf>
    <xf numFmtId="0" fontId="59" fillId="5" borderId="6" xfId="0" applyNumberFormat="1" applyFont="1" applyFill="1" applyBorder="1" applyAlignment="1">
      <alignment horizontal="right" vertical="center"/>
    </xf>
    <xf numFmtId="0" fontId="60" fillId="0" borderId="2" xfId="0" applyNumberFormat="1" applyFont="1" applyFill="1" applyBorder="1" applyAlignment="1">
      <alignment vertical="center"/>
    </xf>
    <xf numFmtId="0" fontId="58" fillId="0" borderId="8" xfId="0" applyNumberFormat="1" applyFont="1" applyFill="1" applyBorder="1" applyAlignment="1">
      <alignment horizontal="center" vertical="center"/>
    </xf>
    <xf numFmtId="0" fontId="58" fillId="0" borderId="5" xfId="0" applyNumberFormat="1" applyFont="1" applyFill="1" applyBorder="1" applyAlignment="1">
      <alignment horizontal="center" vertical="center"/>
    </xf>
    <xf numFmtId="0" fontId="54" fillId="0" borderId="0" xfId="0" applyNumberFormat="1" applyFont="1" applyFill="1" applyBorder="1" applyAlignment="1">
      <alignment horizontal="center" vertical="center"/>
    </xf>
    <xf numFmtId="0" fontId="58" fillId="0" borderId="0" xfId="0" applyNumberFormat="1" applyFont="1" applyFill="1" applyBorder="1" applyAlignment="1">
      <alignment horizontal="center" vertical="center"/>
    </xf>
    <xf numFmtId="0" fontId="61" fillId="0" borderId="8" xfId="0" applyNumberFormat="1" applyFont="1" applyFill="1" applyBorder="1" applyAlignment="1">
      <alignment horizontal="center" vertical="center"/>
    </xf>
    <xf numFmtId="0" fontId="62" fillId="0" borderId="5" xfId="0" applyNumberFormat="1" applyFont="1" applyFill="1" applyBorder="1" applyAlignment="1">
      <alignment horizontal="center" vertical="center"/>
    </xf>
    <xf numFmtId="0" fontId="61" fillId="0" borderId="0" xfId="0" applyNumberFormat="1" applyFont="1" applyFill="1" applyAlignment="1">
      <alignment vertical="center"/>
    </xf>
    <xf numFmtId="0" fontId="61" fillId="0" borderId="2" xfId="0" applyNumberFormat="1" applyFont="1" applyFill="1" applyBorder="1" applyAlignment="1">
      <alignment horizontal="center" vertical="center"/>
    </xf>
    <xf numFmtId="0" fontId="41" fillId="0" borderId="0" xfId="0" applyNumberFormat="1" applyFont="1" applyFill="1" applyAlignment="1">
      <alignment vertical="center"/>
    </xf>
    <xf numFmtId="0" fontId="60" fillId="0" borderId="0" xfId="0" applyNumberFormat="1" applyFont="1" applyFill="1" applyBorder="1" applyAlignment="1">
      <alignment vertical="center"/>
    </xf>
    <xf numFmtId="0" fontId="60" fillId="0" borderId="0" xfId="0" applyNumberFormat="1" applyFont="1" applyFill="1" applyBorder="1" applyAlignment="1">
      <alignment horizontal="center" vertical="center"/>
    </xf>
    <xf numFmtId="0" fontId="42" fillId="0" borderId="0" xfId="0" applyNumberFormat="1" applyFont="1" applyFill="1" applyBorder="1" applyAlignment="1">
      <alignment vertical="center"/>
    </xf>
    <xf numFmtId="0" fontId="53" fillId="0" borderId="0" xfId="0" applyNumberFormat="1" applyFont="1" applyFill="1" applyBorder="1" applyAlignment="1">
      <alignment horizontal="right" vertical="center"/>
    </xf>
    <xf numFmtId="0" fontId="53" fillId="0" borderId="0" xfId="0" applyNumberFormat="1" applyFont="1" applyFill="1" applyBorder="1" applyAlignment="1">
      <alignment horizontal="center" vertical="center"/>
    </xf>
    <xf numFmtId="0" fontId="42" fillId="0" borderId="0" xfId="0" applyFont="1"/>
    <xf numFmtId="0" fontId="54" fillId="0" borderId="0" xfId="0" applyFont="1"/>
    <xf numFmtId="49" fontId="47" fillId="0" borderId="0" xfId="0" applyNumberFormat="1" applyFont="1" applyBorder="1" applyAlignment="1">
      <alignment horizontal="center" vertical="top"/>
    </xf>
    <xf numFmtId="49" fontId="46" fillId="0" borderId="0" xfId="0" applyNumberFormat="1" applyFont="1" applyAlignment="1">
      <alignment horizontal="center" vertical="top"/>
    </xf>
    <xf numFmtId="49" fontId="44" fillId="0" borderId="0" xfId="0" applyNumberFormat="1" applyFont="1" applyAlignment="1">
      <alignment horizontal="center"/>
    </xf>
    <xf numFmtId="49" fontId="42" fillId="0" borderId="0" xfId="0" applyNumberFormat="1" applyFont="1" applyAlignment="1">
      <alignment horizontal="center"/>
    </xf>
    <xf numFmtId="49" fontId="50" fillId="2" borderId="0" xfId="0" applyNumberFormat="1" applyFont="1" applyFill="1" applyAlignment="1">
      <alignment horizontal="center" vertical="center"/>
    </xf>
    <xf numFmtId="49" fontId="50" fillId="2" borderId="0" xfId="0" applyNumberFormat="1" applyFont="1" applyFill="1" applyBorder="1" applyAlignment="1">
      <alignment horizontal="center" vertical="center"/>
    </xf>
    <xf numFmtId="49" fontId="49" fillId="2" borderId="0" xfId="0" applyNumberFormat="1" applyFont="1" applyFill="1" applyAlignment="1">
      <alignment horizontal="center" vertical="center"/>
    </xf>
    <xf numFmtId="49" fontId="52" fillId="0" borderId="1" xfId="0" applyNumberFormat="1" applyFont="1" applyBorder="1" applyAlignment="1">
      <alignment horizontal="center" vertical="center"/>
    </xf>
    <xf numFmtId="0" fontId="63" fillId="0" borderId="1" xfId="0" applyNumberFormat="1" applyFont="1" applyBorder="1" applyAlignment="1">
      <alignment horizontal="center" vertical="center"/>
    </xf>
    <xf numFmtId="49" fontId="51" fillId="0" borderId="1" xfId="0" applyNumberFormat="1" applyFont="1" applyBorder="1" applyAlignment="1">
      <alignment horizontal="center" vertical="center"/>
    </xf>
    <xf numFmtId="0" fontId="60" fillId="4" borderId="0" xfId="0" applyNumberFormat="1" applyFont="1" applyFill="1" applyAlignment="1">
      <alignment horizontal="center" vertical="center"/>
    </xf>
    <xf numFmtId="0" fontId="64" fillId="4" borderId="0" xfId="0" applyNumberFormat="1" applyFont="1" applyFill="1" applyAlignment="1">
      <alignment horizontal="center" vertical="center"/>
    </xf>
    <xf numFmtId="49" fontId="60" fillId="4" borderId="0" xfId="0" applyNumberFormat="1" applyFont="1" applyFill="1" applyAlignment="1">
      <alignment horizontal="center" vertical="center"/>
    </xf>
    <xf numFmtId="0" fontId="58" fillId="0" borderId="9" xfId="0" applyNumberFormat="1" applyFont="1" applyFill="1" applyBorder="1" applyAlignment="1">
      <alignment horizontal="center" vertical="center"/>
    </xf>
    <xf numFmtId="0" fontId="59" fillId="5" borderId="9" xfId="0" applyNumberFormat="1" applyFont="1" applyFill="1" applyBorder="1" applyAlignment="1">
      <alignment horizontal="center" vertical="center"/>
    </xf>
    <xf numFmtId="49" fontId="58" fillId="0" borderId="2" xfId="0" applyNumberFormat="1" applyFont="1" applyFill="1" applyBorder="1" applyAlignment="1">
      <alignment horizontal="center" vertical="center"/>
    </xf>
    <xf numFmtId="49" fontId="58" fillId="0" borderId="0" xfId="0" applyNumberFormat="1" applyFont="1" applyFill="1" applyAlignment="1">
      <alignment horizontal="center" vertical="center"/>
    </xf>
    <xf numFmtId="49" fontId="58" fillId="0" borderId="6" xfId="0" applyNumberFormat="1" applyFont="1" applyFill="1" applyBorder="1" applyAlignment="1">
      <alignment horizontal="center" vertical="center"/>
    </xf>
    <xf numFmtId="49" fontId="58" fillId="0" borderId="9" xfId="0" applyNumberFormat="1" applyFont="1" applyFill="1" applyBorder="1" applyAlignment="1">
      <alignment horizontal="center" vertical="center"/>
    </xf>
    <xf numFmtId="0" fontId="64" fillId="4" borderId="9" xfId="0" applyNumberFormat="1" applyFont="1" applyFill="1" applyBorder="1" applyAlignment="1">
      <alignment horizontal="center" vertical="center"/>
    </xf>
    <xf numFmtId="0" fontId="60" fillId="0" borderId="2" xfId="0" applyNumberFormat="1" applyFont="1" applyFill="1" applyBorder="1" applyAlignment="1">
      <alignment horizontal="center" vertical="center"/>
    </xf>
    <xf numFmtId="0" fontId="60" fillId="4" borderId="0" xfId="0" applyNumberFormat="1" applyFont="1" applyFill="1" applyBorder="1" applyAlignment="1">
      <alignment horizontal="center" vertical="center"/>
    </xf>
    <xf numFmtId="49" fontId="58" fillId="0" borderId="8" xfId="0" applyNumberFormat="1" applyFont="1" applyFill="1" applyBorder="1" applyAlignment="1">
      <alignment horizontal="center" vertical="center"/>
    </xf>
    <xf numFmtId="49" fontId="58" fillId="0" borderId="0" xfId="0" applyNumberFormat="1" applyFont="1" applyFill="1" applyBorder="1" applyAlignment="1">
      <alignment horizontal="center" vertical="center"/>
    </xf>
    <xf numFmtId="0" fontId="65" fillId="0" borderId="5" xfId="0" applyNumberFormat="1" applyFont="1" applyFill="1" applyBorder="1" applyAlignment="1">
      <alignment horizontal="center" vertical="center"/>
    </xf>
    <xf numFmtId="0" fontId="64" fillId="4" borderId="8" xfId="0" applyNumberFormat="1" applyFont="1" applyFill="1" applyBorder="1" applyAlignment="1">
      <alignment horizontal="center" vertical="center"/>
    </xf>
    <xf numFmtId="0" fontId="64" fillId="4" borderId="0" xfId="0" applyNumberFormat="1" applyFont="1" applyFill="1" applyBorder="1" applyAlignment="1">
      <alignment horizontal="center" vertical="center"/>
    </xf>
    <xf numFmtId="0" fontId="66" fillId="4" borderId="0" xfId="0" applyNumberFormat="1" applyFont="1" applyFill="1" applyBorder="1" applyAlignment="1">
      <alignment horizontal="center" vertical="center"/>
    </xf>
    <xf numFmtId="0" fontId="67" fillId="0" borderId="0" xfId="0" applyNumberFormat="1" applyFont="1" applyAlignment="1">
      <alignment horizontal="center" vertical="center"/>
    </xf>
    <xf numFmtId="0" fontId="59" fillId="5" borderId="0" xfId="0" applyNumberFormat="1" applyFont="1" applyFill="1" applyBorder="1" applyAlignment="1">
      <alignment horizontal="center" vertical="center"/>
    </xf>
    <xf numFmtId="0" fontId="64" fillId="4" borderId="2" xfId="0" applyNumberFormat="1" applyFont="1" applyFill="1" applyBorder="1" applyAlignment="1">
      <alignment horizontal="center" vertical="center"/>
    </xf>
    <xf numFmtId="49" fontId="68" fillId="4" borderId="0" xfId="0" applyNumberFormat="1" applyFont="1" applyFill="1" applyAlignment="1">
      <alignment horizontal="center" vertical="center"/>
    </xf>
    <xf numFmtId="49" fontId="69" fillId="4" borderId="0" xfId="0" applyNumberFormat="1" applyFont="1" applyFill="1" applyAlignment="1">
      <alignment horizontal="center" vertical="center"/>
    </xf>
    <xf numFmtId="49" fontId="68" fillId="4" borderId="0" xfId="0" applyNumberFormat="1" applyFont="1" applyFill="1" applyBorder="1" applyAlignment="1">
      <alignment horizontal="center" vertical="center"/>
    </xf>
    <xf numFmtId="49" fontId="69" fillId="4" borderId="0" xfId="0" applyNumberFormat="1" applyFont="1" applyFill="1" applyBorder="1" applyAlignment="1">
      <alignment horizontal="center" vertical="center"/>
    </xf>
    <xf numFmtId="0" fontId="54" fillId="0" borderId="0" xfId="0" applyFont="1" applyAlignment="1">
      <alignment horizontal="center"/>
    </xf>
    <xf numFmtId="0" fontId="44" fillId="0" borderId="0" xfId="0" applyFont="1" applyAlignment="1">
      <alignment horizontal="center"/>
    </xf>
    <xf numFmtId="49" fontId="50" fillId="2" borderId="0" xfId="0" applyNumberFormat="1" applyFont="1" applyFill="1" applyAlignment="1">
      <alignment vertical="center"/>
    </xf>
    <xf numFmtId="0" fontId="60" fillId="4" borderId="0" xfId="0" applyNumberFormat="1" applyFont="1" applyFill="1" applyAlignment="1">
      <alignment vertical="center"/>
    </xf>
    <xf numFmtId="0" fontId="58" fillId="0" borderId="2" xfId="0" applyNumberFormat="1" applyFont="1" applyFill="1" applyBorder="1" applyAlignment="1">
      <alignment vertical="center"/>
    </xf>
    <xf numFmtId="0" fontId="58" fillId="0" borderId="9" xfId="0" applyNumberFormat="1" applyFont="1" applyFill="1" applyBorder="1" applyAlignment="1">
      <alignment horizontal="left" vertical="center"/>
    </xf>
    <xf numFmtId="0" fontId="59" fillId="5" borderId="9" xfId="0" applyNumberFormat="1" applyFont="1" applyFill="1" applyBorder="1" applyAlignment="1">
      <alignment horizontal="right" vertical="center"/>
    </xf>
    <xf numFmtId="49" fontId="58" fillId="0" borderId="2" xfId="0" applyNumberFormat="1" applyFont="1" applyFill="1" applyBorder="1" applyAlignment="1">
      <alignment vertical="center"/>
    </xf>
    <xf numFmtId="49" fontId="58" fillId="0" borderId="0" xfId="0" applyNumberFormat="1" applyFont="1" applyFill="1" applyAlignment="1">
      <alignment vertical="center"/>
    </xf>
    <xf numFmtId="0" fontId="58" fillId="0" borderId="9" xfId="0" applyNumberFormat="1" applyFont="1" applyFill="1" applyBorder="1" applyAlignment="1">
      <alignment vertical="center"/>
    </xf>
    <xf numFmtId="49" fontId="58" fillId="0" borderId="6" xfId="0" applyNumberFormat="1" applyFont="1" applyFill="1" applyBorder="1" applyAlignment="1">
      <alignment vertical="center"/>
    </xf>
    <xf numFmtId="0" fontId="58" fillId="0" borderId="8" xfId="0" applyNumberFormat="1" applyFont="1" applyFill="1" applyBorder="1" applyAlignment="1">
      <alignment vertical="center"/>
    </xf>
    <xf numFmtId="49" fontId="58" fillId="0" borderId="9" xfId="0" applyNumberFormat="1" applyFont="1" applyFill="1" applyBorder="1" applyAlignment="1">
      <alignment vertical="center"/>
    </xf>
    <xf numFmtId="49" fontId="58" fillId="0" borderId="8" xfId="0" applyNumberFormat="1" applyFont="1" applyFill="1" applyBorder="1" applyAlignment="1">
      <alignment vertical="center"/>
    </xf>
    <xf numFmtId="49" fontId="58" fillId="0" borderId="0" xfId="0" applyNumberFormat="1" applyFont="1" applyFill="1" applyBorder="1" applyAlignment="1">
      <alignment vertical="center"/>
    </xf>
    <xf numFmtId="49" fontId="60" fillId="0" borderId="0" xfId="0" applyNumberFormat="1" applyFont="1" applyFill="1" applyBorder="1" applyAlignment="1">
      <alignment vertical="center"/>
    </xf>
    <xf numFmtId="0" fontId="60" fillId="0" borderId="0" xfId="0" applyNumberFormat="1" applyFont="1" applyFill="1" applyBorder="1" applyAlignment="1">
      <alignment horizontal="left" vertical="center"/>
    </xf>
    <xf numFmtId="0" fontId="60" fillId="4" borderId="0" xfId="0" applyNumberFormat="1" applyFont="1" applyFill="1" applyBorder="1" applyAlignment="1">
      <alignment vertical="center"/>
    </xf>
    <xf numFmtId="0" fontId="44" fillId="0" borderId="0" xfId="0" applyFont="1"/>
    <xf numFmtId="49" fontId="46" fillId="0" borderId="0" xfId="0" applyNumberFormat="1" applyFont="1" applyAlignment="1">
      <alignment vertical="top"/>
    </xf>
    <xf numFmtId="0" fontId="57" fillId="0" borderId="2" xfId="0" applyNumberFormat="1" applyFont="1" applyFill="1" applyBorder="1" applyAlignment="1">
      <alignment horizontal="center" vertical="center"/>
    </xf>
    <xf numFmtId="49" fontId="58" fillId="0" borderId="8" xfId="0" applyNumberFormat="1" applyFont="1" applyFill="1" applyBorder="1" applyAlignment="1">
      <alignment horizontal="left" vertical="center"/>
    </xf>
    <xf numFmtId="49" fontId="58" fillId="0" borderId="9" xfId="0" applyNumberFormat="1" applyFont="1" applyFill="1" applyBorder="1" applyAlignment="1">
      <alignment horizontal="left" vertical="center"/>
    </xf>
    <xf numFmtId="49" fontId="70" fillId="0" borderId="8" xfId="0" applyNumberFormat="1" applyFont="1" applyFill="1" applyBorder="1" applyAlignment="1">
      <alignment horizontal="right" vertical="center"/>
    </xf>
    <xf numFmtId="49" fontId="70" fillId="0" borderId="0" xfId="0" applyNumberFormat="1" applyFont="1" applyFill="1" applyBorder="1" applyAlignment="1">
      <alignment horizontal="right" vertical="center"/>
    </xf>
    <xf numFmtId="0" fontId="71" fillId="4" borderId="0" xfId="0" applyNumberFormat="1" applyFont="1" applyFill="1" applyBorder="1" applyAlignment="1">
      <alignment horizontal="right" vertical="center"/>
    </xf>
    <xf numFmtId="0" fontId="67" fillId="0" borderId="0" xfId="0" applyNumberFormat="1" applyFont="1" applyAlignment="1">
      <alignment vertical="center"/>
    </xf>
    <xf numFmtId="0" fontId="59" fillId="5" borderId="0" xfId="0" applyNumberFormat="1" applyFont="1" applyFill="1" applyBorder="1" applyAlignment="1">
      <alignment horizontal="right" vertical="center"/>
    </xf>
    <xf numFmtId="0" fontId="62" fillId="0" borderId="0" xfId="0" applyNumberFormat="1" applyFont="1" applyFill="1" applyBorder="1" applyAlignment="1">
      <alignment horizontal="center" vertical="center"/>
    </xf>
    <xf numFmtId="49" fontId="53" fillId="6" borderId="0" xfId="0" applyNumberFormat="1" applyFont="1" applyFill="1" applyAlignment="1">
      <alignment horizontal="center" vertical="center"/>
    </xf>
    <xf numFmtId="49" fontId="58" fillId="6" borderId="0" xfId="0" applyNumberFormat="1" applyFont="1" applyFill="1" applyAlignment="1">
      <alignment vertical="center"/>
    </xf>
    <xf numFmtId="49" fontId="58" fillId="6" borderId="2" xfId="0" applyNumberFormat="1" applyFont="1" applyFill="1" applyBorder="1" applyAlignment="1">
      <alignment vertical="center"/>
    </xf>
    <xf numFmtId="49" fontId="62" fillId="0" borderId="0" xfId="0" applyNumberFormat="1" applyFont="1" applyFill="1" applyBorder="1" applyAlignment="1">
      <alignment horizontal="center" vertical="center"/>
    </xf>
    <xf numFmtId="0" fontId="60" fillId="4" borderId="0" xfId="0" applyNumberFormat="1" applyFont="1" applyFill="1" applyBorder="1" applyAlignment="1">
      <alignment horizontal="right" vertical="center"/>
    </xf>
    <xf numFmtId="0" fontId="54" fillId="6" borderId="0" xfId="0" applyNumberFormat="1" applyFont="1" applyFill="1" applyBorder="1" applyAlignment="1">
      <alignment horizontal="right" vertical="center"/>
    </xf>
    <xf numFmtId="0" fontId="59" fillId="7" borderId="6" xfId="0" applyNumberFormat="1" applyFont="1" applyFill="1" applyBorder="1" applyAlignment="1">
      <alignment horizontal="right" vertical="center"/>
    </xf>
    <xf numFmtId="0" fontId="66" fillId="4" borderId="0" xfId="0" applyNumberFormat="1" applyFont="1" applyFill="1" applyBorder="1" applyAlignment="1">
      <alignment horizontal="right" vertical="center"/>
    </xf>
    <xf numFmtId="0" fontId="58" fillId="6" borderId="2" xfId="0" applyNumberFormat="1" applyFont="1" applyFill="1" applyBorder="1" applyAlignment="1">
      <alignment horizontal="center" vertical="center"/>
    </xf>
    <xf numFmtId="49" fontId="58" fillId="6" borderId="8" xfId="0" applyNumberFormat="1" applyFont="1" applyFill="1" applyBorder="1" applyAlignment="1">
      <alignment vertical="center"/>
    </xf>
    <xf numFmtId="49" fontId="62" fillId="6" borderId="0" xfId="0" applyNumberFormat="1" applyFont="1" applyFill="1" applyAlignment="1">
      <alignment horizontal="center" vertical="center"/>
    </xf>
    <xf numFmtId="0" fontId="42" fillId="0" borderId="0" xfId="0" applyFont="1" applyBorder="1" applyAlignment="1">
      <alignment horizontal="center"/>
    </xf>
    <xf numFmtId="0" fontId="54" fillId="0" borderId="0" xfId="0" applyFont="1" applyBorder="1"/>
    <xf numFmtId="0" fontId="44" fillId="0" borderId="0" xfId="0" applyFont="1" applyBorder="1"/>
    <xf numFmtId="0" fontId="42" fillId="0" borderId="0" xfId="0" applyFont="1" applyBorder="1"/>
    <xf numFmtId="0" fontId="71" fillId="4" borderId="0" xfId="0" applyNumberFormat="1" applyFont="1" applyFill="1" applyBorder="1" applyAlignment="1">
      <alignment horizontal="center" vertical="center"/>
    </xf>
    <xf numFmtId="0" fontId="65" fillId="0" borderId="0" xfId="0" applyNumberFormat="1" applyFont="1" applyFill="1" applyBorder="1" applyAlignment="1">
      <alignment horizontal="center" vertical="center"/>
    </xf>
    <xf numFmtId="0" fontId="54" fillId="6" borderId="0" xfId="0" applyNumberFormat="1" applyFont="1" applyFill="1" applyBorder="1" applyAlignment="1">
      <alignment horizontal="center" vertical="center"/>
    </xf>
    <xf numFmtId="49" fontId="65" fillId="6" borderId="0" xfId="0" applyNumberFormat="1" applyFont="1" applyFill="1" applyAlignment="1">
      <alignment horizontal="center" vertical="center"/>
    </xf>
    <xf numFmtId="49" fontId="58" fillId="6" borderId="0" xfId="0" applyNumberFormat="1" applyFont="1" applyFill="1" applyAlignment="1">
      <alignment horizontal="center" vertical="center"/>
    </xf>
    <xf numFmtId="0" fontId="58" fillId="6" borderId="11" xfId="0" applyNumberFormat="1" applyFont="1" applyFill="1" applyBorder="1" applyAlignment="1">
      <alignment horizontal="center" vertical="center"/>
    </xf>
    <xf numFmtId="17" fontId="63" fillId="0" borderId="1" xfId="0" applyNumberFormat="1" applyFont="1" applyBorder="1" applyAlignment="1">
      <alignment horizontal="center" vertical="center"/>
    </xf>
    <xf numFmtId="0" fontId="72" fillId="0" borderId="0" xfId="0" applyNumberFormat="1" applyFont="1" applyFill="1" applyBorder="1" applyAlignment="1">
      <alignment horizontal="center" vertical="center"/>
    </xf>
  </cellXfs>
  <cellStyles count="3">
    <cellStyle name="一般" xfId="0" builtinId="0"/>
    <cellStyle name="貨幣" xfId="1" builtinId="4"/>
    <cellStyle name="超連結" xfId="2" builtinId="8"/>
  </cellStyles>
  <dxfs count="186">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color indexed="8"/>
      </font>
      <fill>
        <patternFill patternType="solid">
          <bgColor indexed="42"/>
        </patternFill>
      </fill>
    </dxf>
    <dxf>
      <font>
        <condense val="0"/>
        <extend val="0"/>
        <color indexed="9"/>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color indexed="8"/>
      </font>
      <fill>
        <patternFill patternType="solid">
          <bgColor indexed="42"/>
        </patternFill>
      </fill>
    </dxf>
    <dxf>
      <font>
        <condense val="0"/>
        <extend val="0"/>
        <color indexed="9"/>
      </font>
      <fill>
        <patternFill>
          <bgColor indexed="42"/>
        </patternFill>
      </fill>
    </dxf>
    <dxf>
      <font>
        <condense val="0"/>
        <extend val="0"/>
        <color indexed="9"/>
      </font>
    </dxf>
    <dxf>
      <font>
        <condense val="0"/>
        <extend val="0"/>
        <color indexed="9"/>
      </font>
    </dxf>
    <dxf>
      <font>
        <b/>
        <i val="0"/>
        <condense val="0"/>
        <extend val="0"/>
      </font>
    </dxf>
    <dxf>
      <font>
        <b/>
        <i val="0"/>
        <condense val="0"/>
        <extend val="0"/>
      </font>
    </dxf>
    <dxf>
      <font>
        <b/>
        <i val="0"/>
        <condense val="0"/>
        <extend val="0"/>
      </font>
    </dxf>
    <dxf>
      <font>
        <b/>
        <i val="0"/>
        <condense val="0"/>
        <extend val="0"/>
      </font>
    </dxf>
    <dxf>
      <font>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color indexed="8"/>
      </font>
      <fill>
        <patternFill patternType="solid">
          <bgColor indexed="42"/>
        </patternFill>
      </fill>
    </dxf>
    <dxf>
      <font>
        <condense val="0"/>
        <extend val="0"/>
        <color indexed="9"/>
      </font>
      <fill>
        <patternFill>
          <bgColor indexed="42"/>
        </patternFill>
      </fill>
    </dxf>
    <dxf>
      <font>
        <condense val="0"/>
        <extend val="0"/>
        <color indexed="9"/>
      </font>
    </dxf>
    <dxf>
      <font>
        <condense val="0"/>
        <extend val="0"/>
        <color indexed="9"/>
      </font>
    </dxf>
    <dxf>
      <font>
        <b/>
        <i val="0"/>
        <condense val="0"/>
        <extend val="0"/>
      </font>
    </dxf>
    <dxf>
      <font>
        <b/>
        <i val="0"/>
        <condense val="0"/>
        <extend val="0"/>
      </font>
    </dxf>
    <dxf>
      <font>
        <b/>
        <i val="0"/>
        <condense val="0"/>
        <extend val="0"/>
      </font>
    </dxf>
    <dxf>
      <font>
        <b/>
        <i val="0"/>
        <condense val="0"/>
        <extend val="0"/>
      </font>
    </dxf>
    <dxf>
      <font>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color indexed="8"/>
      </font>
      <fill>
        <patternFill patternType="solid">
          <bgColor indexed="42"/>
        </patternFill>
      </fill>
    </dxf>
    <dxf>
      <font>
        <b val="0"/>
        <i val="0"/>
        <condense val="0"/>
        <extend val="0"/>
      </font>
    </dxf>
    <dxf>
      <font>
        <condense val="0"/>
        <extend val="0"/>
        <color indexed="9"/>
      </font>
      <fill>
        <patternFill>
          <bgColor indexed="42"/>
        </patternFill>
      </fill>
    </dxf>
    <dxf>
      <font>
        <condense val="0"/>
        <extend val="0"/>
        <color indexed="9"/>
      </font>
    </dxf>
    <dxf>
      <font>
        <condense val="0"/>
        <extend val="0"/>
        <color indexed="9"/>
      </font>
    </dxf>
    <dxf>
      <font>
        <b/>
        <i val="0"/>
        <condense val="0"/>
        <extend val="0"/>
      </font>
    </dxf>
    <dxf>
      <font>
        <b/>
        <i val="0"/>
        <condense val="0"/>
        <extend val="0"/>
      </font>
    </dxf>
    <dxf>
      <font>
        <b/>
        <i val="0"/>
        <condense val="0"/>
        <extend val="0"/>
      </font>
    </dxf>
    <dxf>
      <font>
        <b val="0"/>
        <i val="0"/>
        <condense val="0"/>
        <extend val="0"/>
      </font>
    </dxf>
    <dxf>
      <font>
        <b/>
        <i val="0"/>
        <condense val="0"/>
        <extend val="0"/>
        <color indexed="8"/>
      </font>
      <fill>
        <patternFill patternType="solid">
          <bgColor indexed="42"/>
        </patternFill>
      </fill>
    </dxf>
    <dxf>
      <font>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color indexed="8"/>
      </font>
      <fill>
        <patternFill patternType="solid">
          <bgColor indexed="42"/>
        </patternFill>
      </fill>
    </dxf>
    <dxf>
      <font>
        <b val="0"/>
        <i val="0"/>
        <condense val="0"/>
        <extend val="0"/>
      </font>
    </dxf>
    <dxf>
      <font>
        <condense val="0"/>
        <extend val="0"/>
        <color indexed="9"/>
      </font>
      <fill>
        <patternFill>
          <bgColor indexed="42"/>
        </patternFill>
      </fill>
    </dxf>
    <dxf>
      <font>
        <condense val="0"/>
        <extend val="0"/>
        <color indexed="9"/>
      </font>
    </dxf>
    <dxf>
      <font>
        <condense val="0"/>
        <extend val="0"/>
        <color indexed="9"/>
      </font>
    </dxf>
    <dxf>
      <font>
        <b/>
        <i val="0"/>
        <condense val="0"/>
        <extend val="0"/>
      </font>
    </dxf>
    <dxf>
      <font>
        <b/>
        <i val="0"/>
        <condense val="0"/>
        <extend val="0"/>
      </font>
    </dxf>
    <dxf>
      <font>
        <b/>
        <i val="0"/>
        <condense val="0"/>
        <extend val="0"/>
      </font>
    </dxf>
    <dxf>
      <font>
        <b val="0"/>
        <i val="0"/>
        <condense val="0"/>
        <extend val="0"/>
      </font>
    </dxf>
    <dxf>
      <font>
        <b/>
        <i val="0"/>
        <condense val="0"/>
        <extend val="0"/>
        <color indexed="8"/>
      </font>
      <fill>
        <patternFill patternType="solid">
          <bgColor indexed="42"/>
        </patternFill>
      </fill>
    </dxf>
    <dxf>
      <font>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condense val="0"/>
        <extend val="0"/>
        <color indexed="9"/>
      </font>
      <fill>
        <patternFill>
          <bgColor indexed="42"/>
        </patternFill>
      </fill>
    </dxf>
    <dxf>
      <font>
        <condense val="0"/>
        <extend val="0"/>
        <color indexed="9"/>
      </font>
    </dxf>
    <dxf>
      <font>
        <condense val="0"/>
        <extend val="0"/>
        <color indexed="9"/>
      </font>
    </dxf>
    <dxf>
      <font>
        <b/>
        <i val="0"/>
        <condense val="0"/>
        <extend val="0"/>
      </font>
    </dxf>
    <dxf>
      <font>
        <b/>
        <i val="0"/>
        <condense val="0"/>
        <extend val="0"/>
      </font>
    </dxf>
    <dxf>
      <font>
        <b/>
        <i val="0"/>
        <condense val="0"/>
        <extend val="0"/>
        <color indexed="8"/>
      </font>
      <fill>
        <patternFill patternType="solid">
          <bgColor indexed="42"/>
        </patternFill>
      </fill>
    </dxf>
    <dxf>
      <font>
        <condense val="0"/>
        <extend val="0"/>
        <color indexed="11"/>
      </font>
    </dxf>
    <dxf>
      <font>
        <b/>
        <i val="0"/>
        <condense val="0"/>
        <extend val="0"/>
        <color indexed="11"/>
      </font>
    </dxf>
    <dxf>
      <font>
        <b val="0"/>
        <i/>
        <condense val="0"/>
        <extend val="0"/>
        <color indexed="1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14</xdr:col>
      <xdr:colOff>257175</xdr:colOff>
      <xdr:row>0</xdr:row>
      <xdr:rowOff>47625</xdr:rowOff>
    </xdr:from>
    <xdr:to>
      <xdr:col>15</xdr:col>
      <xdr:colOff>66675</xdr:colOff>
      <xdr:row>1</xdr:row>
      <xdr:rowOff>104775</xdr:rowOff>
    </xdr:to>
    <xdr:pic>
      <xdr:nvPicPr>
        <xdr:cNvPr id="2" name="Picture 9" descr="ccta_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86450" y="47625"/>
          <a:ext cx="5238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518160</xdr:colOff>
          <xdr:row>0</xdr:row>
          <xdr:rowOff>7620</xdr:rowOff>
        </xdr:from>
        <xdr:to>
          <xdr:col>12</xdr:col>
          <xdr:colOff>365760</xdr:colOff>
          <xdr:row>0</xdr:row>
          <xdr:rowOff>175260</xdr:rowOff>
        </xdr:to>
        <xdr:sp macro="" textlink="">
          <xdr:nvSpPr>
            <xdr:cNvPr id="12289" name="Button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zh-TW" altLang="en-US"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502920</xdr:colOff>
          <xdr:row>0</xdr:row>
          <xdr:rowOff>182880</xdr:rowOff>
        </xdr:from>
        <xdr:to>
          <xdr:col>12</xdr:col>
          <xdr:colOff>365760</xdr:colOff>
          <xdr:row>1</xdr:row>
          <xdr:rowOff>60960</xdr:rowOff>
        </xdr:to>
        <xdr:sp macro="" textlink="">
          <xdr:nvSpPr>
            <xdr:cNvPr id="12290" name="Button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zh-TW" altLang="en-US" sz="800" b="0" i="1" u="none" strike="noStrike" baseline="0">
                  <a:solidFill>
                    <a:srgbClr val="FF0000"/>
                  </a:solidFill>
                  <a:latin typeface="Arial"/>
                  <a:cs typeface="Arial"/>
                </a:rPr>
                <a:t>HideCU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14</xdr:col>
      <xdr:colOff>57150</xdr:colOff>
      <xdr:row>0</xdr:row>
      <xdr:rowOff>47625</xdr:rowOff>
    </xdr:from>
    <xdr:to>
      <xdr:col>14</xdr:col>
      <xdr:colOff>619125</xdr:colOff>
      <xdr:row>1</xdr:row>
      <xdr:rowOff>133350</xdr:rowOff>
    </xdr:to>
    <xdr:pic>
      <xdr:nvPicPr>
        <xdr:cNvPr id="2" name="Picture 7" descr="ccta_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8300" y="47625"/>
          <a:ext cx="5619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518160</xdr:colOff>
          <xdr:row>0</xdr:row>
          <xdr:rowOff>7620</xdr:rowOff>
        </xdr:from>
        <xdr:to>
          <xdr:col>12</xdr:col>
          <xdr:colOff>365760</xdr:colOff>
          <xdr:row>0</xdr:row>
          <xdr:rowOff>175260</xdr:rowOff>
        </xdr:to>
        <xdr:sp macro="" textlink="">
          <xdr:nvSpPr>
            <xdr:cNvPr id="5121" name="Button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zh-TW" altLang="en-US"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502920</xdr:colOff>
          <xdr:row>0</xdr:row>
          <xdr:rowOff>182880</xdr:rowOff>
        </xdr:from>
        <xdr:to>
          <xdr:col>12</xdr:col>
          <xdr:colOff>365760</xdr:colOff>
          <xdr:row>1</xdr:row>
          <xdr:rowOff>60960</xdr:rowOff>
        </xdr:to>
        <xdr:sp macro="" textlink="">
          <xdr:nvSpPr>
            <xdr:cNvPr id="5122" name="Button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zh-TW" altLang="en-US" sz="800" b="0" i="1" u="none" strike="noStrike" baseline="0">
                  <a:solidFill>
                    <a:srgbClr val="FF0000"/>
                  </a:solidFill>
                  <a:latin typeface="Arial"/>
                  <a:cs typeface="Arial"/>
                </a:rPr>
                <a:t>HideCU</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14</xdr:col>
      <xdr:colOff>57150</xdr:colOff>
      <xdr:row>0</xdr:row>
      <xdr:rowOff>47625</xdr:rowOff>
    </xdr:from>
    <xdr:to>
      <xdr:col>14</xdr:col>
      <xdr:colOff>619125</xdr:colOff>
      <xdr:row>1</xdr:row>
      <xdr:rowOff>133350</xdr:rowOff>
    </xdr:to>
    <xdr:pic>
      <xdr:nvPicPr>
        <xdr:cNvPr id="2" name="Picture 7" descr="ccta_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3625" y="47625"/>
          <a:ext cx="5619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518160</xdr:colOff>
          <xdr:row>0</xdr:row>
          <xdr:rowOff>7620</xdr:rowOff>
        </xdr:from>
        <xdr:to>
          <xdr:col>12</xdr:col>
          <xdr:colOff>365760</xdr:colOff>
          <xdr:row>0</xdr:row>
          <xdr:rowOff>175260</xdr:rowOff>
        </xdr:to>
        <xdr:sp macro="" textlink="">
          <xdr:nvSpPr>
            <xdr:cNvPr id="4097" name="Button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zh-TW" altLang="en-US"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502920</xdr:colOff>
          <xdr:row>0</xdr:row>
          <xdr:rowOff>182880</xdr:rowOff>
        </xdr:from>
        <xdr:to>
          <xdr:col>12</xdr:col>
          <xdr:colOff>365760</xdr:colOff>
          <xdr:row>1</xdr:row>
          <xdr:rowOff>60960</xdr:rowOff>
        </xdr:to>
        <xdr:sp macro="" textlink="">
          <xdr:nvSpPr>
            <xdr:cNvPr id="4098" name="Button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zh-TW" altLang="en-US" sz="800" b="0" i="1" u="none" strike="noStrike" baseline="0">
                  <a:solidFill>
                    <a:srgbClr val="FF0000"/>
                  </a:solidFill>
                  <a:latin typeface="Arial"/>
                  <a:cs typeface="Arial"/>
                </a:rPr>
                <a:t>HideCU</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14</xdr:col>
      <xdr:colOff>57150</xdr:colOff>
      <xdr:row>0</xdr:row>
      <xdr:rowOff>47625</xdr:rowOff>
    </xdr:from>
    <xdr:to>
      <xdr:col>14</xdr:col>
      <xdr:colOff>619125</xdr:colOff>
      <xdr:row>1</xdr:row>
      <xdr:rowOff>133350</xdr:rowOff>
    </xdr:to>
    <xdr:pic>
      <xdr:nvPicPr>
        <xdr:cNvPr id="2" name="Picture 7" descr="ccta_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86475" y="47625"/>
          <a:ext cx="5619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533400</xdr:colOff>
          <xdr:row>0</xdr:row>
          <xdr:rowOff>7620</xdr:rowOff>
        </xdr:from>
        <xdr:to>
          <xdr:col>12</xdr:col>
          <xdr:colOff>381000</xdr:colOff>
          <xdr:row>0</xdr:row>
          <xdr:rowOff>175260</xdr:rowOff>
        </xdr:to>
        <xdr:sp macro="" textlink="">
          <xdr:nvSpPr>
            <xdr:cNvPr id="3073" name="Button 1" hidden="1">
              <a:extLst>
                <a:ext uri="{63B3BB69-23CF-44E3-9099-C40C66FF867C}">
                  <a14:compatExt spid="_x0000_s307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zh-TW" altLang="en-US"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525780</xdr:colOff>
          <xdr:row>0</xdr:row>
          <xdr:rowOff>182880</xdr:rowOff>
        </xdr:from>
        <xdr:to>
          <xdr:col>12</xdr:col>
          <xdr:colOff>381000</xdr:colOff>
          <xdr:row>1</xdr:row>
          <xdr:rowOff>60960</xdr:rowOff>
        </xdr:to>
        <xdr:sp macro="" textlink="">
          <xdr:nvSpPr>
            <xdr:cNvPr id="3074" name="Button 2" hidden="1">
              <a:extLst>
                <a:ext uri="{63B3BB69-23CF-44E3-9099-C40C66FF867C}">
                  <a14:compatExt spid="_x0000_s307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zh-TW" altLang="en-US" sz="800" b="0" i="1" u="none" strike="noStrike" baseline="0">
                  <a:solidFill>
                    <a:srgbClr val="FF0000"/>
                  </a:solidFill>
                  <a:latin typeface="Arial"/>
                  <a:cs typeface="Arial"/>
                </a:rPr>
                <a:t>HideCU</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14</xdr:col>
      <xdr:colOff>57150</xdr:colOff>
      <xdr:row>0</xdr:row>
      <xdr:rowOff>47625</xdr:rowOff>
    </xdr:from>
    <xdr:to>
      <xdr:col>14</xdr:col>
      <xdr:colOff>619125</xdr:colOff>
      <xdr:row>1</xdr:row>
      <xdr:rowOff>133350</xdr:rowOff>
    </xdr:to>
    <xdr:pic>
      <xdr:nvPicPr>
        <xdr:cNvPr id="2" name="Picture 7" descr="ccta_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7875" y="47625"/>
          <a:ext cx="5619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533400</xdr:colOff>
          <xdr:row>0</xdr:row>
          <xdr:rowOff>7620</xdr:rowOff>
        </xdr:from>
        <xdr:to>
          <xdr:col>12</xdr:col>
          <xdr:colOff>381000</xdr:colOff>
          <xdr:row>0</xdr:row>
          <xdr:rowOff>175260</xdr:rowOff>
        </xdr:to>
        <xdr:sp macro="" textlink="">
          <xdr:nvSpPr>
            <xdr:cNvPr id="2049" name="Button 1" hidden="1">
              <a:extLst>
                <a:ext uri="{63B3BB69-23CF-44E3-9099-C40C66FF867C}">
                  <a14:compatExt spid="_x0000_s204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zh-TW" altLang="en-US"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525780</xdr:colOff>
          <xdr:row>0</xdr:row>
          <xdr:rowOff>182880</xdr:rowOff>
        </xdr:from>
        <xdr:to>
          <xdr:col>12</xdr:col>
          <xdr:colOff>381000</xdr:colOff>
          <xdr:row>1</xdr:row>
          <xdr:rowOff>60960</xdr:rowOff>
        </xdr:to>
        <xdr:sp macro="" textlink="">
          <xdr:nvSpPr>
            <xdr:cNvPr id="2050" name="Button 2" hidden="1">
              <a:extLst>
                <a:ext uri="{63B3BB69-23CF-44E3-9099-C40C66FF867C}">
                  <a14:compatExt spid="_x0000_s205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zh-TW" altLang="en-US" sz="800" b="0" i="1" u="none" strike="noStrike" baseline="0">
                  <a:solidFill>
                    <a:srgbClr val="FF0000"/>
                  </a:solidFill>
                  <a:latin typeface="Arial"/>
                  <a:cs typeface="Arial"/>
                </a:rPr>
                <a:t>HideCU</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12</xdr:col>
      <xdr:colOff>57150</xdr:colOff>
      <xdr:row>0</xdr:row>
      <xdr:rowOff>47625</xdr:rowOff>
    </xdr:from>
    <xdr:to>
      <xdr:col>12</xdr:col>
      <xdr:colOff>619125</xdr:colOff>
      <xdr:row>1</xdr:row>
      <xdr:rowOff>133350</xdr:rowOff>
    </xdr:to>
    <xdr:pic>
      <xdr:nvPicPr>
        <xdr:cNvPr id="2" name="Picture 7" descr="ccta_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50" y="47625"/>
          <a:ext cx="5619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8</xdr:col>
          <xdr:colOff>533400</xdr:colOff>
          <xdr:row>0</xdr:row>
          <xdr:rowOff>7620</xdr:rowOff>
        </xdr:from>
        <xdr:to>
          <xdr:col>10</xdr:col>
          <xdr:colOff>381000</xdr:colOff>
          <xdr:row>0</xdr:row>
          <xdr:rowOff>175260</xdr:rowOff>
        </xdr:to>
        <xdr:sp macro="" textlink="">
          <xdr:nvSpPr>
            <xdr:cNvPr id="1025" name="Button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zh-TW" altLang="en-US"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525780</xdr:colOff>
          <xdr:row>0</xdr:row>
          <xdr:rowOff>182880</xdr:rowOff>
        </xdr:from>
        <xdr:to>
          <xdr:col>10</xdr:col>
          <xdr:colOff>381000</xdr:colOff>
          <xdr:row>1</xdr:row>
          <xdr:rowOff>60960</xdr:rowOff>
        </xdr:to>
        <xdr:sp macro="" textlink="">
          <xdr:nvSpPr>
            <xdr:cNvPr id="1026" name="Button 2" hidden="1">
              <a:extLst>
                <a:ext uri="{63B3BB69-23CF-44E3-9099-C40C66FF867C}">
                  <a14:compatExt spid="_x0000_s102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zh-TW" altLang="en-US" sz="800" b="0" i="1" u="none" strike="noStrike" baseline="0">
                  <a:solidFill>
                    <a:srgbClr val="FF0000"/>
                  </a:solidFill>
                  <a:latin typeface="Arial"/>
                  <a:cs typeface="Arial"/>
                </a:rPr>
                <a:t>HideCU</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wnloads\&#26356;&#26032;&#29256;&#20845;&#228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esktop\&#20116;&#2289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esktop\&#22235;&#228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esktop\&#20845;&#30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esktop\&#20116;&#30007;&#26356;&#26032;&#2925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esktop\&#22235;&#30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 SetUp"/>
      <sheetName val="男單準備名單"/>
      <sheetName val="男單16籤"/>
      <sheetName val="男單32籤"/>
      <sheetName val="男單64籤"/>
      <sheetName val="男單128籤"/>
      <sheetName val="女單準備名單"/>
      <sheetName val="女單16籤"/>
      <sheetName val="單128籤"/>
      <sheetName val="女單32籤"/>
      <sheetName val="女單64籤"/>
      <sheetName val="男雙準備名單"/>
      <sheetName val="男雙16籤"/>
      <sheetName val="男雙32籤"/>
      <sheetName val="男雙64籤"/>
      <sheetName val="女雙準備名單"/>
      <sheetName val="女雙16籤"/>
      <sheetName val="女雙32籤"/>
      <sheetName val="女雙64籤"/>
      <sheetName val="更新版六女"/>
    </sheetNames>
    <definedNames>
      <definedName name="Jun_Hide_CU"/>
      <definedName name="Jun_Show_CU"/>
    </definedNames>
    <sheetDataSet>
      <sheetData sheetId="0" refreshError="1">
        <row r="8">
          <cell r="A8" t="str">
            <v>第十六屆福興盃全國大專暨青少年網球錦標賽</v>
          </cell>
        </row>
        <row r="10">
          <cell r="C10" t="str">
            <v>中山網球場</v>
          </cell>
          <cell r="E10" t="str">
            <v>李朝裕</v>
          </cell>
        </row>
      </sheetData>
      <sheetData sheetId="1" refreshError="1"/>
      <sheetData sheetId="2" refreshError="1"/>
      <sheetData sheetId="3" refreshError="1"/>
      <sheetData sheetId="4" refreshError="1"/>
      <sheetData sheetId="5" refreshError="1"/>
      <sheetData sheetId="6" refreshError="1">
        <row r="7">
          <cell r="A7">
            <v>1</v>
          </cell>
          <cell r="B7" t="str">
            <v>黃僅婷</v>
          </cell>
          <cell r="D7" t="str">
            <v>市立陽明國小</v>
          </cell>
        </row>
        <row r="8">
          <cell r="A8">
            <v>2</v>
          </cell>
          <cell r="B8" t="str">
            <v>曾子穎</v>
          </cell>
          <cell r="D8" t="str">
            <v>市立三民區民族國小</v>
          </cell>
        </row>
        <row r="9">
          <cell r="A9">
            <v>3</v>
          </cell>
          <cell r="B9" t="str">
            <v>陳亭汝</v>
          </cell>
          <cell r="D9" t="str">
            <v>市立龍潭國小</v>
          </cell>
        </row>
        <row r="10">
          <cell r="A10">
            <v>4</v>
          </cell>
          <cell r="B10" t="str">
            <v>賴芃妤</v>
          </cell>
          <cell r="D10" t="str">
            <v>縣立花壇國小</v>
          </cell>
        </row>
        <row r="11">
          <cell r="A11">
            <v>5</v>
          </cell>
          <cell r="B11" t="str">
            <v>陳瑋喬</v>
          </cell>
          <cell r="D11" t="str">
            <v>縣立中城國小</v>
          </cell>
        </row>
        <row r="12">
          <cell r="A12">
            <v>6</v>
          </cell>
          <cell r="B12" t="str">
            <v>吳鈺琪</v>
          </cell>
          <cell r="D12" t="str">
            <v>縣立信義國小</v>
          </cell>
        </row>
        <row r="13">
          <cell r="A13">
            <v>7</v>
          </cell>
          <cell r="B13" t="str">
            <v>李昀臻</v>
          </cell>
          <cell r="D13" t="str">
            <v>縣立玉里國小</v>
          </cell>
        </row>
        <row r="14">
          <cell r="A14">
            <v>8</v>
          </cell>
          <cell r="B14" t="str">
            <v>葉庭妤</v>
          </cell>
          <cell r="D14" t="str">
            <v>縣立中城國小</v>
          </cell>
        </row>
        <row r="15">
          <cell r="A15">
            <v>9</v>
          </cell>
          <cell r="B15" t="str">
            <v>洪睿含</v>
          </cell>
          <cell r="D15" t="str">
            <v>市立三民區民族國小</v>
          </cell>
        </row>
        <row r="16">
          <cell r="A16">
            <v>10</v>
          </cell>
          <cell r="B16" t="str">
            <v>陳毓函</v>
          </cell>
          <cell r="D16" t="str">
            <v>市立三民區民族國小</v>
          </cell>
        </row>
        <row r="17">
          <cell r="A17">
            <v>11</v>
          </cell>
          <cell r="B17" t="str">
            <v>龎又睿</v>
          </cell>
          <cell r="D17" t="str">
            <v>市立三民區民族國小</v>
          </cell>
        </row>
        <row r="18">
          <cell r="A18">
            <v>12</v>
          </cell>
          <cell r="B18" t="str">
            <v>夏凡甯</v>
          </cell>
          <cell r="D18" t="str">
            <v>市立三民區民族國小</v>
          </cell>
        </row>
        <row r="19">
          <cell r="A19">
            <v>13</v>
          </cell>
          <cell r="B19" t="str">
            <v>陳鏡羽</v>
          </cell>
          <cell r="D19" t="str">
            <v>市立三民區民族國小</v>
          </cell>
        </row>
        <row r="20">
          <cell r="A20">
            <v>14</v>
          </cell>
          <cell r="B20" t="str">
            <v>林珮珮</v>
          </cell>
          <cell r="D20" t="str">
            <v>市立三民區民族國小</v>
          </cell>
        </row>
        <row r="21">
          <cell r="A21">
            <v>15</v>
          </cell>
          <cell r="B21" t="str">
            <v>羅妍絜</v>
          </cell>
          <cell r="D21" t="str">
            <v>市立三民區民族國小</v>
          </cell>
        </row>
        <row r="22">
          <cell r="A22">
            <v>16</v>
          </cell>
          <cell r="B22" t="str">
            <v>吳翊寧</v>
          </cell>
          <cell r="D22" t="str">
            <v>市立三民區民族國小</v>
          </cell>
        </row>
        <row r="23">
          <cell r="A23">
            <v>17</v>
          </cell>
          <cell r="B23" t="str">
            <v>吳宜姵</v>
          </cell>
          <cell r="D23" t="str">
            <v>市立三民區民族國小</v>
          </cell>
        </row>
        <row r="24">
          <cell r="A24">
            <v>18</v>
          </cell>
          <cell r="B24" t="str">
            <v>何怡臻</v>
          </cell>
          <cell r="D24" t="str">
            <v>市立三民區民族國小</v>
          </cell>
        </row>
        <row r="25">
          <cell r="A25">
            <v>19</v>
          </cell>
          <cell r="B25" t="str">
            <v>林頎亞</v>
          </cell>
          <cell r="D25" t="str">
            <v>市立福山國小</v>
          </cell>
        </row>
        <row r="26">
          <cell r="A26">
            <v>20</v>
          </cell>
          <cell r="B26" t="str">
            <v>黃靖貽</v>
          </cell>
          <cell r="D26" t="str">
            <v>市立福山國小</v>
          </cell>
        </row>
        <row r="27">
          <cell r="A27">
            <v>21</v>
          </cell>
          <cell r="B27" t="str">
            <v>謝昀蓁</v>
          </cell>
          <cell r="D27" t="str">
            <v>市立黎明國小</v>
          </cell>
        </row>
        <row r="28">
          <cell r="A28">
            <v>22</v>
          </cell>
          <cell r="B28" t="str">
            <v>許佳琪</v>
          </cell>
          <cell r="D28" t="str">
            <v>縣立海豐國小</v>
          </cell>
        </row>
        <row r="29">
          <cell r="A29">
            <v>23</v>
          </cell>
          <cell r="B29" t="str">
            <v>bye</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 SetUp"/>
      <sheetName val="男單準備名單"/>
      <sheetName val="男單16籤"/>
      <sheetName val="男單32籤"/>
      <sheetName val="男單64籤"/>
      <sheetName val="男單128籤"/>
      <sheetName val="女單準備名單"/>
      <sheetName val="女單16籤"/>
      <sheetName val="單128籤"/>
      <sheetName val="女單32籤"/>
      <sheetName val="女單64籤"/>
      <sheetName val="男雙準備名單"/>
      <sheetName val="男雙16籤"/>
      <sheetName val="男雙32籤"/>
      <sheetName val="男雙64籤"/>
      <sheetName val="女雙準備名單"/>
      <sheetName val="女雙16籤"/>
      <sheetName val="女雙32籤"/>
      <sheetName val="女雙64籤"/>
      <sheetName val="五女"/>
    </sheetNames>
    <definedNames>
      <definedName name="Jun_Hide_CU"/>
      <definedName name="Jun_Show_CU"/>
    </definedNames>
    <sheetDataSet>
      <sheetData sheetId="0">
        <row r="8">
          <cell r="A8" t="str">
            <v>第十六屆福興盃全國大專暨青少年網球錦標賽</v>
          </cell>
        </row>
        <row r="10">
          <cell r="C10" t="str">
            <v>中山網球場</v>
          </cell>
          <cell r="E10" t="str">
            <v>李朝裕</v>
          </cell>
        </row>
        <row r="12">
          <cell r="A12" t="str">
            <v>107/2/23~3/01</v>
          </cell>
        </row>
      </sheetData>
      <sheetData sheetId="1"/>
      <sheetData sheetId="2"/>
      <sheetData sheetId="3"/>
      <sheetData sheetId="4"/>
      <sheetData sheetId="5"/>
      <sheetData sheetId="6">
        <row r="7">
          <cell r="A7">
            <v>1</v>
          </cell>
          <cell r="B7" t="str">
            <v>蔡雨耘</v>
          </cell>
          <cell r="D7" t="str">
            <v>市立安順國小</v>
          </cell>
        </row>
        <row r="8">
          <cell r="A8">
            <v>2</v>
          </cell>
          <cell r="B8" t="str">
            <v>蔡悅</v>
          </cell>
          <cell r="D8" t="str">
            <v>市立三民區民族國小</v>
          </cell>
        </row>
        <row r="9">
          <cell r="A9">
            <v>3</v>
          </cell>
          <cell r="B9" t="str">
            <v>康宜蓁</v>
          </cell>
          <cell r="D9" t="str">
            <v>市立光榮國小</v>
          </cell>
        </row>
        <row r="10">
          <cell r="A10">
            <v>4</v>
          </cell>
          <cell r="B10" t="str">
            <v>林柔廷</v>
          </cell>
          <cell r="D10" t="str">
            <v>縣立海豐國小</v>
          </cell>
        </row>
        <row r="11">
          <cell r="A11">
            <v>5</v>
          </cell>
          <cell r="B11" t="str">
            <v>江雅芸</v>
          </cell>
          <cell r="D11" t="str">
            <v>市立三民區民族國小</v>
          </cell>
        </row>
        <row r="12">
          <cell r="A12">
            <v>6</v>
          </cell>
          <cell r="B12" t="str">
            <v>洪縈螢</v>
          </cell>
          <cell r="D12" t="str">
            <v>市立三民區民族國小</v>
          </cell>
        </row>
        <row r="13">
          <cell r="A13">
            <v>7</v>
          </cell>
          <cell r="B13" t="str">
            <v>方柔蓁</v>
          </cell>
          <cell r="D13" t="str">
            <v>市立三民區民族國小</v>
          </cell>
        </row>
        <row r="14">
          <cell r="A14">
            <v>8</v>
          </cell>
          <cell r="B14" t="str">
            <v>楊雪茵</v>
          </cell>
          <cell r="D14" t="str">
            <v>市立三民區民族國小</v>
          </cell>
        </row>
        <row r="15">
          <cell r="A15">
            <v>9</v>
          </cell>
          <cell r="B15" t="str">
            <v>施佳麗</v>
          </cell>
          <cell r="D15" t="str">
            <v>市立三民區民族國小</v>
          </cell>
        </row>
        <row r="16">
          <cell r="A16">
            <v>10</v>
          </cell>
          <cell r="B16" t="str">
            <v>許皪尹</v>
          </cell>
          <cell r="D16" t="str">
            <v>市立陽明國小</v>
          </cell>
        </row>
        <row r="17">
          <cell r="A17">
            <v>11</v>
          </cell>
          <cell r="B17" t="str">
            <v>歐子涵</v>
          </cell>
          <cell r="D17" t="str">
            <v>市立橫山國小</v>
          </cell>
        </row>
        <row r="18">
          <cell r="A18">
            <v>12</v>
          </cell>
          <cell r="B18" t="str">
            <v>鄭雅欣</v>
          </cell>
          <cell r="D18" t="str">
            <v>國立南科國際實驗高中(國小部)</v>
          </cell>
        </row>
        <row r="19">
          <cell r="A19">
            <v>13</v>
          </cell>
          <cell r="B19" t="str">
            <v>謝佳恩</v>
          </cell>
          <cell r="D19" t="str">
            <v>縣立瑞光國小</v>
          </cell>
        </row>
        <row r="20">
          <cell r="A20">
            <v>14</v>
          </cell>
          <cell r="B20" t="str">
            <v>洪郁淇</v>
          </cell>
          <cell r="D20" t="str">
            <v>縣立僑光國小</v>
          </cell>
        </row>
        <row r="21">
          <cell r="A21">
            <v>15</v>
          </cell>
          <cell r="B21" t="str">
            <v>bye</v>
          </cell>
        </row>
        <row r="22">
          <cell r="A22">
            <v>16</v>
          </cell>
        </row>
      </sheetData>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 SetUp"/>
      <sheetName val="男單準備名單"/>
      <sheetName val="男單16籤"/>
      <sheetName val="男單32籤"/>
      <sheetName val="男單64籤"/>
      <sheetName val="男單128籤"/>
      <sheetName val="女單準備名單"/>
      <sheetName val="女單16籤"/>
      <sheetName val="單128籤"/>
      <sheetName val="女單32籤"/>
      <sheetName val="女單64籤"/>
      <sheetName val="男雙準備名單"/>
      <sheetName val="男雙16籤"/>
      <sheetName val="男雙32籤"/>
      <sheetName val="男雙64籤"/>
      <sheetName val="女雙準備名單"/>
      <sheetName val="女雙16籤"/>
      <sheetName val="女雙32籤"/>
      <sheetName val="女雙64籤"/>
      <sheetName val="四女"/>
    </sheetNames>
    <definedNames>
      <definedName name="Jun_Hide_CU"/>
      <definedName name="Jun_Show_CU"/>
    </definedNames>
    <sheetDataSet>
      <sheetData sheetId="0">
        <row r="8">
          <cell r="A8" t="str">
            <v>第十六屆福興盃全國大專暨青少年網球錦標賽</v>
          </cell>
        </row>
        <row r="10">
          <cell r="C10" t="str">
            <v>中山網球場</v>
          </cell>
          <cell r="E10" t="str">
            <v>李朝裕</v>
          </cell>
        </row>
        <row r="12">
          <cell r="A12" t="str">
            <v>107/2/23~3/01</v>
          </cell>
        </row>
      </sheetData>
      <sheetData sheetId="1"/>
      <sheetData sheetId="2"/>
      <sheetData sheetId="3"/>
      <sheetData sheetId="4"/>
      <sheetData sheetId="5"/>
      <sheetData sheetId="6">
        <row r="7">
          <cell r="A7">
            <v>1</v>
          </cell>
          <cell r="B7" t="str">
            <v>鄭安潔</v>
          </cell>
          <cell r="D7" t="str">
            <v>縣立潮昇國小</v>
          </cell>
        </row>
        <row r="8">
          <cell r="A8">
            <v>2</v>
          </cell>
          <cell r="B8" t="str">
            <v>謝語晴</v>
          </cell>
          <cell r="D8" t="str">
            <v>市立大成國小</v>
          </cell>
        </row>
        <row r="9">
          <cell r="A9">
            <v>3</v>
          </cell>
          <cell r="B9" t="str">
            <v>鄭鈺臻</v>
          </cell>
          <cell r="D9" t="str">
            <v>縣立花壇國小</v>
          </cell>
        </row>
        <row r="10">
          <cell r="A10">
            <v>4</v>
          </cell>
          <cell r="B10" t="str">
            <v>盧宇安</v>
          </cell>
          <cell r="D10" t="str">
            <v>市立三民區民族國小</v>
          </cell>
        </row>
        <row r="11">
          <cell r="A11">
            <v>5</v>
          </cell>
          <cell r="B11" t="str">
            <v>謝宛庭</v>
          </cell>
          <cell r="D11" t="str">
            <v>市立惠文國小</v>
          </cell>
        </row>
        <row r="12">
          <cell r="A12">
            <v>6</v>
          </cell>
          <cell r="B12" t="str">
            <v>王品瑀</v>
          </cell>
          <cell r="D12" t="str">
            <v>市立陽明國小</v>
          </cell>
        </row>
        <row r="13">
          <cell r="A13">
            <v>7</v>
          </cell>
          <cell r="B13" t="str">
            <v>劉心愉</v>
          </cell>
          <cell r="D13" t="str">
            <v>市立鳳山區忠孝國小</v>
          </cell>
        </row>
        <row r="14">
          <cell r="A14">
            <v>8</v>
          </cell>
          <cell r="B14" t="str">
            <v>林奕彤</v>
          </cell>
          <cell r="D14" t="str">
            <v>市立龍潭國小</v>
          </cell>
        </row>
        <row r="15">
          <cell r="A15">
            <v>9</v>
          </cell>
          <cell r="B15" t="str">
            <v>莊芮羽</v>
          </cell>
          <cell r="D15" t="str">
            <v>財團法人慈濟大學附中附設國小</v>
          </cell>
        </row>
        <row r="16">
          <cell r="A16">
            <v>10</v>
          </cell>
          <cell r="B16" t="str">
            <v>黛夢娜阿古雅納</v>
          </cell>
          <cell r="D16" t="str">
            <v>縣立來吉國小</v>
          </cell>
        </row>
        <row r="17">
          <cell r="A17">
            <v>11</v>
          </cell>
          <cell r="B17" t="str">
            <v>黃琳鈴</v>
          </cell>
          <cell r="D17" t="str">
            <v>縣立和平國小</v>
          </cell>
        </row>
        <row r="18">
          <cell r="A18">
            <v>12</v>
          </cell>
          <cell r="B18" t="str">
            <v>梁羽雯</v>
          </cell>
          <cell r="D18" t="str">
            <v>縣立新庄國小</v>
          </cell>
        </row>
        <row r="19">
          <cell r="A19">
            <v>13</v>
          </cell>
          <cell r="B19" t="str">
            <v>洪怡琁</v>
          </cell>
          <cell r="D19" t="str">
            <v>縣立僑光國小</v>
          </cell>
        </row>
        <row r="20">
          <cell r="A20">
            <v>14</v>
          </cell>
          <cell r="B20" t="str">
            <v>聶淳嫻</v>
          </cell>
          <cell r="D20" t="str">
            <v>縣立潮昇國小</v>
          </cell>
        </row>
        <row r="21">
          <cell r="A21">
            <v>15</v>
          </cell>
          <cell r="B21" t="str">
            <v>bye</v>
          </cell>
        </row>
        <row r="22">
          <cell r="A22">
            <v>16</v>
          </cell>
        </row>
      </sheetData>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 SetUp"/>
      <sheetName val="單準備名單"/>
      <sheetName val="男單16籤"/>
      <sheetName val="男單32籤"/>
      <sheetName val="男單128籤"/>
      <sheetName val="六男準備名單"/>
      <sheetName val="女單16籤"/>
      <sheetName val="單128籤"/>
      <sheetName val="女單32籤"/>
      <sheetName val="六男64籤"/>
      <sheetName val="男雙準備名單"/>
      <sheetName val="男雙16籤"/>
      <sheetName val="男雙32籤"/>
      <sheetName val="男雙64籤"/>
      <sheetName val="女雙準備名單"/>
      <sheetName val="女雙16籤"/>
      <sheetName val="女雙32籤"/>
      <sheetName val="女雙64籤"/>
      <sheetName val="男單64籤"/>
      <sheetName val="六男"/>
    </sheetNames>
    <definedNames>
      <definedName name="Jun_Hide_CU"/>
      <definedName name="Jun_Show_CU"/>
    </definedNames>
    <sheetDataSet>
      <sheetData sheetId="0" refreshError="1">
        <row r="8">
          <cell r="A8" t="str">
            <v>第十六屆福興盃全國大專暨青少年網球錦標賽</v>
          </cell>
        </row>
        <row r="10">
          <cell r="C10" t="str">
            <v>中山網球場</v>
          </cell>
          <cell r="E10" t="str">
            <v>李朝裕</v>
          </cell>
        </row>
        <row r="12">
          <cell r="A12" t="str">
            <v>107/2/23~3/01</v>
          </cell>
        </row>
      </sheetData>
      <sheetData sheetId="1" refreshError="1"/>
      <sheetData sheetId="2" refreshError="1"/>
      <sheetData sheetId="3" refreshError="1"/>
      <sheetData sheetId="4" refreshError="1"/>
      <sheetData sheetId="5" refreshError="1">
        <row r="7">
          <cell r="A7">
            <v>1</v>
          </cell>
          <cell r="B7" t="str">
            <v>侯醇謙</v>
          </cell>
          <cell r="D7" t="str">
            <v>市立新甲國小</v>
          </cell>
        </row>
        <row r="8">
          <cell r="A8">
            <v>2</v>
          </cell>
          <cell r="B8" t="str">
            <v>侯傑恩</v>
          </cell>
          <cell r="D8" t="str">
            <v>縣立朴子國小</v>
          </cell>
        </row>
        <row r="9">
          <cell r="A9">
            <v>3</v>
          </cell>
          <cell r="B9" t="str">
            <v>沈樂</v>
          </cell>
          <cell r="D9" t="str">
            <v>縣立明恥國小</v>
          </cell>
        </row>
        <row r="10">
          <cell r="A10">
            <v>4</v>
          </cell>
          <cell r="B10" t="str">
            <v>吳易恆</v>
          </cell>
          <cell r="D10" t="str">
            <v>縣立南郭國小</v>
          </cell>
        </row>
        <row r="11">
          <cell r="A11">
            <v>5</v>
          </cell>
          <cell r="B11" t="str">
            <v>楊芃凱</v>
          </cell>
          <cell r="D11" t="str">
            <v>市立黎明國小</v>
          </cell>
        </row>
        <row r="12">
          <cell r="A12">
            <v>6</v>
          </cell>
          <cell r="B12" t="str">
            <v>陳博遠</v>
          </cell>
          <cell r="D12" t="str">
            <v>國立南科國際實驗高中(國小部)</v>
          </cell>
        </row>
        <row r="13">
          <cell r="A13">
            <v>7</v>
          </cell>
          <cell r="B13" t="str">
            <v>高士凱</v>
          </cell>
          <cell r="D13" t="str">
            <v>縣立潮昇國小</v>
          </cell>
        </row>
        <row r="14">
          <cell r="A14">
            <v>8</v>
          </cell>
          <cell r="B14" t="str">
            <v>康守和</v>
          </cell>
          <cell r="D14" t="str">
            <v>市立光榮國小</v>
          </cell>
        </row>
        <row r="15">
          <cell r="A15">
            <v>9</v>
          </cell>
          <cell r="B15" t="str">
            <v>梁鎧麟</v>
          </cell>
          <cell r="D15" t="str">
            <v>市立三民區民族國小</v>
          </cell>
        </row>
        <row r="16">
          <cell r="A16">
            <v>10</v>
          </cell>
          <cell r="B16" t="str">
            <v>曾品嘉</v>
          </cell>
          <cell r="D16" t="str">
            <v>市立國安國小</v>
          </cell>
        </row>
        <row r="17">
          <cell r="A17">
            <v>11</v>
          </cell>
          <cell r="B17" t="str">
            <v>江博暐</v>
          </cell>
          <cell r="D17" t="str">
            <v>市立龍潭國小</v>
          </cell>
        </row>
        <row r="18">
          <cell r="A18">
            <v>12</v>
          </cell>
          <cell r="B18" t="str">
            <v>唐郁宗</v>
          </cell>
          <cell r="D18" t="str">
            <v>市立三民區民族國小</v>
          </cell>
        </row>
        <row r="19">
          <cell r="A19">
            <v>13</v>
          </cell>
          <cell r="B19" t="str">
            <v>陳俊欽</v>
          </cell>
          <cell r="D19" t="str">
            <v>縣立潮昇國小</v>
          </cell>
        </row>
        <row r="20">
          <cell r="A20">
            <v>14</v>
          </cell>
          <cell r="B20" t="str">
            <v>龍宥霖</v>
          </cell>
          <cell r="D20" t="str">
            <v>市立光武國小</v>
          </cell>
        </row>
        <row r="21">
          <cell r="A21">
            <v>15</v>
          </cell>
          <cell r="B21" t="str">
            <v>安雅利</v>
          </cell>
          <cell r="D21" t="str">
            <v>市立黎明國小</v>
          </cell>
        </row>
        <row r="22">
          <cell r="A22">
            <v>16</v>
          </cell>
          <cell r="B22" t="str">
            <v>李冠霆</v>
          </cell>
          <cell r="D22" t="str">
            <v>縣立潮昇國小</v>
          </cell>
        </row>
        <row r="23">
          <cell r="A23">
            <v>17</v>
          </cell>
          <cell r="B23" t="str">
            <v>林駿</v>
          </cell>
          <cell r="D23" t="str">
            <v>市立三民區民族國小</v>
          </cell>
        </row>
        <row r="24">
          <cell r="A24">
            <v>18</v>
          </cell>
          <cell r="B24" t="str">
            <v>王伯睿</v>
          </cell>
          <cell r="D24" t="str">
            <v>市立三民區民族國小</v>
          </cell>
        </row>
        <row r="25">
          <cell r="A25">
            <v>19</v>
          </cell>
          <cell r="B25" t="str">
            <v>何彥良</v>
          </cell>
          <cell r="D25" t="str">
            <v>市立三民區民族國小</v>
          </cell>
        </row>
        <row r="26">
          <cell r="A26">
            <v>20</v>
          </cell>
          <cell r="B26" t="str">
            <v>黃仕杰</v>
          </cell>
          <cell r="D26" t="str">
            <v>市立三民區民族國小</v>
          </cell>
        </row>
        <row r="27">
          <cell r="A27">
            <v>21</v>
          </cell>
          <cell r="B27" t="str">
            <v>蔡岳桐</v>
          </cell>
          <cell r="D27" t="str">
            <v>市立三民區民族國小</v>
          </cell>
        </row>
        <row r="28">
          <cell r="A28">
            <v>22</v>
          </cell>
          <cell r="B28" t="str">
            <v>高陳冠宇</v>
          </cell>
          <cell r="D28" t="str">
            <v>市立三民區民族國小</v>
          </cell>
        </row>
        <row r="29">
          <cell r="A29">
            <v>23</v>
          </cell>
          <cell r="B29" t="str">
            <v>林鈺展</v>
          </cell>
          <cell r="D29" t="str">
            <v>市立三民區民族國小</v>
          </cell>
        </row>
        <row r="30">
          <cell r="A30">
            <v>24</v>
          </cell>
          <cell r="B30" t="str">
            <v>林奕呈</v>
          </cell>
          <cell r="D30" t="str">
            <v>市立三民區民族國小</v>
          </cell>
        </row>
        <row r="31">
          <cell r="A31">
            <v>25</v>
          </cell>
          <cell r="B31" t="str">
            <v>蘇正亨</v>
          </cell>
          <cell r="D31" t="str">
            <v>市立三民區民族國小</v>
          </cell>
        </row>
        <row r="32">
          <cell r="A32">
            <v>26</v>
          </cell>
          <cell r="B32" t="str">
            <v>陳品佑</v>
          </cell>
          <cell r="D32" t="str">
            <v>市立三民區民族國小</v>
          </cell>
        </row>
        <row r="33">
          <cell r="A33">
            <v>27</v>
          </cell>
          <cell r="B33" t="str">
            <v>王柏青</v>
          </cell>
          <cell r="D33" t="str">
            <v>市立三民區民族國小</v>
          </cell>
        </row>
        <row r="34">
          <cell r="A34">
            <v>28</v>
          </cell>
          <cell r="B34" t="str">
            <v>高睿笙</v>
          </cell>
          <cell r="D34" t="str">
            <v>市立大華國小</v>
          </cell>
        </row>
        <row r="35">
          <cell r="A35">
            <v>29</v>
          </cell>
          <cell r="B35" t="str">
            <v>朱翊綸</v>
          </cell>
          <cell r="D35" t="str">
            <v>市立正義國小</v>
          </cell>
        </row>
        <row r="36">
          <cell r="A36">
            <v>30</v>
          </cell>
          <cell r="B36" t="str">
            <v>張宥辰</v>
          </cell>
          <cell r="D36" t="str">
            <v>市立永康國小</v>
          </cell>
        </row>
        <row r="37">
          <cell r="A37">
            <v>31</v>
          </cell>
          <cell r="B37" t="str">
            <v>蔡展正</v>
          </cell>
          <cell r="D37" t="str">
            <v>市立陽明國小</v>
          </cell>
        </row>
        <row r="38">
          <cell r="A38">
            <v>32</v>
          </cell>
          <cell r="B38" t="str">
            <v>劉允中</v>
          </cell>
          <cell r="D38" t="str">
            <v>市立新甲國小</v>
          </cell>
        </row>
        <row r="39">
          <cell r="A39">
            <v>33</v>
          </cell>
          <cell r="B39" t="str">
            <v>許宇欣</v>
          </cell>
          <cell r="D39" t="str">
            <v>市立新甲國小</v>
          </cell>
        </row>
        <row r="40">
          <cell r="A40">
            <v>34</v>
          </cell>
          <cell r="B40" t="str">
            <v>王昱鈞</v>
          </cell>
          <cell r="D40" t="str">
            <v>市立新甲國小</v>
          </cell>
        </row>
        <row r="41">
          <cell r="A41">
            <v>35</v>
          </cell>
          <cell r="B41" t="str">
            <v>麻縉維</v>
          </cell>
          <cell r="D41" t="str">
            <v>市立福山國小</v>
          </cell>
        </row>
        <row r="42">
          <cell r="A42">
            <v>36</v>
          </cell>
          <cell r="B42" t="str">
            <v>鄭閔謙</v>
          </cell>
          <cell r="D42" t="str">
            <v>國立南科國際實驗高中(國小部)</v>
          </cell>
        </row>
        <row r="43">
          <cell r="A43">
            <v>37</v>
          </cell>
          <cell r="B43" t="str">
            <v>趙柏翔</v>
          </cell>
          <cell r="D43" t="str">
            <v>國立南科國際實驗高中(國小部)</v>
          </cell>
        </row>
        <row r="44">
          <cell r="A44">
            <v>38</v>
          </cell>
          <cell r="B44" t="str">
            <v>鍾宇翔</v>
          </cell>
          <cell r="D44" t="str">
            <v>縣立信義國小</v>
          </cell>
        </row>
        <row r="45">
          <cell r="A45">
            <v>39</v>
          </cell>
          <cell r="B45" t="str">
            <v>張哲銘</v>
          </cell>
          <cell r="D45" t="str">
            <v>縣立信義國小</v>
          </cell>
        </row>
        <row r="46">
          <cell r="A46">
            <v>40</v>
          </cell>
          <cell r="B46" t="str">
            <v>姜宥銨</v>
          </cell>
          <cell r="D46" t="str">
            <v>縣立信義國小</v>
          </cell>
        </row>
        <row r="47">
          <cell r="A47">
            <v>41</v>
          </cell>
          <cell r="B47" t="str">
            <v>賴宇軒</v>
          </cell>
          <cell r="D47" t="str">
            <v>縣立信義國小</v>
          </cell>
        </row>
        <row r="48">
          <cell r="A48">
            <v>42</v>
          </cell>
          <cell r="B48" t="str">
            <v>溫杰綸</v>
          </cell>
          <cell r="D48" t="str">
            <v>縣立信義國小</v>
          </cell>
        </row>
        <row r="49">
          <cell r="A49">
            <v>43</v>
          </cell>
          <cell r="B49" t="str">
            <v>黃柏鈞</v>
          </cell>
          <cell r="D49" t="str">
            <v>縣立新庄國小</v>
          </cell>
        </row>
        <row r="50">
          <cell r="A50">
            <v>44</v>
          </cell>
          <cell r="B50" t="str">
            <v>江益明</v>
          </cell>
          <cell r="D50" t="str">
            <v>縣立新庄國小</v>
          </cell>
        </row>
        <row r="51">
          <cell r="A51">
            <v>45</v>
          </cell>
          <cell r="B51" t="str">
            <v>林昀辰</v>
          </cell>
          <cell r="D51" t="str">
            <v>縣立新庄國小</v>
          </cell>
        </row>
        <row r="52">
          <cell r="A52">
            <v>46</v>
          </cell>
          <cell r="B52" t="str">
            <v>謝子桓</v>
          </cell>
          <cell r="D52" t="str">
            <v>縣立瑞光國小</v>
          </cell>
        </row>
        <row r="53">
          <cell r="A53">
            <v>47</v>
          </cell>
          <cell r="B53" t="str">
            <v>廖家慶</v>
          </cell>
          <cell r="D53" t="str">
            <v>縣立潮昇國小</v>
          </cell>
        </row>
        <row r="54">
          <cell r="A54">
            <v>48</v>
          </cell>
        </row>
        <row r="55">
          <cell r="A55">
            <v>49</v>
          </cell>
        </row>
        <row r="56">
          <cell r="A56">
            <v>50</v>
          </cell>
        </row>
        <row r="57">
          <cell r="A57">
            <v>51</v>
          </cell>
        </row>
        <row r="58">
          <cell r="A58">
            <v>52</v>
          </cell>
        </row>
        <row r="59">
          <cell r="A59">
            <v>53</v>
          </cell>
        </row>
        <row r="60">
          <cell r="A60">
            <v>54</v>
          </cell>
        </row>
        <row r="61">
          <cell r="A61">
            <v>55</v>
          </cell>
          <cell r="B61" t="str">
            <v>bye</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 SetUp"/>
      <sheetName val="男準備名單"/>
      <sheetName val="五男籤表"/>
      <sheetName val="五男更新版"/>
    </sheetNames>
    <definedNames>
      <definedName name="Jun_Hide_CU"/>
      <definedName name="Jun_Show_CU"/>
    </definedNames>
    <sheetDataSet>
      <sheetData sheetId="0" refreshError="1">
        <row r="8">
          <cell r="A8" t="str">
            <v>第十六屆福興盃全國大專暨青少年網球錦標賽</v>
          </cell>
        </row>
        <row r="10">
          <cell r="C10" t="str">
            <v>中山網球場</v>
          </cell>
          <cell r="E10" t="str">
            <v>李朝裕</v>
          </cell>
        </row>
        <row r="12">
          <cell r="A12" t="str">
            <v>107/2/23~3/01</v>
          </cell>
        </row>
      </sheetData>
      <sheetData sheetId="1" refreshError="1">
        <row r="7">
          <cell r="A7">
            <v>1</v>
          </cell>
          <cell r="B7" t="str">
            <v>曹閔翔</v>
          </cell>
          <cell r="D7" t="str">
            <v>縣立花壇國小</v>
          </cell>
        </row>
        <row r="8">
          <cell r="A8">
            <v>2</v>
          </cell>
          <cell r="B8" t="str">
            <v>陳泓諭</v>
          </cell>
          <cell r="D8" t="str">
            <v>市立東信國小</v>
          </cell>
        </row>
        <row r="9">
          <cell r="A9">
            <v>3</v>
          </cell>
          <cell r="B9" t="str">
            <v>余冠憲</v>
          </cell>
          <cell r="D9" t="str">
            <v>市立陽明國小</v>
          </cell>
        </row>
        <row r="10">
          <cell r="A10">
            <v>4</v>
          </cell>
          <cell r="B10" t="str">
            <v>周曉風</v>
          </cell>
          <cell r="D10" t="str">
            <v>縣立瑞光國小</v>
          </cell>
        </row>
        <row r="11">
          <cell r="A11">
            <v>5</v>
          </cell>
          <cell r="B11" t="str">
            <v>吳伯宇</v>
          </cell>
          <cell r="D11" t="str">
            <v>縣立中城國小</v>
          </cell>
        </row>
        <row r="12">
          <cell r="A12">
            <v>6</v>
          </cell>
          <cell r="B12" t="str">
            <v>張育鵬</v>
          </cell>
          <cell r="D12" t="str">
            <v>市立大湖國小</v>
          </cell>
        </row>
        <row r="13">
          <cell r="A13">
            <v>7</v>
          </cell>
          <cell r="B13" t="str">
            <v>張丞佐</v>
          </cell>
          <cell r="D13" t="str">
            <v>縣立中城國小</v>
          </cell>
        </row>
        <row r="14">
          <cell r="A14">
            <v>8</v>
          </cell>
          <cell r="B14" t="str">
            <v>張原溥</v>
          </cell>
          <cell r="D14" t="str">
            <v>縣立潮昇國小</v>
          </cell>
        </row>
        <row r="15">
          <cell r="A15">
            <v>9</v>
          </cell>
          <cell r="B15" t="str">
            <v>蔡承祐</v>
          </cell>
          <cell r="D15" t="str">
            <v>市立新甲國小</v>
          </cell>
        </row>
        <row r="16">
          <cell r="A16">
            <v>10</v>
          </cell>
          <cell r="B16" t="str">
            <v>莊檳豪</v>
          </cell>
          <cell r="D16" t="str">
            <v>市立橫山國小</v>
          </cell>
        </row>
        <row r="17">
          <cell r="A17">
            <v>11</v>
          </cell>
          <cell r="B17" t="str">
            <v>高尚恩</v>
          </cell>
          <cell r="D17" t="str">
            <v>縣立瑞光國小</v>
          </cell>
        </row>
        <row r="18">
          <cell r="A18">
            <v>12</v>
          </cell>
          <cell r="B18" t="str">
            <v>曾宇傑</v>
          </cell>
          <cell r="D18" t="str">
            <v>縣立信義國小</v>
          </cell>
        </row>
        <row r="19">
          <cell r="A19">
            <v>13</v>
          </cell>
          <cell r="B19" t="str">
            <v>黃致遠</v>
          </cell>
          <cell r="D19" t="str">
            <v>市立億載國小</v>
          </cell>
        </row>
        <row r="20">
          <cell r="A20">
            <v>14</v>
          </cell>
          <cell r="B20" t="str">
            <v>貝當·吾茂</v>
          </cell>
          <cell r="D20" t="str">
            <v>市立加昌國小</v>
          </cell>
        </row>
        <row r="21">
          <cell r="A21">
            <v>15</v>
          </cell>
          <cell r="B21" t="str">
            <v>王證維</v>
          </cell>
          <cell r="D21" t="str">
            <v>市立三民區民族國小</v>
          </cell>
        </row>
        <row r="22">
          <cell r="A22">
            <v>16</v>
          </cell>
          <cell r="B22" t="str">
            <v>王子宸</v>
          </cell>
          <cell r="D22" t="str">
            <v>市立三民區民族國小</v>
          </cell>
        </row>
        <row r="23">
          <cell r="A23">
            <v>17</v>
          </cell>
          <cell r="B23" t="str">
            <v>許棨翔</v>
          </cell>
          <cell r="D23" t="str">
            <v>市立三民區民族國小</v>
          </cell>
        </row>
        <row r="24">
          <cell r="A24">
            <v>18</v>
          </cell>
          <cell r="B24" t="str">
            <v>陳子諒</v>
          </cell>
          <cell r="D24" t="str">
            <v>市立三民區民族國小</v>
          </cell>
        </row>
        <row r="25">
          <cell r="A25">
            <v>19</v>
          </cell>
          <cell r="B25" t="str">
            <v>陳證翔</v>
          </cell>
          <cell r="D25" t="str">
            <v>市立三民區民族國小</v>
          </cell>
        </row>
        <row r="26">
          <cell r="A26">
            <v>20</v>
          </cell>
          <cell r="B26" t="str">
            <v>張庭瑋</v>
          </cell>
          <cell r="D26" t="str">
            <v>市立光武國小</v>
          </cell>
        </row>
        <row r="27">
          <cell r="A27">
            <v>21</v>
          </cell>
          <cell r="B27" t="str">
            <v>呂俊彥</v>
          </cell>
          <cell r="D27" t="str">
            <v>市立光武國小</v>
          </cell>
        </row>
        <row r="28">
          <cell r="A28">
            <v>22</v>
          </cell>
          <cell r="B28" t="str">
            <v>黃鋐仁</v>
          </cell>
          <cell r="D28" t="str">
            <v>市立崑山國小</v>
          </cell>
        </row>
        <row r="29">
          <cell r="A29">
            <v>23</v>
          </cell>
          <cell r="B29" t="str">
            <v>蔡東翰</v>
          </cell>
          <cell r="D29" t="str">
            <v>市立陽明國小</v>
          </cell>
        </row>
        <row r="30">
          <cell r="A30">
            <v>24</v>
          </cell>
          <cell r="B30" t="str">
            <v>林彥宇</v>
          </cell>
          <cell r="D30" t="str">
            <v>市立陽明國小</v>
          </cell>
        </row>
        <row r="31">
          <cell r="A31">
            <v>25</v>
          </cell>
          <cell r="B31" t="str">
            <v>高誠鈞</v>
          </cell>
          <cell r="D31" t="str">
            <v>市立新甲國小</v>
          </cell>
        </row>
        <row r="32">
          <cell r="A32">
            <v>26</v>
          </cell>
          <cell r="B32" t="str">
            <v>許宇兆</v>
          </cell>
          <cell r="D32" t="str">
            <v>市立新甲國小</v>
          </cell>
        </row>
        <row r="33">
          <cell r="A33">
            <v>27</v>
          </cell>
          <cell r="B33" t="str">
            <v>許啟翔</v>
          </cell>
          <cell r="D33" t="str">
            <v>市立新甲國小</v>
          </cell>
        </row>
        <row r="34">
          <cell r="A34">
            <v>28</v>
          </cell>
          <cell r="B34" t="str">
            <v>劉育綸</v>
          </cell>
          <cell r="D34" t="str">
            <v>市立福山國小</v>
          </cell>
        </row>
        <row r="35">
          <cell r="A35">
            <v>29</v>
          </cell>
          <cell r="B35" t="str">
            <v>梁振宇</v>
          </cell>
          <cell r="D35" t="str">
            <v>市立福山國小</v>
          </cell>
        </row>
        <row r="36">
          <cell r="A36">
            <v>30</v>
          </cell>
          <cell r="B36" t="str">
            <v>王英楷</v>
          </cell>
          <cell r="D36" t="str">
            <v>市立福山國小</v>
          </cell>
        </row>
        <row r="37">
          <cell r="A37">
            <v>31</v>
          </cell>
          <cell r="B37" t="str">
            <v>郭瑋誠</v>
          </cell>
          <cell r="D37" t="str">
            <v>市立福山國小</v>
          </cell>
        </row>
        <row r="38">
          <cell r="A38">
            <v>32</v>
          </cell>
          <cell r="B38" t="str">
            <v>卓宣仰</v>
          </cell>
          <cell r="D38" t="str">
            <v>市立福山國小</v>
          </cell>
        </row>
        <row r="39">
          <cell r="A39">
            <v>33</v>
          </cell>
          <cell r="B39" t="str">
            <v>林書民</v>
          </cell>
          <cell r="D39" t="str">
            <v>市立黎明國小</v>
          </cell>
        </row>
        <row r="40">
          <cell r="A40">
            <v>34</v>
          </cell>
          <cell r="B40" t="str">
            <v>吳立倫</v>
          </cell>
          <cell r="D40" t="str">
            <v>市立龍潭國小</v>
          </cell>
        </row>
        <row r="41">
          <cell r="A41">
            <v>35</v>
          </cell>
          <cell r="B41" t="str">
            <v>洪維德</v>
          </cell>
          <cell r="D41" t="str">
            <v>縣立信義國小</v>
          </cell>
        </row>
        <row r="42">
          <cell r="A42">
            <v>36</v>
          </cell>
          <cell r="B42" t="str">
            <v>周鈞越</v>
          </cell>
          <cell r="D42" t="str">
            <v>縣立瑞光國小</v>
          </cell>
        </row>
        <row r="43">
          <cell r="A43">
            <v>37</v>
          </cell>
          <cell r="B43" t="str">
            <v>游鎮豪</v>
          </cell>
          <cell r="D43" t="str">
            <v>縣立僑光國小</v>
          </cell>
        </row>
        <row r="44">
          <cell r="A44">
            <v>38</v>
          </cell>
          <cell r="B44" t="str">
            <v>洪承楷</v>
          </cell>
          <cell r="D44" t="str">
            <v>縣立僑光國小</v>
          </cell>
        </row>
        <row r="45">
          <cell r="A45">
            <v>39</v>
          </cell>
          <cell r="B45" t="str">
            <v>吳紹瑋</v>
          </cell>
          <cell r="D45" t="str">
            <v>縣立僑光國小</v>
          </cell>
        </row>
        <row r="46">
          <cell r="A46">
            <v>40</v>
          </cell>
          <cell r="B46" t="str">
            <v>曾偉倫</v>
          </cell>
          <cell r="D46" t="str">
            <v>縣立僑光國小</v>
          </cell>
        </row>
        <row r="47">
          <cell r="A47">
            <v>41</v>
          </cell>
          <cell r="B47" t="str">
            <v>陳韋霖</v>
          </cell>
          <cell r="D47" t="str">
            <v>縣立潮昇國小</v>
          </cell>
        </row>
        <row r="48">
          <cell r="A48">
            <v>42</v>
          </cell>
          <cell r="B48" t="str">
            <v>徐宇洋</v>
          </cell>
          <cell r="D48" t="str">
            <v>縣立潮昇國小</v>
          </cell>
        </row>
        <row r="49">
          <cell r="A49">
            <v>43</v>
          </cell>
          <cell r="B49" t="str">
            <v>吳柏勻</v>
          </cell>
          <cell r="D49" t="str">
            <v>市立億載國小</v>
          </cell>
        </row>
        <row r="50">
          <cell r="A50">
            <v>44</v>
          </cell>
          <cell r="B50" t="str">
            <v>bye</v>
          </cell>
        </row>
        <row r="55">
          <cell r="B55" t="str">
            <v>bye</v>
          </cell>
        </row>
        <row r="66">
          <cell r="B66" t="str">
            <v>bye</v>
          </cell>
        </row>
      </sheetData>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 SetUp"/>
      <sheetName val="四女準備名單"/>
      <sheetName val="男單16籤"/>
      <sheetName val="男單32籤"/>
      <sheetName val="男單128籤"/>
      <sheetName val="四男準備名單"/>
      <sheetName val="單16籤"/>
      <sheetName val="單128籤"/>
      <sheetName val="單32籤"/>
      <sheetName val="四男64籤"/>
      <sheetName val="男雙準備名單"/>
      <sheetName val="男雙16籤"/>
      <sheetName val="男雙32籤"/>
      <sheetName val="男雙64籤"/>
      <sheetName val="女雙準備名單"/>
      <sheetName val="女雙16籤"/>
      <sheetName val="女雙32籤"/>
      <sheetName val="女雙64籤"/>
      <sheetName val="四男"/>
    </sheetNames>
    <definedNames>
      <definedName name="Jun_Hide_CU"/>
      <definedName name="Jun_Show_CU"/>
    </definedNames>
    <sheetDataSet>
      <sheetData sheetId="0" refreshError="1">
        <row r="8">
          <cell r="A8" t="str">
            <v>第十六屆福興盃全國大專暨青少年網球錦標賽</v>
          </cell>
        </row>
        <row r="10">
          <cell r="C10" t="str">
            <v>中山網球場</v>
          </cell>
          <cell r="E10" t="str">
            <v>李朝裕</v>
          </cell>
        </row>
        <row r="12">
          <cell r="A12" t="str">
            <v>107/2/23~3/01</v>
          </cell>
        </row>
      </sheetData>
      <sheetData sheetId="1" refreshError="1"/>
      <sheetData sheetId="2" refreshError="1"/>
      <sheetData sheetId="3" refreshError="1"/>
      <sheetData sheetId="4" refreshError="1"/>
      <sheetData sheetId="5" refreshError="1">
        <row r="7">
          <cell r="A7">
            <v>1</v>
          </cell>
          <cell r="B7" t="str">
            <v>陳冠守</v>
          </cell>
          <cell r="D7" t="str">
            <v>市立龍潭國小</v>
          </cell>
        </row>
        <row r="8">
          <cell r="A8">
            <v>2</v>
          </cell>
          <cell r="B8" t="str">
            <v>陳泓叡</v>
          </cell>
          <cell r="D8" t="str">
            <v>市立東信國小</v>
          </cell>
        </row>
        <row r="9">
          <cell r="A9">
            <v>3</v>
          </cell>
          <cell r="B9" t="str">
            <v>曾子淵</v>
          </cell>
          <cell r="D9" t="str">
            <v>市立三民區民族國小</v>
          </cell>
        </row>
        <row r="10">
          <cell r="A10">
            <v>4</v>
          </cell>
          <cell r="B10" t="str">
            <v>王啟安</v>
          </cell>
          <cell r="D10" t="str">
            <v>國立南科國際實驗高中(國小部)</v>
          </cell>
        </row>
        <row r="11">
          <cell r="A11">
            <v>5</v>
          </cell>
          <cell r="B11" t="str">
            <v>歐子毅</v>
          </cell>
          <cell r="D11" t="str">
            <v>市立三民區民族國小</v>
          </cell>
        </row>
        <row r="12">
          <cell r="A12">
            <v>6</v>
          </cell>
          <cell r="B12" t="str">
            <v>戴奕富</v>
          </cell>
          <cell r="D12" t="str">
            <v>縣立瑞光國小</v>
          </cell>
        </row>
        <row r="13">
          <cell r="A13">
            <v>7</v>
          </cell>
          <cell r="B13" t="str">
            <v>曹哲豪</v>
          </cell>
          <cell r="D13" t="str">
            <v>縣立花壇國小</v>
          </cell>
        </row>
        <row r="14">
          <cell r="A14">
            <v>8</v>
          </cell>
          <cell r="B14" t="str">
            <v>王宥鈞</v>
          </cell>
          <cell r="D14" t="str">
            <v>市立陽明國小</v>
          </cell>
        </row>
        <row r="15">
          <cell r="A15">
            <v>9</v>
          </cell>
          <cell r="B15" t="str">
            <v>莊淯翔</v>
          </cell>
          <cell r="D15" t="str">
            <v>市立三民區民族國小</v>
          </cell>
        </row>
        <row r="16">
          <cell r="A16">
            <v>10</v>
          </cell>
          <cell r="B16" t="str">
            <v>毛冠淮</v>
          </cell>
          <cell r="D16" t="str">
            <v>國立屏東教大實小</v>
          </cell>
        </row>
        <row r="17">
          <cell r="A17">
            <v>11</v>
          </cell>
          <cell r="B17" t="str">
            <v>劉苡硯</v>
          </cell>
          <cell r="D17" t="str">
            <v>市立三民區民族國小</v>
          </cell>
        </row>
        <row r="18">
          <cell r="A18">
            <v>12</v>
          </cell>
          <cell r="B18" t="str">
            <v>王彥珺</v>
          </cell>
          <cell r="D18" t="str">
            <v>市立林森國小</v>
          </cell>
        </row>
        <row r="19">
          <cell r="A19">
            <v>13</v>
          </cell>
          <cell r="B19" t="str">
            <v>王星磊</v>
          </cell>
          <cell r="D19" t="str">
            <v>縣立中城國小</v>
          </cell>
        </row>
        <row r="20">
          <cell r="A20">
            <v>14</v>
          </cell>
          <cell r="B20" t="str">
            <v>李祐澄</v>
          </cell>
          <cell r="D20" t="str">
            <v>市立沙鹿國小</v>
          </cell>
        </row>
        <row r="21">
          <cell r="A21">
            <v>15</v>
          </cell>
          <cell r="B21" t="str">
            <v>蔡承恩</v>
          </cell>
          <cell r="D21" t="str">
            <v>市立永福國小</v>
          </cell>
        </row>
        <row r="22">
          <cell r="A22">
            <v>16</v>
          </cell>
          <cell r="B22" t="str">
            <v>許家程</v>
          </cell>
          <cell r="D22" t="str">
            <v>縣立海豐國小</v>
          </cell>
        </row>
        <row r="23">
          <cell r="A23">
            <v>17</v>
          </cell>
          <cell r="B23" t="str">
            <v>楊哲安</v>
          </cell>
          <cell r="D23" t="str">
            <v>市立三民區民族國小</v>
          </cell>
        </row>
        <row r="24">
          <cell r="A24">
            <v>18</v>
          </cell>
          <cell r="B24" t="str">
            <v>吳建暉</v>
          </cell>
          <cell r="D24" t="str">
            <v>市立光武國小</v>
          </cell>
        </row>
        <row r="25">
          <cell r="A25">
            <v>19</v>
          </cell>
          <cell r="B25" t="str">
            <v>郭載元</v>
          </cell>
          <cell r="D25" t="str">
            <v>市立東信國小</v>
          </cell>
        </row>
        <row r="26">
          <cell r="A26">
            <v>20</v>
          </cell>
          <cell r="B26" t="str">
            <v>鄭程翔</v>
          </cell>
          <cell r="D26" t="str">
            <v>市立油廠國小</v>
          </cell>
        </row>
        <row r="27">
          <cell r="A27">
            <v>21</v>
          </cell>
          <cell r="B27" t="str">
            <v>張硯勛</v>
          </cell>
          <cell r="D27" t="str">
            <v>市立陽明國小</v>
          </cell>
        </row>
        <row r="28">
          <cell r="A28">
            <v>22</v>
          </cell>
          <cell r="B28" t="str">
            <v>陳彥禎</v>
          </cell>
          <cell r="D28" t="str">
            <v>市立陽明國小</v>
          </cell>
        </row>
        <row r="29">
          <cell r="A29">
            <v>23</v>
          </cell>
          <cell r="B29" t="str">
            <v>陳彥宇</v>
          </cell>
          <cell r="D29" t="str">
            <v>市立陽明國小</v>
          </cell>
        </row>
        <row r="30">
          <cell r="A30">
            <v>24</v>
          </cell>
          <cell r="B30" t="str">
            <v>謝以恩</v>
          </cell>
          <cell r="D30" t="str">
            <v>市立陽明國小</v>
          </cell>
        </row>
        <row r="31">
          <cell r="A31">
            <v>25</v>
          </cell>
          <cell r="B31" t="str">
            <v>許宇飛</v>
          </cell>
          <cell r="D31" t="str">
            <v>市立新甲國小</v>
          </cell>
        </row>
        <row r="32">
          <cell r="A32">
            <v>26</v>
          </cell>
          <cell r="B32" t="str">
            <v>朱翊愷</v>
          </cell>
          <cell r="D32" t="str">
            <v>市立新甲國小</v>
          </cell>
        </row>
        <row r="33">
          <cell r="A33">
            <v>27</v>
          </cell>
          <cell r="B33" t="str">
            <v>陳冠錡</v>
          </cell>
          <cell r="D33" t="str">
            <v>市立福山國小</v>
          </cell>
        </row>
        <row r="34">
          <cell r="A34">
            <v>28</v>
          </cell>
          <cell r="B34" t="str">
            <v>詹鎮宇</v>
          </cell>
          <cell r="D34" t="str">
            <v>市立福山國小</v>
          </cell>
        </row>
        <row r="35">
          <cell r="A35">
            <v>29</v>
          </cell>
          <cell r="B35" t="str">
            <v>陳宥廷</v>
          </cell>
          <cell r="D35" t="str">
            <v>市立福山國小</v>
          </cell>
        </row>
        <row r="36">
          <cell r="A36">
            <v>30</v>
          </cell>
          <cell r="B36" t="str">
            <v>李皇賜</v>
          </cell>
          <cell r="D36" t="str">
            <v>市立福山國小</v>
          </cell>
        </row>
        <row r="37">
          <cell r="A37">
            <v>31</v>
          </cell>
          <cell r="B37" t="str">
            <v>王浩丞</v>
          </cell>
          <cell r="D37" t="str">
            <v>市立福山國小</v>
          </cell>
        </row>
        <row r="38">
          <cell r="A38">
            <v>32</v>
          </cell>
          <cell r="B38" t="str">
            <v>鄭智遠</v>
          </cell>
          <cell r="D38" t="str">
            <v>市立福山國小</v>
          </cell>
        </row>
        <row r="39">
          <cell r="A39">
            <v>33</v>
          </cell>
          <cell r="B39" t="str">
            <v>饒睿豐</v>
          </cell>
          <cell r="D39" t="str">
            <v>市立福山國小</v>
          </cell>
        </row>
        <row r="40">
          <cell r="A40">
            <v>34</v>
          </cell>
          <cell r="B40" t="str">
            <v>陳宥霖</v>
          </cell>
          <cell r="D40" t="str">
            <v>市立億載國小</v>
          </cell>
        </row>
        <row r="41">
          <cell r="A41">
            <v>35</v>
          </cell>
          <cell r="B41" t="str">
            <v>張騰中</v>
          </cell>
          <cell r="D41" t="str">
            <v>市立龍華國小　</v>
          </cell>
        </row>
        <row r="42">
          <cell r="A42">
            <v>36</v>
          </cell>
          <cell r="B42" t="str">
            <v>林奕麒</v>
          </cell>
          <cell r="D42" t="str">
            <v>市立龍潭國小</v>
          </cell>
        </row>
        <row r="43">
          <cell r="A43">
            <v>37</v>
          </cell>
          <cell r="B43" t="str">
            <v>吳立晟</v>
          </cell>
          <cell r="D43" t="str">
            <v>市立龍潭國小</v>
          </cell>
        </row>
        <row r="44">
          <cell r="A44">
            <v>38</v>
          </cell>
          <cell r="B44" t="str">
            <v>董仲禮</v>
          </cell>
          <cell r="D44" t="str">
            <v>高雄美國學校</v>
          </cell>
        </row>
        <row r="45">
          <cell r="A45">
            <v>39</v>
          </cell>
          <cell r="B45" t="str">
            <v>楊庭禾</v>
          </cell>
          <cell r="D45" t="str">
            <v>國立南科國際實驗高中(國小部)</v>
          </cell>
        </row>
        <row r="46">
          <cell r="A46">
            <v>40</v>
          </cell>
          <cell r="B46" t="str">
            <v>趙嶍椲</v>
          </cell>
          <cell r="D46" t="str">
            <v>縣立信義國小</v>
          </cell>
        </row>
        <row r="47">
          <cell r="A47">
            <v>41</v>
          </cell>
          <cell r="B47" t="str">
            <v>成書宇</v>
          </cell>
          <cell r="D47" t="str">
            <v>縣立信義國小</v>
          </cell>
        </row>
        <row r="48">
          <cell r="A48">
            <v>42</v>
          </cell>
          <cell r="B48" t="str">
            <v>王暉廷</v>
          </cell>
          <cell r="D48" t="str">
            <v>縣立海豐國小</v>
          </cell>
        </row>
        <row r="49">
          <cell r="A49">
            <v>43</v>
          </cell>
          <cell r="B49" t="str">
            <v>陳極語</v>
          </cell>
          <cell r="D49" t="str">
            <v>縣立勝利國小</v>
          </cell>
        </row>
        <row r="50">
          <cell r="A50">
            <v>44</v>
          </cell>
          <cell r="B50" t="str">
            <v>陳亞成</v>
          </cell>
          <cell r="D50" t="str">
            <v>縣立瑞光國小</v>
          </cell>
        </row>
        <row r="51">
          <cell r="A51">
            <v>45</v>
          </cell>
          <cell r="B51" t="str">
            <v>蕭鴻祥</v>
          </cell>
          <cell r="D51" t="str">
            <v>縣立僑光國小</v>
          </cell>
        </row>
        <row r="52">
          <cell r="A52">
            <v>46</v>
          </cell>
          <cell r="B52" t="str">
            <v>洪柏勛</v>
          </cell>
          <cell r="D52" t="str">
            <v>縣立僑光國小</v>
          </cell>
        </row>
        <row r="53">
          <cell r="A53">
            <v>47</v>
          </cell>
          <cell r="B53" t="str">
            <v>林聖鈞</v>
          </cell>
          <cell r="D53" t="str">
            <v>縣立僑光國小</v>
          </cell>
        </row>
        <row r="54">
          <cell r="A54">
            <v>48</v>
          </cell>
          <cell r="B54" t="str">
            <v>李峻宇</v>
          </cell>
          <cell r="D54" t="str">
            <v>縣立僑光國小</v>
          </cell>
        </row>
        <row r="55">
          <cell r="A55">
            <v>49</v>
          </cell>
          <cell r="B55" t="str">
            <v>洪煜傑</v>
          </cell>
          <cell r="D55" t="str">
            <v>縣立僑光國小</v>
          </cell>
        </row>
        <row r="56">
          <cell r="A56">
            <v>50</v>
          </cell>
          <cell r="B56" t="str">
            <v>曾偉銓</v>
          </cell>
          <cell r="D56" t="str">
            <v>縣立僑光國小</v>
          </cell>
        </row>
        <row r="57">
          <cell r="A57">
            <v>51</v>
          </cell>
          <cell r="B57" t="str">
            <v>林聖喬</v>
          </cell>
          <cell r="D57" t="str">
            <v>縣立僑光國小</v>
          </cell>
        </row>
        <row r="58">
          <cell r="A58">
            <v>52</v>
          </cell>
          <cell r="B58" t="str">
            <v>張溫彥綸</v>
          </cell>
          <cell r="D58" t="str">
            <v>縣立潮昇國小</v>
          </cell>
        </row>
        <row r="59">
          <cell r="A59">
            <v>53</v>
          </cell>
        </row>
        <row r="60">
          <cell r="A60">
            <v>54</v>
          </cell>
        </row>
        <row r="61">
          <cell r="A61">
            <v>55</v>
          </cell>
          <cell r="B61" t="str">
            <v>bye</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5.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0">
    <pageSetUpPr fitToPage="1"/>
  </sheetPr>
  <dimension ref="A1:S70"/>
  <sheetViews>
    <sheetView showGridLines="0" showZeros="0" topLeftCell="A4" workbookViewId="0">
      <selection activeCell="I4" sqref="I1:O1048576"/>
    </sheetView>
  </sheetViews>
  <sheetFormatPr defaultRowHeight="13.8" x14ac:dyDescent="0.25"/>
  <cols>
    <col min="1" max="2" width="3.33203125" customWidth="1"/>
    <col min="3" max="3" width="4.6640625" customWidth="1"/>
    <col min="4" max="4" width="4.33203125" customWidth="1"/>
    <col min="5" max="5" width="8.21875" customWidth="1"/>
    <col min="6" max="6" width="2.109375" customWidth="1"/>
    <col min="7" max="7" width="5.88671875" customWidth="1"/>
    <col min="8" max="8" width="9.77734375" style="74" customWidth="1"/>
    <col min="9" max="9" width="10.6640625" style="132" customWidth="1"/>
    <col min="10" max="10" width="1.6640625" style="213" customWidth="1"/>
    <col min="11" max="11" width="10.6640625" style="132" customWidth="1"/>
    <col min="12" max="12" width="1.6640625" style="214" customWidth="1"/>
    <col min="13" max="13" width="10.6640625" style="132" customWidth="1"/>
    <col min="14" max="14" width="1.6640625" style="213" customWidth="1"/>
    <col min="15" max="15" width="10.6640625" style="132" customWidth="1"/>
    <col min="16" max="16" width="1.6640625" style="75" customWidth="1"/>
    <col min="17" max="17" width="0" hidden="1" customWidth="1"/>
    <col min="18" max="18" width="8.6640625" customWidth="1"/>
    <col min="19" max="19" width="9.109375" hidden="1" customWidth="1"/>
    <col min="257" max="258" width="3.33203125" customWidth="1"/>
    <col min="259" max="259" width="4.6640625" customWidth="1"/>
    <col min="260" max="260" width="4.33203125" customWidth="1"/>
    <col min="261" max="261" width="12.6640625" customWidth="1"/>
    <col min="262" max="262" width="7.6640625" customWidth="1"/>
    <col min="263" max="263" width="5.88671875" customWidth="1"/>
    <col min="264" max="264" width="5.33203125" customWidth="1"/>
    <col min="265" max="265" width="10.6640625" customWidth="1"/>
    <col min="266" max="266" width="1.6640625" customWidth="1"/>
    <col min="267" max="267" width="10.6640625" customWidth="1"/>
    <col min="268" max="268" width="1.6640625" customWidth="1"/>
    <col min="269" max="269" width="10.6640625" customWidth="1"/>
    <col min="270" max="270" width="1.6640625" customWidth="1"/>
    <col min="271" max="271" width="10.6640625" customWidth="1"/>
    <col min="272" max="272" width="1.6640625" customWidth="1"/>
    <col min="273" max="273" width="0" hidden="1" customWidth="1"/>
    <col min="274" max="274" width="8.6640625" customWidth="1"/>
    <col min="275" max="275" width="0" hidden="1" customWidth="1"/>
    <col min="513" max="514" width="3.33203125" customWidth="1"/>
    <col min="515" max="515" width="4.6640625" customWidth="1"/>
    <col min="516" max="516" width="4.33203125" customWidth="1"/>
    <col min="517" max="517" width="12.6640625" customWidth="1"/>
    <col min="518" max="518" width="7.6640625" customWidth="1"/>
    <col min="519" max="519" width="5.88671875" customWidth="1"/>
    <col min="520" max="520" width="5.33203125" customWidth="1"/>
    <col min="521" max="521" width="10.6640625" customWidth="1"/>
    <col min="522" max="522" width="1.6640625" customWidth="1"/>
    <col min="523" max="523" width="10.6640625" customWidth="1"/>
    <col min="524" max="524" width="1.6640625" customWidth="1"/>
    <col min="525" max="525" width="10.6640625" customWidth="1"/>
    <col min="526" max="526" width="1.6640625" customWidth="1"/>
    <col min="527" max="527" width="10.6640625" customWidth="1"/>
    <col min="528" max="528" width="1.6640625" customWidth="1"/>
    <col min="529" max="529" width="0" hidden="1" customWidth="1"/>
    <col min="530" max="530" width="8.6640625" customWidth="1"/>
    <col min="531" max="531" width="0" hidden="1" customWidth="1"/>
    <col min="769" max="770" width="3.33203125" customWidth="1"/>
    <col min="771" max="771" width="4.6640625" customWidth="1"/>
    <col min="772" max="772" width="4.33203125" customWidth="1"/>
    <col min="773" max="773" width="12.6640625" customWidth="1"/>
    <col min="774" max="774" width="7.6640625" customWidth="1"/>
    <col min="775" max="775" width="5.88671875" customWidth="1"/>
    <col min="776" max="776" width="5.33203125" customWidth="1"/>
    <col min="777" max="777" width="10.6640625" customWidth="1"/>
    <col min="778" max="778" width="1.6640625" customWidth="1"/>
    <col min="779" max="779" width="10.6640625" customWidth="1"/>
    <col min="780" max="780" width="1.6640625" customWidth="1"/>
    <col min="781" max="781" width="10.6640625" customWidth="1"/>
    <col min="782" max="782" width="1.6640625" customWidth="1"/>
    <col min="783" max="783" width="10.6640625" customWidth="1"/>
    <col min="784" max="784" width="1.6640625" customWidth="1"/>
    <col min="785" max="785" width="0" hidden="1" customWidth="1"/>
    <col min="786" max="786" width="8.6640625" customWidth="1"/>
    <col min="787" max="787" width="0" hidden="1" customWidth="1"/>
    <col min="1025" max="1026" width="3.33203125" customWidth="1"/>
    <col min="1027" max="1027" width="4.6640625" customWidth="1"/>
    <col min="1028" max="1028" width="4.33203125" customWidth="1"/>
    <col min="1029" max="1029" width="12.6640625" customWidth="1"/>
    <col min="1030" max="1030" width="7.6640625" customWidth="1"/>
    <col min="1031" max="1031" width="5.88671875" customWidth="1"/>
    <col min="1032" max="1032" width="5.33203125" customWidth="1"/>
    <col min="1033" max="1033" width="10.6640625" customWidth="1"/>
    <col min="1034" max="1034" width="1.6640625" customWidth="1"/>
    <col min="1035" max="1035" width="10.6640625" customWidth="1"/>
    <col min="1036" max="1036" width="1.6640625" customWidth="1"/>
    <col min="1037" max="1037" width="10.6640625" customWidth="1"/>
    <col min="1038" max="1038" width="1.6640625" customWidth="1"/>
    <col min="1039" max="1039" width="10.6640625" customWidth="1"/>
    <col min="1040" max="1040" width="1.6640625" customWidth="1"/>
    <col min="1041" max="1041" width="0" hidden="1" customWidth="1"/>
    <col min="1042" max="1042" width="8.6640625" customWidth="1"/>
    <col min="1043" max="1043" width="0" hidden="1" customWidth="1"/>
    <col min="1281" max="1282" width="3.33203125" customWidth="1"/>
    <col min="1283" max="1283" width="4.6640625" customWidth="1"/>
    <col min="1284" max="1284" width="4.33203125" customWidth="1"/>
    <col min="1285" max="1285" width="12.6640625" customWidth="1"/>
    <col min="1286" max="1286" width="7.6640625" customWidth="1"/>
    <col min="1287" max="1287" width="5.88671875" customWidth="1"/>
    <col min="1288" max="1288" width="5.33203125" customWidth="1"/>
    <col min="1289" max="1289" width="10.6640625" customWidth="1"/>
    <col min="1290" max="1290" width="1.6640625" customWidth="1"/>
    <col min="1291" max="1291" width="10.6640625" customWidth="1"/>
    <col min="1292" max="1292" width="1.6640625" customWidth="1"/>
    <col min="1293" max="1293" width="10.6640625" customWidth="1"/>
    <col min="1294" max="1294" width="1.6640625" customWidth="1"/>
    <col min="1295" max="1295" width="10.6640625" customWidth="1"/>
    <col min="1296" max="1296" width="1.6640625" customWidth="1"/>
    <col min="1297" max="1297" width="0" hidden="1" customWidth="1"/>
    <col min="1298" max="1298" width="8.6640625" customWidth="1"/>
    <col min="1299" max="1299" width="0" hidden="1" customWidth="1"/>
    <col min="1537" max="1538" width="3.33203125" customWidth="1"/>
    <col min="1539" max="1539" width="4.6640625" customWidth="1"/>
    <col min="1540" max="1540" width="4.33203125" customWidth="1"/>
    <col min="1541" max="1541" width="12.6640625" customWidth="1"/>
    <col min="1542" max="1542" width="7.6640625" customWidth="1"/>
    <col min="1543" max="1543" width="5.88671875" customWidth="1"/>
    <col min="1544" max="1544" width="5.33203125" customWidth="1"/>
    <col min="1545" max="1545" width="10.6640625" customWidth="1"/>
    <col min="1546" max="1546" width="1.6640625" customWidth="1"/>
    <col min="1547" max="1547" width="10.6640625" customWidth="1"/>
    <col min="1548" max="1548" width="1.6640625" customWidth="1"/>
    <col min="1549" max="1549" width="10.6640625" customWidth="1"/>
    <col min="1550" max="1550" width="1.6640625" customWidth="1"/>
    <col min="1551" max="1551" width="10.6640625" customWidth="1"/>
    <col min="1552" max="1552" width="1.6640625" customWidth="1"/>
    <col min="1553" max="1553" width="0" hidden="1" customWidth="1"/>
    <col min="1554" max="1554" width="8.6640625" customWidth="1"/>
    <col min="1555" max="1555" width="0" hidden="1" customWidth="1"/>
    <col min="1793" max="1794" width="3.33203125" customWidth="1"/>
    <col min="1795" max="1795" width="4.6640625" customWidth="1"/>
    <col min="1796" max="1796" width="4.33203125" customWidth="1"/>
    <col min="1797" max="1797" width="12.6640625" customWidth="1"/>
    <col min="1798" max="1798" width="7.6640625" customWidth="1"/>
    <col min="1799" max="1799" width="5.88671875" customWidth="1"/>
    <col min="1800" max="1800" width="5.33203125" customWidth="1"/>
    <col min="1801" max="1801" width="10.6640625" customWidth="1"/>
    <col min="1802" max="1802" width="1.6640625" customWidth="1"/>
    <col min="1803" max="1803" width="10.6640625" customWidth="1"/>
    <col min="1804" max="1804" width="1.6640625" customWidth="1"/>
    <col min="1805" max="1805" width="10.6640625" customWidth="1"/>
    <col min="1806" max="1806" width="1.6640625" customWidth="1"/>
    <col min="1807" max="1807" width="10.6640625" customWidth="1"/>
    <col min="1808" max="1808" width="1.6640625" customWidth="1"/>
    <col min="1809" max="1809" width="0" hidden="1" customWidth="1"/>
    <col min="1810" max="1810" width="8.6640625" customWidth="1"/>
    <col min="1811" max="1811" width="0" hidden="1" customWidth="1"/>
    <col min="2049" max="2050" width="3.33203125" customWidth="1"/>
    <col min="2051" max="2051" width="4.6640625" customWidth="1"/>
    <col min="2052" max="2052" width="4.33203125" customWidth="1"/>
    <col min="2053" max="2053" width="12.6640625" customWidth="1"/>
    <col min="2054" max="2054" width="7.6640625" customWidth="1"/>
    <col min="2055" max="2055" width="5.88671875" customWidth="1"/>
    <col min="2056" max="2056" width="5.33203125" customWidth="1"/>
    <col min="2057" max="2057" width="10.6640625" customWidth="1"/>
    <col min="2058" max="2058" width="1.6640625" customWidth="1"/>
    <col min="2059" max="2059" width="10.6640625" customWidth="1"/>
    <col min="2060" max="2060" width="1.6640625" customWidth="1"/>
    <col min="2061" max="2061" width="10.6640625" customWidth="1"/>
    <col min="2062" max="2062" width="1.6640625" customWidth="1"/>
    <col min="2063" max="2063" width="10.6640625" customWidth="1"/>
    <col min="2064" max="2064" width="1.6640625" customWidth="1"/>
    <col min="2065" max="2065" width="0" hidden="1" customWidth="1"/>
    <col min="2066" max="2066" width="8.6640625" customWidth="1"/>
    <col min="2067" max="2067" width="0" hidden="1" customWidth="1"/>
    <col min="2305" max="2306" width="3.33203125" customWidth="1"/>
    <col min="2307" max="2307" width="4.6640625" customWidth="1"/>
    <col min="2308" max="2308" width="4.33203125" customWidth="1"/>
    <col min="2309" max="2309" width="12.6640625" customWidth="1"/>
    <col min="2310" max="2310" width="7.6640625" customWidth="1"/>
    <col min="2311" max="2311" width="5.88671875" customWidth="1"/>
    <col min="2312" max="2312" width="5.33203125" customWidth="1"/>
    <col min="2313" max="2313" width="10.6640625" customWidth="1"/>
    <col min="2314" max="2314" width="1.6640625" customWidth="1"/>
    <col min="2315" max="2315" width="10.6640625" customWidth="1"/>
    <col min="2316" max="2316" width="1.6640625" customWidth="1"/>
    <col min="2317" max="2317" width="10.6640625" customWidth="1"/>
    <col min="2318" max="2318" width="1.6640625" customWidth="1"/>
    <col min="2319" max="2319" width="10.6640625" customWidth="1"/>
    <col min="2320" max="2320" width="1.6640625" customWidth="1"/>
    <col min="2321" max="2321" width="0" hidden="1" customWidth="1"/>
    <col min="2322" max="2322" width="8.6640625" customWidth="1"/>
    <col min="2323" max="2323" width="0" hidden="1" customWidth="1"/>
    <col min="2561" max="2562" width="3.33203125" customWidth="1"/>
    <col min="2563" max="2563" width="4.6640625" customWidth="1"/>
    <col min="2564" max="2564" width="4.33203125" customWidth="1"/>
    <col min="2565" max="2565" width="12.6640625" customWidth="1"/>
    <col min="2566" max="2566" width="7.6640625" customWidth="1"/>
    <col min="2567" max="2567" width="5.88671875" customWidth="1"/>
    <col min="2568" max="2568" width="5.33203125" customWidth="1"/>
    <col min="2569" max="2569" width="10.6640625" customWidth="1"/>
    <col min="2570" max="2570" width="1.6640625" customWidth="1"/>
    <col min="2571" max="2571" width="10.6640625" customWidth="1"/>
    <col min="2572" max="2572" width="1.6640625" customWidth="1"/>
    <col min="2573" max="2573" width="10.6640625" customWidth="1"/>
    <col min="2574" max="2574" width="1.6640625" customWidth="1"/>
    <col min="2575" max="2575" width="10.6640625" customWidth="1"/>
    <col min="2576" max="2576" width="1.6640625" customWidth="1"/>
    <col min="2577" max="2577" width="0" hidden="1" customWidth="1"/>
    <col min="2578" max="2578" width="8.6640625" customWidth="1"/>
    <col min="2579" max="2579" width="0" hidden="1" customWidth="1"/>
    <col min="2817" max="2818" width="3.33203125" customWidth="1"/>
    <col min="2819" max="2819" width="4.6640625" customWidth="1"/>
    <col min="2820" max="2820" width="4.33203125" customWidth="1"/>
    <col min="2821" max="2821" width="12.6640625" customWidth="1"/>
    <col min="2822" max="2822" width="7.6640625" customWidth="1"/>
    <col min="2823" max="2823" width="5.88671875" customWidth="1"/>
    <col min="2824" max="2824" width="5.33203125" customWidth="1"/>
    <col min="2825" max="2825" width="10.6640625" customWidth="1"/>
    <col min="2826" max="2826" width="1.6640625" customWidth="1"/>
    <col min="2827" max="2827" width="10.6640625" customWidth="1"/>
    <col min="2828" max="2828" width="1.6640625" customWidth="1"/>
    <col min="2829" max="2829" width="10.6640625" customWidth="1"/>
    <col min="2830" max="2830" width="1.6640625" customWidth="1"/>
    <col min="2831" max="2831" width="10.6640625" customWidth="1"/>
    <col min="2832" max="2832" width="1.6640625" customWidth="1"/>
    <col min="2833" max="2833" width="0" hidden="1" customWidth="1"/>
    <col min="2834" max="2834" width="8.6640625" customWidth="1"/>
    <col min="2835" max="2835" width="0" hidden="1" customWidth="1"/>
    <col min="3073" max="3074" width="3.33203125" customWidth="1"/>
    <col min="3075" max="3075" width="4.6640625" customWidth="1"/>
    <col min="3076" max="3076" width="4.33203125" customWidth="1"/>
    <col min="3077" max="3077" width="12.6640625" customWidth="1"/>
    <col min="3078" max="3078" width="7.6640625" customWidth="1"/>
    <col min="3079" max="3079" width="5.88671875" customWidth="1"/>
    <col min="3080" max="3080" width="5.33203125" customWidth="1"/>
    <col min="3081" max="3081" width="10.6640625" customWidth="1"/>
    <col min="3082" max="3082" width="1.6640625" customWidth="1"/>
    <col min="3083" max="3083" width="10.6640625" customWidth="1"/>
    <col min="3084" max="3084" width="1.6640625" customWidth="1"/>
    <col min="3085" max="3085" width="10.6640625" customWidth="1"/>
    <col min="3086" max="3086" width="1.6640625" customWidth="1"/>
    <col min="3087" max="3087" width="10.6640625" customWidth="1"/>
    <col min="3088" max="3088" width="1.6640625" customWidth="1"/>
    <col min="3089" max="3089" width="0" hidden="1" customWidth="1"/>
    <col min="3090" max="3090" width="8.6640625" customWidth="1"/>
    <col min="3091" max="3091" width="0" hidden="1" customWidth="1"/>
    <col min="3329" max="3330" width="3.33203125" customWidth="1"/>
    <col min="3331" max="3331" width="4.6640625" customWidth="1"/>
    <col min="3332" max="3332" width="4.33203125" customWidth="1"/>
    <col min="3333" max="3333" width="12.6640625" customWidth="1"/>
    <col min="3334" max="3334" width="7.6640625" customWidth="1"/>
    <col min="3335" max="3335" width="5.88671875" customWidth="1"/>
    <col min="3336" max="3336" width="5.33203125" customWidth="1"/>
    <col min="3337" max="3337" width="10.6640625" customWidth="1"/>
    <col min="3338" max="3338" width="1.6640625" customWidth="1"/>
    <col min="3339" max="3339" width="10.6640625" customWidth="1"/>
    <col min="3340" max="3340" width="1.6640625" customWidth="1"/>
    <col min="3341" max="3341" width="10.6640625" customWidth="1"/>
    <col min="3342" max="3342" width="1.6640625" customWidth="1"/>
    <col min="3343" max="3343" width="10.6640625" customWidth="1"/>
    <col min="3344" max="3344" width="1.6640625" customWidth="1"/>
    <col min="3345" max="3345" width="0" hidden="1" customWidth="1"/>
    <col min="3346" max="3346" width="8.6640625" customWidth="1"/>
    <col min="3347" max="3347" width="0" hidden="1" customWidth="1"/>
    <col min="3585" max="3586" width="3.33203125" customWidth="1"/>
    <col min="3587" max="3587" width="4.6640625" customWidth="1"/>
    <col min="3588" max="3588" width="4.33203125" customWidth="1"/>
    <col min="3589" max="3589" width="12.6640625" customWidth="1"/>
    <col min="3590" max="3590" width="7.6640625" customWidth="1"/>
    <col min="3591" max="3591" width="5.88671875" customWidth="1"/>
    <col min="3592" max="3592" width="5.33203125" customWidth="1"/>
    <col min="3593" max="3593" width="10.6640625" customWidth="1"/>
    <col min="3594" max="3594" width="1.6640625" customWidth="1"/>
    <col min="3595" max="3595" width="10.6640625" customWidth="1"/>
    <col min="3596" max="3596" width="1.6640625" customWidth="1"/>
    <col min="3597" max="3597" width="10.6640625" customWidth="1"/>
    <col min="3598" max="3598" width="1.6640625" customWidth="1"/>
    <col min="3599" max="3599" width="10.6640625" customWidth="1"/>
    <col min="3600" max="3600" width="1.6640625" customWidth="1"/>
    <col min="3601" max="3601" width="0" hidden="1" customWidth="1"/>
    <col min="3602" max="3602" width="8.6640625" customWidth="1"/>
    <col min="3603" max="3603" width="0" hidden="1" customWidth="1"/>
    <col min="3841" max="3842" width="3.33203125" customWidth="1"/>
    <col min="3843" max="3843" width="4.6640625" customWidth="1"/>
    <col min="3844" max="3844" width="4.33203125" customWidth="1"/>
    <col min="3845" max="3845" width="12.6640625" customWidth="1"/>
    <col min="3846" max="3846" width="7.6640625" customWidth="1"/>
    <col min="3847" max="3847" width="5.88671875" customWidth="1"/>
    <col min="3848" max="3848" width="5.33203125" customWidth="1"/>
    <col min="3849" max="3849" width="10.6640625" customWidth="1"/>
    <col min="3850" max="3850" width="1.6640625" customWidth="1"/>
    <col min="3851" max="3851" width="10.6640625" customWidth="1"/>
    <col min="3852" max="3852" width="1.6640625" customWidth="1"/>
    <col min="3853" max="3853" width="10.6640625" customWidth="1"/>
    <col min="3854" max="3854" width="1.6640625" customWidth="1"/>
    <col min="3855" max="3855" width="10.6640625" customWidth="1"/>
    <col min="3856" max="3856" width="1.6640625" customWidth="1"/>
    <col min="3857" max="3857" width="0" hidden="1" customWidth="1"/>
    <col min="3858" max="3858" width="8.6640625" customWidth="1"/>
    <col min="3859" max="3859" width="0" hidden="1" customWidth="1"/>
    <col min="4097" max="4098" width="3.33203125" customWidth="1"/>
    <col min="4099" max="4099" width="4.6640625" customWidth="1"/>
    <col min="4100" max="4100" width="4.33203125" customWidth="1"/>
    <col min="4101" max="4101" width="12.6640625" customWidth="1"/>
    <col min="4102" max="4102" width="7.6640625" customWidth="1"/>
    <col min="4103" max="4103" width="5.88671875" customWidth="1"/>
    <col min="4104" max="4104" width="5.33203125" customWidth="1"/>
    <col min="4105" max="4105" width="10.6640625" customWidth="1"/>
    <col min="4106" max="4106" width="1.6640625" customWidth="1"/>
    <col min="4107" max="4107" width="10.6640625" customWidth="1"/>
    <col min="4108" max="4108" width="1.6640625" customWidth="1"/>
    <col min="4109" max="4109" width="10.6640625" customWidth="1"/>
    <col min="4110" max="4110" width="1.6640625" customWidth="1"/>
    <col min="4111" max="4111" width="10.6640625" customWidth="1"/>
    <col min="4112" max="4112" width="1.6640625" customWidth="1"/>
    <col min="4113" max="4113" width="0" hidden="1" customWidth="1"/>
    <col min="4114" max="4114" width="8.6640625" customWidth="1"/>
    <col min="4115" max="4115" width="0" hidden="1" customWidth="1"/>
    <col min="4353" max="4354" width="3.33203125" customWidth="1"/>
    <col min="4355" max="4355" width="4.6640625" customWidth="1"/>
    <col min="4356" max="4356" width="4.33203125" customWidth="1"/>
    <col min="4357" max="4357" width="12.6640625" customWidth="1"/>
    <col min="4358" max="4358" width="7.6640625" customWidth="1"/>
    <col min="4359" max="4359" width="5.88671875" customWidth="1"/>
    <col min="4360" max="4360" width="5.33203125" customWidth="1"/>
    <col min="4361" max="4361" width="10.6640625" customWidth="1"/>
    <col min="4362" max="4362" width="1.6640625" customWidth="1"/>
    <col min="4363" max="4363" width="10.6640625" customWidth="1"/>
    <col min="4364" max="4364" width="1.6640625" customWidth="1"/>
    <col min="4365" max="4365" width="10.6640625" customWidth="1"/>
    <col min="4366" max="4366" width="1.6640625" customWidth="1"/>
    <col min="4367" max="4367" width="10.6640625" customWidth="1"/>
    <col min="4368" max="4368" width="1.6640625" customWidth="1"/>
    <col min="4369" max="4369" width="0" hidden="1" customWidth="1"/>
    <col min="4370" max="4370" width="8.6640625" customWidth="1"/>
    <col min="4371" max="4371" width="0" hidden="1" customWidth="1"/>
    <col min="4609" max="4610" width="3.33203125" customWidth="1"/>
    <col min="4611" max="4611" width="4.6640625" customWidth="1"/>
    <col min="4612" max="4612" width="4.33203125" customWidth="1"/>
    <col min="4613" max="4613" width="12.6640625" customWidth="1"/>
    <col min="4614" max="4614" width="7.6640625" customWidth="1"/>
    <col min="4615" max="4615" width="5.88671875" customWidth="1"/>
    <col min="4616" max="4616" width="5.33203125" customWidth="1"/>
    <col min="4617" max="4617" width="10.6640625" customWidth="1"/>
    <col min="4618" max="4618" width="1.6640625" customWidth="1"/>
    <col min="4619" max="4619" width="10.6640625" customWidth="1"/>
    <col min="4620" max="4620" width="1.6640625" customWidth="1"/>
    <col min="4621" max="4621" width="10.6640625" customWidth="1"/>
    <col min="4622" max="4622" width="1.6640625" customWidth="1"/>
    <col min="4623" max="4623" width="10.6640625" customWidth="1"/>
    <col min="4624" max="4624" width="1.6640625" customWidth="1"/>
    <col min="4625" max="4625" width="0" hidden="1" customWidth="1"/>
    <col min="4626" max="4626" width="8.6640625" customWidth="1"/>
    <col min="4627" max="4627" width="0" hidden="1" customWidth="1"/>
    <col min="4865" max="4866" width="3.33203125" customWidth="1"/>
    <col min="4867" max="4867" width="4.6640625" customWidth="1"/>
    <col min="4868" max="4868" width="4.33203125" customWidth="1"/>
    <col min="4869" max="4869" width="12.6640625" customWidth="1"/>
    <col min="4870" max="4870" width="7.6640625" customWidth="1"/>
    <col min="4871" max="4871" width="5.88671875" customWidth="1"/>
    <col min="4872" max="4872" width="5.33203125" customWidth="1"/>
    <col min="4873" max="4873" width="10.6640625" customWidth="1"/>
    <col min="4874" max="4874" width="1.6640625" customWidth="1"/>
    <col min="4875" max="4875" width="10.6640625" customWidth="1"/>
    <col min="4876" max="4876" width="1.6640625" customWidth="1"/>
    <col min="4877" max="4877" width="10.6640625" customWidth="1"/>
    <col min="4878" max="4878" width="1.6640625" customWidth="1"/>
    <col min="4879" max="4879" width="10.6640625" customWidth="1"/>
    <col min="4880" max="4880" width="1.6640625" customWidth="1"/>
    <col min="4881" max="4881" width="0" hidden="1" customWidth="1"/>
    <col min="4882" max="4882" width="8.6640625" customWidth="1"/>
    <col min="4883" max="4883" width="0" hidden="1" customWidth="1"/>
    <col min="5121" max="5122" width="3.33203125" customWidth="1"/>
    <col min="5123" max="5123" width="4.6640625" customWidth="1"/>
    <col min="5124" max="5124" width="4.33203125" customWidth="1"/>
    <col min="5125" max="5125" width="12.6640625" customWidth="1"/>
    <col min="5126" max="5126" width="7.6640625" customWidth="1"/>
    <col min="5127" max="5127" width="5.88671875" customWidth="1"/>
    <col min="5128" max="5128" width="5.33203125" customWidth="1"/>
    <col min="5129" max="5129" width="10.6640625" customWidth="1"/>
    <col min="5130" max="5130" width="1.6640625" customWidth="1"/>
    <col min="5131" max="5131" width="10.6640625" customWidth="1"/>
    <col min="5132" max="5132" width="1.6640625" customWidth="1"/>
    <col min="5133" max="5133" width="10.6640625" customWidth="1"/>
    <col min="5134" max="5134" width="1.6640625" customWidth="1"/>
    <col min="5135" max="5135" width="10.6640625" customWidth="1"/>
    <col min="5136" max="5136" width="1.6640625" customWidth="1"/>
    <col min="5137" max="5137" width="0" hidden="1" customWidth="1"/>
    <col min="5138" max="5138" width="8.6640625" customWidth="1"/>
    <col min="5139" max="5139" width="0" hidden="1" customWidth="1"/>
    <col min="5377" max="5378" width="3.33203125" customWidth="1"/>
    <col min="5379" max="5379" width="4.6640625" customWidth="1"/>
    <col min="5380" max="5380" width="4.33203125" customWidth="1"/>
    <col min="5381" max="5381" width="12.6640625" customWidth="1"/>
    <col min="5382" max="5382" width="7.6640625" customWidth="1"/>
    <col min="5383" max="5383" width="5.88671875" customWidth="1"/>
    <col min="5384" max="5384" width="5.33203125" customWidth="1"/>
    <col min="5385" max="5385" width="10.6640625" customWidth="1"/>
    <col min="5386" max="5386" width="1.6640625" customWidth="1"/>
    <col min="5387" max="5387" width="10.6640625" customWidth="1"/>
    <col min="5388" max="5388" width="1.6640625" customWidth="1"/>
    <col min="5389" max="5389" width="10.6640625" customWidth="1"/>
    <col min="5390" max="5390" width="1.6640625" customWidth="1"/>
    <col min="5391" max="5391" width="10.6640625" customWidth="1"/>
    <col min="5392" max="5392" width="1.6640625" customWidth="1"/>
    <col min="5393" max="5393" width="0" hidden="1" customWidth="1"/>
    <col min="5394" max="5394" width="8.6640625" customWidth="1"/>
    <col min="5395" max="5395" width="0" hidden="1" customWidth="1"/>
    <col min="5633" max="5634" width="3.33203125" customWidth="1"/>
    <col min="5635" max="5635" width="4.6640625" customWidth="1"/>
    <col min="5636" max="5636" width="4.33203125" customWidth="1"/>
    <col min="5637" max="5637" width="12.6640625" customWidth="1"/>
    <col min="5638" max="5638" width="7.6640625" customWidth="1"/>
    <col min="5639" max="5639" width="5.88671875" customWidth="1"/>
    <col min="5640" max="5640" width="5.33203125" customWidth="1"/>
    <col min="5641" max="5641" width="10.6640625" customWidth="1"/>
    <col min="5642" max="5642" width="1.6640625" customWidth="1"/>
    <col min="5643" max="5643" width="10.6640625" customWidth="1"/>
    <col min="5644" max="5644" width="1.6640625" customWidth="1"/>
    <col min="5645" max="5645" width="10.6640625" customWidth="1"/>
    <col min="5646" max="5646" width="1.6640625" customWidth="1"/>
    <col min="5647" max="5647" width="10.6640625" customWidth="1"/>
    <col min="5648" max="5648" width="1.6640625" customWidth="1"/>
    <col min="5649" max="5649" width="0" hidden="1" customWidth="1"/>
    <col min="5650" max="5650" width="8.6640625" customWidth="1"/>
    <col min="5651" max="5651" width="0" hidden="1" customWidth="1"/>
    <col min="5889" max="5890" width="3.33203125" customWidth="1"/>
    <col min="5891" max="5891" width="4.6640625" customWidth="1"/>
    <col min="5892" max="5892" width="4.33203125" customWidth="1"/>
    <col min="5893" max="5893" width="12.6640625" customWidth="1"/>
    <col min="5894" max="5894" width="7.6640625" customWidth="1"/>
    <col min="5895" max="5895" width="5.88671875" customWidth="1"/>
    <col min="5896" max="5896" width="5.33203125" customWidth="1"/>
    <col min="5897" max="5897" width="10.6640625" customWidth="1"/>
    <col min="5898" max="5898" width="1.6640625" customWidth="1"/>
    <col min="5899" max="5899" width="10.6640625" customWidth="1"/>
    <col min="5900" max="5900" width="1.6640625" customWidth="1"/>
    <col min="5901" max="5901" width="10.6640625" customWidth="1"/>
    <col min="5902" max="5902" width="1.6640625" customWidth="1"/>
    <col min="5903" max="5903" width="10.6640625" customWidth="1"/>
    <col min="5904" max="5904" width="1.6640625" customWidth="1"/>
    <col min="5905" max="5905" width="0" hidden="1" customWidth="1"/>
    <col min="5906" max="5906" width="8.6640625" customWidth="1"/>
    <col min="5907" max="5907" width="0" hidden="1" customWidth="1"/>
    <col min="6145" max="6146" width="3.33203125" customWidth="1"/>
    <col min="6147" max="6147" width="4.6640625" customWidth="1"/>
    <col min="6148" max="6148" width="4.33203125" customWidth="1"/>
    <col min="6149" max="6149" width="12.6640625" customWidth="1"/>
    <col min="6150" max="6150" width="7.6640625" customWidth="1"/>
    <col min="6151" max="6151" width="5.88671875" customWidth="1"/>
    <col min="6152" max="6152" width="5.33203125" customWidth="1"/>
    <col min="6153" max="6153" width="10.6640625" customWidth="1"/>
    <col min="6154" max="6154" width="1.6640625" customWidth="1"/>
    <col min="6155" max="6155" width="10.6640625" customWidth="1"/>
    <col min="6156" max="6156" width="1.6640625" customWidth="1"/>
    <col min="6157" max="6157" width="10.6640625" customWidth="1"/>
    <col min="6158" max="6158" width="1.6640625" customWidth="1"/>
    <col min="6159" max="6159" width="10.6640625" customWidth="1"/>
    <col min="6160" max="6160" width="1.6640625" customWidth="1"/>
    <col min="6161" max="6161" width="0" hidden="1" customWidth="1"/>
    <col min="6162" max="6162" width="8.6640625" customWidth="1"/>
    <col min="6163" max="6163" width="0" hidden="1" customWidth="1"/>
    <col min="6401" max="6402" width="3.33203125" customWidth="1"/>
    <col min="6403" max="6403" width="4.6640625" customWidth="1"/>
    <col min="6404" max="6404" width="4.33203125" customWidth="1"/>
    <col min="6405" max="6405" width="12.6640625" customWidth="1"/>
    <col min="6406" max="6406" width="7.6640625" customWidth="1"/>
    <col min="6407" max="6407" width="5.88671875" customWidth="1"/>
    <col min="6408" max="6408" width="5.33203125" customWidth="1"/>
    <col min="6409" max="6409" width="10.6640625" customWidth="1"/>
    <col min="6410" max="6410" width="1.6640625" customWidth="1"/>
    <col min="6411" max="6411" width="10.6640625" customWidth="1"/>
    <col min="6412" max="6412" width="1.6640625" customWidth="1"/>
    <col min="6413" max="6413" width="10.6640625" customWidth="1"/>
    <col min="6414" max="6414" width="1.6640625" customWidth="1"/>
    <col min="6415" max="6415" width="10.6640625" customWidth="1"/>
    <col min="6416" max="6416" width="1.6640625" customWidth="1"/>
    <col min="6417" max="6417" width="0" hidden="1" customWidth="1"/>
    <col min="6418" max="6418" width="8.6640625" customWidth="1"/>
    <col min="6419" max="6419" width="0" hidden="1" customWidth="1"/>
    <col min="6657" max="6658" width="3.33203125" customWidth="1"/>
    <col min="6659" max="6659" width="4.6640625" customWidth="1"/>
    <col min="6660" max="6660" width="4.33203125" customWidth="1"/>
    <col min="6661" max="6661" width="12.6640625" customWidth="1"/>
    <col min="6662" max="6662" width="7.6640625" customWidth="1"/>
    <col min="6663" max="6663" width="5.88671875" customWidth="1"/>
    <col min="6664" max="6664" width="5.33203125" customWidth="1"/>
    <col min="6665" max="6665" width="10.6640625" customWidth="1"/>
    <col min="6666" max="6666" width="1.6640625" customWidth="1"/>
    <col min="6667" max="6667" width="10.6640625" customWidth="1"/>
    <col min="6668" max="6668" width="1.6640625" customWidth="1"/>
    <col min="6669" max="6669" width="10.6640625" customWidth="1"/>
    <col min="6670" max="6670" width="1.6640625" customWidth="1"/>
    <col min="6671" max="6671" width="10.6640625" customWidth="1"/>
    <col min="6672" max="6672" width="1.6640625" customWidth="1"/>
    <col min="6673" max="6673" width="0" hidden="1" customWidth="1"/>
    <col min="6674" max="6674" width="8.6640625" customWidth="1"/>
    <col min="6675" max="6675" width="0" hidden="1" customWidth="1"/>
    <col min="6913" max="6914" width="3.33203125" customWidth="1"/>
    <col min="6915" max="6915" width="4.6640625" customWidth="1"/>
    <col min="6916" max="6916" width="4.33203125" customWidth="1"/>
    <col min="6917" max="6917" width="12.6640625" customWidth="1"/>
    <col min="6918" max="6918" width="7.6640625" customWidth="1"/>
    <col min="6919" max="6919" width="5.88671875" customWidth="1"/>
    <col min="6920" max="6920" width="5.33203125" customWidth="1"/>
    <col min="6921" max="6921" width="10.6640625" customWidth="1"/>
    <col min="6922" max="6922" width="1.6640625" customWidth="1"/>
    <col min="6923" max="6923" width="10.6640625" customWidth="1"/>
    <col min="6924" max="6924" width="1.6640625" customWidth="1"/>
    <col min="6925" max="6925" width="10.6640625" customWidth="1"/>
    <col min="6926" max="6926" width="1.6640625" customWidth="1"/>
    <col min="6927" max="6927" width="10.6640625" customWidth="1"/>
    <col min="6928" max="6928" width="1.6640625" customWidth="1"/>
    <col min="6929" max="6929" width="0" hidden="1" customWidth="1"/>
    <col min="6930" max="6930" width="8.6640625" customWidth="1"/>
    <col min="6931" max="6931" width="0" hidden="1" customWidth="1"/>
    <col min="7169" max="7170" width="3.33203125" customWidth="1"/>
    <col min="7171" max="7171" width="4.6640625" customWidth="1"/>
    <col min="7172" max="7172" width="4.33203125" customWidth="1"/>
    <col min="7173" max="7173" width="12.6640625" customWidth="1"/>
    <col min="7174" max="7174" width="7.6640625" customWidth="1"/>
    <col min="7175" max="7175" width="5.88671875" customWidth="1"/>
    <col min="7176" max="7176" width="5.33203125" customWidth="1"/>
    <col min="7177" max="7177" width="10.6640625" customWidth="1"/>
    <col min="7178" max="7178" width="1.6640625" customWidth="1"/>
    <col min="7179" max="7179" width="10.6640625" customWidth="1"/>
    <col min="7180" max="7180" width="1.6640625" customWidth="1"/>
    <col min="7181" max="7181" width="10.6640625" customWidth="1"/>
    <col min="7182" max="7182" width="1.6640625" customWidth="1"/>
    <col min="7183" max="7183" width="10.6640625" customWidth="1"/>
    <col min="7184" max="7184" width="1.6640625" customWidth="1"/>
    <col min="7185" max="7185" width="0" hidden="1" customWidth="1"/>
    <col min="7186" max="7186" width="8.6640625" customWidth="1"/>
    <col min="7187" max="7187" width="0" hidden="1" customWidth="1"/>
    <col min="7425" max="7426" width="3.33203125" customWidth="1"/>
    <col min="7427" max="7427" width="4.6640625" customWidth="1"/>
    <col min="7428" max="7428" width="4.33203125" customWidth="1"/>
    <col min="7429" max="7429" width="12.6640625" customWidth="1"/>
    <col min="7430" max="7430" width="7.6640625" customWidth="1"/>
    <col min="7431" max="7431" width="5.88671875" customWidth="1"/>
    <col min="7432" max="7432" width="5.33203125" customWidth="1"/>
    <col min="7433" max="7433" width="10.6640625" customWidth="1"/>
    <col min="7434" max="7434" width="1.6640625" customWidth="1"/>
    <col min="7435" max="7435" width="10.6640625" customWidth="1"/>
    <col min="7436" max="7436" width="1.6640625" customWidth="1"/>
    <col min="7437" max="7437" width="10.6640625" customWidth="1"/>
    <col min="7438" max="7438" width="1.6640625" customWidth="1"/>
    <col min="7439" max="7439" width="10.6640625" customWidth="1"/>
    <col min="7440" max="7440" width="1.6640625" customWidth="1"/>
    <col min="7441" max="7441" width="0" hidden="1" customWidth="1"/>
    <col min="7442" max="7442" width="8.6640625" customWidth="1"/>
    <col min="7443" max="7443" width="0" hidden="1" customWidth="1"/>
    <col min="7681" max="7682" width="3.33203125" customWidth="1"/>
    <col min="7683" max="7683" width="4.6640625" customWidth="1"/>
    <col min="7684" max="7684" width="4.33203125" customWidth="1"/>
    <col min="7685" max="7685" width="12.6640625" customWidth="1"/>
    <col min="7686" max="7686" width="7.6640625" customWidth="1"/>
    <col min="7687" max="7687" width="5.88671875" customWidth="1"/>
    <col min="7688" max="7688" width="5.33203125" customWidth="1"/>
    <col min="7689" max="7689" width="10.6640625" customWidth="1"/>
    <col min="7690" max="7690" width="1.6640625" customWidth="1"/>
    <col min="7691" max="7691" width="10.6640625" customWidth="1"/>
    <col min="7692" max="7692" width="1.6640625" customWidth="1"/>
    <col min="7693" max="7693" width="10.6640625" customWidth="1"/>
    <col min="7694" max="7694" width="1.6640625" customWidth="1"/>
    <col min="7695" max="7695" width="10.6640625" customWidth="1"/>
    <col min="7696" max="7696" width="1.6640625" customWidth="1"/>
    <col min="7697" max="7697" width="0" hidden="1" customWidth="1"/>
    <col min="7698" max="7698" width="8.6640625" customWidth="1"/>
    <col min="7699" max="7699" width="0" hidden="1" customWidth="1"/>
    <col min="7937" max="7938" width="3.33203125" customWidth="1"/>
    <col min="7939" max="7939" width="4.6640625" customWidth="1"/>
    <col min="7940" max="7940" width="4.33203125" customWidth="1"/>
    <col min="7941" max="7941" width="12.6640625" customWidth="1"/>
    <col min="7942" max="7942" width="7.6640625" customWidth="1"/>
    <col min="7943" max="7943" width="5.88671875" customWidth="1"/>
    <col min="7944" max="7944" width="5.33203125" customWidth="1"/>
    <col min="7945" max="7945" width="10.6640625" customWidth="1"/>
    <col min="7946" max="7946" width="1.6640625" customWidth="1"/>
    <col min="7947" max="7947" width="10.6640625" customWidth="1"/>
    <col min="7948" max="7948" width="1.6640625" customWidth="1"/>
    <col min="7949" max="7949" width="10.6640625" customWidth="1"/>
    <col min="7950" max="7950" width="1.6640625" customWidth="1"/>
    <col min="7951" max="7951" width="10.6640625" customWidth="1"/>
    <col min="7952" max="7952" width="1.6640625" customWidth="1"/>
    <col min="7953" max="7953" width="0" hidden="1" customWidth="1"/>
    <col min="7954" max="7954" width="8.6640625" customWidth="1"/>
    <col min="7955" max="7955" width="0" hidden="1" customWidth="1"/>
    <col min="8193" max="8194" width="3.33203125" customWidth="1"/>
    <col min="8195" max="8195" width="4.6640625" customWidth="1"/>
    <col min="8196" max="8196" width="4.33203125" customWidth="1"/>
    <col min="8197" max="8197" width="12.6640625" customWidth="1"/>
    <col min="8198" max="8198" width="7.6640625" customWidth="1"/>
    <col min="8199" max="8199" width="5.88671875" customWidth="1"/>
    <col min="8200" max="8200" width="5.33203125" customWidth="1"/>
    <col min="8201" max="8201" width="10.6640625" customWidth="1"/>
    <col min="8202" max="8202" width="1.6640625" customWidth="1"/>
    <col min="8203" max="8203" width="10.6640625" customWidth="1"/>
    <col min="8204" max="8204" width="1.6640625" customWidth="1"/>
    <col min="8205" max="8205" width="10.6640625" customWidth="1"/>
    <col min="8206" max="8206" width="1.6640625" customWidth="1"/>
    <col min="8207" max="8207" width="10.6640625" customWidth="1"/>
    <col min="8208" max="8208" width="1.6640625" customWidth="1"/>
    <col min="8209" max="8209" width="0" hidden="1" customWidth="1"/>
    <col min="8210" max="8210" width="8.6640625" customWidth="1"/>
    <col min="8211" max="8211" width="0" hidden="1" customWidth="1"/>
    <col min="8449" max="8450" width="3.33203125" customWidth="1"/>
    <col min="8451" max="8451" width="4.6640625" customWidth="1"/>
    <col min="8452" max="8452" width="4.33203125" customWidth="1"/>
    <col min="8453" max="8453" width="12.6640625" customWidth="1"/>
    <col min="8454" max="8454" width="7.6640625" customWidth="1"/>
    <col min="8455" max="8455" width="5.88671875" customWidth="1"/>
    <col min="8456" max="8456" width="5.33203125" customWidth="1"/>
    <col min="8457" max="8457" width="10.6640625" customWidth="1"/>
    <col min="8458" max="8458" width="1.6640625" customWidth="1"/>
    <col min="8459" max="8459" width="10.6640625" customWidth="1"/>
    <col min="8460" max="8460" width="1.6640625" customWidth="1"/>
    <col min="8461" max="8461" width="10.6640625" customWidth="1"/>
    <col min="8462" max="8462" width="1.6640625" customWidth="1"/>
    <col min="8463" max="8463" width="10.6640625" customWidth="1"/>
    <col min="8464" max="8464" width="1.6640625" customWidth="1"/>
    <col min="8465" max="8465" width="0" hidden="1" customWidth="1"/>
    <col min="8466" max="8466" width="8.6640625" customWidth="1"/>
    <col min="8467" max="8467" width="0" hidden="1" customWidth="1"/>
    <col min="8705" max="8706" width="3.33203125" customWidth="1"/>
    <col min="8707" max="8707" width="4.6640625" customWidth="1"/>
    <col min="8708" max="8708" width="4.33203125" customWidth="1"/>
    <col min="8709" max="8709" width="12.6640625" customWidth="1"/>
    <col min="8710" max="8710" width="7.6640625" customWidth="1"/>
    <col min="8711" max="8711" width="5.88671875" customWidth="1"/>
    <col min="8712" max="8712" width="5.33203125" customWidth="1"/>
    <col min="8713" max="8713" width="10.6640625" customWidth="1"/>
    <col min="8714" max="8714" width="1.6640625" customWidth="1"/>
    <col min="8715" max="8715" width="10.6640625" customWidth="1"/>
    <col min="8716" max="8716" width="1.6640625" customWidth="1"/>
    <col min="8717" max="8717" width="10.6640625" customWidth="1"/>
    <col min="8718" max="8718" width="1.6640625" customWidth="1"/>
    <col min="8719" max="8719" width="10.6640625" customWidth="1"/>
    <col min="8720" max="8720" width="1.6640625" customWidth="1"/>
    <col min="8721" max="8721" width="0" hidden="1" customWidth="1"/>
    <col min="8722" max="8722" width="8.6640625" customWidth="1"/>
    <col min="8723" max="8723" width="0" hidden="1" customWidth="1"/>
    <col min="8961" max="8962" width="3.33203125" customWidth="1"/>
    <col min="8963" max="8963" width="4.6640625" customWidth="1"/>
    <col min="8964" max="8964" width="4.33203125" customWidth="1"/>
    <col min="8965" max="8965" width="12.6640625" customWidth="1"/>
    <col min="8966" max="8966" width="7.6640625" customWidth="1"/>
    <col min="8967" max="8967" width="5.88671875" customWidth="1"/>
    <col min="8968" max="8968" width="5.33203125" customWidth="1"/>
    <col min="8969" max="8969" width="10.6640625" customWidth="1"/>
    <col min="8970" max="8970" width="1.6640625" customWidth="1"/>
    <col min="8971" max="8971" width="10.6640625" customWidth="1"/>
    <col min="8972" max="8972" width="1.6640625" customWidth="1"/>
    <col min="8973" max="8973" width="10.6640625" customWidth="1"/>
    <col min="8974" max="8974" width="1.6640625" customWidth="1"/>
    <col min="8975" max="8975" width="10.6640625" customWidth="1"/>
    <col min="8976" max="8976" width="1.6640625" customWidth="1"/>
    <col min="8977" max="8977" width="0" hidden="1" customWidth="1"/>
    <col min="8978" max="8978" width="8.6640625" customWidth="1"/>
    <col min="8979" max="8979" width="0" hidden="1" customWidth="1"/>
    <col min="9217" max="9218" width="3.33203125" customWidth="1"/>
    <col min="9219" max="9219" width="4.6640625" customWidth="1"/>
    <col min="9220" max="9220" width="4.33203125" customWidth="1"/>
    <col min="9221" max="9221" width="12.6640625" customWidth="1"/>
    <col min="9222" max="9222" width="7.6640625" customWidth="1"/>
    <col min="9223" max="9223" width="5.88671875" customWidth="1"/>
    <col min="9224" max="9224" width="5.33203125" customWidth="1"/>
    <col min="9225" max="9225" width="10.6640625" customWidth="1"/>
    <col min="9226" max="9226" width="1.6640625" customWidth="1"/>
    <col min="9227" max="9227" width="10.6640625" customWidth="1"/>
    <col min="9228" max="9228" width="1.6640625" customWidth="1"/>
    <col min="9229" max="9229" width="10.6640625" customWidth="1"/>
    <col min="9230" max="9230" width="1.6640625" customWidth="1"/>
    <col min="9231" max="9231" width="10.6640625" customWidth="1"/>
    <col min="9232" max="9232" width="1.6640625" customWidth="1"/>
    <col min="9233" max="9233" width="0" hidden="1" customWidth="1"/>
    <col min="9234" max="9234" width="8.6640625" customWidth="1"/>
    <col min="9235" max="9235" width="0" hidden="1" customWidth="1"/>
    <col min="9473" max="9474" width="3.33203125" customWidth="1"/>
    <col min="9475" max="9475" width="4.6640625" customWidth="1"/>
    <col min="9476" max="9476" width="4.33203125" customWidth="1"/>
    <col min="9477" max="9477" width="12.6640625" customWidth="1"/>
    <col min="9478" max="9478" width="7.6640625" customWidth="1"/>
    <col min="9479" max="9479" width="5.88671875" customWidth="1"/>
    <col min="9480" max="9480" width="5.33203125" customWidth="1"/>
    <col min="9481" max="9481" width="10.6640625" customWidth="1"/>
    <col min="9482" max="9482" width="1.6640625" customWidth="1"/>
    <col min="9483" max="9483" width="10.6640625" customWidth="1"/>
    <col min="9484" max="9484" width="1.6640625" customWidth="1"/>
    <col min="9485" max="9485" width="10.6640625" customWidth="1"/>
    <col min="9486" max="9486" width="1.6640625" customWidth="1"/>
    <col min="9487" max="9487" width="10.6640625" customWidth="1"/>
    <col min="9488" max="9488" width="1.6640625" customWidth="1"/>
    <col min="9489" max="9489" width="0" hidden="1" customWidth="1"/>
    <col min="9490" max="9490" width="8.6640625" customWidth="1"/>
    <col min="9491" max="9491" width="0" hidden="1" customWidth="1"/>
    <col min="9729" max="9730" width="3.33203125" customWidth="1"/>
    <col min="9731" max="9731" width="4.6640625" customWidth="1"/>
    <col min="9732" max="9732" width="4.33203125" customWidth="1"/>
    <col min="9733" max="9733" width="12.6640625" customWidth="1"/>
    <col min="9734" max="9734" width="7.6640625" customWidth="1"/>
    <col min="9735" max="9735" width="5.88671875" customWidth="1"/>
    <col min="9736" max="9736" width="5.33203125" customWidth="1"/>
    <col min="9737" max="9737" width="10.6640625" customWidth="1"/>
    <col min="9738" max="9738" width="1.6640625" customWidth="1"/>
    <col min="9739" max="9739" width="10.6640625" customWidth="1"/>
    <col min="9740" max="9740" width="1.6640625" customWidth="1"/>
    <col min="9741" max="9741" width="10.6640625" customWidth="1"/>
    <col min="9742" max="9742" width="1.6640625" customWidth="1"/>
    <col min="9743" max="9743" width="10.6640625" customWidth="1"/>
    <col min="9744" max="9744" width="1.6640625" customWidth="1"/>
    <col min="9745" max="9745" width="0" hidden="1" customWidth="1"/>
    <col min="9746" max="9746" width="8.6640625" customWidth="1"/>
    <col min="9747" max="9747" width="0" hidden="1" customWidth="1"/>
    <col min="9985" max="9986" width="3.33203125" customWidth="1"/>
    <col min="9987" max="9987" width="4.6640625" customWidth="1"/>
    <col min="9988" max="9988" width="4.33203125" customWidth="1"/>
    <col min="9989" max="9989" width="12.6640625" customWidth="1"/>
    <col min="9990" max="9990" width="7.6640625" customWidth="1"/>
    <col min="9991" max="9991" width="5.88671875" customWidth="1"/>
    <col min="9992" max="9992" width="5.33203125" customWidth="1"/>
    <col min="9993" max="9993" width="10.6640625" customWidth="1"/>
    <col min="9994" max="9994" width="1.6640625" customWidth="1"/>
    <col min="9995" max="9995" width="10.6640625" customWidth="1"/>
    <col min="9996" max="9996" width="1.6640625" customWidth="1"/>
    <col min="9997" max="9997" width="10.6640625" customWidth="1"/>
    <col min="9998" max="9998" width="1.6640625" customWidth="1"/>
    <col min="9999" max="9999" width="10.6640625" customWidth="1"/>
    <col min="10000" max="10000" width="1.6640625" customWidth="1"/>
    <col min="10001" max="10001" width="0" hidden="1" customWidth="1"/>
    <col min="10002" max="10002" width="8.6640625" customWidth="1"/>
    <col min="10003" max="10003" width="0" hidden="1" customWidth="1"/>
    <col min="10241" max="10242" width="3.33203125" customWidth="1"/>
    <col min="10243" max="10243" width="4.6640625" customWidth="1"/>
    <col min="10244" max="10244" width="4.33203125" customWidth="1"/>
    <col min="10245" max="10245" width="12.6640625" customWidth="1"/>
    <col min="10246" max="10246" width="7.6640625" customWidth="1"/>
    <col min="10247" max="10247" width="5.88671875" customWidth="1"/>
    <col min="10248" max="10248" width="5.33203125" customWidth="1"/>
    <col min="10249" max="10249" width="10.6640625" customWidth="1"/>
    <col min="10250" max="10250" width="1.6640625" customWidth="1"/>
    <col min="10251" max="10251" width="10.6640625" customWidth="1"/>
    <col min="10252" max="10252" width="1.6640625" customWidth="1"/>
    <col min="10253" max="10253" width="10.6640625" customWidth="1"/>
    <col min="10254" max="10254" width="1.6640625" customWidth="1"/>
    <col min="10255" max="10255" width="10.6640625" customWidth="1"/>
    <col min="10256" max="10256" width="1.6640625" customWidth="1"/>
    <col min="10257" max="10257" width="0" hidden="1" customWidth="1"/>
    <col min="10258" max="10258" width="8.6640625" customWidth="1"/>
    <col min="10259" max="10259" width="0" hidden="1" customWidth="1"/>
    <col min="10497" max="10498" width="3.33203125" customWidth="1"/>
    <col min="10499" max="10499" width="4.6640625" customWidth="1"/>
    <col min="10500" max="10500" width="4.33203125" customWidth="1"/>
    <col min="10501" max="10501" width="12.6640625" customWidth="1"/>
    <col min="10502" max="10502" width="7.6640625" customWidth="1"/>
    <col min="10503" max="10503" width="5.88671875" customWidth="1"/>
    <col min="10504" max="10504" width="5.33203125" customWidth="1"/>
    <col min="10505" max="10505" width="10.6640625" customWidth="1"/>
    <col min="10506" max="10506" width="1.6640625" customWidth="1"/>
    <col min="10507" max="10507" width="10.6640625" customWidth="1"/>
    <col min="10508" max="10508" width="1.6640625" customWidth="1"/>
    <col min="10509" max="10509" width="10.6640625" customWidth="1"/>
    <col min="10510" max="10510" width="1.6640625" customWidth="1"/>
    <col min="10511" max="10511" width="10.6640625" customWidth="1"/>
    <col min="10512" max="10512" width="1.6640625" customWidth="1"/>
    <col min="10513" max="10513" width="0" hidden="1" customWidth="1"/>
    <col min="10514" max="10514" width="8.6640625" customWidth="1"/>
    <col min="10515" max="10515" width="0" hidden="1" customWidth="1"/>
    <col min="10753" max="10754" width="3.33203125" customWidth="1"/>
    <col min="10755" max="10755" width="4.6640625" customWidth="1"/>
    <col min="10756" max="10756" width="4.33203125" customWidth="1"/>
    <col min="10757" max="10757" width="12.6640625" customWidth="1"/>
    <col min="10758" max="10758" width="7.6640625" customWidth="1"/>
    <col min="10759" max="10759" width="5.88671875" customWidth="1"/>
    <col min="10760" max="10760" width="5.33203125" customWidth="1"/>
    <col min="10761" max="10761" width="10.6640625" customWidth="1"/>
    <col min="10762" max="10762" width="1.6640625" customWidth="1"/>
    <col min="10763" max="10763" width="10.6640625" customWidth="1"/>
    <col min="10764" max="10764" width="1.6640625" customWidth="1"/>
    <col min="10765" max="10765" width="10.6640625" customWidth="1"/>
    <col min="10766" max="10766" width="1.6640625" customWidth="1"/>
    <col min="10767" max="10767" width="10.6640625" customWidth="1"/>
    <col min="10768" max="10768" width="1.6640625" customWidth="1"/>
    <col min="10769" max="10769" width="0" hidden="1" customWidth="1"/>
    <col min="10770" max="10770" width="8.6640625" customWidth="1"/>
    <col min="10771" max="10771" width="0" hidden="1" customWidth="1"/>
    <col min="11009" max="11010" width="3.33203125" customWidth="1"/>
    <col min="11011" max="11011" width="4.6640625" customWidth="1"/>
    <col min="11012" max="11012" width="4.33203125" customWidth="1"/>
    <col min="11013" max="11013" width="12.6640625" customWidth="1"/>
    <col min="11014" max="11014" width="7.6640625" customWidth="1"/>
    <col min="11015" max="11015" width="5.88671875" customWidth="1"/>
    <col min="11016" max="11016" width="5.33203125" customWidth="1"/>
    <col min="11017" max="11017" width="10.6640625" customWidth="1"/>
    <col min="11018" max="11018" width="1.6640625" customWidth="1"/>
    <col min="11019" max="11019" width="10.6640625" customWidth="1"/>
    <col min="11020" max="11020" width="1.6640625" customWidth="1"/>
    <col min="11021" max="11021" width="10.6640625" customWidth="1"/>
    <col min="11022" max="11022" width="1.6640625" customWidth="1"/>
    <col min="11023" max="11023" width="10.6640625" customWidth="1"/>
    <col min="11024" max="11024" width="1.6640625" customWidth="1"/>
    <col min="11025" max="11025" width="0" hidden="1" customWidth="1"/>
    <col min="11026" max="11026" width="8.6640625" customWidth="1"/>
    <col min="11027" max="11027" width="0" hidden="1" customWidth="1"/>
    <col min="11265" max="11266" width="3.33203125" customWidth="1"/>
    <col min="11267" max="11267" width="4.6640625" customWidth="1"/>
    <col min="11268" max="11268" width="4.33203125" customWidth="1"/>
    <col min="11269" max="11269" width="12.6640625" customWidth="1"/>
    <col min="11270" max="11270" width="7.6640625" customWidth="1"/>
    <col min="11271" max="11271" width="5.88671875" customWidth="1"/>
    <col min="11272" max="11272" width="5.33203125" customWidth="1"/>
    <col min="11273" max="11273" width="10.6640625" customWidth="1"/>
    <col min="11274" max="11274" width="1.6640625" customWidth="1"/>
    <col min="11275" max="11275" width="10.6640625" customWidth="1"/>
    <col min="11276" max="11276" width="1.6640625" customWidth="1"/>
    <col min="11277" max="11277" width="10.6640625" customWidth="1"/>
    <col min="11278" max="11278" width="1.6640625" customWidth="1"/>
    <col min="11279" max="11279" width="10.6640625" customWidth="1"/>
    <col min="11280" max="11280" width="1.6640625" customWidth="1"/>
    <col min="11281" max="11281" width="0" hidden="1" customWidth="1"/>
    <col min="11282" max="11282" width="8.6640625" customWidth="1"/>
    <col min="11283" max="11283" width="0" hidden="1" customWidth="1"/>
    <col min="11521" max="11522" width="3.33203125" customWidth="1"/>
    <col min="11523" max="11523" width="4.6640625" customWidth="1"/>
    <col min="11524" max="11524" width="4.33203125" customWidth="1"/>
    <col min="11525" max="11525" width="12.6640625" customWidth="1"/>
    <col min="11526" max="11526" width="7.6640625" customWidth="1"/>
    <col min="11527" max="11527" width="5.88671875" customWidth="1"/>
    <col min="11528" max="11528" width="5.33203125" customWidth="1"/>
    <col min="11529" max="11529" width="10.6640625" customWidth="1"/>
    <col min="11530" max="11530" width="1.6640625" customWidth="1"/>
    <col min="11531" max="11531" width="10.6640625" customWidth="1"/>
    <col min="11532" max="11532" width="1.6640625" customWidth="1"/>
    <col min="11533" max="11533" width="10.6640625" customWidth="1"/>
    <col min="11534" max="11534" width="1.6640625" customWidth="1"/>
    <col min="11535" max="11535" width="10.6640625" customWidth="1"/>
    <col min="11536" max="11536" width="1.6640625" customWidth="1"/>
    <col min="11537" max="11537" width="0" hidden="1" customWidth="1"/>
    <col min="11538" max="11538" width="8.6640625" customWidth="1"/>
    <col min="11539" max="11539" width="0" hidden="1" customWidth="1"/>
    <col min="11777" max="11778" width="3.33203125" customWidth="1"/>
    <col min="11779" max="11779" width="4.6640625" customWidth="1"/>
    <col min="11780" max="11780" width="4.33203125" customWidth="1"/>
    <col min="11781" max="11781" width="12.6640625" customWidth="1"/>
    <col min="11782" max="11782" width="7.6640625" customWidth="1"/>
    <col min="11783" max="11783" width="5.88671875" customWidth="1"/>
    <col min="11784" max="11784" width="5.33203125" customWidth="1"/>
    <col min="11785" max="11785" width="10.6640625" customWidth="1"/>
    <col min="11786" max="11786" width="1.6640625" customWidth="1"/>
    <col min="11787" max="11787" width="10.6640625" customWidth="1"/>
    <col min="11788" max="11788" width="1.6640625" customWidth="1"/>
    <col min="11789" max="11789" width="10.6640625" customWidth="1"/>
    <col min="11790" max="11790" width="1.6640625" customWidth="1"/>
    <col min="11791" max="11791" width="10.6640625" customWidth="1"/>
    <col min="11792" max="11792" width="1.6640625" customWidth="1"/>
    <col min="11793" max="11793" width="0" hidden="1" customWidth="1"/>
    <col min="11794" max="11794" width="8.6640625" customWidth="1"/>
    <col min="11795" max="11795" width="0" hidden="1" customWidth="1"/>
    <col min="12033" max="12034" width="3.33203125" customWidth="1"/>
    <col min="12035" max="12035" width="4.6640625" customWidth="1"/>
    <col min="12036" max="12036" width="4.33203125" customWidth="1"/>
    <col min="12037" max="12037" width="12.6640625" customWidth="1"/>
    <col min="12038" max="12038" width="7.6640625" customWidth="1"/>
    <col min="12039" max="12039" width="5.88671875" customWidth="1"/>
    <col min="12040" max="12040" width="5.33203125" customWidth="1"/>
    <col min="12041" max="12041" width="10.6640625" customWidth="1"/>
    <col min="12042" max="12042" width="1.6640625" customWidth="1"/>
    <col min="12043" max="12043" width="10.6640625" customWidth="1"/>
    <col min="12044" max="12044" width="1.6640625" customWidth="1"/>
    <col min="12045" max="12045" width="10.6640625" customWidth="1"/>
    <col min="12046" max="12046" width="1.6640625" customWidth="1"/>
    <col min="12047" max="12047" width="10.6640625" customWidth="1"/>
    <col min="12048" max="12048" width="1.6640625" customWidth="1"/>
    <col min="12049" max="12049" width="0" hidden="1" customWidth="1"/>
    <col min="12050" max="12050" width="8.6640625" customWidth="1"/>
    <col min="12051" max="12051" width="0" hidden="1" customWidth="1"/>
    <col min="12289" max="12290" width="3.33203125" customWidth="1"/>
    <col min="12291" max="12291" width="4.6640625" customWidth="1"/>
    <col min="12292" max="12292" width="4.33203125" customWidth="1"/>
    <col min="12293" max="12293" width="12.6640625" customWidth="1"/>
    <col min="12294" max="12294" width="7.6640625" customWidth="1"/>
    <col min="12295" max="12295" width="5.88671875" customWidth="1"/>
    <col min="12296" max="12296" width="5.33203125" customWidth="1"/>
    <col min="12297" max="12297" width="10.6640625" customWidth="1"/>
    <col min="12298" max="12298" width="1.6640625" customWidth="1"/>
    <col min="12299" max="12299" width="10.6640625" customWidth="1"/>
    <col min="12300" max="12300" width="1.6640625" customWidth="1"/>
    <col min="12301" max="12301" width="10.6640625" customWidth="1"/>
    <col min="12302" max="12302" width="1.6640625" customWidth="1"/>
    <col min="12303" max="12303" width="10.6640625" customWidth="1"/>
    <col min="12304" max="12304" width="1.6640625" customWidth="1"/>
    <col min="12305" max="12305" width="0" hidden="1" customWidth="1"/>
    <col min="12306" max="12306" width="8.6640625" customWidth="1"/>
    <col min="12307" max="12307" width="0" hidden="1" customWidth="1"/>
    <col min="12545" max="12546" width="3.33203125" customWidth="1"/>
    <col min="12547" max="12547" width="4.6640625" customWidth="1"/>
    <col min="12548" max="12548" width="4.33203125" customWidth="1"/>
    <col min="12549" max="12549" width="12.6640625" customWidth="1"/>
    <col min="12550" max="12550" width="7.6640625" customWidth="1"/>
    <col min="12551" max="12551" width="5.88671875" customWidth="1"/>
    <col min="12552" max="12552" width="5.33203125" customWidth="1"/>
    <col min="12553" max="12553" width="10.6640625" customWidth="1"/>
    <col min="12554" max="12554" width="1.6640625" customWidth="1"/>
    <col min="12555" max="12555" width="10.6640625" customWidth="1"/>
    <col min="12556" max="12556" width="1.6640625" customWidth="1"/>
    <col min="12557" max="12557" width="10.6640625" customWidth="1"/>
    <col min="12558" max="12558" width="1.6640625" customWidth="1"/>
    <col min="12559" max="12559" width="10.6640625" customWidth="1"/>
    <col min="12560" max="12560" width="1.6640625" customWidth="1"/>
    <col min="12561" max="12561" width="0" hidden="1" customWidth="1"/>
    <col min="12562" max="12562" width="8.6640625" customWidth="1"/>
    <col min="12563" max="12563" width="0" hidden="1" customWidth="1"/>
    <col min="12801" max="12802" width="3.33203125" customWidth="1"/>
    <col min="12803" max="12803" width="4.6640625" customWidth="1"/>
    <col min="12804" max="12804" width="4.33203125" customWidth="1"/>
    <col min="12805" max="12805" width="12.6640625" customWidth="1"/>
    <col min="12806" max="12806" width="7.6640625" customWidth="1"/>
    <col min="12807" max="12807" width="5.88671875" customWidth="1"/>
    <col min="12808" max="12808" width="5.33203125" customWidth="1"/>
    <col min="12809" max="12809" width="10.6640625" customWidth="1"/>
    <col min="12810" max="12810" width="1.6640625" customWidth="1"/>
    <col min="12811" max="12811" width="10.6640625" customWidth="1"/>
    <col min="12812" max="12812" width="1.6640625" customWidth="1"/>
    <col min="12813" max="12813" width="10.6640625" customWidth="1"/>
    <col min="12814" max="12814" width="1.6640625" customWidth="1"/>
    <col min="12815" max="12815" width="10.6640625" customWidth="1"/>
    <col min="12816" max="12816" width="1.6640625" customWidth="1"/>
    <col min="12817" max="12817" width="0" hidden="1" customWidth="1"/>
    <col min="12818" max="12818" width="8.6640625" customWidth="1"/>
    <col min="12819" max="12819" width="0" hidden="1" customWidth="1"/>
    <col min="13057" max="13058" width="3.33203125" customWidth="1"/>
    <col min="13059" max="13059" width="4.6640625" customWidth="1"/>
    <col min="13060" max="13060" width="4.33203125" customWidth="1"/>
    <col min="13061" max="13061" width="12.6640625" customWidth="1"/>
    <col min="13062" max="13062" width="7.6640625" customWidth="1"/>
    <col min="13063" max="13063" width="5.88671875" customWidth="1"/>
    <col min="13064" max="13064" width="5.33203125" customWidth="1"/>
    <col min="13065" max="13065" width="10.6640625" customWidth="1"/>
    <col min="13066" max="13066" width="1.6640625" customWidth="1"/>
    <col min="13067" max="13067" width="10.6640625" customWidth="1"/>
    <col min="13068" max="13068" width="1.6640625" customWidth="1"/>
    <col min="13069" max="13069" width="10.6640625" customWidth="1"/>
    <col min="13070" max="13070" width="1.6640625" customWidth="1"/>
    <col min="13071" max="13071" width="10.6640625" customWidth="1"/>
    <col min="13072" max="13072" width="1.6640625" customWidth="1"/>
    <col min="13073" max="13073" width="0" hidden="1" customWidth="1"/>
    <col min="13074" max="13074" width="8.6640625" customWidth="1"/>
    <col min="13075" max="13075" width="0" hidden="1" customWidth="1"/>
    <col min="13313" max="13314" width="3.33203125" customWidth="1"/>
    <col min="13315" max="13315" width="4.6640625" customWidth="1"/>
    <col min="13316" max="13316" width="4.33203125" customWidth="1"/>
    <col min="13317" max="13317" width="12.6640625" customWidth="1"/>
    <col min="13318" max="13318" width="7.6640625" customWidth="1"/>
    <col min="13319" max="13319" width="5.88671875" customWidth="1"/>
    <col min="13320" max="13320" width="5.33203125" customWidth="1"/>
    <col min="13321" max="13321" width="10.6640625" customWidth="1"/>
    <col min="13322" max="13322" width="1.6640625" customWidth="1"/>
    <col min="13323" max="13323" width="10.6640625" customWidth="1"/>
    <col min="13324" max="13324" width="1.6640625" customWidth="1"/>
    <col min="13325" max="13325" width="10.6640625" customWidth="1"/>
    <col min="13326" max="13326" width="1.6640625" customWidth="1"/>
    <col min="13327" max="13327" width="10.6640625" customWidth="1"/>
    <col min="13328" max="13328" width="1.6640625" customWidth="1"/>
    <col min="13329" max="13329" width="0" hidden="1" customWidth="1"/>
    <col min="13330" max="13330" width="8.6640625" customWidth="1"/>
    <col min="13331" max="13331" width="0" hidden="1" customWidth="1"/>
    <col min="13569" max="13570" width="3.33203125" customWidth="1"/>
    <col min="13571" max="13571" width="4.6640625" customWidth="1"/>
    <col min="13572" max="13572" width="4.33203125" customWidth="1"/>
    <col min="13573" max="13573" width="12.6640625" customWidth="1"/>
    <col min="13574" max="13574" width="7.6640625" customWidth="1"/>
    <col min="13575" max="13575" width="5.88671875" customWidth="1"/>
    <col min="13576" max="13576" width="5.33203125" customWidth="1"/>
    <col min="13577" max="13577" width="10.6640625" customWidth="1"/>
    <col min="13578" max="13578" width="1.6640625" customWidth="1"/>
    <col min="13579" max="13579" width="10.6640625" customWidth="1"/>
    <col min="13580" max="13580" width="1.6640625" customWidth="1"/>
    <col min="13581" max="13581" width="10.6640625" customWidth="1"/>
    <col min="13582" max="13582" width="1.6640625" customWidth="1"/>
    <col min="13583" max="13583" width="10.6640625" customWidth="1"/>
    <col min="13584" max="13584" width="1.6640625" customWidth="1"/>
    <col min="13585" max="13585" width="0" hidden="1" customWidth="1"/>
    <col min="13586" max="13586" width="8.6640625" customWidth="1"/>
    <col min="13587" max="13587" width="0" hidden="1" customWidth="1"/>
    <col min="13825" max="13826" width="3.33203125" customWidth="1"/>
    <col min="13827" max="13827" width="4.6640625" customWidth="1"/>
    <col min="13828" max="13828" width="4.33203125" customWidth="1"/>
    <col min="13829" max="13829" width="12.6640625" customWidth="1"/>
    <col min="13830" max="13830" width="7.6640625" customWidth="1"/>
    <col min="13831" max="13831" width="5.88671875" customWidth="1"/>
    <col min="13832" max="13832" width="5.33203125" customWidth="1"/>
    <col min="13833" max="13833" width="10.6640625" customWidth="1"/>
    <col min="13834" max="13834" width="1.6640625" customWidth="1"/>
    <col min="13835" max="13835" width="10.6640625" customWidth="1"/>
    <col min="13836" max="13836" width="1.6640625" customWidth="1"/>
    <col min="13837" max="13837" width="10.6640625" customWidth="1"/>
    <col min="13838" max="13838" width="1.6640625" customWidth="1"/>
    <col min="13839" max="13839" width="10.6640625" customWidth="1"/>
    <col min="13840" max="13840" width="1.6640625" customWidth="1"/>
    <col min="13841" max="13841" width="0" hidden="1" customWidth="1"/>
    <col min="13842" max="13842" width="8.6640625" customWidth="1"/>
    <col min="13843" max="13843" width="0" hidden="1" customWidth="1"/>
    <col min="14081" max="14082" width="3.33203125" customWidth="1"/>
    <col min="14083" max="14083" width="4.6640625" customWidth="1"/>
    <col min="14084" max="14084" width="4.33203125" customWidth="1"/>
    <col min="14085" max="14085" width="12.6640625" customWidth="1"/>
    <col min="14086" max="14086" width="7.6640625" customWidth="1"/>
    <col min="14087" max="14087" width="5.88671875" customWidth="1"/>
    <col min="14088" max="14088" width="5.33203125" customWidth="1"/>
    <col min="14089" max="14089" width="10.6640625" customWidth="1"/>
    <col min="14090" max="14090" width="1.6640625" customWidth="1"/>
    <col min="14091" max="14091" width="10.6640625" customWidth="1"/>
    <col min="14092" max="14092" width="1.6640625" customWidth="1"/>
    <col min="14093" max="14093" width="10.6640625" customWidth="1"/>
    <col min="14094" max="14094" width="1.6640625" customWidth="1"/>
    <col min="14095" max="14095" width="10.6640625" customWidth="1"/>
    <col min="14096" max="14096" width="1.6640625" customWidth="1"/>
    <col min="14097" max="14097" width="0" hidden="1" customWidth="1"/>
    <col min="14098" max="14098" width="8.6640625" customWidth="1"/>
    <col min="14099" max="14099" width="0" hidden="1" customWidth="1"/>
    <col min="14337" max="14338" width="3.33203125" customWidth="1"/>
    <col min="14339" max="14339" width="4.6640625" customWidth="1"/>
    <col min="14340" max="14340" width="4.33203125" customWidth="1"/>
    <col min="14341" max="14341" width="12.6640625" customWidth="1"/>
    <col min="14342" max="14342" width="7.6640625" customWidth="1"/>
    <col min="14343" max="14343" width="5.88671875" customWidth="1"/>
    <col min="14344" max="14344" width="5.33203125" customWidth="1"/>
    <col min="14345" max="14345" width="10.6640625" customWidth="1"/>
    <col min="14346" max="14346" width="1.6640625" customWidth="1"/>
    <col min="14347" max="14347" width="10.6640625" customWidth="1"/>
    <col min="14348" max="14348" width="1.6640625" customWidth="1"/>
    <col min="14349" max="14349" width="10.6640625" customWidth="1"/>
    <col min="14350" max="14350" width="1.6640625" customWidth="1"/>
    <col min="14351" max="14351" width="10.6640625" customWidth="1"/>
    <col min="14352" max="14352" width="1.6640625" customWidth="1"/>
    <col min="14353" max="14353" width="0" hidden="1" customWidth="1"/>
    <col min="14354" max="14354" width="8.6640625" customWidth="1"/>
    <col min="14355" max="14355" width="0" hidden="1" customWidth="1"/>
    <col min="14593" max="14594" width="3.33203125" customWidth="1"/>
    <col min="14595" max="14595" width="4.6640625" customWidth="1"/>
    <col min="14596" max="14596" width="4.33203125" customWidth="1"/>
    <col min="14597" max="14597" width="12.6640625" customWidth="1"/>
    <col min="14598" max="14598" width="7.6640625" customWidth="1"/>
    <col min="14599" max="14599" width="5.88671875" customWidth="1"/>
    <col min="14600" max="14600" width="5.33203125" customWidth="1"/>
    <col min="14601" max="14601" width="10.6640625" customWidth="1"/>
    <col min="14602" max="14602" width="1.6640625" customWidth="1"/>
    <col min="14603" max="14603" width="10.6640625" customWidth="1"/>
    <col min="14604" max="14604" width="1.6640625" customWidth="1"/>
    <col min="14605" max="14605" width="10.6640625" customWidth="1"/>
    <col min="14606" max="14606" width="1.6640625" customWidth="1"/>
    <col min="14607" max="14607" width="10.6640625" customWidth="1"/>
    <col min="14608" max="14608" width="1.6640625" customWidth="1"/>
    <col min="14609" max="14609" width="0" hidden="1" customWidth="1"/>
    <col min="14610" max="14610" width="8.6640625" customWidth="1"/>
    <col min="14611" max="14611" width="0" hidden="1" customWidth="1"/>
    <col min="14849" max="14850" width="3.33203125" customWidth="1"/>
    <col min="14851" max="14851" width="4.6640625" customWidth="1"/>
    <col min="14852" max="14852" width="4.33203125" customWidth="1"/>
    <col min="14853" max="14853" width="12.6640625" customWidth="1"/>
    <col min="14854" max="14854" width="7.6640625" customWidth="1"/>
    <col min="14855" max="14855" width="5.88671875" customWidth="1"/>
    <col min="14856" max="14856" width="5.33203125" customWidth="1"/>
    <col min="14857" max="14857" width="10.6640625" customWidth="1"/>
    <col min="14858" max="14858" width="1.6640625" customWidth="1"/>
    <col min="14859" max="14859" width="10.6640625" customWidth="1"/>
    <col min="14860" max="14860" width="1.6640625" customWidth="1"/>
    <col min="14861" max="14861" width="10.6640625" customWidth="1"/>
    <col min="14862" max="14862" width="1.6640625" customWidth="1"/>
    <col min="14863" max="14863" width="10.6640625" customWidth="1"/>
    <col min="14864" max="14864" width="1.6640625" customWidth="1"/>
    <col min="14865" max="14865" width="0" hidden="1" customWidth="1"/>
    <col min="14866" max="14866" width="8.6640625" customWidth="1"/>
    <col min="14867" max="14867" width="0" hidden="1" customWidth="1"/>
    <col min="15105" max="15106" width="3.33203125" customWidth="1"/>
    <col min="15107" max="15107" width="4.6640625" customWidth="1"/>
    <col min="15108" max="15108" width="4.33203125" customWidth="1"/>
    <col min="15109" max="15109" width="12.6640625" customWidth="1"/>
    <col min="15110" max="15110" width="7.6640625" customWidth="1"/>
    <col min="15111" max="15111" width="5.88671875" customWidth="1"/>
    <col min="15112" max="15112" width="5.33203125" customWidth="1"/>
    <col min="15113" max="15113" width="10.6640625" customWidth="1"/>
    <col min="15114" max="15114" width="1.6640625" customWidth="1"/>
    <col min="15115" max="15115" width="10.6640625" customWidth="1"/>
    <col min="15116" max="15116" width="1.6640625" customWidth="1"/>
    <col min="15117" max="15117" width="10.6640625" customWidth="1"/>
    <col min="15118" max="15118" width="1.6640625" customWidth="1"/>
    <col min="15119" max="15119" width="10.6640625" customWidth="1"/>
    <col min="15120" max="15120" width="1.6640625" customWidth="1"/>
    <col min="15121" max="15121" width="0" hidden="1" customWidth="1"/>
    <col min="15122" max="15122" width="8.6640625" customWidth="1"/>
    <col min="15123" max="15123" width="0" hidden="1" customWidth="1"/>
    <col min="15361" max="15362" width="3.33203125" customWidth="1"/>
    <col min="15363" max="15363" width="4.6640625" customWidth="1"/>
    <col min="15364" max="15364" width="4.33203125" customWidth="1"/>
    <col min="15365" max="15365" width="12.6640625" customWidth="1"/>
    <col min="15366" max="15366" width="7.6640625" customWidth="1"/>
    <col min="15367" max="15367" width="5.88671875" customWidth="1"/>
    <col min="15368" max="15368" width="5.33203125" customWidth="1"/>
    <col min="15369" max="15369" width="10.6640625" customWidth="1"/>
    <col min="15370" max="15370" width="1.6640625" customWidth="1"/>
    <col min="15371" max="15371" width="10.6640625" customWidth="1"/>
    <col min="15372" max="15372" width="1.6640625" customWidth="1"/>
    <col min="15373" max="15373" width="10.6640625" customWidth="1"/>
    <col min="15374" max="15374" width="1.6640625" customWidth="1"/>
    <col min="15375" max="15375" width="10.6640625" customWidth="1"/>
    <col min="15376" max="15376" width="1.6640625" customWidth="1"/>
    <col min="15377" max="15377" width="0" hidden="1" customWidth="1"/>
    <col min="15378" max="15378" width="8.6640625" customWidth="1"/>
    <col min="15379" max="15379" width="0" hidden="1" customWidth="1"/>
    <col min="15617" max="15618" width="3.33203125" customWidth="1"/>
    <col min="15619" max="15619" width="4.6640625" customWidth="1"/>
    <col min="15620" max="15620" width="4.33203125" customWidth="1"/>
    <col min="15621" max="15621" width="12.6640625" customWidth="1"/>
    <col min="15622" max="15622" width="7.6640625" customWidth="1"/>
    <col min="15623" max="15623" width="5.88671875" customWidth="1"/>
    <col min="15624" max="15624" width="5.33203125" customWidth="1"/>
    <col min="15625" max="15625" width="10.6640625" customWidth="1"/>
    <col min="15626" max="15626" width="1.6640625" customWidth="1"/>
    <col min="15627" max="15627" width="10.6640625" customWidth="1"/>
    <col min="15628" max="15628" width="1.6640625" customWidth="1"/>
    <col min="15629" max="15629" width="10.6640625" customWidth="1"/>
    <col min="15630" max="15630" width="1.6640625" customWidth="1"/>
    <col min="15631" max="15631" width="10.6640625" customWidth="1"/>
    <col min="15632" max="15632" width="1.6640625" customWidth="1"/>
    <col min="15633" max="15633" width="0" hidden="1" customWidth="1"/>
    <col min="15634" max="15634" width="8.6640625" customWidth="1"/>
    <col min="15635" max="15635" width="0" hidden="1" customWidth="1"/>
    <col min="15873" max="15874" width="3.33203125" customWidth="1"/>
    <col min="15875" max="15875" width="4.6640625" customWidth="1"/>
    <col min="15876" max="15876" width="4.33203125" customWidth="1"/>
    <col min="15877" max="15877" width="12.6640625" customWidth="1"/>
    <col min="15878" max="15878" width="7.6640625" customWidth="1"/>
    <col min="15879" max="15879" width="5.88671875" customWidth="1"/>
    <col min="15880" max="15880" width="5.33203125" customWidth="1"/>
    <col min="15881" max="15881" width="10.6640625" customWidth="1"/>
    <col min="15882" max="15882" width="1.6640625" customWidth="1"/>
    <col min="15883" max="15883" width="10.6640625" customWidth="1"/>
    <col min="15884" max="15884" width="1.6640625" customWidth="1"/>
    <col min="15885" max="15885" width="10.6640625" customWidth="1"/>
    <col min="15886" max="15886" width="1.6640625" customWidth="1"/>
    <col min="15887" max="15887" width="10.6640625" customWidth="1"/>
    <col min="15888" max="15888" width="1.6640625" customWidth="1"/>
    <col min="15889" max="15889" width="0" hidden="1" customWidth="1"/>
    <col min="15890" max="15890" width="8.6640625" customWidth="1"/>
    <col min="15891" max="15891" width="0" hidden="1" customWidth="1"/>
    <col min="16129" max="16130" width="3.33203125" customWidth="1"/>
    <col min="16131" max="16131" width="4.6640625" customWidth="1"/>
    <col min="16132" max="16132" width="4.33203125" customWidth="1"/>
    <col min="16133" max="16133" width="12.6640625" customWidth="1"/>
    <col min="16134" max="16134" width="7.6640625" customWidth="1"/>
    <col min="16135" max="16135" width="5.88671875" customWidth="1"/>
    <col min="16136" max="16136" width="5.33203125" customWidth="1"/>
    <col min="16137" max="16137" width="10.6640625" customWidth="1"/>
    <col min="16138" max="16138" width="1.6640625" customWidth="1"/>
    <col min="16139" max="16139" width="10.6640625" customWidth="1"/>
    <col min="16140" max="16140" width="1.6640625" customWidth="1"/>
    <col min="16141" max="16141" width="10.6640625" customWidth="1"/>
    <col min="16142" max="16142" width="1.6640625" customWidth="1"/>
    <col min="16143" max="16143" width="10.6640625" customWidth="1"/>
    <col min="16144" max="16144" width="1.6640625" customWidth="1"/>
    <col min="16145" max="16145" width="0" hidden="1" customWidth="1"/>
    <col min="16146" max="16146" width="8.6640625" customWidth="1"/>
    <col min="16147" max="16147" width="0" hidden="1" customWidth="1"/>
  </cols>
  <sheetData>
    <row r="1" spans="1:19" s="7" customFormat="1" ht="21.75" customHeight="1" x14ac:dyDescent="0.25">
      <c r="A1" s="1">
        <f>'[1]Week SetUp'!$A$6</f>
        <v>0</v>
      </c>
      <c r="B1" s="2"/>
      <c r="C1" s="3"/>
      <c r="D1" s="3"/>
      <c r="E1" s="3"/>
      <c r="F1" s="3"/>
      <c r="G1" s="3"/>
      <c r="H1" s="4"/>
      <c r="I1" s="136" t="s">
        <v>108</v>
      </c>
      <c r="J1" s="178"/>
      <c r="K1" s="123"/>
      <c r="L1" s="178"/>
      <c r="M1" s="178" t="s">
        <v>1</v>
      </c>
      <c r="N1" s="178"/>
      <c r="O1" s="179"/>
      <c r="P1" s="6"/>
    </row>
    <row r="2" spans="1:19" s="12" customFormat="1" x14ac:dyDescent="0.25">
      <c r="A2" s="8" t="str">
        <f>'[1]Week SetUp'!$A$8</f>
        <v>第十六屆福興盃全國大專暨青少年網球錦標賽</v>
      </c>
      <c r="B2" s="9"/>
      <c r="C2" s="10"/>
      <c r="D2" s="10"/>
      <c r="E2" s="10"/>
      <c r="F2" s="10"/>
      <c r="G2" s="10"/>
      <c r="H2" s="11"/>
      <c r="I2" s="136"/>
      <c r="J2" s="180"/>
      <c r="K2" s="123"/>
      <c r="L2" s="180"/>
      <c r="M2" s="181"/>
      <c r="N2" s="180"/>
      <c r="O2" s="181"/>
      <c r="P2" s="11"/>
    </row>
    <row r="3" spans="1:19" s="19" customFormat="1" ht="11.25" customHeight="1" x14ac:dyDescent="0.25">
      <c r="A3" s="13" t="s">
        <v>2</v>
      </c>
      <c r="B3" s="14"/>
      <c r="C3" s="14"/>
      <c r="D3" s="14"/>
      <c r="E3" s="15"/>
      <c r="F3" s="13" t="s">
        <v>109</v>
      </c>
      <c r="G3" s="14"/>
      <c r="H3" s="16"/>
      <c r="I3" s="142" t="s">
        <v>110</v>
      </c>
      <c r="J3" s="182"/>
      <c r="K3" s="142"/>
      <c r="L3" s="182"/>
      <c r="M3" s="142"/>
      <c r="N3" s="183"/>
      <c r="O3" s="184"/>
      <c r="P3" s="18" t="s">
        <v>111</v>
      </c>
    </row>
    <row r="4" spans="1:19" s="23" customFormat="1" ht="11.25" customHeight="1" thickBot="1" x14ac:dyDescent="0.3">
      <c r="A4" s="133" t="s">
        <v>127</v>
      </c>
      <c r="B4" s="133"/>
      <c r="C4" s="133"/>
      <c r="D4" s="20"/>
      <c r="E4" s="20"/>
      <c r="F4" s="20" t="str">
        <f>'[1]Week SetUp'!$C$10</f>
        <v>中山網球場</v>
      </c>
      <c r="G4" s="20"/>
      <c r="H4" s="21"/>
      <c r="I4" s="145">
        <f>'[1]Week SetUp'!$D$10</f>
        <v>0</v>
      </c>
      <c r="J4" s="185"/>
      <c r="K4" s="186"/>
      <c r="L4" s="185"/>
      <c r="M4" s="187"/>
      <c r="N4" s="185"/>
      <c r="O4" s="187"/>
      <c r="P4" s="22" t="str">
        <f>'[1]Week SetUp'!$E$10</f>
        <v>李朝裕</v>
      </c>
    </row>
    <row r="5" spans="1:19" s="31" customFormat="1" ht="9.6" x14ac:dyDescent="0.25">
      <c r="A5" s="24"/>
      <c r="B5" s="25" t="s">
        <v>6</v>
      </c>
      <c r="C5" s="26" t="s">
        <v>112</v>
      </c>
      <c r="D5" s="26" t="s">
        <v>7</v>
      </c>
      <c r="E5" s="27" t="s">
        <v>113</v>
      </c>
      <c r="F5" s="28"/>
      <c r="G5" s="27" t="s">
        <v>114</v>
      </c>
      <c r="H5" s="29"/>
      <c r="I5" s="149" t="s">
        <v>115</v>
      </c>
      <c r="J5" s="148"/>
      <c r="K5" s="149" t="s">
        <v>12</v>
      </c>
      <c r="L5" s="148"/>
      <c r="M5" s="149" t="s">
        <v>116</v>
      </c>
      <c r="N5" s="148"/>
      <c r="O5" s="149" t="s">
        <v>46</v>
      </c>
      <c r="P5" s="30"/>
    </row>
    <row r="6" spans="1:19" s="31" customFormat="1" ht="3.75" customHeight="1" thickBot="1" x14ac:dyDescent="0.3">
      <c r="A6" s="32"/>
      <c r="B6" s="33"/>
      <c r="C6" s="34"/>
      <c r="D6" s="33"/>
      <c r="E6" s="35"/>
      <c r="F6" s="36"/>
      <c r="G6" s="35"/>
      <c r="H6" s="37"/>
      <c r="I6" s="153"/>
      <c r="J6" s="152"/>
      <c r="K6" s="153"/>
      <c r="L6" s="152"/>
      <c r="M6" s="153"/>
      <c r="N6" s="152"/>
      <c r="O6" s="153"/>
      <c r="P6" s="38"/>
    </row>
    <row r="7" spans="1:19" s="48" customFormat="1" ht="10.5" customHeight="1" x14ac:dyDescent="0.25">
      <c r="A7" s="39">
        <v>1</v>
      </c>
      <c r="B7" s="40">
        <f>IF($D7="","",VLOOKUP($D7,[1]女單準備名單!$A$7:$P$38,15))</f>
        <v>0</v>
      </c>
      <c r="C7" s="40">
        <f>IF($D7="","",VLOOKUP($D7,[1]女單準備名單!$A$7:$P$38,16))</f>
        <v>0</v>
      </c>
      <c r="D7" s="41">
        <v>1</v>
      </c>
      <c r="E7" s="42" t="str">
        <f>UPPER(IF($D7="","",VLOOKUP($D7,[1]女單準備名單!$A$7:$P$38,2)))</f>
        <v>黃僅婷</v>
      </c>
      <c r="F7" s="42"/>
      <c r="G7" s="42" t="str">
        <f>IF($D7="","",VLOOKUP($D7,[1]女單準備名單!$A$7:$P$38,4))</f>
        <v>市立陽明國小</v>
      </c>
      <c r="H7" s="77"/>
      <c r="I7" s="156"/>
      <c r="J7" s="156"/>
      <c r="K7" s="156"/>
      <c r="L7" s="156"/>
      <c r="M7" s="188"/>
      <c r="N7" s="189"/>
      <c r="O7" s="190"/>
      <c r="P7" s="82"/>
      <c r="Q7" s="47"/>
      <c r="S7" s="49" t="e">
        <f>#REF!</f>
        <v>#REF!</v>
      </c>
    </row>
    <row r="8" spans="1:19" s="48" customFormat="1" ht="9.6" customHeight="1" x14ac:dyDescent="0.25">
      <c r="A8" s="50"/>
      <c r="B8" s="83"/>
      <c r="C8" s="83"/>
      <c r="D8" s="83"/>
      <c r="E8" s="78"/>
      <c r="F8" s="84"/>
      <c r="G8" s="56" t="s">
        <v>18</v>
      </c>
      <c r="H8" s="52"/>
      <c r="I8" s="155" t="s">
        <v>198</v>
      </c>
      <c r="J8" s="155"/>
      <c r="K8" s="156"/>
      <c r="L8" s="156"/>
      <c r="M8" s="188"/>
      <c r="N8" s="189"/>
      <c r="O8" s="190"/>
      <c r="P8" s="82"/>
      <c r="Q8" s="47"/>
      <c r="S8" s="53" t="e">
        <f>#REF!</f>
        <v>#REF!</v>
      </c>
    </row>
    <row r="9" spans="1:19" s="48" customFormat="1" ht="9.6" customHeight="1" x14ac:dyDescent="0.25">
      <c r="A9" s="50">
        <v>2</v>
      </c>
      <c r="B9" s="40">
        <f>IF($D9="","",VLOOKUP($D9,[1]女單準備名單!$A$7:$P$38,15))</f>
        <v>0</v>
      </c>
      <c r="C9" s="40">
        <f>IF($D9="","",VLOOKUP($D9,[1]女單準備名單!$A$7:$P$38,16))</f>
        <v>0</v>
      </c>
      <c r="D9" s="41">
        <v>23</v>
      </c>
      <c r="E9" s="40" t="str">
        <f>UPPER(IF($D9="","",VLOOKUP($D9,[1]女單準備名單!$A$7:$P$38,2)))</f>
        <v>BYE</v>
      </c>
      <c r="F9" s="40"/>
      <c r="G9" s="40">
        <f>IF($D9="","",VLOOKUP($D9,[1]女單準備名單!$A$7:$P$38,4))</f>
        <v>0</v>
      </c>
      <c r="H9" s="85"/>
      <c r="I9" s="163"/>
      <c r="J9" s="191"/>
      <c r="K9" s="156"/>
      <c r="L9" s="156"/>
      <c r="M9" s="188"/>
      <c r="N9" s="189"/>
      <c r="O9" s="190"/>
      <c r="P9" s="82"/>
      <c r="Q9" s="47"/>
      <c r="S9" s="53" t="e">
        <f>#REF!</f>
        <v>#REF!</v>
      </c>
    </row>
    <row r="10" spans="1:19" s="48" customFormat="1" ht="9.6" customHeight="1" x14ac:dyDescent="0.25">
      <c r="A10" s="50"/>
      <c r="B10" s="83"/>
      <c r="C10" s="83"/>
      <c r="D10" s="87"/>
      <c r="E10" s="78"/>
      <c r="F10" s="84"/>
      <c r="G10" s="78"/>
      <c r="H10" s="88"/>
      <c r="I10" s="164" t="s">
        <v>18</v>
      </c>
      <c r="J10" s="192"/>
      <c r="K10" s="155" t="s">
        <v>198</v>
      </c>
      <c r="L10" s="193"/>
      <c r="M10" s="194"/>
      <c r="N10" s="194"/>
      <c r="O10" s="190"/>
      <c r="P10" s="82"/>
      <c r="Q10" s="47"/>
      <c r="S10" s="53" t="e">
        <f>#REF!</f>
        <v>#REF!</v>
      </c>
    </row>
    <row r="11" spans="1:19" s="48" customFormat="1" ht="9.6" customHeight="1" x14ac:dyDescent="0.25">
      <c r="A11" s="50">
        <v>3</v>
      </c>
      <c r="B11" s="40">
        <f>IF($D11="","",VLOOKUP($D11,[1]女單準備名單!$A$7:$P$38,15))</f>
        <v>0</v>
      </c>
      <c r="C11" s="40">
        <f>IF($D11="","",VLOOKUP($D11,[1]女單準備名單!$A$7:$P$38,16))</f>
        <v>0</v>
      </c>
      <c r="D11" s="41">
        <v>23</v>
      </c>
      <c r="E11" s="40" t="str">
        <f>UPPER(IF($D11="","",VLOOKUP($D11,[1]女單準備名單!$A$7:$P$38,2)))</f>
        <v>BYE</v>
      </c>
      <c r="F11" s="40"/>
      <c r="G11" s="40">
        <f>IF($D11="","",VLOOKUP($D11,[1]女單準備名單!$A$7:$P$38,4))</f>
        <v>0</v>
      </c>
      <c r="H11" s="77"/>
      <c r="I11" s="165"/>
      <c r="J11" s="191"/>
      <c r="K11" s="167">
        <v>60</v>
      </c>
      <c r="L11" s="195"/>
      <c r="M11" s="194"/>
      <c r="N11" s="194"/>
      <c r="O11" s="190"/>
      <c r="P11" s="82"/>
      <c r="Q11" s="47"/>
      <c r="S11" s="53" t="e">
        <f>#REF!</f>
        <v>#REF!</v>
      </c>
    </row>
    <row r="12" spans="1:19" s="48" customFormat="1" ht="9.6" customHeight="1" x14ac:dyDescent="0.25">
      <c r="A12" s="50"/>
      <c r="B12" s="83"/>
      <c r="C12" s="83"/>
      <c r="D12" s="87"/>
      <c r="E12" s="78"/>
      <c r="F12" s="84"/>
      <c r="G12" s="56" t="s">
        <v>18</v>
      </c>
      <c r="H12" s="52"/>
      <c r="I12" s="155" t="s">
        <v>199</v>
      </c>
      <c r="J12" s="162"/>
      <c r="K12" s="165"/>
      <c r="L12" s="196"/>
      <c r="M12" s="194"/>
      <c r="N12" s="194"/>
      <c r="O12" s="190"/>
      <c r="P12" s="82"/>
      <c r="Q12" s="47"/>
      <c r="S12" s="53" t="e">
        <f>#REF!</f>
        <v>#REF!</v>
      </c>
    </row>
    <row r="13" spans="1:19" s="48" customFormat="1" ht="9.6" customHeight="1" x14ac:dyDescent="0.25">
      <c r="A13" s="50">
        <v>4</v>
      </c>
      <c r="B13" s="40">
        <f>IF($D13="","",VLOOKUP($D13,[1]女單準備名單!$A$7:$P$38,15))</f>
        <v>0</v>
      </c>
      <c r="C13" s="40">
        <f>IF($D13="","",VLOOKUP($D13,[1]女單準備名單!$A$7:$P$38,16))</f>
        <v>0</v>
      </c>
      <c r="D13" s="41">
        <v>17</v>
      </c>
      <c r="E13" s="40" t="str">
        <f>UPPER(IF($D13="","",VLOOKUP($D13,[1]女單準備名單!$A$7:$P$38,2)))</f>
        <v>吳宜姵</v>
      </c>
      <c r="F13" s="40"/>
      <c r="G13" s="40" t="str">
        <f>IF($D13="","",VLOOKUP($D13,[1]女單準備名單!$A$7:$P$38,4))</f>
        <v>市立三民區民族國小</v>
      </c>
      <c r="H13" s="91"/>
      <c r="I13" s="163"/>
      <c r="J13" s="156"/>
      <c r="K13" s="165"/>
      <c r="L13" s="196"/>
      <c r="M13" s="194"/>
      <c r="N13" s="194"/>
      <c r="O13" s="190"/>
      <c r="P13" s="82"/>
      <c r="Q13" s="47"/>
      <c r="S13" s="53" t="e">
        <f>#REF!</f>
        <v>#REF!</v>
      </c>
    </row>
    <row r="14" spans="1:19" s="48" customFormat="1" ht="9.6" customHeight="1" x14ac:dyDescent="0.25">
      <c r="A14" s="50"/>
      <c r="B14" s="83"/>
      <c r="C14" s="83"/>
      <c r="D14" s="87"/>
      <c r="E14" s="78"/>
      <c r="F14" s="84"/>
      <c r="G14" s="92"/>
      <c r="H14" s="88"/>
      <c r="I14" s="156"/>
      <c r="J14" s="156"/>
      <c r="K14" s="164" t="s">
        <v>18</v>
      </c>
      <c r="L14" s="192"/>
      <c r="M14" s="155" t="s">
        <v>198</v>
      </c>
      <c r="N14" s="193"/>
      <c r="O14" s="190"/>
      <c r="P14" s="82"/>
      <c r="Q14" s="47"/>
      <c r="S14" s="53" t="e">
        <f>#REF!</f>
        <v>#REF!</v>
      </c>
    </row>
    <row r="15" spans="1:19" s="48" customFormat="1" ht="9.6" customHeight="1" x14ac:dyDescent="0.25">
      <c r="A15" s="50">
        <v>5</v>
      </c>
      <c r="B15" s="40">
        <f>IF($D15="","",VLOOKUP($D15,[1]女單準備名單!$A$7:$P$38,15))</f>
        <v>0</v>
      </c>
      <c r="C15" s="40">
        <f>IF($D15="","",VLOOKUP($D15,[1]女單準備名單!$A$7:$P$38,16))</f>
        <v>0</v>
      </c>
      <c r="D15" s="41">
        <v>13</v>
      </c>
      <c r="E15" s="40" t="str">
        <f>UPPER(IF($D15="","",VLOOKUP($D15,[1]女單準備名單!$A$7:$P$38,2)))</f>
        <v>陳鏡羽</v>
      </c>
      <c r="F15" s="40"/>
      <c r="G15" s="40" t="str">
        <f>IF($D15="","",VLOOKUP($D15,[1]女單準備名單!$A$7:$P$38,4))</f>
        <v>市立三民區民族國小</v>
      </c>
      <c r="H15" s="93"/>
      <c r="I15" s="156"/>
      <c r="J15" s="156"/>
      <c r="K15" s="156"/>
      <c r="L15" s="196"/>
      <c r="M15" s="167">
        <v>60</v>
      </c>
      <c r="N15" s="197"/>
      <c r="O15" s="188"/>
      <c r="P15" s="80"/>
      <c r="Q15" s="47"/>
      <c r="S15" s="53" t="e">
        <f>#REF!</f>
        <v>#REF!</v>
      </c>
    </row>
    <row r="16" spans="1:19" s="48" customFormat="1" ht="9.6" customHeight="1" thickBot="1" x14ac:dyDescent="0.3">
      <c r="A16" s="50"/>
      <c r="B16" s="83"/>
      <c r="C16" s="83"/>
      <c r="D16" s="87"/>
      <c r="E16" s="78"/>
      <c r="F16" s="84"/>
      <c r="G16" s="56" t="s">
        <v>18</v>
      </c>
      <c r="H16" s="52"/>
      <c r="I16" s="198" t="s">
        <v>241</v>
      </c>
      <c r="J16" s="155"/>
      <c r="K16" s="156"/>
      <c r="L16" s="196"/>
      <c r="M16" s="199"/>
      <c r="N16" s="197"/>
      <c r="O16" s="188"/>
      <c r="P16" s="80"/>
      <c r="Q16" s="47"/>
      <c r="S16" s="61" t="e">
        <f>#REF!</f>
        <v>#REF!</v>
      </c>
    </row>
    <row r="17" spans="1:17" s="48" customFormat="1" ht="9.6" customHeight="1" x14ac:dyDescent="0.25">
      <c r="A17" s="50">
        <v>6</v>
      </c>
      <c r="B17" s="40">
        <f>IF($D17="","",VLOOKUP($D17,[1]女單準備名單!$A$7:$P$38,15))</f>
        <v>0</v>
      </c>
      <c r="C17" s="40">
        <f>IF($D17="","",VLOOKUP($D17,[1]女單準備名單!$A$7:$P$38,16))</f>
        <v>0</v>
      </c>
      <c r="D17" s="41">
        <v>19</v>
      </c>
      <c r="E17" s="40" t="str">
        <f>UPPER(IF($D17="","",VLOOKUP($D17,[1]女單準備名單!$A$7:$P$38,2)))</f>
        <v>林頎亞</v>
      </c>
      <c r="F17" s="40"/>
      <c r="G17" s="40" t="str">
        <f>IF($D17="","",VLOOKUP($D17,[1]女單準備名單!$A$7:$P$38,4))</f>
        <v>市立福山國小</v>
      </c>
      <c r="H17" s="85"/>
      <c r="I17" s="167">
        <v>61</v>
      </c>
      <c r="J17" s="191"/>
      <c r="K17" s="156"/>
      <c r="L17" s="196"/>
      <c r="M17" s="199"/>
      <c r="N17" s="197"/>
      <c r="O17" s="188"/>
      <c r="P17" s="80"/>
      <c r="Q17" s="47"/>
    </row>
    <row r="18" spans="1:17" s="48" customFormat="1" ht="9.6" customHeight="1" x14ac:dyDescent="0.25">
      <c r="A18" s="50"/>
      <c r="B18" s="83"/>
      <c r="C18" s="83"/>
      <c r="D18" s="87"/>
      <c r="E18" s="78"/>
      <c r="F18" s="84"/>
      <c r="G18" s="78"/>
      <c r="H18" s="88"/>
      <c r="I18" s="164" t="s">
        <v>18</v>
      </c>
      <c r="J18" s="192"/>
      <c r="K18" s="155" t="s">
        <v>200</v>
      </c>
      <c r="L18" s="200"/>
      <c r="M18" s="199"/>
      <c r="N18" s="197"/>
      <c r="O18" s="188"/>
      <c r="P18" s="80"/>
      <c r="Q18" s="47"/>
    </row>
    <row r="19" spans="1:17" s="48" customFormat="1" ht="9.6" customHeight="1" x14ac:dyDescent="0.25">
      <c r="A19" s="50">
        <v>7</v>
      </c>
      <c r="B19" s="40">
        <f>IF($D19="","",VLOOKUP($D19,[1]女單準備名單!$A$7:$P$38,15))</f>
        <v>0</v>
      </c>
      <c r="C19" s="40">
        <f>IF($D19="","",VLOOKUP($D19,[1]女單準備名單!$A$7:$P$38,16))</f>
        <v>0</v>
      </c>
      <c r="D19" s="41">
        <v>23</v>
      </c>
      <c r="E19" s="40" t="str">
        <f>UPPER(IF($D19="","",VLOOKUP($D19,[1]女單準備名單!$A$7:$P$38,2)))</f>
        <v>BYE</v>
      </c>
      <c r="F19" s="40"/>
      <c r="G19" s="40">
        <f>IF($D19="","",VLOOKUP($D19,[1]女單準備名單!$A$7:$P$38,4))</f>
        <v>0</v>
      </c>
      <c r="H19" s="77"/>
      <c r="I19" s="165"/>
      <c r="J19" s="191"/>
      <c r="K19" s="167">
        <v>60</v>
      </c>
      <c r="L19" s="194"/>
      <c r="M19" s="199"/>
      <c r="N19" s="197"/>
      <c r="O19" s="188"/>
      <c r="P19" s="80"/>
      <c r="Q19" s="47"/>
    </row>
    <row r="20" spans="1:17" s="48" customFormat="1" ht="9.6" customHeight="1" x14ac:dyDescent="0.25">
      <c r="A20" s="50"/>
      <c r="B20" s="83"/>
      <c r="C20" s="83"/>
      <c r="D20" s="83"/>
      <c r="E20" s="78"/>
      <c r="F20" s="84"/>
      <c r="G20" s="56" t="s">
        <v>18</v>
      </c>
      <c r="H20" s="52"/>
      <c r="I20" s="155" t="s">
        <v>200</v>
      </c>
      <c r="J20" s="162"/>
      <c r="K20" s="165"/>
      <c r="L20" s="194"/>
      <c r="M20" s="199"/>
      <c r="N20" s="197"/>
      <c r="O20" s="188"/>
      <c r="P20" s="80"/>
      <c r="Q20" s="47"/>
    </row>
    <row r="21" spans="1:17" s="48" customFormat="1" ht="9.6" customHeight="1" x14ac:dyDescent="0.25">
      <c r="A21" s="39">
        <v>8</v>
      </c>
      <c r="B21" s="40">
        <f>IF($D21="","",VLOOKUP($D21,[1]女單準備名單!$A$7:$P$38,15))</f>
        <v>0</v>
      </c>
      <c r="C21" s="40">
        <f>IF($D21="","",VLOOKUP($D21,[1]女單準備名單!$A$7:$P$38,16))</f>
        <v>0</v>
      </c>
      <c r="D21" s="41">
        <v>8</v>
      </c>
      <c r="E21" s="118" t="s">
        <v>124</v>
      </c>
      <c r="F21" s="42"/>
      <c r="G21" s="118" t="s">
        <v>125</v>
      </c>
      <c r="H21" s="91"/>
      <c r="I21" s="163"/>
      <c r="J21" s="156"/>
      <c r="K21" s="165"/>
      <c r="L21" s="194"/>
      <c r="M21" s="199"/>
      <c r="N21" s="197"/>
      <c r="O21" s="188"/>
      <c r="P21" s="80"/>
      <c r="Q21" s="47"/>
    </row>
    <row r="22" spans="1:17" s="48" customFormat="1" ht="9.6" customHeight="1" x14ac:dyDescent="0.25">
      <c r="A22" s="50"/>
      <c r="B22" s="83"/>
      <c r="C22" s="83"/>
      <c r="D22" s="83"/>
      <c r="E22" s="92"/>
      <c r="F22" s="94"/>
      <c r="G22" s="92"/>
      <c r="H22" s="88"/>
      <c r="I22" s="156"/>
      <c r="J22" s="156"/>
      <c r="K22" s="165"/>
      <c r="L22" s="201"/>
      <c r="M22" s="164" t="s">
        <v>18</v>
      </c>
      <c r="N22" s="192"/>
      <c r="O22" s="155" t="s">
        <v>198</v>
      </c>
      <c r="P22" s="106"/>
      <c r="Q22" s="47"/>
    </row>
    <row r="23" spans="1:17" s="48" customFormat="1" ht="9.6" customHeight="1" x14ac:dyDescent="0.25">
      <c r="A23" s="39">
        <v>9</v>
      </c>
      <c r="B23" s="40">
        <f>IF($D23="","",VLOOKUP($D23,[1]女單準備名單!$A$7:$P$38,15))</f>
        <v>0</v>
      </c>
      <c r="C23" s="40">
        <f>IF($D23="","",VLOOKUP($D23,[1]女單準備名單!$A$7:$P$38,16))</f>
        <v>0</v>
      </c>
      <c r="D23" s="41">
        <v>3</v>
      </c>
      <c r="E23" s="42" t="str">
        <f>UPPER(IF($D23="","",VLOOKUP($D23,[1]女單準備名單!$A$7:$P$38,2)))</f>
        <v>陳亭汝</v>
      </c>
      <c r="F23" s="42"/>
      <c r="G23" s="42" t="str">
        <f>IF($D23="","",VLOOKUP($D23,[1]女單準備名單!$A$7:$P$38,4))</f>
        <v>市立龍潭國小</v>
      </c>
      <c r="H23" s="77"/>
      <c r="I23" s="156"/>
      <c r="J23" s="156"/>
      <c r="K23" s="156"/>
      <c r="L23" s="194"/>
      <c r="M23" s="188"/>
      <c r="N23" s="197"/>
      <c r="O23" s="202">
        <v>84</v>
      </c>
      <c r="P23" s="63"/>
      <c r="Q23" s="47"/>
    </row>
    <row r="24" spans="1:17" s="48" customFormat="1" ht="9.6" customHeight="1" x14ac:dyDescent="0.25">
      <c r="A24" s="50"/>
      <c r="B24" s="83"/>
      <c r="C24" s="83"/>
      <c r="D24" s="83"/>
      <c r="E24" s="78"/>
      <c r="F24" s="84"/>
      <c r="G24" s="56" t="s">
        <v>18</v>
      </c>
      <c r="H24" s="52"/>
      <c r="I24" s="155" t="s">
        <v>201</v>
      </c>
      <c r="J24" s="155"/>
      <c r="K24" s="156"/>
      <c r="L24" s="194"/>
      <c r="M24" s="188"/>
      <c r="N24" s="197"/>
      <c r="O24" s="188"/>
      <c r="P24" s="63"/>
      <c r="Q24" s="47"/>
    </row>
    <row r="25" spans="1:17" s="48" customFormat="1" ht="9.6" customHeight="1" x14ac:dyDescent="0.25">
      <c r="A25" s="50">
        <v>10</v>
      </c>
      <c r="B25" s="40">
        <f>IF($D25="","",VLOOKUP($D25,[1]女單準備名單!$A$7:$P$38,15))</f>
        <v>0</v>
      </c>
      <c r="C25" s="40">
        <f>IF($D25="","",VLOOKUP($D25,[1]女單準備名單!$A$7:$P$38,16))</f>
        <v>0</v>
      </c>
      <c r="D25" s="41">
        <v>23</v>
      </c>
      <c r="E25" s="40" t="str">
        <f>UPPER(IF($D25="","",VLOOKUP($D25,[1]女單準備名單!$A$7:$P$38,2)))</f>
        <v>BYE</v>
      </c>
      <c r="F25" s="40"/>
      <c r="G25" s="40">
        <f>IF($D25="","",VLOOKUP($D25,[1]女單準備名單!$A$7:$P$38,4))</f>
        <v>0</v>
      </c>
      <c r="H25" s="85"/>
      <c r="I25" s="163"/>
      <c r="J25" s="191"/>
      <c r="K25" s="156"/>
      <c r="L25" s="194"/>
      <c r="M25" s="188"/>
      <c r="N25" s="197"/>
      <c r="O25" s="188"/>
      <c r="P25" s="63"/>
      <c r="Q25" s="47"/>
    </row>
    <row r="26" spans="1:17" s="48" customFormat="1" ht="9.6" customHeight="1" x14ac:dyDescent="0.25">
      <c r="A26" s="50"/>
      <c r="B26" s="83"/>
      <c r="C26" s="83"/>
      <c r="D26" s="87"/>
      <c r="E26" s="78"/>
      <c r="F26" s="84"/>
      <c r="G26" s="78"/>
      <c r="H26" s="88"/>
      <c r="I26" s="164" t="s">
        <v>18</v>
      </c>
      <c r="J26" s="192"/>
      <c r="K26" s="155" t="s">
        <v>201</v>
      </c>
      <c r="L26" s="193"/>
      <c r="M26" s="188"/>
      <c r="N26" s="197"/>
      <c r="O26" s="188"/>
      <c r="P26" s="63"/>
      <c r="Q26" s="47"/>
    </row>
    <row r="27" spans="1:17" s="48" customFormat="1" ht="9.6" customHeight="1" x14ac:dyDescent="0.25">
      <c r="A27" s="50">
        <v>11</v>
      </c>
      <c r="B27" s="40">
        <f>IF($D27="","",VLOOKUP($D27,[1]女單準備名單!$A$7:$P$38,15))</f>
        <v>0</v>
      </c>
      <c r="C27" s="40">
        <f>IF($D27="","",VLOOKUP($D27,[1]女單準備名單!$A$7:$P$38,16))</f>
        <v>0</v>
      </c>
      <c r="D27" s="41">
        <v>11</v>
      </c>
      <c r="E27" s="40" t="str">
        <f>UPPER(IF($D27="","",VLOOKUP($D27,[1]女單準備名單!$A$7:$P$38,2)))</f>
        <v>龎又睿</v>
      </c>
      <c r="F27" s="40"/>
      <c r="G27" s="40" t="str">
        <f>IF($D27="","",VLOOKUP($D27,[1]女單準備名單!$A$7:$P$38,4))</f>
        <v>市立三民區民族國小</v>
      </c>
      <c r="H27" s="77"/>
      <c r="I27" s="165"/>
      <c r="J27" s="191"/>
      <c r="K27" s="167">
        <v>60</v>
      </c>
      <c r="L27" s="195"/>
      <c r="M27" s="188"/>
      <c r="N27" s="197"/>
      <c r="O27" s="188"/>
      <c r="P27" s="63"/>
      <c r="Q27" s="47"/>
    </row>
    <row r="28" spans="1:17" s="48" customFormat="1" ht="9.6" customHeight="1" x14ac:dyDescent="0.25">
      <c r="A28" s="39"/>
      <c r="B28" s="83"/>
      <c r="C28" s="83"/>
      <c r="D28" s="87"/>
      <c r="E28" s="78"/>
      <c r="F28" s="84"/>
      <c r="G28" s="56" t="s">
        <v>18</v>
      </c>
      <c r="H28" s="52"/>
      <c r="I28" s="155" t="s">
        <v>242</v>
      </c>
      <c r="J28" s="162"/>
      <c r="K28" s="165"/>
      <c r="L28" s="196"/>
      <c r="M28" s="188"/>
      <c r="N28" s="197"/>
      <c r="O28" s="188"/>
      <c r="P28" s="63"/>
      <c r="Q28" s="47"/>
    </row>
    <row r="29" spans="1:17" s="48" customFormat="1" ht="9.6" customHeight="1" x14ac:dyDescent="0.25">
      <c r="A29" s="50">
        <v>12</v>
      </c>
      <c r="B29" s="40">
        <f>IF($D29="","",VLOOKUP($D29,[1]女單準備名單!$A$7:$P$38,15))</f>
        <v>0</v>
      </c>
      <c r="C29" s="40">
        <f>IF($D29="","",VLOOKUP($D29,[1]女單準備名單!$A$7:$P$38,16))</f>
        <v>0</v>
      </c>
      <c r="D29" s="41">
        <v>22</v>
      </c>
      <c r="E29" s="40" t="str">
        <f>UPPER(IF($D29="","",VLOOKUP($D29,[1]女單準備名單!$A$7:$P$38,2)))</f>
        <v>許佳琪</v>
      </c>
      <c r="F29" s="40"/>
      <c r="G29" s="40" t="str">
        <f>IF($D29="","",VLOOKUP($D29,[1]女單準備名單!$A$7:$P$38,4))</f>
        <v>縣立海豐國小</v>
      </c>
      <c r="H29" s="91"/>
      <c r="I29" s="167">
        <v>64</v>
      </c>
      <c r="J29" s="156"/>
      <c r="K29" s="165"/>
      <c r="L29" s="196"/>
      <c r="M29" s="188"/>
      <c r="N29" s="197"/>
      <c r="O29" s="188"/>
      <c r="P29" s="63"/>
      <c r="Q29" s="47"/>
    </row>
    <row r="30" spans="1:17" s="48" customFormat="1" ht="9.6" customHeight="1" x14ac:dyDescent="0.25">
      <c r="A30" s="50"/>
      <c r="B30" s="83"/>
      <c r="C30" s="83"/>
      <c r="D30" s="87"/>
      <c r="E30" s="78"/>
      <c r="F30" s="84"/>
      <c r="G30" s="92"/>
      <c r="H30" s="88"/>
      <c r="I30" s="156"/>
      <c r="J30" s="156"/>
      <c r="K30" s="164" t="s">
        <v>18</v>
      </c>
      <c r="L30" s="192"/>
      <c r="M30" s="155" t="s">
        <v>201</v>
      </c>
      <c r="N30" s="203"/>
      <c r="O30" s="188"/>
      <c r="P30" s="63"/>
      <c r="Q30" s="47"/>
    </row>
    <row r="31" spans="1:17" s="48" customFormat="1" ht="9.6" customHeight="1" x14ac:dyDescent="0.25">
      <c r="A31" s="50">
        <v>13</v>
      </c>
      <c r="B31" s="40">
        <f>IF($D31="","",VLOOKUP($D31,[1]女單準備名單!$A$7:$P$38,15))</f>
        <v>0</v>
      </c>
      <c r="C31" s="40">
        <f>IF($D31="","",VLOOKUP($D31,[1]女單準備名單!$A$7:$P$38,16))</f>
        <v>0</v>
      </c>
      <c r="D31" s="41">
        <v>10</v>
      </c>
      <c r="E31" s="119" t="s">
        <v>126</v>
      </c>
      <c r="F31" s="40"/>
      <c r="G31" s="119" t="s">
        <v>123</v>
      </c>
      <c r="H31" s="93"/>
      <c r="I31" s="156"/>
      <c r="J31" s="156"/>
      <c r="K31" s="156"/>
      <c r="L31" s="196"/>
      <c r="M31" s="167">
        <v>60</v>
      </c>
      <c r="N31" s="204"/>
      <c r="O31" s="188"/>
      <c r="P31" s="63"/>
      <c r="Q31" s="47"/>
    </row>
    <row r="32" spans="1:17" s="48" customFormat="1" ht="9.6" customHeight="1" x14ac:dyDescent="0.25">
      <c r="A32" s="50"/>
      <c r="B32" s="83"/>
      <c r="C32" s="83"/>
      <c r="D32" s="87"/>
      <c r="E32" s="78"/>
      <c r="F32" s="84"/>
      <c r="G32" s="56" t="s">
        <v>18</v>
      </c>
      <c r="H32" s="52"/>
      <c r="I32" s="155" t="s">
        <v>243</v>
      </c>
      <c r="J32" s="155"/>
      <c r="K32" s="156"/>
      <c r="L32" s="196"/>
      <c r="M32" s="199"/>
      <c r="N32" s="204"/>
      <c r="O32" s="188"/>
      <c r="P32" s="63"/>
      <c r="Q32" s="47"/>
    </row>
    <row r="33" spans="1:17" s="48" customFormat="1" ht="9.6" customHeight="1" x14ac:dyDescent="0.25">
      <c r="A33" s="50">
        <v>14</v>
      </c>
      <c r="B33" s="40">
        <f>IF($D33="","",VLOOKUP($D33,[1]女單準備名單!$A$7:$P$38,15))</f>
        <v>0</v>
      </c>
      <c r="C33" s="40">
        <f>IF($D33="","",VLOOKUP($D33,[1]女單準備名單!$A$7:$P$38,16))</f>
        <v>0</v>
      </c>
      <c r="D33" s="41">
        <v>20</v>
      </c>
      <c r="E33" s="40" t="str">
        <f>UPPER(IF($D33="","",VLOOKUP($D33,[1]女單準備名單!$A$7:$P$38,2)))</f>
        <v>黃靖貽</v>
      </c>
      <c r="F33" s="40"/>
      <c r="G33" s="40" t="str">
        <f>IF($D33="","",VLOOKUP($D33,[1]女單準備名單!$A$7:$P$38,4))</f>
        <v>市立福山國小</v>
      </c>
      <c r="H33" s="85"/>
      <c r="I33" s="167" t="s">
        <v>247</v>
      </c>
      <c r="J33" s="191"/>
      <c r="K33" s="156"/>
      <c r="L33" s="196"/>
      <c r="M33" s="199"/>
      <c r="N33" s="204"/>
      <c r="O33" s="188"/>
      <c r="P33" s="63"/>
      <c r="Q33" s="47"/>
    </row>
    <row r="34" spans="1:17" s="48" customFormat="1" ht="9.6" customHeight="1" x14ac:dyDescent="0.25">
      <c r="A34" s="50"/>
      <c r="B34" s="83"/>
      <c r="C34" s="83"/>
      <c r="D34" s="87"/>
      <c r="E34" s="78"/>
      <c r="F34" s="84"/>
      <c r="G34" s="78"/>
      <c r="H34" s="88"/>
      <c r="I34" s="164" t="s">
        <v>18</v>
      </c>
      <c r="J34" s="192"/>
      <c r="K34" s="155" t="s">
        <v>202</v>
      </c>
      <c r="L34" s="200"/>
      <c r="M34" s="199"/>
      <c r="N34" s="204"/>
      <c r="O34" s="188"/>
      <c r="P34" s="63"/>
      <c r="Q34" s="47"/>
    </row>
    <row r="35" spans="1:17" s="48" customFormat="1" ht="9.6" customHeight="1" x14ac:dyDescent="0.25">
      <c r="A35" s="50">
        <v>15</v>
      </c>
      <c r="B35" s="40">
        <f>IF($D35="","",VLOOKUP($D35,[1]女單準備名單!$A$7:$P$38,15))</f>
        <v>0</v>
      </c>
      <c r="C35" s="40">
        <f>IF($D35="","",VLOOKUP($D35,[1]女單準備名單!$A$7:$P$38,16))</f>
        <v>0</v>
      </c>
      <c r="D35" s="41">
        <v>23</v>
      </c>
      <c r="E35" s="40" t="str">
        <f>UPPER(IF($D35="","",VLOOKUP($D35,[1]女單準備名單!$A$7:$P$38,2)))</f>
        <v>BYE</v>
      </c>
      <c r="F35" s="40"/>
      <c r="G35" s="40">
        <f>IF($D35="","",VLOOKUP($D35,[1]女單準備名單!$A$7:$P$38,4))</f>
        <v>0</v>
      </c>
      <c r="H35" s="77"/>
      <c r="I35" s="165"/>
      <c r="J35" s="191"/>
      <c r="K35" s="167">
        <v>64</v>
      </c>
      <c r="L35" s="194"/>
      <c r="M35" s="199"/>
      <c r="N35" s="204"/>
      <c r="O35" s="188"/>
      <c r="P35" s="63"/>
      <c r="Q35" s="47"/>
    </row>
    <row r="36" spans="1:17" s="48" customFormat="1" ht="9.6" customHeight="1" x14ac:dyDescent="0.25">
      <c r="A36" s="50"/>
      <c r="B36" s="83"/>
      <c r="C36" s="83"/>
      <c r="D36" s="83"/>
      <c r="E36" s="78"/>
      <c r="F36" s="84"/>
      <c r="G36" s="56" t="s">
        <v>18</v>
      </c>
      <c r="H36" s="52"/>
      <c r="I36" s="155" t="s">
        <v>202</v>
      </c>
      <c r="J36" s="162"/>
      <c r="K36" s="165"/>
      <c r="L36" s="194"/>
      <c r="M36" s="199"/>
      <c r="N36" s="204"/>
      <c r="O36" s="188"/>
      <c r="P36" s="63"/>
      <c r="Q36" s="47"/>
    </row>
    <row r="37" spans="1:17" s="48" customFormat="1" ht="9.6" customHeight="1" x14ac:dyDescent="0.25">
      <c r="A37" s="39">
        <v>16</v>
      </c>
      <c r="B37" s="40">
        <f>IF($D37="","",VLOOKUP($D37,[1]女單準備名單!$A$7:$P$38,15))</f>
        <v>0</v>
      </c>
      <c r="C37" s="40">
        <f>IF($D37="","",VLOOKUP($D37,[1]女單準備名單!$A$7:$P$38,16))</f>
        <v>0</v>
      </c>
      <c r="D37" s="41">
        <v>6</v>
      </c>
      <c r="E37" s="42" t="str">
        <f>UPPER(IF($D37="","",VLOOKUP($D37,[1]女單準備名單!$A$7:$P$38,2)))</f>
        <v>吳鈺琪</v>
      </c>
      <c r="F37" s="42"/>
      <c r="G37" s="42" t="str">
        <f>IF($D37="","",VLOOKUP($D37,[1]女單準備名單!$A$7:$P$38,4))</f>
        <v>縣立信義國小</v>
      </c>
      <c r="H37" s="91"/>
      <c r="I37" s="163"/>
      <c r="J37" s="156"/>
      <c r="K37" s="165"/>
      <c r="L37" s="194"/>
      <c r="M37" s="204"/>
      <c r="N37" s="204"/>
      <c r="O37" s="188"/>
      <c r="P37" s="63"/>
      <c r="Q37" s="47"/>
    </row>
    <row r="38" spans="1:17" s="48" customFormat="1" ht="9.6" customHeight="1" x14ac:dyDescent="0.25">
      <c r="A38" s="50"/>
      <c r="B38" s="83"/>
      <c r="C38" s="83"/>
      <c r="D38" s="83"/>
      <c r="E38" s="78"/>
      <c r="F38" s="84"/>
      <c r="G38" s="78"/>
      <c r="H38" s="88"/>
      <c r="I38" s="156"/>
      <c r="J38" s="156"/>
      <c r="K38" s="165"/>
      <c r="L38" s="201"/>
      <c r="M38" s="205" t="s">
        <v>117</v>
      </c>
      <c r="N38" s="206"/>
      <c r="O38" s="155" t="s">
        <v>198</v>
      </c>
      <c r="P38" s="62"/>
      <c r="Q38" s="47"/>
    </row>
    <row r="39" spans="1:17" s="48" customFormat="1" ht="9.6" customHeight="1" x14ac:dyDescent="0.25">
      <c r="A39" s="39">
        <v>17</v>
      </c>
      <c r="B39" s="40">
        <f>IF($D39="","",VLOOKUP($D39,[1]女單準備名單!$A$7:$P$38,15))</f>
        <v>0</v>
      </c>
      <c r="C39" s="40">
        <f>IF($D39="","",VLOOKUP($D39,[1]女單準備名單!$A$7:$P$38,16))</f>
        <v>0</v>
      </c>
      <c r="D39" s="41">
        <v>5</v>
      </c>
      <c r="E39" s="42" t="str">
        <f>UPPER(IF($D39="","",VLOOKUP($D39,[1]女單準備名單!$A$7:$P$38,2)))</f>
        <v>陳瑋喬</v>
      </c>
      <c r="F39" s="42"/>
      <c r="G39" s="42" t="str">
        <f>IF($D39="","",VLOOKUP($D39,[1]女單準備名單!$A$7:$P$38,4))</f>
        <v>縣立中城國小</v>
      </c>
      <c r="H39" s="77"/>
      <c r="I39" s="156"/>
      <c r="J39" s="156"/>
      <c r="K39" s="156"/>
      <c r="L39" s="194"/>
      <c r="M39" s="164" t="s">
        <v>18</v>
      </c>
      <c r="N39" s="207"/>
      <c r="O39" s="167">
        <v>81</v>
      </c>
      <c r="P39" s="109"/>
      <c r="Q39" s="47"/>
    </row>
    <row r="40" spans="1:17" s="48" customFormat="1" ht="9.6" customHeight="1" x14ac:dyDescent="0.25">
      <c r="A40" s="50"/>
      <c r="B40" s="83"/>
      <c r="C40" s="83"/>
      <c r="D40" s="83"/>
      <c r="E40" s="78"/>
      <c r="F40" s="84"/>
      <c r="G40" s="56" t="s">
        <v>18</v>
      </c>
      <c r="H40" s="52"/>
      <c r="I40" s="155" t="s">
        <v>203</v>
      </c>
      <c r="J40" s="155"/>
      <c r="K40" s="156"/>
      <c r="L40" s="194"/>
      <c r="M40" s="188"/>
      <c r="N40" s="189"/>
      <c r="O40" s="188"/>
      <c r="P40" s="63"/>
      <c r="Q40" s="47"/>
    </row>
    <row r="41" spans="1:17" s="48" customFormat="1" ht="9.6" customHeight="1" x14ac:dyDescent="0.25">
      <c r="A41" s="50">
        <v>18</v>
      </c>
      <c r="B41" s="40">
        <f>IF($D41="","",VLOOKUP($D41,[1]女單準備名單!$A$7:$P$38,15))</f>
        <v>0</v>
      </c>
      <c r="C41" s="40">
        <f>IF($D41="","",VLOOKUP($D41,[1]女單準備名單!$A$7:$P$38,16))</f>
        <v>0</v>
      </c>
      <c r="D41" s="41">
        <v>23</v>
      </c>
      <c r="E41" s="40" t="str">
        <f>UPPER(IF($D41="","",VLOOKUP($D41,[1]女單準備名單!$A$7:$P$38,2)))</f>
        <v>BYE</v>
      </c>
      <c r="F41" s="40"/>
      <c r="G41" s="40">
        <f>IF($D41="","",VLOOKUP($D41,[1]女單準備名單!$A$7:$P$38,4))</f>
        <v>0</v>
      </c>
      <c r="H41" s="85"/>
      <c r="I41" s="163"/>
      <c r="J41" s="191"/>
      <c r="K41" s="156"/>
      <c r="L41" s="194"/>
      <c r="M41" s="188"/>
      <c r="N41" s="189"/>
      <c r="O41" s="188"/>
      <c r="P41" s="63"/>
      <c r="Q41" s="47"/>
    </row>
    <row r="42" spans="1:17" s="48" customFormat="1" ht="9.6" customHeight="1" x14ac:dyDescent="0.25">
      <c r="A42" s="50"/>
      <c r="B42" s="83"/>
      <c r="C42" s="83"/>
      <c r="D42" s="87"/>
      <c r="E42" s="78"/>
      <c r="F42" s="84"/>
      <c r="G42" s="78"/>
      <c r="H42" s="88"/>
      <c r="I42" s="164" t="s">
        <v>18</v>
      </c>
      <c r="J42" s="192"/>
      <c r="K42" s="155" t="s">
        <v>203</v>
      </c>
      <c r="L42" s="193"/>
      <c r="M42" s="188"/>
      <c r="N42" s="189"/>
      <c r="O42" s="188"/>
      <c r="P42" s="63"/>
      <c r="Q42" s="47"/>
    </row>
    <row r="43" spans="1:17" s="48" customFormat="1" ht="9.6" customHeight="1" x14ac:dyDescent="0.25">
      <c r="A43" s="50">
        <v>19</v>
      </c>
      <c r="B43" s="40">
        <f>IF($D43="","",VLOOKUP($D43,[1]女單準備名單!$A$7:$P$38,15))</f>
        <v>0</v>
      </c>
      <c r="C43" s="40">
        <f>IF($D43="","",VLOOKUP($D43,[1]女單準備名單!$A$7:$P$38,16))</f>
        <v>0</v>
      </c>
      <c r="D43" s="41">
        <v>12</v>
      </c>
      <c r="E43" s="40" t="str">
        <f>UPPER(IF($D43="","",VLOOKUP($D43,[1]女單準備名單!$A$7:$P$38,2)))</f>
        <v>夏凡甯</v>
      </c>
      <c r="F43" s="40"/>
      <c r="G43" s="40" t="str">
        <f>IF($D43="","",VLOOKUP($D43,[1]女單準備名單!$A$7:$P$38,4))</f>
        <v>市立三民區民族國小</v>
      </c>
      <c r="H43" s="77"/>
      <c r="I43" s="165"/>
      <c r="J43" s="191"/>
      <c r="K43" s="167">
        <v>60</v>
      </c>
      <c r="L43" s="195"/>
      <c r="M43" s="188"/>
      <c r="N43" s="189"/>
      <c r="O43" s="188"/>
      <c r="P43" s="63"/>
      <c r="Q43" s="47"/>
    </row>
    <row r="44" spans="1:17" s="48" customFormat="1" ht="9.6" customHeight="1" x14ac:dyDescent="0.25">
      <c r="A44" s="50"/>
      <c r="B44" s="83"/>
      <c r="C44" s="83"/>
      <c r="D44" s="87"/>
      <c r="E44" s="78"/>
      <c r="F44" s="84"/>
      <c r="G44" s="56" t="s">
        <v>18</v>
      </c>
      <c r="H44" s="52"/>
      <c r="I44" s="155" t="s">
        <v>244</v>
      </c>
      <c r="J44" s="162"/>
      <c r="K44" s="165"/>
      <c r="L44" s="196"/>
      <c r="M44" s="188"/>
      <c r="N44" s="189"/>
      <c r="O44" s="188"/>
      <c r="P44" s="63"/>
      <c r="Q44" s="47"/>
    </row>
    <row r="45" spans="1:17" s="48" customFormat="1" ht="9.6" customHeight="1" x14ac:dyDescent="0.25">
      <c r="A45" s="50">
        <v>20</v>
      </c>
      <c r="B45" s="40">
        <f>IF($D45="","",VLOOKUP($D45,[1]女單準備名單!$A$7:$P$38,15))</f>
        <v>0</v>
      </c>
      <c r="C45" s="40">
        <f>IF($D45="","",VLOOKUP($D45,[1]女單準備名單!$A$7:$P$38,16))</f>
        <v>0</v>
      </c>
      <c r="D45" s="41">
        <v>15</v>
      </c>
      <c r="E45" s="40" t="str">
        <f>UPPER(IF($D45="","",VLOOKUP($D45,[1]女單準備名單!$A$7:$P$38,2)))</f>
        <v>羅妍絜</v>
      </c>
      <c r="F45" s="40"/>
      <c r="G45" s="40" t="str">
        <f>IF($D45="","",VLOOKUP($D45,[1]女單準備名單!$A$7:$P$38,4))</f>
        <v>市立三民區民族國小</v>
      </c>
      <c r="H45" s="91"/>
      <c r="I45" s="167">
        <v>62</v>
      </c>
      <c r="J45" s="156"/>
      <c r="K45" s="165"/>
      <c r="L45" s="196"/>
      <c r="M45" s="188"/>
      <c r="N45" s="189"/>
      <c r="O45" s="188"/>
      <c r="P45" s="63"/>
      <c r="Q45" s="47"/>
    </row>
    <row r="46" spans="1:17" s="48" customFormat="1" ht="9.6" customHeight="1" x14ac:dyDescent="0.25">
      <c r="A46" s="50"/>
      <c r="B46" s="83"/>
      <c r="C46" s="83"/>
      <c r="D46" s="87"/>
      <c r="E46" s="78"/>
      <c r="F46" s="84"/>
      <c r="G46" s="92"/>
      <c r="H46" s="88"/>
      <c r="I46" s="156"/>
      <c r="J46" s="156"/>
      <c r="K46" s="164" t="s">
        <v>18</v>
      </c>
      <c r="L46" s="192"/>
      <c r="M46" s="155" t="s">
        <v>204</v>
      </c>
      <c r="N46" s="208"/>
      <c r="O46" s="188"/>
      <c r="P46" s="63"/>
      <c r="Q46" s="47"/>
    </row>
    <row r="47" spans="1:17" s="48" customFormat="1" ht="9.6" customHeight="1" x14ac:dyDescent="0.25">
      <c r="A47" s="50">
        <v>21</v>
      </c>
      <c r="B47" s="40">
        <f>IF($D47="","",VLOOKUP($D47,[1]女單準備名單!$A$7:$P$38,15))</f>
        <v>0</v>
      </c>
      <c r="C47" s="40">
        <f>IF($D47="","",VLOOKUP($D47,[1]女單準備名單!$A$7:$P$38,16))</f>
        <v>0</v>
      </c>
      <c r="D47" s="41">
        <v>18</v>
      </c>
      <c r="E47" s="40" t="str">
        <f>UPPER(IF($D47="","",VLOOKUP($D47,[1]女單準備名單!$A$7:$P$38,2)))</f>
        <v>何怡臻</v>
      </c>
      <c r="F47" s="40"/>
      <c r="G47" s="40" t="str">
        <f>IF($D47="","",VLOOKUP($D47,[1]女單準備名單!$A$7:$P$38,4))</f>
        <v>市立三民區民族國小</v>
      </c>
      <c r="H47" s="93"/>
      <c r="I47" s="156"/>
      <c r="J47" s="156"/>
      <c r="K47" s="156"/>
      <c r="L47" s="196"/>
      <c r="M47" s="167">
        <v>64</v>
      </c>
      <c r="N47" s="197"/>
      <c r="O47" s="188"/>
      <c r="P47" s="63"/>
      <c r="Q47" s="47"/>
    </row>
    <row r="48" spans="1:17" s="48" customFormat="1" ht="9.6" customHeight="1" x14ac:dyDescent="0.25">
      <c r="A48" s="50"/>
      <c r="B48" s="83"/>
      <c r="C48" s="83"/>
      <c r="D48" s="87"/>
      <c r="E48" s="78"/>
      <c r="F48" s="84"/>
      <c r="G48" s="56" t="s">
        <v>18</v>
      </c>
      <c r="H48" s="52"/>
      <c r="I48" s="155" t="s">
        <v>245</v>
      </c>
      <c r="J48" s="155"/>
      <c r="K48" s="156"/>
      <c r="L48" s="196"/>
      <c r="M48" s="199"/>
      <c r="N48" s="197"/>
      <c r="O48" s="188"/>
      <c r="P48" s="63"/>
      <c r="Q48" s="47"/>
    </row>
    <row r="49" spans="1:17" s="48" customFormat="1" ht="9.6" customHeight="1" x14ac:dyDescent="0.25">
      <c r="A49" s="50">
        <v>22</v>
      </c>
      <c r="B49" s="40">
        <f>IF($D49="","",VLOOKUP($D49,[1]女單準備名單!$A$7:$P$38,15))</f>
        <v>0</v>
      </c>
      <c r="C49" s="40">
        <f>IF($D49="","",VLOOKUP($D49,[1]女單準備名單!$A$7:$P$38,16))</f>
        <v>0</v>
      </c>
      <c r="D49" s="41">
        <v>16</v>
      </c>
      <c r="E49" s="40" t="str">
        <f>UPPER(IF($D49="","",VLOOKUP($D49,[1]女單準備名單!$A$7:$P$38,2)))</f>
        <v>吳翊寧</v>
      </c>
      <c r="F49" s="40"/>
      <c r="G49" s="40" t="str">
        <f>IF($D49="","",VLOOKUP($D49,[1]女單準備名單!$A$7:$P$38,4))</f>
        <v>市立三民區民族國小</v>
      </c>
      <c r="H49" s="85"/>
      <c r="I49" s="167">
        <v>60</v>
      </c>
      <c r="J49" s="191"/>
      <c r="K49" s="156"/>
      <c r="L49" s="196"/>
      <c r="M49" s="199"/>
      <c r="N49" s="197"/>
      <c r="O49" s="188"/>
      <c r="P49" s="63"/>
      <c r="Q49" s="47"/>
    </row>
    <row r="50" spans="1:17" s="48" customFormat="1" ht="9.6" customHeight="1" x14ac:dyDescent="0.25">
      <c r="A50" s="50"/>
      <c r="B50" s="83"/>
      <c r="C50" s="83"/>
      <c r="D50" s="87"/>
      <c r="E50" s="78"/>
      <c r="F50" s="84"/>
      <c r="G50" s="78"/>
      <c r="H50" s="88"/>
      <c r="I50" s="164" t="s">
        <v>18</v>
      </c>
      <c r="J50" s="192"/>
      <c r="K50" s="155" t="s">
        <v>204</v>
      </c>
      <c r="L50" s="200"/>
      <c r="M50" s="199"/>
      <c r="N50" s="197"/>
      <c r="O50" s="188"/>
      <c r="P50" s="63"/>
      <c r="Q50" s="47"/>
    </row>
    <row r="51" spans="1:17" s="48" customFormat="1" ht="9.6" customHeight="1" x14ac:dyDescent="0.25">
      <c r="A51" s="50">
        <v>23</v>
      </c>
      <c r="B51" s="40">
        <f>IF($D51="","",VLOOKUP($D51,[1]女單準備名單!$A$7:$P$38,15))</f>
        <v>0</v>
      </c>
      <c r="C51" s="40">
        <f>IF($D51="","",VLOOKUP($D51,[1]女單準備名單!$A$7:$P$38,16))</f>
        <v>0</v>
      </c>
      <c r="D51" s="41">
        <v>23</v>
      </c>
      <c r="E51" s="40" t="str">
        <f>UPPER(IF($D51="","",VLOOKUP($D51,[1]女單準備名單!$A$7:$P$38,2)))</f>
        <v>BYE</v>
      </c>
      <c r="F51" s="40"/>
      <c r="G51" s="40">
        <f>IF($D51="","",VLOOKUP($D51,[1]女單準備名單!$A$7:$P$38,4))</f>
        <v>0</v>
      </c>
      <c r="H51" s="77"/>
      <c r="I51" s="165"/>
      <c r="J51" s="191"/>
      <c r="K51" s="167">
        <v>60</v>
      </c>
      <c r="L51" s="194"/>
      <c r="M51" s="199"/>
      <c r="N51" s="197"/>
      <c r="O51" s="188"/>
      <c r="P51" s="63"/>
      <c r="Q51" s="47"/>
    </row>
    <row r="52" spans="1:17" s="48" customFormat="1" ht="9.6" customHeight="1" x14ac:dyDescent="0.25">
      <c r="A52" s="50"/>
      <c r="B52" s="83"/>
      <c r="C52" s="83"/>
      <c r="D52" s="83"/>
      <c r="E52" s="78"/>
      <c r="F52" s="84"/>
      <c r="G52" s="56" t="s">
        <v>18</v>
      </c>
      <c r="H52" s="52"/>
      <c r="I52" s="155" t="s">
        <v>204</v>
      </c>
      <c r="J52" s="162"/>
      <c r="K52" s="165"/>
      <c r="L52" s="194"/>
      <c r="M52" s="199"/>
      <c r="N52" s="197"/>
      <c r="O52" s="188"/>
      <c r="P52" s="63"/>
      <c r="Q52" s="47"/>
    </row>
    <row r="53" spans="1:17" s="48" customFormat="1" ht="9.6" customHeight="1" x14ac:dyDescent="0.25">
      <c r="A53" s="39">
        <v>24</v>
      </c>
      <c r="B53" s="40">
        <f>IF($D53="","",VLOOKUP($D53,[1]女單準備名單!$A$7:$P$38,15))</f>
        <v>0</v>
      </c>
      <c r="C53" s="40">
        <f>IF($D53="","",VLOOKUP($D53,[1]女單準備名單!$A$7:$P$38,16))</f>
        <v>0</v>
      </c>
      <c r="D53" s="41">
        <v>4</v>
      </c>
      <c r="E53" s="42" t="str">
        <f>UPPER(IF($D53="","",VLOOKUP($D53,[1]女單準備名單!$A$7:$P$38,2)))</f>
        <v>賴芃妤</v>
      </c>
      <c r="F53" s="42"/>
      <c r="G53" s="42" t="str">
        <f>IF($D53="","",VLOOKUP($D53,[1]女單準備名單!$A$7:$P$38,4))</f>
        <v>縣立花壇國小</v>
      </c>
      <c r="H53" s="91"/>
      <c r="I53" s="163"/>
      <c r="J53" s="156"/>
      <c r="K53" s="165"/>
      <c r="L53" s="194"/>
      <c r="M53" s="199"/>
      <c r="N53" s="197"/>
      <c r="O53" s="188"/>
      <c r="P53" s="63"/>
      <c r="Q53" s="47"/>
    </row>
    <row r="54" spans="1:17" s="48" customFormat="1" ht="9.6" customHeight="1" x14ac:dyDescent="0.25">
      <c r="A54" s="50"/>
      <c r="B54" s="83"/>
      <c r="C54" s="83"/>
      <c r="D54" s="83"/>
      <c r="E54" s="92"/>
      <c r="F54" s="94"/>
      <c r="G54" s="92"/>
      <c r="H54" s="88"/>
      <c r="I54" s="156"/>
      <c r="J54" s="156"/>
      <c r="K54" s="165"/>
      <c r="L54" s="201"/>
      <c r="M54" s="164" t="s">
        <v>18</v>
      </c>
      <c r="N54" s="192"/>
      <c r="O54" s="155" t="s">
        <v>206</v>
      </c>
      <c r="P54" s="107"/>
      <c r="Q54" s="47"/>
    </row>
    <row r="55" spans="1:17" s="48" customFormat="1" ht="9.6" customHeight="1" x14ac:dyDescent="0.25">
      <c r="A55" s="39">
        <v>25</v>
      </c>
      <c r="B55" s="40">
        <f>IF($D55="","",VLOOKUP($D55,[1]女單準備名單!$A$7:$P$38,15))</f>
        <v>0</v>
      </c>
      <c r="C55" s="40">
        <f>IF($D55="","",VLOOKUP($D55,[1]女單準備名單!$A$7:$P$38,16))</f>
        <v>0</v>
      </c>
      <c r="D55" s="41">
        <v>7</v>
      </c>
      <c r="E55" s="118" t="s">
        <v>122</v>
      </c>
      <c r="F55" s="42"/>
      <c r="G55" s="119" t="s">
        <v>121</v>
      </c>
      <c r="H55" s="77"/>
      <c r="I55" s="156"/>
      <c r="J55" s="156"/>
      <c r="K55" s="156"/>
      <c r="L55" s="194"/>
      <c r="M55" s="188"/>
      <c r="N55" s="197"/>
      <c r="O55" s="167">
        <v>84</v>
      </c>
      <c r="P55" s="110"/>
      <c r="Q55" s="47"/>
    </row>
    <row r="56" spans="1:17" s="48" customFormat="1" ht="9.6" customHeight="1" x14ac:dyDescent="0.25">
      <c r="A56" s="50"/>
      <c r="B56" s="83"/>
      <c r="C56" s="83"/>
      <c r="D56" s="83"/>
      <c r="E56" s="78"/>
      <c r="F56" s="84"/>
      <c r="G56" s="56" t="s">
        <v>18</v>
      </c>
      <c r="H56" s="52"/>
      <c r="I56" s="155" t="s">
        <v>205</v>
      </c>
      <c r="J56" s="155"/>
      <c r="K56" s="156"/>
      <c r="L56" s="194"/>
      <c r="M56" s="188"/>
      <c r="N56" s="197"/>
      <c r="O56" s="188"/>
      <c r="P56" s="108"/>
      <c r="Q56" s="47"/>
    </row>
    <row r="57" spans="1:17" s="48" customFormat="1" ht="9.6" customHeight="1" x14ac:dyDescent="0.25">
      <c r="A57" s="50">
        <v>26</v>
      </c>
      <c r="B57" s="40">
        <f>IF($D57="","",VLOOKUP($D57,[1]女單準備名單!$A$7:$P$38,15))</f>
        <v>0</v>
      </c>
      <c r="C57" s="40">
        <f>IF($D57="","",VLOOKUP($D57,[1]女單準備名單!$A$7:$P$38,16))</f>
        <v>0</v>
      </c>
      <c r="D57" s="41">
        <v>23</v>
      </c>
      <c r="E57" s="40" t="str">
        <f>UPPER(IF($D57="","",VLOOKUP($D57,[1]女單準備名單!$A$7:$P$38,2)))</f>
        <v>BYE</v>
      </c>
      <c r="F57" s="40"/>
      <c r="G57" s="40">
        <f>IF($D57="","",VLOOKUP($D57,[1]女單準備名單!$A$7:$P$38,4))</f>
        <v>0</v>
      </c>
      <c r="H57" s="85"/>
      <c r="I57" s="163"/>
      <c r="J57" s="191"/>
      <c r="K57" s="156"/>
      <c r="L57" s="194"/>
      <c r="M57" s="188"/>
      <c r="N57" s="197"/>
      <c r="O57" s="188"/>
      <c r="P57" s="108"/>
      <c r="Q57" s="47"/>
    </row>
    <row r="58" spans="1:17" s="48" customFormat="1" ht="9.6" customHeight="1" x14ac:dyDescent="0.25">
      <c r="A58" s="50"/>
      <c r="B58" s="83"/>
      <c r="C58" s="83"/>
      <c r="D58" s="87"/>
      <c r="E58" s="78"/>
      <c r="F58" s="84"/>
      <c r="G58" s="78"/>
      <c r="H58" s="88"/>
      <c r="I58" s="164" t="s">
        <v>18</v>
      </c>
      <c r="J58" s="192"/>
      <c r="K58" s="155" t="s">
        <v>246</v>
      </c>
      <c r="L58" s="193"/>
      <c r="M58" s="188"/>
      <c r="N58" s="197"/>
      <c r="O58" s="188"/>
      <c r="P58" s="108"/>
      <c r="Q58" s="47"/>
    </row>
    <row r="59" spans="1:17" s="48" customFormat="1" ht="9.6" customHeight="1" x14ac:dyDescent="0.25">
      <c r="A59" s="50">
        <v>27</v>
      </c>
      <c r="B59" s="40">
        <f>IF($D59="","",VLOOKUP($D59,[1]女單準備名單!$A$7:$P$38,15))</f>
        <v>0</v>
      </c>
      <c r="C59" s="40">
        <f>IF($D59="","",VLOOKUP($D59,[1]女單準備名單!$A$7:$P$38,16))</f>
        <v>0</v>
      </c>
      <c r="D59" s="41">
        <v>21</v>
      </c>
      <c r="E59" s="40" t="str">
        <f>UPPER(IF($D59="","",VLOOKUP($D59,[1]女單準備名單!$A$7:$P$38,2)))</f>
        <v>謝昀蓁</v>
      </c>
      <c r="F59" s="40"/>
      <c r="G59" s="40" t="str">
        <f>IF($D59="","",VLOOKUP($D59,[1]女單準備名單!$A$7:$P$38,4))</f>
        <v>市立黎明國小</v>
      </c>
      <c r="H59" s="77"/>
      <c r="I59" s="165"/>
      <c r="J59" s="191"/>
      <c r="K59" s="167">
        <v>64</v>
      </c>
      <c r="L59" s="195"/>
      <c r="M59" s="188"/>
      <c r="N59" s="197"/>
      <c r="O59" s="188"/>
      <c r="P59" s="108"/>
      <c r="Q59" s="104"/>
    </row>
    <row r="60" spans="1:17" s="48" customFormat="1" ht="9.6" customHeight="1" x14ac:dyDescent="0.25">
      <c r="A60" s="50"/>
      <c r="B60" s="83"/>
      <c r="C60" s="83"/>
      <c r="D60" s="87"/>
      <c r="E60" s="78"/>
      <c r="F60" s="84"/>
      <c r="G60" s="56" t="s">
        <v>18</v>
      </c>
      <c r="H60" s="52"/>
      <c r="I60" s="155" t="s">
        <v>246</v>
      </c>
      <c r="J60" s="162"/>
      <c r="K60" s="165"/>
      <c r="L60" s="196"/>
      <c r="M60" s="188"/>
      <c r="N60" s="197"/>
      <c r="O60" s="188"/>
      <c r="P60" s="108"/>
      <c r="Q60" s="47"/>
    </row>
    <row r="61" spans="1:17" s="48" customFormat="1" ht="9.6" customHeight="1" x14ac:dyDescent="0.25">
      <c r="A61" s="50">
        <v>28</v>
      </c>
      <c r="B61" s="40">
        <f>IF($D61="","",VLOOKUP($D61,[1]女單準備名單!$A$7:$P$38,15))</f>
        <v>0</v>
      </c>
      <c r="C61" s="40">
        <f>IF($D61="","",VLOOKUP($D61,[1]女單準備名單!$A$7:$P$38,16))</f>
        <v>0</v>
      </c>
      <c r="D61" s="41">
        <v>9</v>
      </c>
      <c r="E61" s="40" t="str">
        <f>UPPER(IF($D61="","",VLOOKUP($D61,[1]女單準備名單!$A$7:$P$38,2)))</f>
        <v>洪睿含</v>
      </c>
      <c r="F61" s="40"/>
      <c r="G61" s="40" t="str">
        <f>IF($D61="","",VLOOKUP($D61,[1]女單準備名單!$A$7:$P$38,4))</f>
        <v>市立三民區民族國小</v>
      </c>
      <c r="H61" s="91"/>
      <c r="I61" s="167">
        <v>60</v>
      </c>
      <c r="J61" s="156"/>
      <c r="K61" s="165"/>
      <c r="L61" s="196"/>
      <c r="M61" s="188"/>
      <c r="N61" s="197"/>
      <c r="O61" s="188"/>
      <c r="P61" s="108"/>
      <c r="Q61" s="47"/>
    </row>
    <row r="62" spans="1:17" s="48" customFormat="1" ht="9.6" customHeight="1" x14ac:dyDescent="0.25">
      <c r="A62" s="50"/>
      <c r="B62" s="83"/>
      <c r="C62" s="83"/>
      <c r="D62" s="111"/>
      <c r="E62" s="78"/>
      <c r="F62" s="84"/>
      <c r="G62" s="92"/>
      <c r="H62" s="88"/>
      <c r="I62" s="156"/>
      <c r="J62" s="156"/>
      <c r="K62" s="164" t="s">
        <v>18</v>
      </c>
      <c r="L62" s="192"/>
      <c r="M62" s="155" t="s">
        <v>206</v>
      </c>
      <c r="N62" s="203"/>
      <c r="O62" s="188"/>
      <c r="P62" s="108"/>
      <c r="Q62" s="47"/>
    </row>
    <row r="63" spans="1:17" s="48" customFormat="1" ht="9.6" customHeight="1" x14ac:dyDescent="0.25">
      <c r="A63" s="50">
        <v>29</v>
      </c>
      <c r="B63" s="40">
        <f>IF($D63="","",VLOOKUP($D63,[1]女單準備名單!$A$7:$P$38,15))</f>
        <v>0</v>
      </c>
      <c r="C63" s="40">
        <f>IF($D63="","",VLOOKUP($D63,[1]女單準備名單!$A$7:$P$38,16))</f>
        <v>0</v>
      </c>
      <c r="D63" s="41">
        <v>14</v>
      </c>
      <c r="E63" s="40" t="str">
        <f>UPPER(IF($D63="","",VLOOKUP($D63,[1]女單準備名單!$A$7:$P$38,2)))</f>
        <v>林珮珮</v>
      </c>
      <c r="F63" s="40"/>
      <c r="G63" s="40" t="str">
        <f>IF($D63="","",VLOOKUP($D63,[1]女單準備名單!$A$7:$P$38,4))</f>
        <v>市立三民區民族國小</v>
      </c>
      <c r="H63" s="93"/>
      <c r="I63" s="156"/>
      <c r="J63" s="156"/>
      <c r="K63" s="156"/>
      <c r="L63" s="196"/>
      <c r="M63" s="167">
        <v>60</v>
      </c>
      <c r="N63" s="201"/>
      <c r="O63" s="190"/>
      <c r="P63" s="82"/>
      <c r="Q63" s="47"/>
    </row>
    <row r="64" spans="1:17" s="48" customFormat="1" ht="9.6" customHeight="1" x14ac:dyDescent="0.25">
      <c r="A64" s="50"/>
      <c r="B64" s="83"/>
      <c r="C64" s="83"/>
      <c r="D64" s="87"/>
      <c r="E64" s="78"/>
      <c r="F64" s="84"/>
      <c r="G64" s="56" t="s">
        <v>18</v>
      </c>
      <c r="H64" s="52"/>
      <c r="I64" s="155" t="s">
        <v>207</v>
      </c>
      <c r="J64" s="155"/>
      <c r="K64" s="156"/>
      <c r="L64" s="196"/>
      <c r="M64" s="194"/>
      <c r="N64" s="201"/>
      <c r="O64" s="190"/>
      <c r="P64" s="82"/>
      <c r="Q64" s="47"/>
    </row>
    <row r="65" spans="1:17" s="48" customFormat="1" ht="9.6" customHeight="1" x14ac:dyDescent="0.25">
      <c r="A65" s="50">
        <v>30</v>
      </c>
      <c r="B65" s="40">
        <f>IF($D65="","",VLOOKUP($D65,[1]女單準備名單!$A$7:$P$38,15))</f>
        <v>0</v>
      </c>
      <c r="C65" s="40">
        <f>IF($D65="","",VLOOKUP($D65,[1]女單準備名單!$A$7:$P$38,16))</f>
        <v>0</v>
      </c>
      <c r="D65" s="41">
        <v>23</v>
      </c>
      <c r="E65" s="40" t="str">
        <f>UPPER(IF($D65="","",VLOOKUP($D65,[1]女單準備名單!$A$7:$P$38,2)))</f>
        <v>BYE</v>
      </c>
      <c r="F65" s="40"/>
      <c r="G65" s="40">
        <f>IF($D65="","",VLOOKUP($D65,[1]女單準備名單!$A$7:$P$38,4))</f>
        <v>0</v>
      </c>
      <c r="H65" s="85"/>
      <c r="I65" s="163"/>
      <c r="J65" s="191"/>
      <c r="K65" s="156"/>
      <c r="L65" s="196"/>
      <c r="M65" s="194"/>
      <c r="N65" s="201"/>
      <c r="O65" s="190"/>
      <c r="P65" s="82"/>
      <c r="Q65" s="47"/>
    </row>
    <row r="66" spans="1:17" s="48" customFormat="1" ht="9.6" customHeight="1" x14ac:dyDescent="0.25">
      <c r="A66" s="50"/>
      <c r="B66" s="83"/>
      <c r="C66" s="83"/>
      <c r="D66" s="87"/>
      <c r="E66" s="78"/>
      <c r="F66" s="84"/>
      <c r="G66" s="78"/>
      <c r="H66" s="88"/>
      <c r="I66" s="164" t="s">
        <v>18</v>
      </c>
      <c r="J66" s="192"/>
      <c r="K66" s="155" t="s">
        <v>206</v>
      </c>
      <c r="L66" s="200"/>
      <c r="M66" s="194"/>
      <c r="N66" s="201"/>
      <c r="O66" s="190"/>
      <c r="P66" s="82"/>
      <c r="Q66" s="47"/>
    </row>
    <row r="67" spans="1:17" s="48" customFormat="1" ht="9.6" customHeight="1" x14ac:dyDescent="0.25">
      <c r="A67" s="50">
        <v>31</v>
      </c>
      <c r="B67" s="40">
        <f>IF($D67="","",VLOOKUP($D67,[1]女單準備名單!$A$7:$P$38,15))</f>
        <v>0</v>
      </c>
      <c r="C67" s="40">
        <f>IF($D67="","",VLOOKUP($D67,[1]女單準備名單!$A$7:$P$38,16))</f>
        <v>0</v>
      </c>
      <c r="D67" s="41">
        <v>23</v>
      </c>
      <c r="E67" s="40" t="str">
        <f>UPPER(IF($D67="","",VLOOKUP($D67,[1]女單準備名單!$A$7:$P$38,2)))</f>
        <v>BYE</v>
      </c>
      <c r="F67" s="40"/>
      <c r="G67" s="40">
        <f>IF($D67="","",VLOOKUP($D67,[1]女單準備名單!$A$7:$P$38,4))</f>
        <v>0</v>
      </c>
      <c r="H67" s="77"/>
      <c r="I67" s="165"/>
      <c r="J67" s="191"/>
      <c r="K67" s="167">
        <v>60</v>
      </c>
      <c r="L67" s="194"/>
      <c r="M67" s="194"/>
      <c r="N67" s="194"/>
      <c r="O67" s="190"/>
      <c r="P67" s="82"/>
      <c r="Q67" s="47"/>
    </row>
    <row r="68" spans="1:17" s="48" customFormat="1" ht="9.6" customHeight="1" x14ac:dyDescent="0.25">
      <c r="A68" s="50"/>
      <c r="B68" s="83"/>
      <c r="C68" s="83"/>
      <c r="D68" s="83"/>
      <c r="E68" s="78"/>
      <c r="F68" s="84"/>
      <c r="G68" s="56" t="s">
        <v>18</v>
      </c>
      <c r="H68" s="52"/>
      <c r="I68" s="155" t="s">
        <v>206</v>
      </c>
      <c r="J68" s="162"/>
      <c r="K68" s="165"/>
      <c r="L68" s="194"/>
      <c r="M68" s="194"/>
      <c r="N68" s="194"/>
      <c r="O68" s="190"/>
      <c r="P68" s="82"/>
      <c r="Q68" s="47"/>
    </row>
    <row r="69" spans="1:17" s="48" customFormat="1" ht="9.6" customHeight="1" x14ac:dyDescent="0.25">
      <c r="A69" s="39">
        <v>32</v>
      </c>
      <c r="B69" s="40">
        <f>IF($D69="","",VLOOKUP($D69,[1]女單準備名單!$A$7:$P$38,15))</f>
        <v>0</v>
      </c>
      <c r="C69" s="40">
        <f>IF($D69="","",VLOOKUP($D69,[1]女單準備名單!$A$7:$P$38,16))</f>
        <v>0</v>
      </c>
      <c r="D69" s="41">
        <v>2</v>
      </c>
      <c r="E69" s="42" t="str">
        <f>UPPER(IF($D69="","",VLOOKUP($D69,[1]女單準備名單!$A$7:$P$38,2)))</f>
        <v>曾子穎</v>
      </c>
      <c r="F69" s="42"/>
      <c r="G69" s="42" t="str">
        <f>IF($D69="","",VLOOKUP($D69,[1]女單準備名單!$A$7:$P$38,4))</f>
        <v>市立三民區民族國小</v>
      </c>
      <c r="H69" s="91"/>
      <c r="I69" s="163"/>
      <c r="J69" s="156"/>
      <c r="K69" s="165"/>
      <c r="L69" s="165"/>
      <c r="M69" s="199"/>
      <c r="N69" s="204"/>
      <c r="O69" s="190"/>
      <c r="P69" s="82"/>
      <c r="Q69" s="47"/>
    </row>
    <row r="70" spans="1:17" s="117" customFormat="1" ht="6.75" customHeight="1" x14ac:dyDescent="0.25">
      <c r="A70" s="112"/>
      <c r="B70" s="112"/>
      <c r="C70" s="112"/>
      <c r="D70" s="112"/>
      <c r="E70" s="113"/>
      <c r="F70" s="113"/>
      <c r="G70" s="113"/>
      <c r="H70" s="114"/>
      <c r="I70" s="209"/>
      <c r="J70" s="210"/>
      <c r="K70" s="211"/>
      <c r="L70" s="212"/>
      <c r="M70" s="211"/>
      <c r="N70" s="212"/>
      <c r="O70" s="209"/>
      <c r="P70" s="115"/>
      <c r="Q70" s="116"/>
    </row>
  </sheetData>
  <mergeCells count="1">
    <mergeCell ref="A4:C4"/>
  </mergeCells>
  <phoneticPr fontId="3" type="noConversion"/>
  <conditionalFormatting sqref="F39 F41 F7 F9 F11 F13 F15 F17 F19 F23 F43 F45 F47 F49 F51 F53 F21 F25 F27 F29 F31 F33 F35 F37 F55 F57 F59 F61 F63 F65 F67 F69">
    <cfRule type="expression" dxfId="185" priority="13" stopIfTrue="1">
      <formula>AND($D7&lt;9,$C7&gt;0)</formula>
    </cfRule>
  </conditionalFormatting>
  <conditionalFormatting sqref="G8 G40 G16 K14 G20 K30 G24 G48 K46 G52 G32 G44 G36 G12 K62 G28 I18 I26 I34 I42 I50 I58 I66 I10 G56 G64 G68 G60 M22 M39 M54">
    <cfRule type="expression" dxfId="184" priority="14" stopIfTrue="1">
      <formula>AND($M$1="CU",G8="Umpire")</formula>
    </cfRule>
    <cfRule type="expression" dxfId="183" priority="15" stopIfTrue="1">
      <formula>AND($M$1="CU",G8&lt;&gt;"Umpire",H8&lt;&gt;"")</formula>
    </cfRule>
    <cfRule type="expression" dxfId="182" priority="16" stopIfTrue="1">
      <formula>AND($M$1="CU",G8&lt;&gt;"Umpire")</formula>
    </cfRule>
  </conditionalFormatting>
  <conditionalFormatting sqref="D67 D65 D63 D61 D59 D57 D55 D53 D51 D49 D47 D45 D43 D41 D69">
    <cfRule type="expression" dxfId="181" priority="17" stopIfTrue="1">
      <formula>AND($D41&lt;9,$C41&gt;0)</formula>
    </cfRule>
  </conditionalFormatting>
  <conditionalFormatting sqref="K10 K18 K26 K34 K42 K50 K58 K66 O22 I8 I12 I20 I24 I28 I32 I36 I40 I44 I48 I52 I56 I60 I64 I68">
    <cfRule type="expression" dxfId="180" priority="18" stopIfTrue="1">
      <formula>H8="as"</formula>
    </cfRule>
    <cfRule type="expression" dxfId="179" priority="19" stopIfTrue="1">
      <formula>H8="bs"</formula>
    </cfRule>
  </conditionalFormatting>
  <conditionalFormatting sqref="B7 B9 B11 B13 B15 B17 B19 B21 B23 B25 B27 B29 B31 B33 B35 B37 B39 B41 B43 B45 B47 B49 B51 B53 B55 B57 B59 B61 B63 B65 B67 B69">
    <cfRule type="cellIs" dxfId="178" priority="20" stopIfTrue="1" operator="equal">
      <formula>"QA"</formula>
    </cfRule>
    <cfRule type="cellIs" dxfId="177" priority="21" stopIfTrue="1" operator="equal">
      <formula>"DA"</formula>
    </cfRule>
  </conditionalFormatting>
  <conditionalFormatting sqref="H8 H12 H16 H20 H24 H28 H32 H36 H40 H44 H48 H52 H56 H60 H64 H68 J66 J58 J50 J42 J34 J26 J18 J10 L14 L30 L46 L62 N54 N39 N22">
    <cfRule type="expression" dxfId="176" priority="22" stopIfTrue="1">
      <formula>$M$1="CU"</formula>
    </cfRule>
  </conditionalFormatting>
  <conditionalFormatting sqref="D7 D9 D11 D13 D15 D17 D19 D21 D23 D25 D27 D29 D31 D33 D35 D37 D39">
    <cfRule type="expression" dxfId="173" priority="25" stopIfTrue="1">
      <formula>$D7&lt;9</formula>
    </cfRule>
  </conditionalFormatting>
  <conditionalFormatting sqref="M14">
    <cfRule type="expression" dxfId="172" priority="11" stopIfTrue="1">
      <formula>L14="as"</formula>
    </cfRule>
    <cfRule type="expression" dxfId="171" priority="12" stopIfTrue="1">
      <formula>L14="bs"</formula>
    </cfRule>
  </conditionalFormatting>
  <conditionalFormatting sqref="M30">
    <cfRule type="expression" dxfId="170" priority="9" stopIfTrue="1">
      <formula>L30="as"</formula>
    </cfRule>
    <cfRule type="expression" dxfId="169" priority="10" stopIfTrue="1">
      <formula>L30="bs"</formula>
    </cfRule>
  </conditionalFormatting>
  <conditionalFormatting sqref="M46">
    <cfRule type="expression" dxfId="168" priority="7" stopIfTrue="1">
      <formula>L46="as"</formula>
    </cfRule>
    <cfRule type="expression" dxfId="167" priority="8" stopIfTrue="1">
      <formula>L46="bs"</formula>
    </cfRule>
  </conditionalFormatting>
  <conditionalFormatting sqref="M62">
    <cfRule type="expression" dxfId="166" priority="5" stopIfTrue="1">
      <formula>L62="as"</formula>
    </cfRule>
    <cfRule type="expression" dxfId="165" priority="6" stopIfTrue="1">
      <formula>L62="bs"</formula>
    </cfRule>
  </conditionalFormatting>
  <conditionalFormatting sqref="O38">
    <cfRule type="expression" dxfId="11" priority="3" stopIfTrue="1">
      <formula>N38="as"</formula>
    </cfRule>
    <cfRule type="expression" dxfId="10" priority="4" stopIfTrue="1">
      <formula>N38="bs"</formula>
    </cfRule>
  </conditionalFormatting>
  <conditionalFormatting sqref="O54">
    <cfRule type="expression" dxfId="9" priority="1" stopIfTrue="1">
      <formula>N54="as"</formula>
    </cfRule>
    <cfRule type="expression" dxfId="8" priority="2" stopIfTrue="1">
      <formula>N54="bs"</formula>
    </cfRule>
  </conditionalFormatting>
  <dataValidations count="1">
    <dataValidation type="list" allowBlank="1" showInputMessage="1" sqref="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M65590 JI65590 TE65590 ADA65590 AMW65590 AWS65590 BGO65590 BQK65590 CAG65590 CKC65590 CTY65590 DDU65590 DNQ65590 DXM65590 EHI65590 ERE65590 FBA65590 FKW65590 FUS65590 GEO65590 GOK65590 GYG65590 HIC65590 HRY65590 IBU65590 ILQ65590 IVM65590 JFI65590 JPE65590 JZA65590 KIW65590 KSS65590 LCO65590 LMK65590 LWG65590 MGC65590 MPY65590 MZU65590 NJQ65590 NTM65590 ODI65590 ONE65590 OXA65590 PGW65590 PQS65590 QAO65590 QKK65590 QUG65590 REC65590 RNY65590 RXU65590 SHQ65590 SRM65590 TBI65590 TLE65590 TVA65590 UEW65590 UOS65590 UYO65590 VIK65590 VSG65590 WCC65590 WLY65590 WVU65590 M131126 JI131126 TE131126 ADA131126 AMW131126 AWS131126 BGO131126 BQK131126 CAG131126 CKC131126 CTY131126 DDU131126 DNQ131126 DXM131126 EHI131126 ERE131126 FBA131126 FKW131126 FUS131126 GEO131126 GOK131126 GYG131126 HIC131126 HRY131126 IBU131126 ILQ131126 IVM131126 JFI131126 JPE131126 JZA131126 KIW131126 KSS131126 LCO131126 LMK131126 LWG131126 MGC131126 MPY131126 MZU131126 NJQ131126 NTM131126 ODI131126 ONE131126 OXA131126 PGW131126 PQS131126 QAO131126 QKK131126 QUG131126 REC131126 RNY131126 RXU131126 SHQ131126 SRM131126 TBI131126 TLE131126 TVA131126 UEW131126 UOS131126 UYO131126 VIK131126 VSG131126 WCC131126 WLY131126 WVU131126 M196662 JI196662 TE196662 ADA196662 AMW196662 AWS196662 BGO196662 BQK196662 CAG196662 CKC196662 CTY196662 DDU196662 DNQ196662 DXM196662 EHI196662 ERE196662 FBA196662 FKW196662 FUS196662 GEO196662 GOK196662 GYG196662 HIC196662 HRY196662 IBU196662 ILQ196662 IVM196662 JFI196662 JPE196662 JZA196662 KIW196662 KSS196662 LCO196662 LMK196662 LWG196662 MGC196662 MPY196662 MZU196662 NJQ196662 NTM196662 ODI196662 ONE196662 OXA196662 PGW196662 PQS196662 QAO196662 QKK196662 QUG196662 REC196662 RNY196662 RXU196662 SHQ196662 SRM196662 TBI196662 TLE196662 TVA196662 UEW196662 UOS196662 UYO196662 VIK196662 VSG196662 WCC196662 WLY196662 WVU196662 M262198 JI262198 TE262198 ADA262198 AMW262198 AWS262198 BGO262198 BQK262198 CAG262198 CKC262198 CTY262198 DDU262198 DNQ262198 DXM262198 EHI262198 ERE262198 FBA262198 FKW262198 FUS262198 GEO262198 GOK262198 GYG262198 HIC262198 HRY262198 IBU262198 ILQ262198 IVM262198 JFI262198 JPE262198 JZA262198 KIW262198 KSS262198 LCO262198 LMK262198 LWG262198 MGC262198 MPY262198 MZU262198 NJQ262198 NTM262198 ODI262198 ONE262198 OXA262198 PGW262198 PQS262198 QAO262198 QKK262198 QUG262198 REC262198 RNY262198 RXU262198 SHQ262198 SRM262198 TBI262198 TLE262198 TVA262198 UEW262198 UOS262198 UYO262198 VIK262198 VSG262198 WCC262198 WLY262198 WVU262198 M327734 JI327734 TE327734 ADA327734 AMW327734 AWS327734 BGO327734 BQK327734 CAG327734 CKC327734 CTY327734 DDU327734 DNQ327734 DXM327734 EHI327734 ERE327734 FBA327734 FKW327734 FUS327734 GEO327734 GOK327734 GYG327734 HIC327734 HRY327734 IBU327734 ILQ327734 IVM327734 JFI327734 JPE327734 JZA327734 KIW327734 KSS327734 LCO327734 LMK327734 LWG327734 MGC327734 MPY327734 MZU327734 NJQ327734 NTM327734 ODI327734 ONE327734 OXA327734 PGW327734 PQS327734 QAO327734 QKK327734 QUG327734 REC327734 RNY327734 RXU327734 SHQ327734 SRM327734 TBI327734 TLE327734 TVA327734 UEW327734 UOS327734 UYO327734 VIK327734 VSG327734 WCC327734 WLY327734 WVU327734 M393270 JI393270 TE393270 ADA393270 AMW393270 AWS393270 BGO393270 BQK393270 CAG393270 CKC393270 CTY393270 DDU393270 DNQ393270 DXM393270 EHI393270 ERE393270 FBA393270 FKW393270 FUS393270 GEO393270 GOK393270 GYG393270 HIC393270 HRY393270 IBU393270 ILQ393270 IVM393270 JFI393270 JPE393270 JZA393270 KIW393270 KSS393270 LCO393270 LMK393270 LWG393270 MGC393270 MPY393270 MZU393270 NJQ393270 NTM393270 ODI393270 ONE393270 OXA393270 PGW393270 PQS393270 QAO393270 QKK393270 QUG393270 REC393270 RNY393270 RXU393270 SHQ393270 SRM393270 TBI393270 TLE393270 TVA393270 UEW393270 UOS393270 UYO393270 VIK393270 VSG393270 WCC393270 WLY393270 WVU393270 M458806 JI458806 TE458806 ADA458806 AMW458806 AWS458806 BGO458806 BQK458806 CAG458806 CKC458806 CTY458806 DDU458806 DNQ458806 DXM458806 EHI458806 ERE458806 FBA458806 FKW458806 FUS458806 GEO458806 GOK458806 GYG458806 HIC458806 HRY458806 IBU458806 ILQ458806 IVM458806 JFI458806 JPE458806 JZA458806 KIW458806 KSS458806 LCO458806 LMK458806 LWG458806 MGC458806 MPY458806 MZU458806 NJQ458806 NTM458806 ODI458806 ONE458806 OXA458806 PGW458806 PQS458806 QAO458806 QKK458806 QUG458806 REC458806 RNY458806 RXU458806 SHQ458806 SRM458806 TBI458806 TLE458806 TVA458806 UEW458806 UOS458806 UYO458806 VIK458806 VSG458806 WCC458806 WLY458806 WVU458806 M524342 JI524342 TE524342 ADA524342 AMW524342 AWS524342 BGO524342 BQK524342 CAG524342 CKC524342 CTY524342 DDU524342 DNQ524342 DXM524342 EHI524342 ERE524342 FBA524342 FKW524342 FUS524342 GEO524342 GOK524342 GYG524342 HIC524342 HRY524342 IBU524342 ILQ524342 IVM524342 JFI524342 JPE524342 JZA524342 KIW524342 KSS524342 LCO524342 LMK524342 LWG524342 MGC524342 MPY524342 MZU524342 NJQ524342 NTM524342 ODI524342 ONE524342 OXA524342 PGW524342 PQS524342 QAO524342 QKK524342 QUG524342 REC524342 RNY524342 RXU524342 SHQ524342 SRM524342 TBI524342 TLE524342 TVA524342 UEW524342 UOS524342 UYO524342 VIK524342 VSG524342 WCC524342 WLY524342 WVU524342 M589878 JI589878 TE589878 ADA589878 AMW589878 AWS589878 BGO589878 BQK589878 CAG589878 CKC589878 CTY589878 DDU589878 DNQ589878 DXM589878 EHI589878 ERE589878 FBA589878 FKW589878 FUS589878 GEO589878 GOK589878 GYG589878 HIC589878 HRY589878 IBU589878 ILQ589878 IVM589878 JFI589878 JPE589878 JZA589878 KIW589878 KSS589878 LCO589878 LMK589878 LWG589878 MGC589878 MPY589878 MZU589878 NJQ589878 NTM589878 ODI589878 ONE589878 OXA589878 PGW589878 PQS589878 QAO589878 QKK589878 QUG589878 REC589878 RNY589878 RXU589878 SHQ589878 SRM589878 TBI589878 TLE589878 TVA589878 UEW589878 UOS589878 UYO589878 VIK589878 VSG589878 WCC589878 WLY589878 WVU589878 M655414 JI655414 TE655414 ADA655414 AMW655414 AWS655414 BGO655414 BQK655414 CAG655414 CKC655414 CTY655414 DDU655414 DNQ655414 DXM655414 EHI655414 ERE655414 FBA655414 FKW655414 FUS655414 GEO655414 GOK655414 GYG655414 HIC655414 HRY655414 IBU655414 ILQ655414 IVM655414 JFI655414 JPE655414 JZA655414 KIW655414 KSS655414 LCO655414 LMK655414 LWG655414 MGC655414 MPY655414 MZU655414 NJQ655414 NTM655414 ODI655414 ONE655414 OXA655414 PGW655414 PQS655414 QAO655414 QKK655414 QUG655414 REC655414 RNY655414 RXU655414 SHQ655414 SRM655414 TBI655414 TLE655414 TVA655414 UEW655414 UOS655414 UYO655414 VIK655414 VSG655414 WCC655414 WLY655414 WVU655414 M720950 JI720950 TE720950 ADA720950 AMW720950 AWS720950 BGO720950 BQK720950 CAG720950 CKC720950 CTY720950 DDU720950 DNQ720950 DXM720950 EHI720950 ERE720950 FBA720950 FKW720950 FUS720950 GEO720950 GOK720950 GYG720950 HIC720950 HRY720950 IBU720950 ILQ720950 IVM720950 JFI720950 JPE720950 JZA720950 KIW720950 KSS720950 LCO720950 LMK720950 LWG720950 MGC720950 MPY720950 MZU720950 NJQ720950 NTM720950 ODI720950 ONE720950 OXA720950 PGW720950 PQS720950 QAO720950 QKK720950 QUG720950 REC720950 RNY720950 RXU720950 SHQ720950 SRM720950 TBI720950 TLE720950 TVA720950 UEW720950 UOS720950 UYO720950 VIK720950 VSG720950 WCC720950 WLY720950 WVU720950 M786486 JI786486 TE786486 ADA786486 AMW786486 AWS786486 BGO786486 BQK786486 CAG786486 CKC786486 CTY786486 DDU786486 DNQ786486 DXM786486 EHI786486 ERE786486 FBA786486 FKW786486 FUS786486 GEO786486 GOK786486 GYG786486 HIC786486 HRY786486 IBU786486 ILQ786486 IVM786486 JFI786486 JPE786486 JZA786486 KIW786486 KSS786486 LCO786486 LMK786486 LWG786486 MGC786486 MPY786486 MZU786486 NJQ786486 NTM786486 ODI786486 ONE786486 OXA786486 PGW786486 PQS786486 QAO786486 QKK786486 QUG786486 REC786486 RNY786486 RXU786486 SHQ786486 SRM786486 TBI786486 TLE786486 TVA786486 UEW786486 UOS786486 UYO786486 VIK786486 VSG786486 WCC786486 WLY786486 WVU786486 M852022 JI852022 TE852022 ADA852022 AMW852022 AWS852022 BGO852022 BQK852022 CAG852022 CKC852022 CTY852022 DDU852022 DNQ852022 DXM852022 EHI852022 ERE852022 FBA852022 FKW852022 FUS852022 GEO852022 GOK852022 GYG852022 HIC852022 HRY852022 IBU852022 ILQ852022 IVM852022 JFI852022 JPE852022 JZA852022 KIW852022 KSS852022 LCO852022 LMK852022 LWG852022 MGC852022 MPY852022 MZU852022 NJQ852022 NTM852022 ODI852022 ONE852022 OXA852022 PGW852022 PQS852022 QAO852022 QKK852022 QUG852022 REC852022 RNY852022 RXU852022 SHQ852022 SRM852022 TBI852022 TLE852022 TVA852022 UEW852022 UOS852022 UYO852022 VIK852022 VSG852022 WCC852022 WLY852022 WVU852022 M917558 JI917558 TE917558 ADA917558 AMW917558 AWS917558 BGO917558 BQK917558 CAG917558 CKC917558 CTY917558 DDU917558 DNQ917558 DXM917558 EHI917558 ERE917558 FBA917558 FKW917558 FUS917558 GEO917558 GOK917558 GYG917558 HIC917558 HRY917558 IBU917558 ILQ917558 IVM917558 JFI917558 JPE917558 JZA917558 KIW917558 KSS917558 LCO917558 LMK917558 LWG917558 MGC917558 MPY917558 MZU917558 NJQ917558 NTM917558 ODI917558 ONE917558 OXA917558 PGW917558 PQS917558 QAO917558 QKK917558 QUG917558 REC917558 RNY917558 RXU917558 SHQ917558 SRM917558 TBI917558 TLE917558 TVA917558 UEW917558 UOS917558 UYO917558 VIK917558 VSG917558 WCC917558 WLY917558 WVU917558 M983094 JI983094 TE983094 ADA983094 AMW983094 AWS983094 BGO983094 BQK983094 CAG983094 CKC983094 CTY983094 DDU983094 DNQ983094 DXM983094 EHI983094 ERE983094 FBA983094 FKW983094 FUS983094 GEO983094 GOK983094 GYG983094 HIC983094 HRY983094 IBU983094 ILQ983094 IVM983094 JFI983094 JPE983094 JZA983094 KIW983094 KSS983094 LCO983094 LMK983094 LWG983094 MGC983094 MPY983094 MZU983094 NJQ983094 NTM983094 ODI983094 ONE983094 OXA983094 PGW983094 PQS983094 QAO983094 QKK983094 QUG983094 REC983094 RNY983094 RXU983094 SHQ983094 SRM983094 TBI983094 TLE983094 TVA983094 UEW983094 UOS983094 UYO983094 VIK983094 VSG983094 WCC983094 WLY983094 WVU983094 M39 JI39 TE39 ADA39 AMW39 AWS39 BGO39 BQK39 CAG39 CKC39 CTY39 DDU39 DNQ39 DXM39 EHI39 ERE39 FBA39 FKW39 FUS39 GEO39 GOK39 GYG39 HIC39 HRY39 IBU39 ILQ39 IVM39 JFI39 JPE39 JZA39 KIW39 KSS39 LCO39 LMK39 LWG39 MGC39 MPY39 MZU39 NJQ39 NTM39 ODI39 ONE39 OXA39 PGW39 PQS39 QAO39 QKK39 QUG39 REC39 RNY39 RXU39 SHQ39 SRM39 TBI39 TLE39 TVA39 UEW39 UOS39 UYO39 VIK39 VSG39 WCC39 WLY39 WVU39 M65575 JI65575 TE65575 ADA65575 AMW65575 AWS65575 BGO65575 BQK65575 CAG65575 CKC65575 CTY65575 DDU65575 DNQ65575 DXM65575 EHI65575 ERE65575 FBA65575 FKW65575 FUS65575 GEO65575 GOK65575 GYG65575 HIC65575 HRY65575 IBU65575 ILQ65575 IVM65575 JFI65575 JPE65575 JZA65575 KIW65575 KSS65575 LCO65575 LMK65575 LWG65575 MGC65575 MPY65575 MZU65575 NJQ65575 NTM65575 ODI65575 ONE65575 OXA65575 PGW65575 PQS65575 QAO65575 QKK65575 QUG65575 REC65575 RNY65575 RXU65575 SHQ65575 SRM65575 TBI65575 TLE65575 TVA65575 UEW65575 UOS65575 UYO65575 VIK65575 VSG65575 WCC65575 WLY65575 WVU65575 M131111 JI131111 TE131111 ADA131111 AMW131111 AWS131111 BGO131111 BQK131111 CAG131111 CKC131111 CTY131111 DDU131111 DNQ131111 DXM131111 EHI131111 ERE131111 FBA131111 FKW131111 FUS131111 GEO131111 GOK131111 GYG131111 HIC131111 HRY131111 IBU131111 ILQ131111 IVM131111 JFI131111 JPE131111 JZA131111 KIW131111 KSS131111 LCO131111 LMK131111 LWG131111 MGC131111 MPY131111 MZU131111 NJQ131111 NTM131111 ODI131111 ONE131111 OXA131111 PGW131111 PQS131111 QAO131111 QKK131111 QUG131111 REC131111 RNY131111 RXU131111 SHQ131111 SRM131111 TBI131111 TLE131111 TVA131111 UEW131111 UOS131111 UYO131111 VIK131111 VSG131111 WCC131111 WLY131111 WVU131111 M196647 JI196647 TE196647 ADA196647 AMW196647 AWS196647 BGO196647 BQK196647 CAG196647 CKC196647 CTY196647 DDU196647 DNQ196647 DXM196647 EHI196647 ERE196647 FBA196647 FKW196647 FUS196647 GEO196647 GOK196647 GYG196647 HIC196647 HRY196647 IBU196647 ILQ196647 IVM196647 JFI196647 JPE196647 JZA196647 KIW196647 KSS196647 LCO196647 LMK196647 LWG196647 MGC196647 MPY196647 MZU196647 NJQ196647 NTM196647 ODI196647 ONE196647 OXA196647 PGW196647 PQS196647 QAO196647 QKK196647 QUG196647 REC196647 RNY196647 RXU196647 SHQ196647 SRM196647 TBI196647 TLE196647 TVA196647 UEW196647 UOS196647 UYO196647 VIK196647 VSG196647 WCC196647 WLY196647 WVU196647 M262183 JI262183 TE262183 ADA262183 AMW262183 AWS262183 BGO262183 BQK262183 CAG262183 CKC262183 CTY262183 DDU262183 DNQ262183 DXM262183 EHI262183 ERE262183 FBA262183 FKW262183 FUS262183 GEO262183 GOK262183 GYG262183 HIC262183 HRY262183 IBU262183 ILQ262183 IVM262183 JFI262183 JPE262183 JZA262183 KIW262183 KSS262183 LCO262183 LMK262183 LWG262183 MGC262183 MPY262183 MZU262183 NJQ262183 NTM262183 ODI262183 ONE262183 OXA262183 PGW262183 PQS262183 QAO262183 QKK262183 QUG262183 REC262183 RNY262183 RXU262183 SHQ262183 SRM262183 TBI262183 TLE262183 TVA262183 UEW262183 UOS262183 UYO262183 VIK262183 VSG262183 WCC262183 WLY262183 WVU262183 M327719 JI327719 TE327719 ADA327719 AMW327719 AWS327719 BGO327719 BQK327719 CAG327719 CKC327719 CTY327719 DDU327719 DNQ327719 DXM327719 EHI327719 ERE327719 FBA327719 FKW327719 FUS327719 GEO327719 GOK327719 GYG327719 HIC327719 HRY327719 IBU327719 ILQ327719 IVM327719 JFI327719 JPE327719 JZA327719 KIW327719 KSS327719 LCO327719 LMK327719 LWG327719 MGC327719 MPY327719 MZU327719 NJQ327719 NTM327719 ODI327719 ONE327719 OXA327719 PGW327719 PQS327719 QAO327719 QKK327719 QUG327719 REC327719 RNY327719 RXU327719 SHQ327719 SRM327719 TBI327719 TLE327719 TVA327719 UEW327719 UOS327719 UYO327719 VIK327719 VSG327719 WCC327719 WLY327719 WVU327719 M393255 JI393255 TE393255 ADA393255 AMW393255 AWS393255 BGO393255 BQK393255 CAG393255 CKC393255 CTY393255 DDU393255 DNQ393255 DXM393255 EHI393255 ERE393255 FBA393255 FKW393255 FUS393255 GEO393255 GOK393255 GYG393255 HIC393255 HRY393255 IBU393255 ILQ393255 IVM393255 JFI393255 JPE393255 JZA393255 KIW393255 KSS393255 LCO393255 LMK393255 LWG393255 MGC393255 MPY393255 MZU393255 NJQ393255 NTM393255 ODI393255 ONE393255 OXA393255 PGW393255 PQS393255 QAO393255 QKK393255 QUG393255 REC393255 RNY393255 RXU393255 SHQ393255 SRM393255 TBI393255 TLE393255 TVA393255 UEW393255 UOS393255 UYO393255 VIK393255 VSG393255 WCC393255 WLY393255 WVU393255 M458791 JI458791 TE458791 ADA458791 AMW458791 AWS458791 BGO458791 BQK458791 CAG458791 CKC458791 CTY458791 DDU458791 DNQ458791 DXM458791 EHI458791 ERE458791 FBA458791 FKW458791 FUS458791 GEO458791 GOK458791 GYG458791 HIC458791 HRY458791 IBU458791 ILQ458791 IVM458791 JFI458791 JPE458791 JZA458791 KIW458791 KSS458791 LCO458791 LMK458791 LWG458791 MGC458791 MPY458791 MZU458791 NJQ458791 NTM458791 ODI458791 ONE458791 OXA458791 PGW458791 PQS458791 QAO458791 QKK458791 QUG458791 REC458791 RNY458791 RXU458791 SHQ458791 SRM458791 TBI458791 TLE458791 TVA458791 UEW458791 UOS458791 UYO458791 VIK458791 VSG458791 WCC458791 WLY458791 WVU458791 M524327 JI524327 TE524327 ADA524327 AMW524327 AWS524327 BGO524327 BQK524327 CAG524327 CKC524327 CTY524327 DDU524327 DNQ524327 DXM524327 EHI524327 ERE524327 FBA524327 FKW524327 FUS524327 GEO524327 GOK524327 GYG524327 HIC524327 HRY524327 IBU524327 ILQ524327 IVM524327 JFI524327 JPE524327 JZA524327 KIW524327 KSS524327 LCO524327 LMK524327 LWG524327 MGC524327 MPY524327 MZU524327 NJQ524327 NTM524327 ODI524327 ONE524327 OXA524327 PGW524327 PQS524327 QAO524327 QKK524327 QUG524327 REC524327 RNY524327 RXU524327 SHQ524327 SRM524327 TBI524327 TLE524327 TVA524327 UEW524327 UOS524327 UYO524327 VIK524327 VSG524327 WCC524327 WLY524327 WVU524327 M589863 JI589863 TE589863 ADA589863 AMW589863 AWS589863 BGO589863 BQK589863 CAG589863 CKC589863 CTY589863 DDU589863 DNQ589863 DXM589863 EHI589863 ERE589863 FBA589863 FKW589863 FUS589863 GEO589863 GOK589863 GYG589863 HIC589863 HRY589863 IBU589863 ILQ589863 IVM589863 JFI589863 JPE589863 JZA589863 KIW589863 KSS589863 LCO589863 LMK589863 LWG589863 MGC589863 MPY589863 MZU589863 NJQ589863 NTM589863 ODI589863 ONE589863 OXA589863 PGW589863 PQS589863 QAO589863 QKK589863 QUG589863 REC589863 RNY589863 RXU589863 SHQ589863 SRM589863 TBI589863 TLE589863 TVA589863 UEW589863 UOS589863 UYO589863 VIK589863 VSG589863 WCC589863 WLY589863 WVU589863 M655399 JI655399 TE655399 ADA655399 AMW655399 AWS655399 BGO655399 BQK655399 CAG655399 CKC655399 CTY655399 DDU655399 DNQ655399 DXM655399 EHI655399 ERE655399 FBA655399 FKW655399 FUS655399 GEO655399 GOK655399 GYG655399 HIC655399 HRY655399 IBU655399 ILQ655399 IVM655399 JFI655399 JPE655399 JZA655399 KIW655399 KSS655399 LCO655399 LMK655399 LWG655399 MGC655399 MPY655399 MZU655399 NJQ655399 NTM655399 ODI655399 ONE655399 OXA655399 PGW655399 PQS655399 QAO655399 QKK655399 QUG655399 REC655399 RNY655399 RXU655399 SHQ655399 SRM655399 TBI655399 TLE655399 TVA655399 UEW655399 UOS655399 UYO655399 VIK655399 VSG655399 WCC655399 WLY655399 WVU655399 M720935 JI720935 TE720935 ADA720935 AMW720935 AWS720935 BGO720935 BQK720935 CAG720935 CKC720935 CTY720935 DDU720935 DNQ720935 DXM720935 EHI720935 ERE720935 FBA720935 FKW720935 FUS720935 GEO720935 GOK720935 GYG720935 HIC720935 HRY720935 IBU720935 ILQ720935 IVM720935 JFI720935 JPE720935 JZA720935 KIW720935 KSS720935 LCO720935 LMK720935 LWG720935 MGC720935 MPY720935 MZU720935 NJQ720935 NTM720935 ODI720935 ONE720935 OXA720935 PGW720935 PQS720935 QAO720935 QKK720935 QUG720935 REC720935 RNY720935 RXU720935 SHQ720935 SRM720935 TBI720935 TLE720935 TVA720935 UEW720935 UOS720935 UYO720935 VIK720935 VSG720935 WCC720935 WLY720935 WVU720935 M786471 JI786471 TE786471 ADA786471 AMW786471 AWS786471 BGO786471 BQK786471 CAG786471 CKC786471 CTY786471 DDU786471 DNQ786471 DXM786471 EHI786471 ERE786471 FBA786471 FKW786471 FUS786471 GEO786471 GOK786471 GYG786471 HIC786471 HRY786471 IBU786471 ILQ786471 IVM786471 JFI786471 JPE786471 JZA786471 KIW786471 KSS786471 LCO786471 LMK786471 LWG786471 MGC786471 MPY786471 MZU786471 NJQ786471 NTM786471 ODI786471 ONE786471 OXA786471 PGW786471 PQS786471 QAO786471 QKK786471 QUG786471 REC786471 RNY786471 RXU786471 SHQ786471 SRM786471 TBI786471 TLE786471 TVA786471 UEW786471 UOS786471 UYO786471 VIK786471 VSG786471 WCC786471 WLY786471 WVU786471 M852007 JI852007 TE852007 ADA852007 AMW852007 AWS852007 BGO852007 BQK852007 CAG852007 CKC852007 CTY852007 DDU852007 DNQ852007 DXM852007 EHI852007 ERE852007 FBA852007 FKW852007 FUS852007 GEO852007 GOK852007 GYG852007 HIC852007 HRY852007 IBU852007 ILQ852007 IVM852007 JFI852007 JPE852007 JZA852007 KIW852007 KSS852007 LCO852007 LMK852007 LWG852007 MGC852007 MPY852007 MZU852007 NJQ852007 NTM852007 ODI852007 ONE852007 OXA852007 PGW852007 PQS852007 QAO852007 QKK852007 QUG852007 REC852007 RNY852007 RXU852007 SHQ852007 SRM852007 TBI852007 TLE852007 TVA852007 UEW852007 UOS852007 UYO852007 VIK852007 VSG852007 WCC852007 WLY852007 WVU852007 M917543 JI917543 TE917543 ADA917543 AMW917543 AWS917543 BGO917543 BQK917543 CAG917543 CKC917543 CTY917543 DDU917543 DNQ917543 DXM917543 EHI917543 ERE917543 FBA917543 FKW917543 FUS917543 GEO917543 GOK917543 GYG917543 HIC917543 HRY917543 IBU917543 ILQ917543 IVM917543 JFI917543 JPE917543 JZA917543 KIW917543 KSS917543 LCO917543 LMK917543 LWG917543 MGC917543 MPY917543 MZU917543 NJQ917543 NTM917543 ODI917543 ONE917543 OXA917543 PGW917543 PQS917543 QAO917543 QKK917543 QUG917543 REC917543 RNY917543 RXU917543 SHQ917543 SRM917543 TBI917543 TLE917543 TVA917543 UEW917543 UOS917543 UYO917543 VIK917543 VSG917543 WCC917543 WLY917543 WVU917543 M983079 JI983079 TE983079 ADA983079 AMW983079 AWS983079 BGO983079 BQK983079 CAG983079 CKC983079 CTY983079 DDU983079 DNQ983079 DXM983079 EHI983079 ERE983079 FBA983079 FKW983079 FUS983079 GEO983079 GOK983079 GYG983079 HIC983079 HRY983079 IBU983079 ILQ983079 IVM983079 JFI983079 JPE983079 JZA983079 KIW983079 KSS983079 LCO983079 LMK983079 LWG983079 MGC983079 MPY983079 MZU983079 NJQ983079 NTM983079 ODI983079 ONE983079 OXA983079 PGW983079 PQS983079 QAO983079 QKK983079 QUG983079 REC983079 RNY983079 RXU983079 SHQ983079 SRM983079 TBI983079 TLE983079 TVA983079 UEW983079 UOS983079 UYO983079 VIK983079 VSG983079 WCC983079 WLY983079 WVU983079 M22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M65558 JI65558 TE65558 ADA65558 AMW65558 AWS65558 BGO65558 BQK65558 CAG65558 CKC65558 CTY65558 DDU65558 DNQ65558 DXM65558 EHI65558 ERE65558 FBA65558 FKW65558 FUS65558 GEO65558 GOK65558 GYG65558 HIC65558 HRY65558 IBU65558 ILQ65558 IVM65558 JFI65558 JPE65558 JZA65558 KIW65558 KSS65558 LCO65558 LMK65558 LWG65558 MGC65558 MPY65558 MZU65558 NJQ65558 NTM65558 ODI65558 ONE65558 OXA65558 PGW65558 PQS65558 QAO65558 QKK65558 QUG65558 REC65558 RNY65558 RXU65558 SHQ65558 SRM65558 TBI65558 TLE65558 TVA65558 UEW65558 UOS65558 UYO65558 VIK65558 VSG65558 WCC65558 WLY65558 WVU65558 M131094 JI131094 TE131094 ADA131094 AMW131094 AWS131094 BGO131094 BQK131094 CAG131094 CKC131094 CTY131094 DDU131094 DNQ131094 DXM131094 EHI131094 ERE131094 FBA131094 FKW131094 FUS131094 GEO131094 GOK131094 GYG131094 HIC131094 HRY131094 IBU131094 ILQ131094 IVM131094 JFI131094 JPE131094 JZA131094 KIW131094 KSS131094 LCO131094 LMK131094 LWG131094 MGC131094 MPY131094 MZU131094 NJQ131094 NTM131094 ODI131094 ONE131094 OXA131094 PGW131094 PQS131094 QAO131094 QKK131094 QUG131094 REC131094 RNY131094 RXU131094 SHQ131094 SRM131094 TBI131094 TLE131094 TVA131094 UEW131094 UOS131094 UYO131094 VIK131094 VSG131094 WCC131094 WLY131094 WVU131094 M196630 JI196630 TE196630 ADA196630 AMW196630 AWS196630 BGO196630 BQK196630 CAG196630 CKC196630 CTY196630 DDU196630 DNQ196630 DXM196630 EHI196630 ERE196630 FBA196630 FKW196630 FUS196630 GEO196630 GOK196630 GYG196630 HIC196630 HRY196630 IBU196630 ILQ196630 IVM196630 JFI196630 JPE196630 JZA196630 KIW196630 KSS196630 LCO196630 LMK196630 LWG196630 MGC196630 MPY196630 MZU196630 NJQ196630 NTM196630 ODI196630 ONE196630 OXA196630 PGW196630 PQS196630 QAO196630 QKK196630 QUG196630 REC196630 RNY196630 RXU196630 SHQ196630 SRM196630 TBI196630 TLE196630 TVA196630 UEW196630 UOS196630 UYO196630 VIK196630 VSG196630 WCC196630 WLY196630 WVU196630 M262166 JI262166 TE262166 ADA262166 AMW262166 AWS262166 BGO262166 BQK262166 CAG262166 CKC262166 CTY262166 DDU262166 DNQ262166 DXM262166 EHI262166 ERE262166 FBA262166 FKW262166 FUS262166 GEO262166 GOK262166 GYG262166 HIC262166 HRY262166 IBU262166 ILQ262166 IVM262166 JFI262166 JPE262166 JZA262166 KIW262166 KSS262166 LCO262166 LMK262166 LWG262166 MGC262166 MPY262166 MZU262166 NJQ262166 NTM262166 ODI262166 ONE262166 OXA262166 PGW262166 PQS262166 QAO262166 QKK262166 QUG262166 REC262166 RNY262166 RXU262166 SHQ262166 SRM262166 TBI262166 TLE262166 TVA262166 UEW262166 UOS262166 UYO262166 VIK262166 VSG262166 WCC262166 WLY262166 WVU262166 M327702 JI327702 TE327702 ADA327702 AMW327702 AWS327702 BGO327702 BQK327702 CAG327702 CKC327702 CTY327702 DDU327702 DNQ327702 DXM327702 EHI327702 ERE327702 FBA327702 FKW327702 FUS327702 GEO327702 GOK327702 GYG327702 HIC327702 HRY327702 IBU327702 ILQ327702 IVM327702 JFI327702 JPE327702 JZA327702 KIW327702 KSS327702 LCO327702 LMK327702 LWG327702 MGC327702 MPY327702 MZU327702 NJQ327702 NTM327702 ODI327702 ONE327702 OXA327702 PGW327702 PQS327702 QAO327702 QKK327702 QUG327702 REC327702 RNY327702 RXU327702 SHQ327702 SRM327702 TBI327702 TLE327702 TVA327702 UEW327702 UOS327702 UYO327702 VIK327702 VSG327702 WCC327702 WLY327702 WVU327702 M393238 JI393238 TE393238 ADA393238 AMW393238 AWS393238 BGO393238 BQK393238 CAG393238 CKC393238 CTY393238 DDU393238 DNQ393238 DXM393238 EHI393238 ERE393238 FBA393238 FKW393238 FUS393238 GEO393238 GOK393238 GYG393238 HIC393238 HRY393238 IBU393238 ILQ393238 IVM393238 JFI393238 JPE393238 JZA393238 KIW393238 KSS393238 LCO393238 LMK393238 LWG393238 MGC393238 MPY393238 MZU393238 NJQ393238 NTM393238 ODI393238 ONE393238 OXA393238 PGW393238 PQS393238 QAO393238 QKK393238 QUG393238 REC393238 RNY393238 RXU393238 SHQ393238 SRM393238 TBI393238 TLE393238 TVA393238 UEW393238 UOS393238 UYO393238 VIK393238 VSG393238 WCC393238 WLY393238 WVU393238 M458774 JI458774 TE458774 ADA458774 AMW458774 AWS458774 BGO458774 BQK458774 CAG458774 CKC458774 CTY458774 DDU458774 DNQ458774 DXM458774 EHI458774 ERE458774 FBA458774 FKW458774 FUS458774 GEO458774 GOK458774 GYG458774 HIC458774 HRY458774 IBU458774 ILQ458774 IVM458774 JFI458774 JPE458774 JZA458774 KIW458774 KSS458774 LCO458774 LMK458774 LWG458774 MGC458774 MPY458774 MZU458774 NJQ458774 NTM458774 ODI458774 ONE458774 OXA458774 PGW458774 PQS458774 QAO458774 QKK458774 QUG458774 REC458774 RNY458774 RXU458774 SHQ458774 SRM458774 TBI458774 TLE458774 TVA458774 UEW458774 UOS458774 UYO458774 VIK458774 VSG458774 WCC458774 WLY458774 WVU458774 M524310 JI524310 TE524310 ADA524310 AMW524310 AWS524310 BGO524310 BQK524310 CAG524310 CKC524310 CTY524310 DDU524310 DNQ524310 DXM524310 EHI524310 ERE524310 FBA524310 FKW524310 FUS524310 GEO524310 GOK524310 GYG524310 HIC524310 HRY524310 IBU524310 ILQ524310 IVM524310 JFI524310 JPE524310 JZA524310 KIW524310 KSS524310 LCO524310 LMK524310 LWG524310 MGC524310 MPY524310 MZU524310 NJQ524310 NTM524310 ODI524310 ONE524310 OXA524310 PGW524310 PQS524310 QAO524310 QKK524310 QUG524310 REC524310 RNY524310 RXU524310 SHQ524310 SRM524310 TBI524310 TLE524310 TVA524310 UEW524310 UOS524310 UYO524310 VIK524310 VSG524310 WCC524310 WLY524310 WVU524310 M589846 JI589846 TE589846 ADA589846 AMW589846 AWS589846 BGO589846 BQK589846 CAG589846 CKC589846 CTY589846 DDU589846 DNQ589846 DXM589846 EHI589846 ERE589846 FBA589846 FKW589846 FUS589846 GEO589846 GOK589846 GYG589846 HIC589846 HRY589846 IBU589846 ILQ589846 IVM589846 JFI589846 JPE589846 JZA589846 KIW589846 KSS589846 LCO589846 LMK589846 LWG589846 MGC589846 MPY589846 MZU589846 NJQ589846 NTM589846 ODI589846 ONE589846 OXA589846 PGW589846 PQS589846 QAO589846 QKK589846 QUG589846 REC589846 RNY589846 RXU589846 SHQ589846 SRM589846 TBI589846 TLE589846 TVA589846 UEW589846 UOS589846 UYO589846 VIK589846 VSG589846 WCC589846 WLY589846 WVU589846 M655382 JI655382 TE655382 ADA655382 AMW655382 AWS655382 BGO655382 BQK655382 CAG655382 CKC655382 CTY655382 DDU655382 DNQ655382 DXM655382 EHI655382 ERE655382 FBA655382 FKW655382 FUS655382 GEO655382 GOK655382 GYG655382 HIC655382 HRY655382 IBU655382 ILQ655382 IVM655382 JFI655382 JPE655382 JZA655382 KIW655382 KSS655382 LCO655382 LMK655382 LWG655382 MGC655382 MPY655382 MZU655382 NJQ655382 NTM655382 ODI655382 ONE655382 OXA655382 PGW655382 PQS655382 QAO655382 QKK655382 QUG655382 REC655382 RNY655382 RXU655382 SHQ655382 SRM655382 TBI655382 TLE655382 TVA655382 UEW655382 UOS655382 UYO655382 VIK655382 VSG655382 WCC655382 WLY655382 WVU655382 M720918 JI720918 TE720918 ADA720918 AMW720918 AWS720918 BGO720918 BQK720918 CAG720918 CKC720918 CTY720918 DDU720918 DNQ720918 DXM720918 EHI720918 ERE720918 FBA720918 FKW720918 FUS720918 GEO720918 GOK720918 GYG720918 HIC720918 HRY720918 IBU720918 ILQ720918 IVM720918 JFI720918 JPE720918 JZA720918 KIW720918 KSS720918 LCO720918 LMK720918 LWG720918 MGC720918 MPY720918 MZU720918 NJQ720918 NTM720918 ODI720918 ONE720918 OXA720918 PGW720918 PQS720918 QAO720918 QKK720918 QUG720918 REC720918 RNY720918 RXU720918 SHQ720918 SRM720918 TBI720918 TLE720918 TVA720918 UEW720918 UOS720918 UYO720918 VIK720918 VSG720918 WCC720918 WLY720918 WVU720918 M786454 JI786454 TE786454 ADA786454 AMW786454 AWS786454 BGO786454 BQK786454 CAG786454 CKC786454 CTY786454 DDU786454 DNQ786454 DXM786454 EHI786454 ERE786454 FBA786454 FKW786454 FUS786454 GEO786454 GOK786454 GYG786454 HIC786454 HRY786454 IBU786454 ILQ786454 IVM786454 JFI786454 JPE786454 JZA786454 KIW786454 KSS786454 LCO786454 LMK786454 LWG786454 MGC786454 MPY786454 MZU786454 NJQ786454 NTM786454 ODI786454 ONE786454 OXA786454 PGW786454 PQS786454 QAO786454 QKK786454 QUG786454 REC786454 RNY786454 RXU786454 SHQ786454 SRM786454 TBI786454 TLE786454 TVA786454 UEW786454 UOS786454 UYO786454 VIK786454 VSG786454 WCC786454 WLY786454 WVU786454 M851990 JI851990 TE851990 ADA851990 AMW851990 AWS851990 BGO851990 BQK851990 CAG851990 CKC851990 CTY851990 DDU851990 DNQ851990 DXM851990 EHI851990 ERE851990 FBA851990 FKW851990 FUS851990 GEO851990 GOK851990 GYG851990 HIC851990 HRY851990 IBU851990 ILQ851990 IVM851990 JFI851990 JPE851990 JZA851990 KIW851990 KSS851990 LCO851990 LMK851990 LWG851990 MGC851990 MPY851990 MZU851990 NJQ851990 NTM851990 ODI851990 ONE851990 OXA851990 PGW851990 PQS851990 QAO851990 QKK851990 QUG851990 REC851990 RNY851990 RXU851990 SHQ851990 SRM851990 TBI851990 TLE851990 TVA851990 UEW851990 UOS851990 UYO851990 VIK851990 VSG851990 WCC851990 WLY851990 WVU851990 M917526 JI917526 TE917526 ADA917526 AMW917526 AWS917526 BGO917526 BQK917526 CAG917526 CKC917526 CTY917526 DDU917526 DNQ917526 DXM917526 EHI917526 ERE917526 FBA917526 FKW917526 FUS917526 GEO917526 GOK917526 GYG917526 HIC917526 HRY917526 IBU917526 ILQ917526 IVM917526 JFI917526 JPE917526 JZA917526 KIW917526 KSS917526 LCO917526 LMK917526 LWG917526 MGC917526 MPY917526 MZU917526 NJQ917526 NTM917526 ODI917526 ONE917526 OXA917526 PGW917526 PQS917526 QAO917526 QKK917526 QUG917526 REC917526 RNY917526 RXU917526 SHQ917526 SRM917526 TBI917526 TLE917526 TVA917526 UEW917526 UOS917526 UYO917526 VIK917526 VSG917526 WCC917526 WLY917526 WVU917526 M983062 JI983062 TE983062 ADA983062 AMW983062 AWS983062 BGO983062 BQK983062 CAG983062 CKC983062 CTY983062 DDU983062 DNQ983062 DXM983062 EHI983062 ERE983062 FBA983062 FKW983062 FUS983062 GEO983062 GOK983062 GYG983062 HIC983062 HRY983062 IBU983062 ILQ983062 IVM983062 JFI983062 JPE983062 JZA983062 KIW983062 KSS983062 LCO983062 LMK983062 LWG983062 MGC983062 MPY983062 MZU983062 NJQ983062 NTM983062 ODI983062 ONE983062 OXA983062 PGW983062 PQS983062 QAO983062 QKK983062 QUG983062 REC983062 RNY983062 RXU983062 SHQ983062 SRM983062 TBI983062 TLE983062 TVA983062 UEW983062 UOS983062 UYO983062 VIK983062 VSG983062 WCC983062 WLY983062 WVU983062">
      <formula1>$T$8:$T$17</formula1>
    </dataValidation>
  </dataValidations>
  <printOptions horizontalCentered="1"/>
  <pageMargins left="0.35433070866141736" right="0.35433070866141736" top="0.39370078740157483" bottom="0.39370078740157483"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1]!Jun_Show_CU">
                <anchor moveWithCells="1" sizeWithCells="1">
                  <from>
                    <xdr:col>10</xdr:col>
                    <xdr:colOff>518160</xdr:colOff>
                    <xdr:row>0</xdr:row>
                    <xdr:rowOff>7620</xdr:rowOff>
                  </from>
                  <to>
                    <xdr:col>12</xdr:col>
                    <xdr:colOff>365760</xdr:colOff>
                    <xdr:row>0</xdr:row>
                    <xdr:rowOff>175260</xdr:rowOff>
                  </to>
                </anchor>
              </controlPr>
            </control>
          </mc:Choice>
        </mc:AlternateContent>
        <mc:AlternateContent xmlns:mc="http://schemas.openxmlformats.org/markup-compatibility/2006">
          <mc:Choice Requires="x14">
            <control shapeId="12290" r:id="rId5" name="Button 2">
              <controlPr defaultSize="0" print="0" autoFill="0" autoPict="0" macro="[1]!Jun_Hide_CU">
                <anchor moveWithCells="1" sizeWithCells="1">
                  <from>
                    <xdr:col>10</xdr:col>
                    <xdr:colOff>502920</xdr:colOff>
                    <xdr:row>0</xdr:row>
                    <xdr:rowOff>182880</xdr:rowOff>
                  </from>
                  <to>
                    <xdr:col>12</xdr:col>
                    <xdr:colOff>365760</xdr:colOff>
                    <xdr:row>1</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$S$7:$S$16</xm:f>
          </x14:formula1>
          <xm: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I66 JE66 TA66 ACW66 AMS66 AWO66 BGK66 BQG66 CAC66 CJY66 CTU66 DDQ66 DNM66 DXI66 EHE66 ERA66 FAW66 FKS66 FUO66 GEK66 GOG66 GYC66 HHY66 HRU66 IBQ66 ILM66 IVI66 JFE66 JPA66 JYW66 KIS66 KSO66 LCK66 LMG66 LWC66 MFY66 MPU66 MZQ66 NJM66 NTI66 ODE66 ONA66 OWW66 PGS66 PQO66 QAK66 QKG66 QUC66 RDY66 RNU66 RXQ66 SHM66 SRI66 TBE66 TLA66 TUW66 UES66 UOO66 UYK66 VIG66 VSC66 WBY66 WLU66 WVQ66 I65602 JE65602 TA65602 ACW65602 AMS65602 AWO65602 BGK65602 BQG65602 CAC65602 CJY65602 CTU65602 DDQ65602 DNM65602 DXI65602 EHE65602 ERA65602 FAW65602 FKS65602 FUO65602 GEK65602 GOG65602 GYC65602 HHY65602 HRU65602 IBQ65602 ILM65602 IVI65602 JFE65602 JPA65602 JYW65602 KIS65602 KSO65602 LCK65602 LMG65602 LWC65602 MFY65602 MPU65602 MZQ65602 NJM65602 NTI65602 ODE65602 ONA65602 OWW65602 PGS65602 PQO65602 QAK65602 QKG65602 QUC65602 RDY65602 RNU65602 RXQ65602 SHM65602 SRI65602 TBE65602 TLA65602 TUW65602 UES65602 UOO65602 UYK65602 VIG65602 VSC65602 WBY65602 WLU65602 WVQ65602 I131138 JE131138 TA131138 ACW131138 AMS131138 AWO131138 BGK131138 BQG131138 CAC131138 CJY131138 CTU131138 DDQ131138 DNM131138 DXI131138 EHE131138 ERA131138 FAW131138 FKS131138 FUO131138 GEK131138 GOG131138 GYC131138 HHY131138 HRU131138 IBQ131138 ILM131138 IVI131138 JFE131138 JPA131138 JYW131138 KIS131138 KSO131138 LCK131138 LMG131138 LWC131138 MFY131138 MPU131138 MZQ131138 NJM131138 NTI131138 ODE131138 ONA131138 OWW131138 PGS131138 PQO131138 QAK131138 QKG131138 QUC131138 RDY131138 RNU131138 RXQ131138 SHM131138 SRI131138 TBE131138 TLA131138 TUW131138 UES131138 UOO131138 UYK131138 VIG131138 VSC131138 WBY131138 WLU131138 WVQ131138 I196674 JE196674 TA196674 ACW196674 AMS196674 AWO196674 BGK196674 BQG196674 CAC196674 CJY196674 CTU196674 DDQ196674 DNM196674 DXI196674 EHE196674 ERA196674 FAW196674 FKS196674 FUO196674 GEK196674 GOG196674 GYC196674 HHY196674 HRU196674 IBQ196674 ILM196674 IVI196674 JFE196674 JPA196674 JYW196674 KIS196674 KSO196674 LCK196674 LMG196674 LWC196674 MFY196674 MPU196674 MZQ196674 NJM196674 NTI196674 ODE196674 ONA196674 OWW196674 PGS196674 PQO196674 QAK196674 QKG196674 QUC196674 RDY196674 RNU196674 RXQ196674 SHM196674 SRI196674 TBE196674 TLA196674 TUW196674 UES196674 UOO196674 UYK196674 VIG196674 VSC196674 WBY196674 WLU196674 WVQ196674 I262210 JE262210 TA262210 ACW262210 AMS262210 AWO262210 BGK262210 BQG262210 CAC262210 CJY262210 CTU262210 DDQ262210 DNM262210 DXI262210 EHE262210 ERA262210 FAW262210 FKS262210 FUO262210 GEK262210 GOG262210 GYC262210 HHY262210 HRU262210 IBQ262210 ILM262210 IVI262210 JFE262210 JPA262210 JYW262210 KIS262210 KSO262210 LCK262210 LMG262210 LWC262210 MFY262210 MPU262210 MZQ262210 NJM262210 NTI262210 ODE262210 ONA262210 OWW262210 PGS262210 PQO262210 QAK262210 QKG262210 QUC262210 RDY262210 RNU262210 RXQ262210 SHM262210 SRI262210 TBE262210 TLA262210 TUW262210 UES262210 UOO262210 UYK262210 VIG262210 VSC262210 WBY262210 WLU262210 WVQ262210 I327746 JE327746 TA327746 ACW327746 AMS327746 AWO327746 BGK327746 BQG327746 CAC327746 CJY327746 CTU327746 DDQ327746 DNM327746 DXI327746 EHE327746 ERA327746 FAW327746 FKS327746 FUO327746 GEK327746 GOG327746 GYC327746 HHY327746 HRU327746 IBQ327746 ILM327746 IVI327746 JFE327746 JPA327746 JYW327746 KIS327746 KSO327746 LCK327746 LMG327746 LWC327746 MFY327746 MPU327746 MZQ327746 NJM327746 NTI327746 ODE327746 ONA327746 OWW327746 PGS327746 PQO327746 QAK327746 QKG327746 QUC327746 RDY327746 RNU327746 RXQ327746 SHM327746 SRI327746 TBE327746 TLA327746 TUW327746 UES327746 UOO327746 UYK327746 VIG327746 VSC327746 WBY327746 WLU327746 WVQ327746 I393282 JE393282 TA393282 ACW393282 AMS393282 AWO393282 BGK393282 BQG393282 CAC393282 CJY393282 CTU393282 DDQ393282 DNM393282 DXI393282 EHE393282 ERA393282 FAW393282 FKS393282 FUO393282 GEK393282 GOG393282 GYC393282 HHY393282 HRU393282 IBQ393282 ILM393282 IVI393282 JFE393282 JPA393282 JYW393282 KIS393282 KSO393282 LCK393282 LMG393282 LWC393282 MFY393282 MPU393282 MZQ393282 NJM393282 NTI393282 ODE393282 ONA393282 OWW393282 PGS393282 PQO393282 QAK393282 QKG393282 QUC393282 RDY393282 RNU393282 RXQ393282 SHM393282 SRI393282 TBE393282 TLA393282 TUW393282 UES393282 UOO393282 UYK393282 VIG393282 VSC393282 WBY393282 WLU393282 WVQ393282 I458818 JE458818 TA458818 ACW458818 AMS458818 AWO458818 BGK458818 BQG458818 CAC458818 CJY458818 CTU458818 DDQ458818 DNM458818 DXI458818 EHE458818 ERA458818 FAW458818 FKS458818 FUO458818 GEK458818 GOG458818 GYC458818 HHY458818 HRU458818 IBQ458818 ILM458818 IVI458818 JFE458818 JPA458818 JYW458818 KIS458818 KSO458818 LCK458818 LMG458818 LWC458818 MFY458818 MPU458818 MZQ458818 NJM458818 NTI458818 ODE458818 ONA458818 OWW458818 PGS458818 PQO458818 QAK458818 QKG458818 QUC458818 RDY458818 RNU458818 RXQ458818 SHM458818 SRI458818 TBE458818 TLA458818 TUW458818 UES458818 UOO458818 UYK458818 VIG458818 VSC458818 WBY458818 WLU458818 WVQ458818 I524354 JE524354 TA524354 ACW524354 AMS524354 AWO524354 BGK524354 BQG524354 CAC524354 CJY524354 CTU524354 DDQ524354 DNM524354 DXI524354 EHE524354 ERA524354 FAW524354 FKS524354 FUO524354 GEK524354 GOG524354 GYC524354 HHY524354 HRU524354 IBQ524354 ILM524354 IVI524354 JFE524354 JPA524354 JYW524354 KIS524354 KSO524354 LCK524354 LMG524354 LWC524354 MFY524354 MPU524354 MZQ524354 NJM524354 NTI524354 ODE524354 ONA524354 OWW524354 PGS524354 PQO524354 QAK524354 QKG524354 QUC524354 RDY524354 RNU524354 RXQ524354 SHM524354 SRI524354 TBE524354 TLA524354 TUW524354 UES524354 UOO524354 UYK524354 VIG524354 VSC524354 WBY524354 WLU524354 WVQ524354 I589890 JE589890 TA589890 ACW589890 AMS589890 AWO589890 BGK589890 BQG589890 CAC589890 CJY589890 CTU589890 DDQ589890 DNM589890 DXI589890 EHE589890 ERA589890 FAW589890 FKS589890 FUO589890 GEK589890 GOG589890 GYC589890 HHY589890 HRU589890 IBQ589890 ILM589890 IVI589890 JFE589890 JPA589890 JYW589890 KIS589890 KSO589890 LCK589890 LMG589890 LWC589890 MFY589890 MPU589890 MZQ589890 NJM589890 NTI589890 ODE589890 ONA589890 OWW589890 PGS589890 PQO589890 QAK589890 QKG589890 QUC589890 RDY589890 RNU589890 RXQ589890 SHM589890 SRI589890 TBE589890 TLA589890 TUW589890 UES589890 UOO589890 UYK589890 VIG589890 VSC589890 WBY589890 WLU589890 WVQ589890 I655426 JE655426 TA655426 ACW655426 AMS655426 AWO655426 BGK655426 BQG655426 CAC655426 CJY655426 CTU655426 DDQ655426 DNM655426 DXI655426 EHE655426 ERA655426 FAW655426 FKS655426 FUO655426 GEK655426 GOG655426 GYC655426 HHY655426 HRU655426 IBQ655426 ILM655426 IVI655426 JFE655426 JPA655426 JYW655426 KIS655426 KSO655426 LCK655426 LMG655426 LWC655426 MFY655426 MPU655426 MZQ655426 NJM655426 NTI655426 ODE655426 ONA655426 OWW655426 PGS655426 PQO655426 QAK655426 QKG655426 QUC655426 RDY655426 RNU655426 RXQ655426 SHM655426 SRI655426 TBE655426 TLA655426 TUW655426 UES655426 UOO655426 UYK655426 VIG655426 VSC655426 WBY655426 WLU655426 WVQ655426 I720962 JE720962 TA720962 ACW720962 AMS720962 AWO720962 BGK720962 BQG720962 CAC720962 CJY720962 CTU720962 DDQ720962 DNM720962 DXI720962 EHE720962 ERA720962 FAW720962 FKS720962 FUO720962 GEK720962 GOG720962 GYC720962 HHY720962 HRU720962 IBQ720962 ILM720962 IVI720962 JFE720962 JPA720962 JYW720962 KIS720962 KSO720962 LCK720962 LMG720962 LWC720962 MFY720962 MPU720962 MZQ720962 NJM720962 NTI720962 ODE720962 ONA720962 OWW720962 PGS720962 PQO720962 QAK720962 QKG720962 QUC720962 RDY720962 RNU720962 RXQ720962 SHM720962 SRI720962 TBE720962 TLA720962 TUW720962 UES720962 UOO720962 UYK720962 VIG720962 VSC720962 WBY720962 WLU720962 WVQ720962 I786498 JE786498 TA786498 ACW786498 AMS786498 AWO786498 BGK786498 BQG786498 CAC786498 CJY786498 CTU786498 DDQ786498 DNM786498 DXI786498 EHE786498 ERA786498 FAW786498 FKS786498 FUO786498 GEK786498 GOG786498 GYC786498 HHY786498 HRU786498 IBQ786498 ILM786498 IVI786498 JFE786498 JPA786498 JYW786498 KIS786498 KSO786498 LCK786498 LMG786498 LWC786498 MFY786498 MPU786498 MZQ786498 NJM786498 NTI786498 ODE786498 ONA786498 OWW786498 PGS786498 PQO786498 QAK786498 QKG786498 QUC786498 RDY786498 RNU786498 RXQ786498 SHM786498 SRI786498 TBE786498 TLA786498 TUW786498 UES786498 UOO786498 UYK786498 VIG786498 VSC786498 WBY786498 WLU786498 WVQ786498 I852034 JE852034 TA852034 ACW852034 AMS852034 AWO852034 BGK852034 BQG852034 CAC852034 CJY852034 CTU852034 DDQ852034 DNM852034 DXI852034 EHE852034 ERA852034 FAW852034 FKS852034 FUO852034 GEK852034 GOG852034 GYC852034 HHY852034 HRU852034 IBQ852034 ILM852034 IVI852034 JFE852034 JPA852034 JYW852034 KIS852034 KSO852034 LCK852034 LMG852034 LWC852034 MFY852034 MPU852034 MZQ852034 NJM852034 NTI852034 ODE852034 ONA852034 OWW852034 PGS852034 PQO852034 QAK852034 QKG852034 QUC852034 RDY852034 RNU852034 RXQ852034 SHM852034 SRI852034 TBE852034 TLA852034 TUW852034 UES852034 UOO852034 UYK852034 VIG852034 VSC852034 WBY852034 WLU852034 WVQ852034 I917570 JE917570 TA917570 ACW917570 AMS917570 AWO917570 BGK917570 BQG917570 CAC917570 CJY917570 CTU917570 DDQ917570 DNM917570 DXI917570 EHE917570 ERA917570 FAW917570 FKS917570 FUO917570 GEK917570 GOG917570 GYC917570 HHY917570 HRU917570 IBQ917570 ILM917570 IVI917570 JFE917570 JPA917570 JYW917570 KIS917570 KSO917570 LCK917570 LMG917570 LWC917570 MFY917570 MPU917570 MZQ917570 NJM917570 NTI917570 ODE917570 ONA917570 OWW917570 PGS917570 PQO917570 QAK917570 QKG917570 QUC917570 RDY917570 RNU917570 RXQ917570 SHM917570 SRI917570 TBE917570 TLA917570 TUW917570 UES917570 UOO917570 UYK917570 VIG917570 VSC917570 WBY917570 WLU917570 WVQ917570 I983106 JE983106 TA983106 ACW983106 AMS983106 AWO983106 BGK983106 BQG983106 CAC983106 CJY983106 CTU983106 DDQ983106 DNM983106 DXI983106 EHE983106 ERA983106 FAW983106 FKS983106 FUO983106 GEK983106 GOG983106 GYC983106 HHY983106 HRU983106 IBQ983106 ILM983106 IVI983106 JFE983106 JPA983106 JYW983106 KIS983106 KSO983106 LCK983106 LMG983106 LWC983106 MFY983106 MPU983106 MZQ983106 NJM983106 NTI983106 ODE983106 ONA983106 OWW983106 PGS983106 PQO983106 QAK983106 QKG983106 QUC983106 RDY983106 RNU983106 RXQ983106 SHM983106 SRI983106 TBE983106 TLA983106 TUW983106 UES983106 UOO983106 UYK983106 VIG983106 VSC983106 WBY983106 WLU983106 WVQ983106 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G65560 JC65560 SY65560 ACU65560 AMQ65560 AWM65560 BGI65560 BQE65560 CAA65560 CJW65560 CTS65560 DDO65560 DNK65560 DXG65560 EHC65560 EQY65560 FAU65560 FKQ65560 FUM65560 GEI65560 GOE65560 GYA65560 HHW65560 HRS65560 IBO65560 ILK65560 IVG65560 JFC65560 JOY65560 JYU65560 KIQ65560 KSM65560 LCI65560 LME65560 LWA65560 MFW65560 MPS65560 MZO65560 NJK65560 NTG65560 ODC65560 OMY65560 OWU65560 PGQ65560 PQM65560 QAI65560 QKE65560 QUA65560 RDW65560 RNS65560 RXO65560 SHK65560 SRG65560 TBC65560 TKY65560 TUU65560 UEQ65560 UOM65560 UYI65560 VIE65560 VSA65560 WBW65560 WLS65560 WVO65560 G131096 JC131096 SY131096 ACU131096 AMQ131096 AWM131096 BGI131096 BQE131096 CAA131096 CJW131096 CTS131096 DDO131096 DNK131096 DXG131096 EHC131096 EQY131096 FAU131096 FKQ131096 FUM131096 GEI131096 GOE131096 GYA131096 HHW131096 HRS131096 IBO131096 ILK131096 IVG131096 JFC131096 JOY131096 JYU131096 KIQ131096 KSM131096 LCI131096 LME131096 LWA131096 MFW131096 MPS131096 MZO131096 NJK131096 NTG131096 ODC131096 OMY131096 OWU131096 PGQ131096 PQM131096 QAI131096 QKE131096 QUA131096 RDW131096 RNS131096 RXO131096 SHK131096 SRG131096 TBC131096 TKY131096 TUU131096 UEQ131096 UOM131096 UYI131096 VIE131096 VSA131096 WBW131096 WLS131096 WVO131096 G196632 JC196632 SY196632 ACU196632 AMQ196632 AWM196632 BGI196632 BQE196632 CAA196632 CJW196632 CTS196632 DDO196632 DNK196632 DXG196632 EHC196632 EQY196632 FAU196632 FKQ196632 FUM196632 GEI196632 GOE196632 GYA196632 HHW196632 HRS196632 IBO196632 ILK196632 IVG196632 JFC196632 JOY196632 JYU196632 KIQ196632 KSM196632 LCI196632 LME196632 LWA196632 MFW196632 MPS196632 MZO196632 NJK196632 NTG196632 ODC196632 OMY196632 OWU196632 PGQ196632 PQM196632 QAI196632 QKE196632 QUA196632 RDW196632 RNS196632 RXO196632 SHK196632 SRG196632 TBC196632 TKY196632 TUU196632 UEQ196632 UOM196632 UYI196632 VIE196632 VSA196632 WBW196632 WLS196632 WVO196632 G262168 JC262168 SY262168 ACU262168 AMQ262168 AWM262168 BGI262168 BQE262168 CAA262168 CJW262168 CTS262168 DDO262168 DNK262168 DXG262168 EHC262168 EQY262168 FAU262168 FKQ262168 FUM262168 GEI262168 GOE262168 GYA262168 HHW262168 HRS262168 IBO262168 ILK262168 IVG262168 JFC262168 JOY262168 JYU262168 KIQ262168 KSM262168 LCI262168 LME262168 LWA262168 MFW262168 MPS262168 MZO262168 NJK262168 NTG262168 ODC262168 OMY262168 OWU262168 PGQ262168 PQM262168 QAI262168 QKE262168 QUA262168 RDW262168 RNS262168 RXO262168 SHK262168 SRG262168 TBC262168 TKY262168 TUU262168 UEQ262168 UOM262168 UYI262168 VIE262168 VSA262168 WBW262168 WLS262168 WVO262168 G327704 JC327704 SY327704 ACU327704 AMQ327704 AWM327704 BGI327704 BQE327704 CAA327704 CJW327704 CTS327704 DDO327704 DNK327704 DXG327704 EHC327704 EQY327704 FAU327704 FKQ327704 FUM327704 GEI327704 GOE327704 GYA327704 HHW327704 HRS327704 IBO327704 ILK327704 IVG327704 JFC327704 JOY327704 JYU327704 KIQ327704 KSM327704 LCI327704 LME327704 LWA327704 MFW327704 MPS327704 MZO327704 NJK327704 NTG327704 ODC327704 OMY327704 OWU327704 PGQ327704 PQM327704 QAI327704 QKE327704 QUA327704 RDW327704 RNS327704 RXO327704 SHK327704 SRG327704 TBC327704 TKY327704 TUU327704 UEQ327704 UOM327704 UYI327704 VIE327704 VSA327704 WBW327704 WLS327704 WVO327704 G393240 JC393240 SY393240 ACU393240 AMQ393240 AWM393240 BGI393240 BQE393240 CAA393240 CJW393240 CTS393240 DDO393240 DNK393240 DXG393240 EHC393240 EQY393240 FAU393240 FKQ393240 FUM393240 GEI393240 GOE393240 GYA393240 HHW393240 HRS393240 IBO393240 ILK393240 IVG393240 JFC393240 JOY393240 JYU393240 KIQ393240 KSM393240 LCI393240 LME393240 LWA393240 MFW393240 MPS393240 MZO393240 NJK393240 NTG393240 ODC393240 OMY393240 OWU393240 PGQ393240 PQM393240 QAI393240 QKE393240 QUA393240 RDW393240 RNS393240 RXO393240 SHK393240 SRG393240 TBC393240 TKY393240 TUU393240 UEQ393240 UOM393240 UYI393240 VIE393240 VSA393240 WBW393240 WLS393240 WVO393240 G458776 JC458776 SY458776 ACU458776 AMQ458776 AWM458776 BGI458776 BQE458776 CAA458776 CJW458776 CTS458776 DDO458776 DNK458776 DXG458776 EHC458776 EQY458776 FAU458776 FKQ458776 FUM458776 GEI458776 GOE458776 GYA458776 HHW458776 HRS458776 IBO458776 ILK458776 IVG458776 JFC458776 JOY458776 JYU458776 KIQ458776 KSM458776 LCI458776 LME458776 LWA458776 MFW458776 MPS458776 MZO458776 NJK458776 NTG458776 ODC458776 OMY458776 OWU458776 PGQ458776 PQM458776 QAI458776 QKE458776 QUA458776 RDW458776 RNS458776 RXO458776 SHK458776 SRG458776 TBC458776 TKY458776 TUU458776 UEQ458776 UOM458776 UYI458776 VIE458776 VSA458776 WBW458776 WLS458776 WVO458776 G524312 JC524312 SY524312 ACU524312 AMQ524312 AWM524312 BGI524312 BQE524312 CAA524312 CJW524312 CTS524312 DDO524312 DNK524312 DXG524312 EHC524312 EQY524312 FAU524312 FKQ524312 FUM524312 GEI524312 GOE524312 GYA524312 HHW524312 HRS524312 IBO524312 ILK524312 IVG524312 JFC524312 JOY524312 JYU524312 KIQ524312 KSM524312 LCI524312 LME524312 LWA524312 MFW524312 MPS524312 MZO524312 NJK524312 NTG524312 ODC524312 OMY524312 OWU524312 PGQ524312 PQM524312 QAI524312 QKE524312 QUA524312 RDW524312 RNS524312 RXO524312 SHK524312 SRG524312 TBC524312 TKY524312 TUU524312 UEQ524312 UOM524312 UYI524312 VIE524312 VSA524312 WBW524312 WLS524312 WVO524312 G589848 JC589848 SY589848 ACU589848 AMQ589848 AWM589848 BGI589848 BQE589848 CAA589848 CJW589848 CTS589848 DDO589848 DNK589848 DXG589848 EHC589848 EQY589848 FAU589848 FKQ589848 FUM589848 GEI589848 GOE589848 GYA589848 HHW589848 HRS589848 IBO589848 ILK589848 IVG589848 JFC589848 JOY589848 JYU589848 KIQ589848 KSM589848 LCI589848 LME589848 LWA589848 MFW589848 MPS589848 MZO589848 NJK589848 NTG589848 ODC589848 OMY589848 OWU589848 PGQ589848 PQM589848 QAI589848 QKE589848 QUA589848 RDW589848 RNS589848 RXO589848 SHK589848 SRG589848 TBC589848 TKY589848 TUU589848 UEQ589848 UOM589848 UYI589848 VIE589848 VSA589848 WBW589848 WLS589848 WVO589848 G655384 JC655384 SY655384 ACU655384 AMQ655384 AWM655384 BGI655384 BQE655384 CAA655384 CJW655384 CTS655384 DDO655384 DNK655384 DXG655384 EHC655384 EQY655384 FAU655384 FKQ655384 FUM655384 GEI655384 GOE655384 GYA655384 HHW655384 HRS655384 IBO655384 ILK655384 IVG655384 JFC655384 JOY655384 JYU655384 KIQ655384 KSM655384 LCI655384 LME655384 LWA655384 MFW655384 MPS655384 MZO655384 NJK655384 NTG655384 ODC655384 OMY655384 OWU655384 PGQ655384 PQM655384 QAI655384 QKE655384 QUA655384 RDW655384 RNS655384 RXO655384 SHK655384 SRG655384 TBC655384 TKY655384 TUU655384 UEQ655384 UOM655384 UYI655384 VIE655384 VSA655384 WBW655384 WLS655384 WVO655384 G720920 JC720920 SY720920 ACU720920 AMQ720920 AWM720920 BGI720920 BQE720920 CAA720920 CJW720920 CTS720920 DDO720920 DNK720920 DXG720920 EHC720920 EQY720920 FAU720920 FKQ720920 FUM720920 GEI720920 GOE720920 GYA720920 HHW720920 HRS720920 IBO720920 ILK720920 IVG720920 JFC720920 JOY720920 JYU720920 KIQ720920 KSM720920 LCI720920 LME720920 LWA720920 MFW720920 MPS720920 MZO720920 NJK720920 NTG720920 ODC720920 OMY720920 OWU720920 PGQ720920 PQM720920 QAI720920 QKE720920 QUA720920 RDW720920 RNS720920 RXO720920 SHK720920 SRG720920 TBC720920 TKY720920 TUU720920 UEQ720920 UOM720920 UYI720920 VIE720920 VSA720920 WBW720920 WLS720920 WVO720920 G786456 JC786456 SY786456 ACU786456 AMQ786456 AWM786456 BGI786456 BQE786456 CAA786456 CJW786456 CTS786456 DDO786456 DNK786456 DXG786456 EHC786456 EQY786456 FAU786456 FKQ786456 FUM786456 GEI786456 GOE786456 GYA786456 HHW786456 HRS786456 IBO786456 ILK786456 IVG786456 JFC786456 JOY786456 JYU786456 KIQ786456 KSM786456 LCI786456 LME786456 LWA786456 MFW786456 MPS786456 MZO786456 NJK786456 NTG786456 ODC786456 OMY786456 OWU786456 PGQ786456 PQM786456 QAI786456 QKE786456 QUA786456 RDW786456 RNS786456 RXO786456 SHK786456 SRG786456 TBC786456 TKY786456 TUU786456 UEQ786456 UOM786456 UYI786456 VIE786456 VSA786456 WBW786456 WLS786456 WVO786456 G851992 JC851992 SY851992 ACU851992 AMQ851992 AWM851992 BGI851992 BQE851992 CAA851992 CJW851992 CTS851992 DDO851992 DNK851992 DXG851992 EHC851992 EQY851992 FAU851992 FKQ851992 FUM851992 GEI851992 GOE851992 GYA851992 HHW851992 HRS851992 IBO851992 ILK851992 IVG851992 JFC851992 JOY851992 JYU851992 KIQ851992 KSM851992 LCI851992 LME851992 LWA851992 MFW851992 MPS851992 MZO851992 NJK851992 NTG851992 ODC851992 OMY851992 OWU851992 PGQ851992 PQM851992 QAI851992 QKE851992 QUA851992 RDW851992 RNS851992 RXO851992 SHK851992 SRG851992 TBC851992 TKY851992 TUU851992 UEQ851992 UOM851992 UYI851992 VIE851992 VSA851992 WBW851992 WLS851992 WVO851992 G917528 JC917528 SY917528 ACU917528 AMQ917528 AWM917528 BGI917528 BQE917528 CAA917528 CJW917528 CTS917528 DDO917528 DNK917528 DXG917528 EHC917528 EQY917528 FAU917528 FKQ917528 FUM917528 GEI917528 GOE917528 GYA917528 HHW917528 HRS917528 IBO917528 ILK917528 IVG917528 JFC917528 JOY917528 JYU917528 KIQ917528 KSM917528 LCI917528 LME917528 LWA917528 MFW917528 MPS917528 MZO917528 NJK917528 NTG917528 ODC917528 OMY917528 OWU917528 PGQ917528 PQM917528 QAI917528 QKE917528 QUA917528 RDW917528 RNS917528 RXO917528 SHK917528 SRG917528 TBC917528 TKY917528 TUU917528 UEQ917528 UOM917528 UYI917528 VIE917528 VSA917528 WBW917528 WLS917528 WVO917528 G983064 JC983064 SY983064 ACU983064 AMQ983064 AWM983064 BGI983064 BQE983064 CAA983064 CJW983064 CTS983064 DDO983064 DNK983064 DXG983064 EHC983064 EQY983064 FAU983064 FKQ983064 FUM983064 GEI983064 GOE983064 GYA983064 HHW983064 HRS983064 IBO983064 ILK983064 IVG983064 JFC983064 JOY983064 JYU983064 KIQ983064 KSM983064 LCI983064 LME983064 LWA983064 MFW983064 MPS983064 MZO983064 NJK983064 NTG983064 ODC983064 OMY983064 OWU983064 PGQ983064 PQM983064 QAI983064 QKE983064 QUA983064 RDW983064 RNS983064 RXO983064 SHK983064 SRG983064 TBC983064 TKY983064 TUU983064 UEQ983064 UOM983064 UYI983064 VIE983064 VSA983064 WBW983064 WLS983064 WVO983064 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G28 JC28 SY28 ACU28 AMQ28 AWM28 BGI28 BQE28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G65564 JC65564 SY65564 ACU65564 AMQ65564 AWM65564 BGI65564 BQE65564 CAA65564 CJW65564 CTS65564 DDO65564 DNK65564 DXG65564 EHC65564 EQY65564 FAU65564 FKQ65564 FUM65564 GEI65564 GOE65564 GYA65564 HHW65564 HRS65564 IBO65564 ILK65564 IVG65564 JFC65564 JOY65564 JYU65564 KIQ65564 KSM65564 LCI65564 LME65564 LWA65564 MFW65564 MPS65564 MZO65564 NJK65564 NTG65564 ODC65564 OMY65564 OWU65564 PGQ65564 PQM65564 QAI65564 QKE65564 QUA65564 RDW65564 RNS65564 RXO65564 SHK65564 SRG65564 TBC65564 TKY65564 TUU65564 UEQ65564 UOM65564 UYI65564 VIE65564 VSA65564 WBW65564 WLS65564 WVO65564 G131100 JC131100 SY131100 ACU131100 AMQ131100 AWM131100 BGI131100 BQE131100 CAA131100 CJW131100 CTS131100 DDO131100 DNK131100 DXG131100 EHC131100 EQY131100 FAU131100 FKQ131100 FUM131100 GEI131100 GOE131100 GYA131100 HHW131100 HRS131100 IBO131100 ILK131100 IVG131100 JFC131100 JOY131100 JYU131100 KIQ131100 KSM131100 LCI131100 LME131100 LWA131100 MFW131100 MPS131100 MZO131100 NJK131100 NTG131100 ODC131100 OMY131100 OWU131100 PGQ131100 PQM131100 QAI131100 QKE131100 QUA131100 RDW131100 RNS131100 RXO131100 SHK131100 SRG131100 TBC131100 TKY131100 TUU131100 UEQ131100 UOM131100 UYI131100 VIE131100 VSA131100 WBW131100 WLS131100 WVO131100 G196636 JC196636 SY196636 ACU196636 AMQ196636 AWM196636 BGI196636 BQE196636 CAA196636 CJW196636 CTS196636 DDO196636 DNK196636 DXG196636 EHC196636 EQY196636 FAU196636 FKQ196636 FUM196636 GEI196636 GOE196636 GYA196636 HHW196636 HRS196636 IBO196636 ILK196636 IVG196636 JFC196636 JOY196636 JYU196636 KIQ196636 KSM196636 LCI196636 LME196636 LWA196636 MFW196636 MPS196636 MZO196636 NJK196636 NTG196636 ODC196636 OMY196636 OWU196636 PGQ196636 PQM196636 QAI196636 QKE196636 QUA196636 RDW196636 RNS196636 RXO196636 SHK196636 SRG196636 TBC196636 TKY196636 TUU196636 UEQ196636 UOM196636 UYI196636 VIE196636 VSA196636 WBW196636 WLS196636 WVO196636 G262172 JC262172 SY262172 ACU262172 AMQ262172 AWM262172 BGI262172 BQE262172 CAA262172 CJW262172 CTS262172 DDO262172 DNK262172 DXG262172 EHC262172 EQY262172 FAU262172 FKQ262172 FUM262172 GEI262172 GOE262172 GYA262172 HHW262172 HRS262172 IBO262172 ILK262172 IVG262172 JFC262172 JOY262172 JYU262172 KIQ262172 KSM262172 LCI262172 LME262172 LWA262172 MFW262172 MPS262172 MZO262172 NJK262172 NTG262172 ODC262172 OMY262172 OWU262172 PGQ262172 PQM262172 QAI262172 QKE262172 QUA262172 RDW262172 RNS262172 RXO262172 SHK262172 SRG262172 TBC262172 TKY262172 TUU262172 UEQ262172 UOM262172 UYI262172 VIE262172 VSA262172 WBW262172 WLS262172 WVO262172 G327708 JC327708 SY327708 ACU327708 AMQ327708 AWM327708 BGI327708 BQE327708 CAA327708 CJW327708 CTS327708 DDO327708 DNK327708 DXG327708 EHC327708 EQY327708 FAU327708 FKQ327708 FUM327708 GEI327708 GOE327708 GYA327708 HHW327708 HRS327708 IBO327708 ILK327708 IVG327708 JFC327708 JOY327708 JYU327708 KIQ327708 KSM327708 LCI327708 LME327708 LWA327708 MFW327708 MPS327708 MZO327708 NJK327708 NTG327708 ODC327708 OMY327708 OWU327708 PGQ327708 PQM327708 QAI327708 QKE327708 QUA327708 RDW327708 RNS327708 RXO327708 SHK327708 SRG327708 TBC327708 TKY327708 TUU327708 UEQ327708 UOM327708 UYI327708 VIE327708 VSA327708 WBW327708 WLS327708 WVO327708 G393244 JC393244 SY393244 ACU393244 AMQ393244 AWM393244 BGI393244 BQE393244 CAA393244 CJW393244 CTS393244 DDO393244 DNK393244 DXG393244 EHC393244 EQY393244 FAU393244 FKQ393244 FUM393244 GEI393244 GOE393244 GYA393244 HHW393244 HRS393244 IBO393244 ILK393244 IVG393244 JFC393244 JOY393244 JYU393244 KIQ393244 KSM393244 LCI393244 LME393244 LWA393244 MFW393244 MPS393244 MZO393244 NJK393244 NTG393244 ODC393244 OMY393244 OWU393244 PGQ393244 PQM393244 QAI393244 QKE393244 QUA393244 RDW393244 RNS393244 RXO393244 SHK393244 SRG393244 TBC393244 TKY393244 TUU393244 UEQ393244 UOM393244 UYI393244 VIE393244 VSA393244 WBW393244 WLS393244 WVO393244 G458780 JC458780 SY458780 ACU458780 AMQ458780 AWM458780 BGI458780 BQE458780 CAA458780 CJW458780 CTS458780 DDO458780 DNK458780 DXG458780 EHC458780 EQY458780 FAU458780 FKQ458780 FUM458780 GEI458780 GOE458780 GYA458780 HHW458780 HRS458780 IBO458780 ILK458780 IVG458780 JFC458780 JOY458780 JYU458780 KIQ458780 KSM458780 LCI458780 LME458780 LWA458780 MFW458780 MPS458780 MZO458780 NJK458780 NTG458780 ODC458780 OMY458780 OWU458780 PGQ458780 PQM458780 QAI458780 QKE458780 QUA458780 RDW458780 RNS458780 RXO458780 SHK458780 SRG458780 TBC458780 TKY458780 TUU458780 UEQ458780 UOM458780 UYI458780 VIE458780 VSA458780 WBW458780 WLS458780 WVO458780 G524316 JC524316 SY524316 ACU524316 AMQ524316 AWM524316 BGI524316 BQE524316 CAA524316 CJW524316 CTS524316 DDO524316 DNK524316 DXG524316 EHC524316 EQY524316 FAU524316 FKQ524316 FUM524316 GEI524316 GOE524316 GYA524316 HHW524316 HRS524316 IBO524316 ILK524316 IVG524316 JFC524316 JOY524316 JYU524316 KIQ524316 KSM524316 LCI524316 LME524316 LWA524316 MFW524316 MPS524316 MZO524316 NJK524316 NTG524316 ODC524316 OMY524316 OWU524316 PGQ524316 PQM524316 QAI524316 QKE524316 QUA524316 RDW524316 RNS524316 RXO524316 SHK524316 SRG524316 TBC524316 TKY524316 TUU524316 UEQ524316 UOM524316 UYI524316 VIE524316 VSA524316 WBW524316 WLS524316 WVO524316 G589852 JC589852 SY589852 ACU589852 AMQ589852 AWM589852 BGI589852 BQE589852 CAA589852 CJW589852 CTS589852 DDO589852 DNK589852 DXG589852 EHC589852 EQY589852 FAU589852 FKQ589852 FUM589852 GEI589852 GOE589852 GYA589852 HHW589852 HRS589852 IBO589852 ILK589852 IVG589852 JFC589852 JOY589852 JYU589852 KIQ589852 KSM589852 LCI589852 LME589852 LWA589852 MFW589852 MPS589852 MZO589852 NJK589852 NTG589852 ODC589852 OMY589852 OWU589852 PGQ589852 PQM589852 QAI589852 QKE589852 QUA589852 RDW589852 RNS589852 RXO589852 SHK589852 SRG589852 TBC589852 TKY589852 TUU589852 UEQ589852 UOM589852 UYI589852 VIE589852 VSA589852 WBW589852 WLS589852 WVO589852 G655388 JC655388 SY655388 ACU655388 AMQ655388 AWM655388 BGI655388 BQE655388 CAA655388 CJW655388 CTS655388 DDO655388 DNK655388 DXG655388 EHC655388 EQY655388 FAU655388 FKQ655388 FUM655388 GEI655388 GOE655388 GYA655388 HHW655388 HRS655388 IBO655388 ILK655388 IVG655388 JFC655388 JOY655388 JYU655388 KIQ655388 KSM655388 LCI655388 LME655388 LWA655388 MFW655388 MPS655388 MZO655388 NJK655388 NTG655388 ODC655388 OMY655388 OWU655388 PGQ655388 PQM655388 QAI655388 QKE655388 QUA655388 RDW655388 RNS655388 RXO655388 SHK655388 SRG655388 TBC655388 TKY655388 TUU655388 UEQ655388 UOM655388 UYI655388 VIE655388 VSA655388 WBW655388 WLS655388 WVO655388 G720924 JC720924 SY720924 ACU720924 AMQ720924 AWM720924 BGI720924 BQE720924 CAA720924 CJW720924 CTS720924 DDO720924 DNK720924 DXG720924 EHC720924 EQY720924 FAU720924 FKQ720924 FUM720924 GEI720924 GOE720924 GYA720924 HHW720924 HRS720924 IBO720924 ILK720924 IVG720924 JFC720924 JOY720924 JYU720924 KIQ720924 KSM720924 LCI720924 LME720924 LWA720924 MFW720924 MPS720924 MZO720924 NJK720924 NTG720924 ODC720924 OMY720924 OWU720924 PGQ720924 PQM720924 QAI720924 QKE720924 QUA720924 RDW720924 RNS720924 RXO720924 SHK720924 SRG720924 TBC720924 TKY720924 TUU720924 UEQ720924 UOM720924 UYI720924 VIE720924 VSA720924 WBW720924 WLS720924 WVO720924 G786460 JC786460 SY786460 ACU786460 AMQ786460 AWM786460 BGI786460 BQE786460 CAA786460 CJW786460 CTS786460 DDO786460 DNK786460 DXG786460 EHC786460 EQY786460 FAU786460 FKQ786460 FUM786460 GEI786460 GOE786460 GYA786460 HHW786460 HRS786460 IBO786460 ILK786460 IVG786460 JFC786460 JOY786460 JYU786460 KIQ786460 KSM786460 LCI786460 LME786460 LWA786460 MFW786460 MPS786460 MZO786460 NJK786460 NTG786460 ODC786460 OMY786460 OWU786460 PGQ786460 PQM786460 QAI786460 QKE786460 QUA786460 RDW786460 RNS786460 RXO786460 SHK786460 SRG786460 TBC786460 TKY786460 TUU786460 UEQ786460 UOM786460 UYI786460 VIE786460 VSA786460 WBW786460 WLS786460 WVO786460 G851996 JC851996 SY851996 ACU851996 AMQ851996 AWM851996 BGI851996 BQE851996 CAA851996 CJW851996 CTS851996 DDO851996 DNK851996 DXG851996 EHC851996 EQY851996 FAU851996 FKQ851996 FUM851996 GEI851996 GOE851996 GYA851996 HHW851996 HRS851996 IBO851996 ILK851996 IVG851996 JFC851996 JOY851996 JYU851996 KIQ851996 KSM851996 LCI851996 LME851996 LWA851996 MFW851996 MPS851996 MZO851996 NJK851996 NTG851996 ODC851996 OMY851996 OWU851996 PGQ851996 PQM851996 QAI851996 QKE851996 QUA851996 RDW851996 RNS851996 RXO851996 SHK851996 SRG851996 TBC851996 TKY851996 TUU851996 UEQ851996 UOM851996 UYI851996 VIE851996 VSA851996 WBW851996 WLS851996 WVO851996 G917532 JC917532 SY917532 ACU917532 AMQ917532 AWM917532 BGI917532 BQE917532 CAA917532 CJW917532 CTS917532 DDO917532 DNK917532 DXG917532 EHC917532 EQY917532 FAU917532 FKQ917532 FUM917532 GEI917532 GOE917532 GYA917532 HHW917532 HRS917532 IBO917532 ILK917532 IVG917532 JFC917532 JOY917532 JYU917532 KIQ917532 KSM917532 LCI917532 LME917532 LWA917532 MFW917532 MPS917532 MZO917532 NJK917532 NTG917532 ODC917532 OMY917532 OWU917532 PGQ917532 PQM917532 QAI917532 QKE917532 QUA917532 RDW917532 RNS917532 RXO917532 SHK917532 SRG917532 TBC917532 TKY917532 TUU917532 UEQ917532 UOM917532 UYI917532 VIE917532 VSA917532 WBW917532 WLS917532 WVO917532 G983068 JC983068 SY983068 ACU983068 AMQ983068 AWM983068 BGI983068 BQE983068 CAA983068 CJW983068 CTS983068 DDO983068 DNK983068 DXG983068 EHC983068 EQY983068 FAU983068 FKQ983068 FUM983068 GEI983068 GOE983068 GYA983068 HHW983068 HRS983068 IBO983068 ILK983068 IVG983068 JFC983068 JOY983068 JYU983068 KIQ983068 KSM983068 LCI983068 LME983068 LWA983068 MFW983068 MPS983068 MZO983068 NJK983068 NTG983068 ODC983068 OMY983068 OWU983068 PGQ983068 PQM983068 QAI983068 QKE983068 QUA983068 RDW983068 RNS983068 RXO983068 SHK983068 SRG983068 TBC983068 TKY983068 TUU983068 UEQ983068 UOM983068 UYI983068 VIE983068 VSA983068 WBW983068 WLS983068 WVO983068 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G40 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G65576 JC65576 SY65576 ACU65576 AMQ65576 AWM65576 BGI65576 BQE65576 CAA65576 CJW65576 CTS65576 DDO65576 DNK65576 DXG65576 EHC65576 EQY65576 FAU65576 FKQ65576 FUM65576 GEI65576 GOE65576 GYA65576 HHW65576 HRS65576 IBO65576 ILK65576 IVG65576 JFC65576 JOY65576 JYU65576 KIQ65576 KSM65576 LCI65576 LME65576 LWA65576 MFW65576 MPS65576 MZO65576 NJK65576 NTG65576 ODC65576 OMY65576 OWU65576 PGQ65576 PQM65576 QAI65576 QKE65576 QUA65576 RDW65576 RNS65576 RXO65576 SHK65576 SRG65576 TBC65576 TKY65576 TUU65576 UEQ65576 UOM65576 UYI65576 VIE65576 VSA65576 WBW65576 WLS65576 WVO65576 G131112 JC131112 SY131112 ACU131112 AMQ131112 AWM131112 BGI131112 BQE131112 CAA131112 CJW131112 CTS131112 DDO131112 DNK131112 DXG131112 EHC131112 EQY131112 FAU131112 FKQ131112 FUM131112 GEI131112 GOE131112 GYA131112 HHW131112 HRS131112 IBO131112 ILK131112 IVG131112 JFC131112 JOY131112 JYU131112 KIQ131112 KSM131112 LCI131112 LME131112 LWA131112 MFW131112 MPS131112 MZO131112 NJK131112 NTG131112 ODC131112 OMY131112 OWU131112 PGQ131112 PQM131112 QAI131112 QKE131112 QUA131112 RDW131112 RNS131112 RXO131112 SHK131112 SRG131112 TBC131112 TKY131112 TUU131112 UEQ131112 UOM131112 UYI131112 VIE131112 VSA131112 WBW131112 WLS131112 WVO131112 G196648 JC196648 SY196648 ACU196648 AMQ196648 AWM196648 BGI196648 BQE196648 CAA196648 CJW196648 CTS196648 DDO196648 DNK196648 DXG196648 EHC196648 EQY196648 FAU196648 FKQ196648 FUM196648 GEI196648 GOE196648 GYA196648 HHW196648 HRS196648 IBO196648 ILK196648 IVG196648 JFC196648 JOY196648 JYU196648 KIQ196648 KSM196648 LCI196648 LME196648 LWA196648 MFW196648 MPS196648 MZO196648 NJK196648 NTG196648 ODC196648 OMY196648 OWU196648 PGQ196648 PQM196648 QAI196648 QKE196648 QUA196648 RDW196648 RNS196648 RXO196648 SHK196648 SRG196648 TBC196648 TKY196648 TUU196648 UEQ196648 UOM196648 UYI196648 VIE196648 VSA196648 WBW196648 WLS196648 WVO196648 G262184 JC262184 SY262184 ACU262184 AMQ262184 AWM262184 BGI262184 BQE262184 CAA262184 CJW262184 CTS262184 DDO262184 DNK262184 DXG262184 EHC262184 EQY262184 FAU262184 FKQ262184 FUM262184 GEI262184 GOE262184 GYA262184 HHW262184 HRS262184 IBO262184 ILK262184 IVG262184 JFC262184 JOY262184 JYU262184 KIQ262184 KSM262184 LCI262184 LME262184 LWA262184 MFW262184 MPS262184 MZO262184 NJK262184 NTG262184 ODC262184 OMY262184 OWU262184 PGQ262184 PQM262184 QAI262184 QKE262184 QUA262184 RDW262184 RNS262184 RXO262184 SHK262184 SRG262184 TBC262184 TKY262184 TUU262184 UEQ262184 UOM262184 UYI262184 VIE262184 VSA262184 WBW262184 WLS262184 WVO262184 G327720 JC327720 SY327720 ACU327720 AMQ327720 AWM327720 BGI327720 BQE327720 CAA327720 CJW327720 CTS327720 DDO327720 DNK327720 DXG327720 EHC327720 EQY327720 FAU327720 FKQ327720 FUM327720 GEI327720 GOE327720 GYA327720 HHW327720 HRS327720 IBO327720 ILK327720 IVG327720 JFC327720 JOY327720 JYU327720 KIQ327720 KSM327720 LCI327720 LME327720 LWA327720 MFW327720 MPS327720 MZO327720 NJK327720 NTG327720 ODC327720 OMY327720 OWU327720 PGQ327720 PQM327720 QAI327720 QKE327720 QUA327720 RDW327720 RNS327720 RXO327720 SHK327720 SRG327720 TBC327720 TKY327720 TUU327720 UEQ327720 UOM327720 UYI327720 VIE327720 VSA327720 WBW327720 WLS327720 WVO327720 G393256 JC393256 SY393256 ACU393256 AMQ393256 AWM393256 BGI393256 BQE393256 CAA393256 CJW393256 CTS393256 DDO393256 DNK393256 DXG393256 EHC393256 EQY393256 FAU393256 FKQ393256 FUM393256 GEI393256 GOE393256 GYA393256 HHW393256 HRS393256 IBO393256 ILK393256 IVG393256 JFC393256 JOY393256 JYU393256 KIQ393256 KSM393256 LCI393256 LME393256 LWA393256 MFW393256 MPS393256 MZO393256 NJK393256 NTG393256 ODC393256 OMY393256 OWU393256 PGQ393256 PQM393256 QAI393256 QKE393256 QUA393256 RDW393256 RNS393256 RXO393256 SHK393256 SRG393256 TBC393256 TKY393256 TUU393256 UEQ393256 UOM393256 UYI393256 VIE393256 VSA393256 WBW393256 WLS393256 WVO393256 G458792 JC458792 SY458792 ACU458792 AMQ458792 AWM458792 BGI458792 BQE458792 CAA458792 CJW458792 CTS458792 DDO458792 DNK458792 DXG458792 EHC458792 EQY458792 FAU458792 FKQ458792 FUM458792 GEI458792 GOE458792 GYA458792 HHW458792 HRS458792 IBO458792 ILK458792 IVG458792 JFC458792 JOY458792 JYU458792 KIQ458792 KSM458792 LCI458792 LME458792 LWA458792 MFW458792 MPS458792 MZO458792 NJK458792 NTG458792 ODC458792 OMY458792 OWU458792 PGQ458792 PQM458792 QAI458792 QKE458792 QUA458792 RDW458792 RNS458792 RXO458792 SHK458792 SRG458792 TBC458792 TKY458792 TUU458792 UEQ458792 UOM458792 UYI458792 VIE458792 VSA458792 WBW458792 WLS458792 WVO458792 G524328 JC524328 SY524328 ACU524328 AMQ524328 AWM524328 BGI524328 BQE524328 CAA524328 CJW524328 CTS524328 DDO524328 DNK524328 DXG524328 EHC524328 EQY524328 FAU524328 FKQ524328 FUM524328 GEI524328 GOE524328 GYA524328 HHW524328 HRS524328 IBO524328 ILK524328 IVG524328 JFC524328 JOY524328 JYU524328 KIQ524328 KSM524328 LCI524328 LME524328 LWA524328 MFW524328 MPS524328 MZO524328 NJK524328 NTG524328 ODC524328 OMY524328 OWU524328 PGQ524328 PQM524328 QAI524328 QKE524328 QUA524328 RDW524328 RNS524328 RXO524328 SHK524328 SRG524328 TBC524328 TKY524328 TUU524328 UEQ524328 UOM524328 UYI524328 VIE524328 VSA524328 WBW524328 WLS524328 WVO524328 G589864 JC589864 SY589864 ACU589864 AMQ589864 AWM589864 BGI589864 BQE589864 CAA589864 CJW589864 CTS589864 DDO589864 DNK589864 DXG589864 EHC589864 EQY589864 FAU589864 FKQ589864 FUM589864 GEI589864 GOE589864 GYA589864 HHW589864 HRS589864 IBO589864 ILK589864 IVG589864 JFC589864 JOY589864 JYU589864 KIQ589864 KSM589864 LCI589864 LME589864 LWA589864 MFW589864 MPS589864 MZO589864 NJK589864 NTG589864 ODC589864 OMY589864 OWU589864 PGQ589864 PQM589864 QAI589864 QKE589864 QUA589864 RDW589864 RNS589864 RXO589864 SHK589864 SRG589864 TBC589864 TKY589864 TUU589864 UEQ589864 UOM589864 UYI589864 VIE589864 VSA589864 WBW589864 WLS589864 WVO589864 G655400 JC655400 SY655400 ACU655400 AMQ655400 AWM655400 BGI655400 BQE655400 CAA655400 CJW655400 CTS655400 DDO655400 DNK655400 DXG655400 EHC655400 EQY655400 FAU655400 FKQ655400 FUM655400 GEI655400 GOE655400 GYA655400 HHW655400 HRS655400 IBO655400 ILK655400 IVG655400 JFC655400 JOY655400 JYU655400 KIQ655400 KSM655400 LCI655400 LME655400 LWA655400 MFW655400 MPS655400 MZO655400 NJK655400 NTG655400 ODC655400 OMY655400 OWU655400 PGQ655400 PQM655400 QAI655400 QKE655400 QUA655400 RDW655400 RNS655400 RXO655400 SHK655400 SRG655400 TBC655400 TKY655400 TUU655400 UEQ655400 UOM655400 UYI655400 VIE655400 VSA655400 WBW655400 WLS655400 WVO655400 G720936 JC720936 SY720936 ACU720936 AMQ720936 AWM720936 BGI720936 BQE720936 CAA720936 CJW720936 CTS720936 DDO720936 DNK720936 DXG720936 EHC720936 EQY720936 FAU720936 FKQ720936 FUM720936 GEI720936 GOE720936 GYA720936 HHW720936 HRS720936 IBO720936 ILK720936 IVG720936 JFC720936 JOY720936 JYU720936 KIQ720936 KSM720936 LCI720936 LME720936 LWA720936 MFW720936 MPS720936 MZO720936 NJK720936 NTG720936 ODC720936 OMY720936 OWU720936 PGQ720936 PQM720936 QAI720936 QKE720936 QUA720936 RDW720936 RNS720936 RXO720936 SHK720936 SRG720936 TBC720936 TKY720936 TUU720936 UEQ720936 UOM720936 UYI720936 VIE720936 VSA720936 WBW720936 WLS720936 WVO720936 G786472 JC786472 SY786472 ACU786472 AMQ786472 AWM786472 BGI786472 BQE786472 CAA786472 CJW786472 CTS786472 DDO786472 DNK786472 DXG786472 EHC786472 EQY786472 FAU786472 FKQ786472 FUM786472 GEI786472 GOE786472 GYA786472 HHW786472 HRS786472 IBO786472 ILK786472 IVG786472 JFC786472 JOY786472 JYU786472 KIQ786472 KSM786472 LCI786472 LME786472 LWA786472 MFW786472 MPS786472 MZO786472 NJK786472 NTG786472 ODC786472 OMY786472 OWU786472 PGQ786472 PQM786472 QAI786472 QKE786472 QUA786472 RDW786472 RNS786472 RXO786472 SHK786472 SRG786472 TBC786472 TKY786472 TUU786472 UEQ786472 UOM786472 UYI786472 VIE786472 VSA786472 WBW786472 WLS786472 WVO786472 G852008 JC852008 SY852008 ACU852008 AMQ852008 AWM852008 BGI852008 BQE852008 CAA852008 CJW852008 CTS852008 DDO852008 DNK852008 DXG852008 EHC852008 EQY852008 FAU852008 FKQ852008 FUM852008 GEI852008 GOE852008 GYA852008 HHW852008 HRS852008 IBO852008 ILK852008 IVG852008 JFC852008 JOY852008 JYU852008 KIQ852008 KSM852008 LCI852008 LME852008 LWA852008 MFW852008 MPS852008 MZO852008 NJK852008 NTG852008 ODC852008 OMY852008 OWU852008 PGQ852008 PQM852008 QAI852008 QKE852008 QUA852008 RDW852008 RNS852008 RXO852008 SHK852008 SRG852008 TBC852008 TKY852008 TUU852008 UEQ852008 UOM852008 UYI852008 VIE852008 VSA852008 WBW852008 WLS852008 WVO852008 G917544 JC917544 SY917544 ACU917544 AMQ917544 AWM917544 BGI917544 BQE917544 CAA917544 CJW917544 CTS917544 DDO917544 DNK917544 DXG917544 EHC917544 EQY917544 FAU917544 FKQ917544 FUM917544 GEI917544 GOE917544 GYA917544 HHW917544 HRS917544 IBO917544 ILK917544 IVG917544 JFC917544 JOY917544 JYU917544 KIQ917544 KSM917544 LCI917544 LME917544 LWA917544 MFW917544 MPS917544 MZO917544 NJK917544 NTG917544 ODC917544 OMY917544 OWU917544 PGQ917544 PQM917544 QAI917544 QKE917544 QUA917544 RDW917544 RNS917544 RXO917544 SHK917544 SRG917544 TBC917544 TKY917544 TUU917544 UEQ917544 UOM917544 UYI917544 VIE917544 VSA917544 WBW917544 WLS917544 WVO917544 G983080 JC983080 SY983080 ACU983080 AMQ983080 AWM983080 BGI983080 BQE983080 CAA983080 CJW983080 CTS983080 DDO983080 DNK983080 DXG983080 EHC983080 EQY983080 FAU983080 FKQ983080 FUM983080 GEI983080 GOE983080 GYA983080 HHW983080 HRS983080 IBO983080 ILK983080 IVG983080 JFC983080 JOY983080 JYU983080 KIQ983080 KSM983080 LCI983080 LME983080 LWA983080 MFW983080 MPS983080 MZO983080 NJK983080 NTG983080 ODC983080 OMY983080 OWU983080 PGQ983080 PQM983080 QAI983080 QKE983080 QUA983080 RDW983080 RNS983080 RXO983080 SHK983080 SRG983080 TBC983080 TKY983080 TUU983080 UEQ983080 UOM983080 UYI983080 VIE983080 VSA983080 WBW983080 WLS983080 WVO983080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G44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G65580 JC65580 SY65580 ACU65580 AMQ65580 AWM65580 BGI65580 BQE65580 CAA65580 CJW65580 CTS65580 DDO65580 DNK65580 DXG65580 EHC65580 EQY65580 FAU65580 FKQ65580 FUM65580 GEI65580 GOE65580 GYA65580 HHW65580 HRS65580 IBO65580 ILK65580 IVG65580 JFC65580 JOY65580 JYU65580 KIQ65580 KSM65580 LCI65580 LME65580 LWA65580 MFW65580 MPS65580 MZO65580 NJK65580 NTG65580 ODC65580 OMY65580 OWU65580 PGQ65580 PQM65580 QAI65580 QKE65580 QUA65580 RDW65580 RNS65580 RXO65580 SHK65580 SRG65580 TBC65580 TKY65580 TUU65580 UEQ65580 UOM65580 UYI65580 VIE65580 VSA65580 WBW65580 WLS65580 WVO65580 G131116 JC131116 SY131116 ACU131116 AMQ131116 AWM131116 BGI131116 BQE131116 CAA131116 CJW131116 CTS131116 DDO131116 DNK131116 DXG131116 EHC131116 EQY131116 FAU131116 FKQ131116 FUM131116 GEI131116 GOE131116 GYA131116 HHW131116 HRS131116 IBO131116 ILK131116 IVG131116 JFC131116 JOY131116 JYU131116 KIQ131116 KSM131116 LCI131116 LME131116 LWA131116 MFW131116 MPS131116 MZO131116 NJK131116 NTG131116 ODC131116 OMY131116 OWU131116 PGQ131116 PQM131116 QAI131116 QKE131116 QUA131116 RDW131116 RNS131116 RXO131116 SHK131116 SRG131116 TBC131116 TKY131116 TUU131116 UEQ131116 UOM131116 UYI131116 VIE131116 VSA131116 WBW131116 WLS131116 WVO131116 G196652 JC196652 SY196652 ACU196652 AMQ196652 AWM196652 BGI196652 BQE196652 CAA196652 CJW196652 CTS196652 DDO196652 DNK196652 DXG196652 EHC196652 EQY196652 FAU196652 FKQ196652 FUM196652 GEI196652 GOE196652 GYA196652 HHW196652 HRS196652 IBO196652 ILK196652 IVG196652 JFC196652 JOY196652 JYU196652 KIQ196652 KSM196652 LCI196652 LME196652 LWA196652 MFW196652 MPS196652 MZO196652 NJK196652 NTG196652 ODC196652 OMY196652 OWU196652 PGQ196652 PQM196652 QAI196652 QKE196652 QUA196652 RDW196652 RNS196652 RXO196652 SHK196652 SRG196652 TBC196652 TKY196652 TUU196652 UEQ196652 UOM196652 UYI196652 VIE196652 VSA196652 WBW196652 WLS196652 WVO196652 G262188 JC262188 SY262188 ACU262188 AMQ262188 AWM262188 BGI262188 BQE262188 CAA262188 CJW262188 CTS262188 DDO262188 DNK262188 DXG262188 EHC262188 EQY262188 FAU262188 FKQ262188 FUM262188 GEI262188 GOE262188 GYA262188 HHW262188 HRS262188 IBO262188 ILK262188 IVG262188 JFC262188 JOY262188 JYU262188 KIQ262188 KSM262188 LCI262188 LME262188 LWA262188 MFW262188 MPS262188 MZO262188 NJK262188 NTG262188 ODC262188 OMY262188 OWU262188 PGQ262188 PQM262188 QAI262188 QKE262188 QUA262188 RDW262188 RNS262188 RXO262188 SHK262188 SRG262188 TBC262188 TKY262188 TUU262188 UEQ262188 UOM262188 UYI262188 VIE262188 VSA262188 WBW262188 WLS262188 WVO262188 G327724 JC327724 SY327724 ACU327724 AMQ327724 AWM327724 BGI327724 BQE327724 CAA327724 CJW327724 CTS327724 DDO327724 DNK327724 DXG327724 EHC327724 EQY327724 FAU327724 FKQ327724 FUM327724 GEI327724 GOE327724 GYA327724 HHW327724 HRS327724 IBO327724 ILK327724 IVG327724 JFC327724 JOY327724 JYU327724 KIQ327724 KSM327724 LCI327724 LME327724 LWA327724 MFW327724 MPS327724 MZO327724 NJK327724 NTG327724 ODC327724 OMY327724 OWU327724 PGQ327724 PQM327724 QAI327724 QKE327724 QUA327724 RDW327724 RNS327724 RXO327724 SHK327724 SRG327724 TBC327724 TKY327724 TUU327724 UEQ327724 UOM327724 UYI327724 VIE327724 VSA327724 WBW327724 WLS327724 WVO327724 G393260 JC393260 SY393260 ACU393260 AMQ393260 AWM393260 BGI393260 BQE393260 CAA393260 CJW393260 CTS393260 DDO393260 DNK393260 DXG393260 EHC393260 EQY393260 FAU393260 FKQ393260 FUM393260 GEI393260 GOE393260 GYA393260 HHW393260 HRS393260 IBO393260 ILK393260 IVG393260 JFC393260 JOY393260 JYU393260 KIQ393260 KSM393260 LCI393260 LME393260 LWA393260 MFW393260 MPS393260 MZO393260 NJK393260 NTG393260 ODC393260 OMY393260 OWU393260 PGQ393260 PQM393260 QAI393260 QKE393260 QUA393260 RDW393260 RNS393260 RXO393260 SHK393260 SRG393260 TBC393260 TKY393260 TUU393260 UEQ393260 UOM393260 UYI393260 VIE393260 VSA393260 WBW393260 WLS393260 WVO393260 G458796 JC458796 SY458796 ACU458796 AMQ458796 AWM458796 BGI458796 BQE458796 CAA458796 CJW458796 CTS458796 DDO458796 DNK458796 DXG458796 EHC458796 EQY458796 FAU458796 FKQ458796 FUM458796 GEI458796 GOE458796 GYA458796 HHW458796 HRS458796 IBO458796 ILK458796 IVG458796 JFC458796 JOY458796 JYU458796 KIQ458796 KSM458796 LCI458796 LME458796 LWA458796 MFW458796 MPS458796 MZO458796 NJK458796 NTG458796 ODC458796 OMY458796 OWU458796 PGQ458796 PQM458796 QAI458796 QKE458796 QUA458796 RDW458796 RNS458796 RXO458796 SHK458796 SRG458796 TBC458796 TKY458796 TUU458796 UEQ458796 UOM458796 UYI458796 VIE458796 VSA458796 WBW458796 WLS458796 WVO458796 G524332 JC524332 SY524332 ACU524332 AMQ524332 AWM524332 BGI524332 BQE524332 CAA524332 CJW524332 CTS524332 DDO524332 DNK524332 DXG524332 EHC524332 EQY524332 FAU524332 FKQ524332 FUM524332 GEI524332 GOE524332 GYA524332 HHW524332 HRS524332 IBO524332 ILK524332 IVG524332 JFC524332 JOY524332 JYU524332 KIQ524332 KSM524332 LCI524332 LME524332 LWA524332 MFW524332 MPS524332 MZO524332 NJK524332 NTG524332 ODC524332 OMY524332 OWU524332 PGQ524332 PQM524332 QAI524332 QKE524332 QUA524332 RDW524332 RNS524332 RXO524332 SHK524332 SRG524332 TBC524332 TKY524332 TUU524332 UEQ524332 UOM524332 UYI524332 VIE524332 VSA524332 WBW524332 WLS524332 WVO524332 G589868 JC589868 SY589868 ACU589868 AMQ589868 AWM589868 BGI589868 BQE589868 CAA589868 CJW589868 CTS589868 DDO589868 DNK589868 DXG589868 EHC589868 EQY589868 FAU589868 FKQ589868 FUM589868 GEI589868 GOE589868 GYA589868 HHW589868 HRS589868 IBO589868 ILK589868 IVG589868 JFC589868 JOY589868 JYU589868 KIQ589868 KSM589868 LCI589868 LME589868 LWA589868 MFW589868 MPS589868 MZO589868 NJK589868 NTG589868 ODC589868 OMY589868 OWU589868 PGQ589868 PQM589868 QAI589868 QKE589868 QUA589868 RDW589868 RNS589868 RXO589868 SHK589868 SRG589868 TBC589868 TKY589868 TUU589868 UEQ589868 UOM589868 UYI589868 VIE589868 VSA589868 WBW589868 WLS589868 WVO589868 G655404 JC655404 SY655404 ACU655404 AMQ655404 AWM655404 BGI655404 BQE655404 CAA655404 CJW655404 CTS655404 DDO655404 DNK655404 DXG655404 EHC655404 EQY655404 FAU655404 FKQ655404 FUM655404 GEI655404 GOE655404 GYA655404 HHW655404 HRS655404 IBO655404 ILK655404 IVG655404 JFC655404 JOY655404 JYU655404 KIQ655404 KSM655404 LCI655404 LME655404 LWA655404 MFW655404 MPS655404 MZO655404 NJK655404 NTG655404 ODC655404 OMY655404 OWU655404 PGQ655404 PQM655404 QAI655404 QKE655404 QUA655404 RDW655404 RNS655404 RXO655404 SHK655404 SRG655404 TBC655404 TKY655404 TUU655404 UEQ655404 UOM655404 UYI655404 VIE655404 VSA655404 WBW655404 WLS655404 WVO655404 G720940 JC720940 SY720940 ACU720940 AMQ720940 AWM720940 BGI720940 BQE720940 CAA720940 CJW720940 CTS720940 DDO720940 DNK720940 DXG720940 EHC720940 EQY720940 FAU720940 FKQ720940 FUM720940 GEI720940 GOE720940 GYA720940 HHW720940 HRS720940 IBO720940 ILK720940 IVG720940 JFC720940 JOY720940 JYU720940 KIQ720940 KSM720940 LCI720940 LME720940 LWA720940 MFW720940 MPS720940 MZO720940 NJK720940 NTG720940 ODC720940 OMY720940 OWU720940 PGQ720940 PQM720940 QAI720940 QKE720940 QUA720940 RDW720940 RNS720940 RXO720940 SHK720940 SRG720940 TBC720940 TKY720940 TUU720940 UEQ720940 UOM720940 UYI720940 VIE720940 VSA720940 WBW720940 WLS720940 WVO720940 G786476 JC786476 SY786476 ACU786476 AMQ786476 AWM786476 BGI786476 BQE786476 CAA786476 CJW786476 CTS786476 DDO786476 DNK786476 DXG786476 EHC786476 EQY786476 FAU786476 FKQ786476 FUM786476 GEI786476 GOE786476 GYA786476 HHW786476 HRS786476 IBO786476 ILK786476 IVG786476 JFC786476 JOY786476 JYU786476 KIQ786476 KSM786476 LCI786476 LME786476 LWA786476 MFW786476 MPS786476 MZO786476 NJK786476 NTG786476 ODC786476 OMY786476 OWU786476 PGQ786476 PQM786476 QAI786476 QKE786476 QUA786476 RDW786476 RNS786476 RXO786476 SHK786476 SRG786476 TBC786476 TKY786476 TUU786476 UEQ786476 UOM786476 UYI786476 VIE786476 VSA786476 WBW786476 WLS786476 WVO786476 G852012 JC852012 SY852012 ACU852012 AMQ852012 AWM852012 BGI852012 BQE852012 CAA852012 CJW852012 CTS852012 DDO852012 DNK852012 DXG852012 EHC852012 EQY852012 FAU852012 FKQ852012 FUM852012 GEI852012 GOE852012 GYA852012 HHW852012 HRS852012 IBO852012 ILK852012 IVG852012 JFC852012 JOY852012 JYU852012 KIQ852012 KSM852012 LCI852012 LME852012 LWA852012 MFW852012 MPS852012 MZO852012 NJK852012 NTG852012 ODC852012 OMY852012 OWU852012 PGQ852012 PQM852012 QAI852012 QKE852012 QUA852012 RDW852012 RNS852012 RXO852012 SHK852012 SRG852012 TBC852012 TKY852012 TUU852012 UEQ852012 UOM852012 UYI852012 VIE852012 VSA852012 WBW852012 WLS852012 WVO852012 G917548 JC917548 SY917548 ACU917548 AMQ917548 AWM917548 BGI917548 BQE917548 CAA917548 CJW917548 CTS917548 DDO917548 DNK917548 DXG917548 EHC917548 EQY917548 FAU917548 FKQ917548 FUM917548 GEI917548 GOE917548 GYA917548 HHW917548 HRS917548 IBO917548 ILK917548 IVG917548 JFC917548 JOY917548 JYU917548 KIQ917548 KSM917548 LCI917548 LME917548 LWA917548 MFW917548 MPS917548 MZO917548 NJK917548 NTG917548 ODC917548 OMY917548 OWU917548 PGQ917548 PQM917548 QAI917548 QKE917548 QUA917548 RDW917548 RNS917548 RXO917548 SHK917548 SRG917548 TBC917548 TKY917548 TUU917548 UEQ917548 UOM917548 UYI917548 VIE917548 VSA917548 WBW917548 WLS917548 WVO917548 G983084 JC983084 SY983084 ACU983084 AMQ983084 AWM983084 BGI983084 BQE983084 CAA983084 CJW983084 CTS983084 DDO983084 DNK983084 DXG983084 EHC983084 EQY983084 FAU983084 FKQ983084 FUM983084 GEI983084 GOE983084 GYA983084 HHW983084 HRS983084 IBO983084 ILK983084 IVG983084 JFC983084 JOY983084 JYU983084 KIQ983084 KSM983084 LCI983084 LME983084 LWA983084 MFW983084 MPS983084 MZO983084 NJK983084 NTG983084 ODC983084 OMY983084 OWU983084 PGQ983084 PQM983084 QAI983084 QKE983084 QUA983084 RDW983084 RNS983084 RXO983084 SHK983084 SRG983084 TBC983084 TKY983084 TUU983084 UEQ983084 UOM983084 UYI983084 VIE983084 VSA983084 WBW983084 WLS983084 WVO983084 G48 JC48 SY48 ACU48 AMQ48 AWM48 BGI48 BQE48 CAA48 CJW48 CTS48 DDO48 DNK48 DXG48 EHC48 EQY48 FAU48 FKQ48 FUM48 GEI48 GOE48 GYA48 HHW48 HRS48 IBO48 ILK48 IVG48 JFC48 JOY48 JYU48 KIQ48 KSM48 LCI48 LME48 LWA48 MFW48 MPS48 MZO48 NJK48 NTG48 ODC48 OMY48 OWU48 PGQ48 PQM48 QAI48 QKE48 QUA48 RDW48 RNS48 RXO48 SHK48 SRG48 TBC48 TKY48 TUU48 UEQ48 UOM48 UYI48 VIE48 VSA48 WBW48 WLS48 WVO48 G65584 JC65584 SY65584 ACU65584 AMQ65584 AWM65584 BGI65584 BQE65584 CAA65584 CJW65584 CTS65584 DDO65584 DNK65584 DXG65584 EHC65584 EQY65584 FAU65584 FKQ65584 FUM65584 GEI65584 GOE65584 GYA65584 HHW65584 HRS65584 IBO65584 ILK65584 IVG65584 JFC65584 JOY65584 JYU65584 KIQ65584 KSM65584 LCI65584 LME65584 LWA65584 MFW65584 MPS65584 MZO65584 NJK65584 NTG65584 ODC65584 OMY65584 OWU65584 PGQ65584 PQM65584 QAI65584 QKE65584 QUA65584 RDW65584 RNS65584 RXO65584 SHK65584 SRG65584 TBC65584 TKY65584 TUU65584 UEQ65584 UOM65584 UYI65584 VIE65584 VSA65584 WBW65584 WLS65584 WVO65584 G131120 JC131120 SY131120 ACU131120 AMQ131120 AWM131120 BGI131120 BQE131120 CAA131120 CJW131120 CTS131120 DDO131120 DNK131120 DXG131120 EHC131120 EQY131120 FAU131120 FKQ131120 FUM131120 GEI131120 GOE131120 GYA131120 HHW131120 HRS131120 IBO131120 ILK131120 IVG131120 JFC131120 JOY131120 JYU131120 KIQ131120 KSM131120 LCI131120 LME131120 LWA131120 MFW131120 MPS131120 MZO131120 NJK131120 NTG131120 ODC131120 OMY131120 OWU131120 PGQ131120 PQM131120 QAI131120 QKE131120 QUA131120 RDW131120 RNS131120 RXO131120 SHK131120 SRG131120 TBC131120 TKY131120 TUU131120 UEQ131120 UOM131120 UYI131120 VIE131120 VSA131120 WBW131120 WLS131120 WVO131120 G196656 JC196656 SY196656 ACU196656 AMQ196656 AWM196656 BGI196656 BQE196656 CAA196656 CJW196656 CTS196656 DDO196656 DNK196656 DXG196656 EHC196656 EQY196656 FAU196656 FKQ196656 FUM196656 GEI196656 GOE196656 GYA196656 HHW196656 HRS196656 IBO196656 ILK196656 IVG196656 JFC196656 JOY196656 JYU196656 KIQ196656 KSM196656 LCI196656 LME196656 LWA196656 MFW196656 MPS196656 MZO196656 NJK196656 NTG196656 ODC196656 OMY196656 OWU196656 PGQ196656 PQM196656 QAI196656 QKE196656 QUA196656 RDW196656 RNS196656 RXO196656 SHK196656 SRG196656 TBC196656 TKY196656 TUU196656 UEQ196656 UOM196656 UYI196656 VIE196656 VSA196656 WBW196656 WLS196656 WVO196656 G262192 JC262192 SY262192 ACU262192 AMQ262192 AWM262192 BGI262192 BQE262192 CAA262192 CJW262192 CTS262192 DDO262192 DNK262192 DXG262192 EHC262192 EQY262192 FAU262192 FKQ262192 FUM262192 GEI262192 GOE262192 GYA262192 HHW262192 HRS262192 IBO262192 ILK262192 IVG262192 JFC262192 JOY262192 JYU262192 KIQ262192 KSM262192 LCI262192 LME262192 LWA262192 MFW262192 MPS262192 MZO262192 NJK262192 NTG262192 ODC262192 OMY262192 OWU262192 PGQ262192 PQM262192 QAI262192 QKE262192 QUA262192 RDW262192 RNS262192 RXO262192 SHK262192 SRG262192 TBC262192 TKY262192 TUU262192 UEQ262192 UOM262192 UYI262192 VIE262192 VSA262192 WBW262192 WLS262192 WVO262192 G327728 JC327728 SY327728 ACU327728 AMQ327728 AWM327728 BGI327728 BQE327728 CAA327728 CJW327728 CTS327728 DDO327728 DNK327728 DXG327728 EHC327728 EQY327728 FAU327728 FKQ327728 FUM327728 GEI327728 GOE327728 GYA327728 HHW327728 HRS327728 IBO327728 ILK327728 IVG327728 JFC327728 JOY327728 JYU327728 KIQ327728 KSM327728 LCI327728 LME327728 LWA327728 MFW327728 MPS327728 MZO327728 NJK327728 NTG327728 ODC327728 OMY327728 OWU327728 PGQ327728 PQM327728 QAI327728 QKE327728 QUA327728 RDW327728 RNS327728 RXO327728 SHK327728 SRG327728 TBC327728 TKY327728 TUU327728 UEQ327728 UOM327728 UYI327728 VIE327728 VSA327728 WBW327728 WLS327728 WVO327728 G393264 JC393264 SY393264 ACU393264 AMQ393264 AWM393264 BGI393264 BQE393264 CAA393264 CJW393264 CTS393264 DDO393264 DNK393264 DXG393264 EHC393264 EQY393264 FAU393264 FKQ393264 FUM393264 GEI393264 GOE393264 GYA393264 HHW393264 HRS393264 IBO393264 ILK393264 IVG393264 JFC393264 JOY393264 JYU393264 KIQ393264 KSM393264 LCI393264 LME393264 LWA393264 MFW393264 MPS393264 MZO393264 NJK393264 NTG393264 ODC393264 OMY393264 OWU393264 PGQ393264 PQM393264 QAI393264 QKE393264 QUA393264 RDW393264 RNS393264 RXO393264 SHK393264 SRG393264 TBC393264 TKY393264 TUU393264 UEQ393264 UOM393264 UYI393264 VIE393264 VSA393264 WBW393264 WLS393264 WVO393264 G458800 JC458800 SY458800 ACU458800 AMQ458800 AWM458800 BGI458800 BQE458800 CAA458800 CJW458800 CTS458800 DDO458800 DNK458800 DXG458800 EHC458800 EQY458800 FAU458800 FKQ458800 FUM458800 GEI458800 GOE458800 GYA458800 HHW458800 HRS458800 IBO458800 ILK458800 IVG458800 JFC458800 JOY458800 JYU458800 KIQ458800 KSM458800 LCI458800 LME458800 LWA458800 MFW458800 MPS458800 MZO458800 NJK458800 NTG458800 ODC458800 OMY458800 OWU458800 PGQ458800 PQM458800 QAI458800 QKE458800 QUA458800 RDW458800 RNS458800 RXO458800 SHK458800 SRG458800 TBC458800 TKY458800 TUU458800 UEQ458800 UOM458800 UYI458800 VIE458800 VSA458800 WBW458800 WLS458800 WVO458800 G524336 JC524336 SY524336 ACU524336 AMQ524336 AWM524336 BGI524336 BQE524336 CAA524336 CJW524336 CTS524336 DDO524336 DNK524336 DXG524336 EHC524336 EQY524336 FAU524336 FKQ524336 FUM524336 GEI524336 GOE524336 GYA524336 HHW524336 HRS524336 IBO524336 ILK524336 IVG524336 JFC524336 JOY524336 JYU524336 KIQ524336 KSM524336 LCI524336 LME524336 LWA524336 MFW524336 MPS524336 MZO524336 NJK524336 NTG524336 ODC524336 OMY524336 OWU524336 PGQ524336 PQM524336 QAI524336 QKE524336 QUA524336 RDW524336 RNS524336 RXO524336 SHK524336 SRG524336 TBC524336 TKY524336 TUU524336 UEQ524336 UOM524336 UYI524336 VIE524336 VSA524336 WBW524336 WLS524336 WVO524336 G589872 JC589872 SY589872 ACU589872 AMQ589872 AWM589872 BGI589872 BQE589872 CAA589872 CJW589872 CTS589872 DDO589872 DNK589872 DXG589872 EHC589872 EQY589872 FAU589872 FKQ589872 FUM589872 GEI589872 GOE589872 GYA589872 HHW589872 HRS589872 IBO589872 ILK589872 IVG589872 JFC589872 JOY589872 JYU589872 KIQ589872 KSM589872 LCI589872 LME589872 LWA589872 MFW589872 MPS589872 MZO589872 NJK589872 NTG589872 ODC589872 OMY589872 OWU589872 PGQ589872 PQM589872 QAI589872 QKE589872 QUA589872 RDW589872 RNS589872 RXO589872 SHK589872 SRG589872 TBC589872 TKY589872 TUU589872 UEQ589872 UOM589872 UYI589872 VIE589872 VSA589872 WBW589872 WLS589872 WVO589872 G655408 JC655408 SY655408 ACU655408 AMQ655408 AWM655408 BGI655408 BQE655408 CAA655408 CJW655408 CTS655408 DDO655408 DNK655408 DXG655408 EHC655408 EQY655408 FAU655408 FKQ655408 FUM655408 GEI655408 GOE655408 GYA655408 HHW655408 HRS655408 IBO655408 ILK655408 IVG655408 JFC655408 JOY655408 JYU655408 KIQ655408 KSM655408 LCI655408 LME655408 LWA655408 MFW655408 MPS655408 MZO655408 NJK655408 NTG655408 ODC655408 OMY655408 OWU655408 PGQ655408 PQM655408 QAI655408 QKE655408 QUA655408 RDW655408 RNS655408 RXO655408 SHK655408 SRG655408 TBC655408 TKY655408 TUU655408 UEQ655408 UOM655408 UYI655408 VIE655408 VSA655408 WBW655408 WLS655408 WVO655408 G720944 JC720944 SY720944 ACU720944 AMQ720944 AWM720944 BGI720944 BQE720944 CAA720944 CJW720944 CTS720944 DDO720944 DNK720944 DXG720944 EHC720944 EQY720944 FAU720944 FKQ720944 FUM720944 GEI720944 GOE720944 GYA720944 HHW720944 HRS720944 IBO720944 ILK720944 IVG720944 JFC720944 JOY720944 JYU720944 KIQ720944 KSM720944 LCI720944 LME720944 LWA720944 MFW720944 MPS720944 MZO720944 NJK720944 NTG720944 ODC720944 OMY720944 OWU720944 PGQ720944 PQM720944 QAI720944 QKE720944 QUA720944 RDW720944 RNS720944 RXO720944 SHK720944 SRG720944 TBC720944 TKY720944 TUU720944 UEQ720944 UOM720944 UYI720944 VIE720944 VSA720944 WBW720944 WLS720944 WVO720944 G786480 JC786480 SY786480 ACU786480 AMQ786480 AWM786480 BGI786480 BQE786480 CAA786480 CJW786480 CTS786480 DDO786480 DNK786480 DXG786480 EHC786480 EQY786480 FAU786480 FKQ786480 FUM786480 GEI786480 GOE786480 GYA786480 HHW786480 HRS786480 IBO786480 ILK786480 IVG786480 JFC786480 JOY786480 JYU786480 KIQ786480 KSM786480 LCI786480 LME786480 LWA786480 MFW786480 MPS786480 MZO786480 NJK786480 NTG786480 ODC786480 OMY786480 OWU786480 PGQ786480 PQM786480 QAI786480 QKE786480 QUA786480 RDW786480 RNS786480 RXO786480 SHK786480 SRG786480 TBC786480 TKY786480 TUU786480 UEQ786480 UOM786480 UYI786480 VIE786480 VSA786480 WBW786480 WLS786480 WVO786480 G852016 JC852016 SY852016 ACU852016 AMQ852016 AWM852016 BGI852016 BQE852016 CAA852016 CJW852016 CTS852016 DDO852016 DNK852016 DXG852016 EHC852016 EQY852016 FAU852016 FKQ852016 FUM852016 GEI852016 GOE852016 GYA852016 HHW852016 HRS852016 IBO852016 ILK852016 IVG852016 JFC852016 JOY852016 JYU852016 KIQ852016 KSM852016 LCI852016 LME852016 LWA852016 MFW852016 MPS852016 MZO852016 NJK852016 NTG852016 ODC852016 OMY852016 OWU852016 PGQ852016 PQM852016 QAI852016 QKE852016 QUA852016 RDW852016 RNS852016 RXO852016 SHK852016 SRG852016 TBC852016 TKY852016 TUU852016 UEQ852016 UOM852016 UYI852016 VIE852016 VSA852016 WBW852016 WLS852016 WVO852016 G917552 JC917552 SY917552 ACU917552 AMQ917552 AWM917552 BGI917552 BQE917552 CAA917552 CJW917552 CTS917552 DDO917552 DNK917552 DXG917552 EHC917552 EQY917552 FAU917552 FKQ917552 FUM917552 GEI917552 GOE917552 GYA917552 HHW917552 HRS917552 IBO917552 ILK917552 IVG917552 JFC917552 JOY917552 JYU917552 KIQ917552 KSM917552 LCI917552 LME917552 LWA917552 MFW917552 MPS917552 MZO917552 NJK917552 NTG917552 ODC917552 OMY917552 OWU917552 PGQ917552 PQM917552 QAI917552 QKE917552 QUA917552 RDW917552 RNS917552 RXO917552 SHK917552 SRG917552 TBC917552 TKY917552 TUU917552 UEQ917552 UOM917552 UYI917552 VIE917552 VSA917552 WBW917552 WLS917552 WVO917552 G983088 JC983088 SY983088 ACU983088 AMQ983088 AWM983088 BGI983088 BQE983088 CAA983088 CJW983088 CTS983088 DDO983088 DNK983088 DXG983088 EHC983088 EQY983088 FAU983088 FKQ983088 FUM983088 GEI983088 GOE983088 GYA983088 HHW983088 HRS983088 IBO983088 ILK983088 IVG983088 JFC983088 JOY983088 JYU983088 KIQ983088 KSM983088 LCI983088 LME983088 LWA983088 MFW983088 MPS983088 MZO983088 NJK983088 NTG983088 ODC983088 OMY983088 OWU983088 PGQ983088 PQM983088 QAI983088 QKE983088 QUA983088 RDW983088 RNS983088 RXO983088 SHK983088 SRG983088 TBC983088 TKY983088 TUU983088 UEQ983088 UOM983088 UYI983088 VIE983088 VSA983088 WBW983088 WLS983088 WVO983088 G52 JC52 SY52 ACU52 AMQ52 AWM52 BGI52 BQE52 CAA52 CJW52 CTS52 DDO52 DNK52 DXG52 EHC52 EQY52 FAU52 FKQ52 FUM52 GEI52 GOE52 GYA52 HHW52 HRS52 IBO52 ILK52 IVG52 JFC52 JOY52 JYU52 KIQ52 KSM52 LCI52 LME52 LWA52 MFW52 MPS52 MZO52 NJK52 NTG52 ODC52 OMY52 OWU52 PGQ52 PQM52 QAI52 QKE52 QUA52 RDW52 RNS52 RXO52 SHK52 SRG52 TBC52 TKY52 TUU52 UEQ52 UOM52 UYI52 VIE52 VSA52 WBW52 WLS52 WVO52 G65588 JC65588 SY65588 ACU65588 AMQ65588 AWM65588 BGI65588 BQE65588 CAA65588 CJW65588 CTS65588 DDO65588 DNK65588 DXG65588 EHC65588 EQY65588 FAU65588 FKQ65588 FUM65588 GEI65588 GOE65588 GYA65588 HHW65588 HRS65588 IBO65588 ILK65588 IVG65588 JFC65588 JOY65588 JYU65588 KIQ65588 KSM65588 LCI65588 LME65588 LWA65588 MFW65588 MPS65588 MZO65588 NJK65588 NTG65588 ODC65588 OMY65588 OWU65588 PGQ65588 PQM65588 QAI65588 QKE65588 QUA65588 RDW65588 RNS65588 RXO65588 SHK65588 SRG65588 TBC65588 TKY65588 TUU65588 UEQ65588 UOM65588 UYI65588 VIE65588 VSA65588 WBW65588 WLS65588 WVO65588 G131124 JC131124 SY131124 ACU131124 AMQ131124 AWM131124 BGI131124 BQE131124 CAA131124 CJW131124 CTS131124 DDO131124 DNK131124 DXG131124 EHC131124 EQY131124 FAU131124 FKQ131124 FUM131124 GEI131124 GOE131124 GYA131124 HHW131124 HRS131124 IBO131124 ILK131124 IVG131124 JFC131124 JOY131124 JYU131124 KIQ131124 KSM131124 LCI131124 LME131124 LWA131124 MFW131124 MPS131124 MZO131124 NJK131124 NTG131124 ODC131124 OMY131124 OWU131124 PGQ131124 PQM131124 QAI131124 QKE131124 QUA131124 RDW131124 RNS131124 RXO131124 SHK131124 SRG131124 TBC131124 TKY131124 TUU131124 UEQ131124 UOM131124 UYI131124 VIE131124 VSA131124 WBW131124 WLS131124 WVO131124 G196660 JC196660 SY196660 ACU196660 AMQ196660 AWM196660 BGI196660 BQE196660 CAA196660 CJW196660 CTS196660 DDO196660 DNK196660 DXG196660 EHC196660 EQY196660 FAU196660 FKQ196660 FUM196660 GEI196660 GOE196660 GYA196660 HHW196660 HRS196660 IBO196660 ILK196660 IVG196660 JFC196660 JOY196660 JYU196660 KIQ196660 KSM196660 LCI196660 LME196660 LWA196660 MFW196660 MPS196660 MZO196660 NJK196660 NTG196660 ODC196660 OMY196660 OWU196660 PGQ196660 PQM196660 QAI196660 QKE196660 QUA196660 RDW196660 RNS196660 RXO196660 SHK196660 SRG196660 TBC196660 TKY196660 TUU196660 UEQ196660 UOM196660 UYI196660 VIE196660 VSA196660 WBW196660 WLS196660 WVO196660 G262196 JC262196 SY262196 ACU262196 AMQ262196 AWM262196 BGI262196 BQE262196 CAA262196 CJW262196 CTS262196 DDO262196 DNK262196 DXG262196 EHC262196 EQY262196 FAU262196 FKQ262196 FUM262196 GEI262196 GOE262196 GYA262196 HHW262196 HRS262196 IBO262196 ILK262196 IVG262196 JFC262196 JOY262196 JYU262196 KIQ262196 KSM262196 LCI262196 LME262196 LWA262196 MFW262196 MPS262196 MZO262196 NJK262196 NTG262196 ODC262196 OMY262196 OWU262196 PGQ262196 PQM262196 QAI262196 QKE262196 QUA262196 RDW262196 RNS262196 RXO262196 SHK262196 SRG262196 TBC262196 TKY262196 TUU262196 UEQ262196 UOM262196 UYI262196 VIE262196 VSA262196 WBW262196 WLS262196 WVO262196 G327732 JC327732 SY327732 ACU327732 AMQ327732 AWM327732 BGI327732 BQE327732 CAA327732 CJW327732 CTS327732 DDO327732 DNK327732 DXG327732 EHC327732 EQY327732 FAU327732 FKQ327732 FUM327732 GEI327732 GOE327732 GYA327732 HHW327732 HRS327732 IBO327732 ILK327732 IVG327732 JFC327732 JOY327732 JYU327732 KIQ327732 KSM327732 LCI327732 LME327732 LWA327732 MFW327732 MPS327732 MZO327732 NJK327732 NTG327732 ODC327732 OMY327732 OWU327732 PGQ327732 PQM327732 QAI327732 QKE327732 QUA327732 RDW327732 RNS327732 RXO327732 SHK327732 SRG327732 TBC327732 TKY327732 TUU327732 UEQ327732 UOM327732 UYI327732 VIE327732 VSA327732 WBW327732 WLS327732 WVO327732 G393268 JC393268 SY393268 ACU393268 AMQ393268 AWM393268 BGI393268 BQE393268 CAA393268 CJW393268 CTS393268 DDO393268 DNK393268 DXG393268 EHC393268 EQY393268 FAU393268 FKQ393268 FUM393268 GEI393268 GOE393268 GYA393268 HHW393268 HRS393268 IBO393268 ILK393268 IVG393268 JFC393268 JOY393268 JYU393268 KIQ393268 KSM393268 LCI393268 LME393268 LWA393268 MFW393268 MPS393268 MZO393268 NJK393268 NTG393268 ODC393268 OMY393268 OWU393268 PGQ393268 PQM393268 QAI393268 QKE393268 QUA393268 RDW393268 RNS393268 RXO393268 SHK393268 SRG393268 TBC393268 TKY393268 TUU393268 UEQ393268 UOM393268 UYI393268 VIE393268 VSA393268 WBW393268 WLS393268 WVO393268 G458804 JC458804 SY458804 ACU458804 AMQ458804 AWM458804 BGI458804 BQE458804 CAA458804 CJW458804 CTS458804 DDO458804 DNK458804 DXG458804 EHC458804 EQY458804 FAU458804 FKQ458804 FUM458804 GEI458804 GOE458804 GYA458804 HHW458804 HRS458804 IBO458804 ILK458804 IVG458804 JFC458804 JOY458804 JYU458804 KIQ458804 KSM458804 LCI458804 LME458804 LWA458804 MFW458804 MPS458804 MZO458804 NJK458804 NTG458804 ODC458804 OMY458804 OWU458804 PGQ458804 PQM458804 QAI458804 QKE458804 QUA458804 RDW458804 RNS458804 RXO458804 SHK458804 SRG458804 TBC458804 TKY458804 TUU458804 UEQ458804 UOM458804 UYI458804 VIE458804 VSA458804 WBW458804 WLS458804 WVO458804 G524340 JC524340 SY524340 ACU524340 AMQ524340 AWM524340 BGI524340 BQE524340 CAA524340 CJW524340 CTS524340 DDO524340 DNK524340 DXG524340 EHC524340 EQY524340 FAU524340 FKQ524340 FUM524340 GEI524340 GOE524340 GYA524340 HHW524340 HRS524340 IBO524340 ILK524340 IVG524340 JFC524340 JOY524340 JYU524340 KIQ524340 KSM524340 LCI524340 LME524340 LWA524340 MFW524340 MPS524340 MZO524340 NJK524340 NTG524340 ODC524340 OMY524340 OWU524340 PGQ524340 PQM524340 QAI524340 QKE524340 QUA524340 RDW524340 RNS524340 RXO524340 SHK524340 SRG524340 TBC524340 TKY524340 TUU524340 UEQ524340 UOM524340 UYI524340 VIE524340 VSA524340 WBW524340 WLS524340 WVO524340 G589876 JC589876 SY589876 ACU589876 AMQ589876 AWM589876 BGI589876 BQE589876 CAA589876 CJW589876 CTS589876 DDO589876 DNK589876 DXG589876 EHC589876 EQY589876 FAU589876 FKQ589876 FUM589876 GEI589876 GOE589876 GYA589876 HHW589876 HRS589876 IBO589876 ILK589876 IVG589876 JFC589876 JOY589876 JYU589876 KIQ589876 KSM589876 LCI589876 LME589876 LWA589876 MFW589876 MPS589876 MZO589876 NJK589876 NTG589876 ODC589876 OMY589876 OWU589876 PGQ589876 PQM589876 QAI589876 QKE589876 QUA589876 RDW589876 RNS589876 RXO589876 SHK589876 SRG589876 TBC589876 TKY589876 TUU589876 UEQ589876 UOM589876 UYI589876 VIE589876 VSA589876 WBW589876 WLS589876 WVO589876 G655412 JC655412 SY655412 ACU655412 AMQ655412 AWM655412 BGI655412 BQE655412 CAA655412 CJW655412 CTS655412 DDO655412 DNK655412 DXG655412 EHC655412 EQY655412 FAU655412 FKQ655412 FUM655412 GEI655412 GOE655412 GYA655412 HHW655412 HRS655412 IBO655412 ILK655412 IVG655412 JFC655412 JOY655412 JYU655412 KIQ655412 KSM655412 LCI655412 LME655412 LWA655412 MFW655412 MPS655412 MZO655412 NJK655412 NTG655412 ODC655412 OMY655412 OWU655412 PGQ655412 PQM655412 QAI655412 QKE655412 QUA655412 RDW655412 RNS655412 RXO655412 SHK655412 SRG655412 TBC655412 TKY655412 TUU655412 UEQ655412 UOM655412 UYI655412 VIE655412 VSA655412 WBW655412 WLS655412 WVO655412 G720948 JC720948 SY720948 ACU720948 AMQ720948 AWM720948 BGI720948 BQE720948 CAA720948 CJW720948 CTS720948 DDO720948 DNK720948 DXG720948 EHC720948 EQY720948 FAU720948 FKQ720948 FUM720948 GEI720948 GOE720948 GYA720948 HHW720948 HRS720948 IBO720948 ILK720948 IVG720948 JFC720948 JOY720948 JYU720948 KIQ720948 KSM720948 LCI720948 LME720948 LWA720948 MFW720948 MPS720948 MZO720948 NJK720948 NTG720948 ODC720948 OMY720948 OWU720948 PGQ720948 PQM720948 QAI720948 QKE720948 QUA720948 RDW720948 RNS720948 RXO720948 SHK720948 SRG720948 TBC720948 TKY720948 TUU720948 UEQ720948 UOM720948 UYI720948 VIE720948 VSA720948 WBW720948 WLS720948 WVO720948 G786484 JC786484 SY786484 ACU786484 AMQ786484 AWM786484 BGI786484 BQE786484 CAA786484 CJW786484 CTS786484 DDO786484 DNK786484 DXG786484 EHC786484 EQY786484 FAU786484 FKQ786484 FUM786484 GEI786484 GOE786484 GYA786484 HHW786484 HRS786484 IBO786484 ILK786484 IVG786484 JFC786484 JOY786484 JYU786484 KIQ786484 KSM786484 LCI786484 LME786484 LWA786484 MFW786484 MPS786484 MZO786484 NJK786484 NTG786484 ODC786484 OMY786484 OWU786484 PGQ786484 PQM786484 QAI786484 QKE786484 QUA786484 RDW786484 RNS786484 RXO786484 SHK786484 SRG786484 TBC786484 TKY786484 TUU786484 UEQ786484 UOM786484 UYI786484 VIE786484 VSA786484 WBW786484 WLS786484 WVO786484 G852020 JC852020 SY852020 ACU852020 AMQ852020 AWM852020 BGI852020 BQE852020 CAA852020 CJW852020 CTS852020 DDO852020 DNK852020 DXG852020 EHC852020 EQY852020 FAU852020 FKQ852020 FUM852020 GEI852020 GOE852020 GYA852020 HHW852020 HRS852020 IBO852020 ILK852020 IVG852020 JFC852020 JOY852020 JYU852020 KIQ852020 KSM852020 LCI852020 LME852020 LWA852020 MFW852020 MPS852020 MZO852020 NJK852020 NTG852020 ODC852020 OMY852020 OWU852020 PGQ852020 PQM852020 QAI852020 QKE852020 QUA852020 RDW852020 RNS852020 RXO852020 SHK852020 SRG852020 TBC852020 TKY852020 TUU852020 UEQ852020 UOM852020 UYI852020 VIE852020 VSA852020 WBW852020 WLS852020 WVO852020 G917556 JC917556 SY917556 ACU917556 AMQ917556 AWM917556 BGI917556 BQE917556 CAA917556 CJW917556 CTS917556 DDO917556 DNK917556 DXG917556 EHC917556 EQY917556 FAU917556 FKQ917556 FUM917556 GEI917556 GOE917556 GYA917556 HHW917556 HRS917556 IBO917556 ILK917556 IVG917556 JFC917556 JOY917556 JYU917556 KIQ917556 KSM917556 LCI917556 LME917556 LWA917556 MFW917556 MPS917556 MZO917556 NJK917556 NTG917556 ODC917556 OMY917556 OWU917556 PGQ917556 PQM917556 QAI917556 QKE917556 QUA917556 RDW917556 RNS917556 RXO917556 SHK917556 SRG917556 TBC917556 TKY917556 TUU917556 UEQ917556 UOM917556 UYI917556 VIE917556 VSA917556 WBW917556 WLS917556 WVO917556 G983092 JC983092 SY983092 ACU983092 AMQ983092 AWM983092 BGI983092 BQE983092 CAA983092 CJW983092 CTS983092 DDO983092 DNK983092 DXG983092 EHC983092 EQY983092 FAU983092 FKQ983092 FUM983092 GEI983092 GOE983092 GYA983092 HHW983092 HRS983092 IBO983092 ILK983092 IVG983092 JFC983092 JOY983092 JYU983092 KIQ983092 KSM983092 LCI983092 LME983092 LWA983092 MFW983092 MPS983092 MZO983092 NJK983092 NTG983092 ODC983092 OMY983092 OWU983092 PGQ983092 PQM983092 QAI983092 QKE983092 QUA983092 RDW983092 RNS983092 RXO983092 SHK983092 SRG983092 TBC983092 TKY983092 TUU983092 UEQ983092 UOM983092 UYI983092 VIE983092 VSA983092 WBW983092 WLS983092 WVO983092 G32 JC32 SY32 ACU32 AMQ32 AWM32 BGI32 BQE32 CAA32 CJW32 CTS32 DDO32 DNK32 DXG32 EHC32 EQY32 FAU32 FKQ32 FUM32 GEI32 GOE32 GYA32 HHW32 HRS32 IBO32 ILK32 IVG32 JFC32 JOY32 JYU32 KIQ32 KSM32 LCI32 LME32 LWA32 MFW32 MPS32 MZO32 NJK32 NTG32 ODC32 OMY32 OWU32 PGQ32 PQM32 QAI32 QKE32 QUA32 RDW32 RNS32 RXO32 SHK32 SRG32 TBC32 TKY32 TUU32 UEQ32 UOM32 UYI32 VIE32 VSA32 WBW32 WLS32 WVO32 G65568 JC65568 SY65568 ACU65568 AMQ65568 AWM65568 BGI65568 BQE65568 CAA65568 CJW65568 CTS65568 DDO65568 DNK65568 DXG65568 EHC65568 EQY65568 FAU65568 FKQ65568 FUM65568 GEI65568 GOE65568 GYA65568 HHW65568 HRS65568 IBO65568 ILK65568 IVG65568 JFC65568 JOY65568 JYU65568 KIQ65568 KSM65568 LCI65568 LME65568 LWA65568 MFW65568 MPS65568 MZO65568 NJK65568 NTG65568 ODC65568 OMY65568 OWU65568 PGQ65568 PQM65568 QAI65568 QKE65568 QUA65568 RDW65568 RNS65568 RXO65568 SHK65568 SRG65568 TBC65568 TKY65568 TUU65568 UEQ65568 UOM65568 UYI65568 VIE65568 VSA65568 WBW65568 WLS65568 WVO65568 G131104 JC131104 SY131104 ACU131104 AMQ131104 AWM131104 BGI131104 BQE131104 CAA131104 CJW131104 CTS131104 DDO131104 DNK131104 DXG131104 EHC131104 EQY131104 FAU131104 FKQ131104 FUM131104 GEI131104 GOE131104 GYA131104 HHW131104 HRS131104 IBO131104 ILK131104 IVG131104 JFC131104 JOY131104 JYU131104 KIQ131104 KSM131104 LCI131104 LME131104 LWA131104 MFW131104 MPS131104 MZO131104 NJK131104 NTG131104 ODC131104 OMY131104 OWU131104 PGQ131104 PQM131104 QAI131104 QKE131104 QUA131104 RDW131104 RNS131104 RXO131104 SHK131104 SRG131104 TBC131104 TKY131104 TUU131104 UEQ131104 UOM131104 UYI131104 VIE131104 VSA131104 WBW131104 WLS131104 WVO131104 G196640 JC196640 SY196640 ACU196640 AMQ196640 AWM196640 BGI196640 BQE196640 CAA196640 CJW196640 CTS196640 DDO196640 DNK196640 DXG196640 EHC196640 EQY196640 FAU196640 FKQ196640 FUM196640 GEI196640 GOE196640 GYA196640 HHW196640 HRS196640 IBO196640 ILK196640 IVG196640 JFC196640 JOY196640 JYU196640 KIQ196640 KSM196640 LCI196640 LME196640 LWA196640 MFW196640 MPS196640 MZO196640 NJK196640 NTG196640 ODC196640 OMY196640 OWU196640 PGQ196640 PQM196640 QAI196640 QKE196640 QUA196640 RDW196640 RNS196640 RXO196640 SHK196640 SRG196640 TBC196640 TKY196640 TUU196640 UEQ196640 UOM196640 UYI196640 VIE196640 VSA196640 WBW196640 WLS196640 WVO196640 G262176 JC262176 SY262176 ACU262176 AMQ262176 AWM262176 BGI262176 BQE262176 CAA262176 CJW262176 CTS262176 DDO262176 DNK262176 DXG262176 EHC262176 EQY262176 FAU262176 FKQ262176 FUM262176 GEI262176 GOE262176 GYA262176 HHW262176 HRS262176 IBO262176 ILK262176 IVG262176 JFC262176 JOY262176 JYU262176 KIQ262176 KSM262176 LCI262176 LME262176 LWA262176 MFW262176 MPS262176 MZO262176 NJK262176 NTG262176 ODC262176 OMY262176 OWU262176 PGQ262176 PQM262176 QAI262176 QKE262176 QUA262176 RDW262176 RNS262176 RXO262176 SHK262176 SRG262176 TBC262176 TKY262176 TUU262176 UEQ262176 UOM262176 UYI262176 VIE262176 VSA262176 WBW262176 WLS262176 WVO262176 G327712 JC327712 SY327712 ACU327712 AMQ327712 AWM327712 BGI327712 BQE327712 CAA327712 CJW327712 CTS327712 DDO327712 DNK327712 DXG327712 EHC327712 EQY327712 FAU327712 FKQ327712 FUM327712 GEI327712 GOE327712 GYA327712 HHW327712 HRS327712 IBO327712 ILK327712 IVG327712 JFC327712 JOY327712 JYU327712 KIQ327712 KSM327712 LCI327712 LME327712 LWA327712 MFW327712 MPS327712 MZO327712 NJK327712 NTG327712 ODC327712 OMY327712 OWU327712 PGQ327712 PQM327712 QAI327712 QKE327712 QUA327712 RDW327712 RNS327712 RXO327712 SHK327712 SRG327712 TBC327712 TKY327712 TUU327712 UEQ327712 UOM327712 UYI327712 VIE327712 VSA327712 WBW327712 WLS327712 WVO327712 G393248 JC393248 SY393248 ACU393248 AMQ393248 AWM393248 BGI393248 BQE393248 CAA393248 CJW393248 CTS393248 DDO393248 DNK393248 DXG393248 EHC393248 EQY393248 FAU393248 FKQ393248 FUM393248 GEI393248 GOE393248 GYA393248 HHW393248 HRS393248 IBO393248 ILK393248 IVG393248 JFC393248 JOY393248 JYU393248 KIQ393248 KSM393248 LCI393248 LME393248 LWA393248 MFW393248 MPS393248 MZO393248 NJK393248 NTG393248 ODC393248 OMY393248 OWU393248 PGQ393248 PQM393248 QAI393248 QKE393248 QUA393248 RDW393248 RNS393248 RXO393248 SHK393248 SRG393248 TBC393248 TKY393248 TUU393248 UEQ393248 UOM393248 UYI393248 VIE393248 VSA393248 WBW393248 WLS393248 WVO393248 G458784 JC458784 SY458784 ACU458784 AMQ458784 AWM458784 BGI458784 BQE458784 CAA458784 CJW458784 CTS458784 DDO458784 DNK458784 DXG458784 EHC458784 EQY458784 FAU458784 FKQ458784 FUM458784 GEI458784 GOE458784 GYA458784 HHW458784 HRS458784 IBO458784 ILK458784 IVG458784 JFC458784 JOY458784 JYU458784 KIQ458784 KSM458784 LCI458784 LME458784 LWA458784 MFW458784 MPS458784 MZO458784 NJK458784 NTG458784 ODC458784 OMY458784 OWU458784 PGQ458784 PQM458784 QAI458784 QKE458784 QUA458784 RDW458784 RNS458784 RXO458784 SHK458784 SRG458784 TBC458784 TKY458784 TUU458784 UEQ458784 UOM458784 UYI458784 VIE458784 VSA458784 WBW458784 WLS458784 WVO458784 G524320 JC524320 SY524320 ACU524320 AMQ524320 AWM524320 BGI524320 BQE524320 CAA524320 CJW524320 CTS524320 DDO524320 DNK524320 DXG524320 EHC524320 EQY524320 FAU524320 FKQ524320 FUM524320 GEI524320 GOE524320 GYA524320 HHW524320 HRS524320 IBO524320 ILK524320 IVG524320 JFC524320 JOY524320 JYU524320 KIQ524320 KSM524320 LCI524320 LME524320 LWA524320 MFW524320 MPS524320 MZO524320 NJK524320 NTG524320 ODC524320 OMY524320 OWU524320 PGQ524320 PQM524320 QAI524320 QKE524320 QUA524320 RDW524320 RNS524320 RXO524320 SHK524320 SRG524320 TBC524320 TKY524320 TUU524320 UEQ524320 UOM524320 UYI524320 VIE524320 VSA524320 WBW524320 WLS524320 WVO524320 G589856 JC589856 SY589856 ACU589856 AMQ589856 AWM589856 BGI589856 BQE589856 CAA589856 CJW589856 CTS589856 DDO589856 DNK589856 DXG589856 EHC589856 EQY589856 FAU589856 FKQ589856 FUM589856 GEI589856 GOE589856 GYA589856 HHW589856 HRS589856 IBO589856 ILK589856 IVG589856 JFC589856 JOY589856 JYU589856 KIQ589856 KSM589856 LCI589856 LME589856 LWA589856 MFW589856 MPS589856 MZO589856 NJK589856 NTG589856 ODC589856 OMY589856 OWU589856 PGQ589856 PQM589856 QAI589856 QKE589856 QUA589856 RDW589856 RNS589856 RXO589856 SHK589856 SRG589856 TBC589856 TKY589856 TUU589856 UEQ589856 UOM589856 UYI589856 VIE589856 VSA589856 WBW589856 WLS589856 WVO589856 G655392 JC655392 SY655392 ACU655392 AMQ655392 AWM655392 BGI655392 BQE655392 CAA655392 CJW655392 CTS655392 DDO655392 DNK655392 DXG655392 EHC655392 EQY655392 FAU655392 FKQ655392 FUM655392 GEI655392 GOE655392 GYA655392 HHW655392 HRS655392 IBO655392 ILK655392 IVG655392 JFC655392 JOY655392 JYU655392 KIQ655392 KSM655392 LCI655392 LME655392 LWA655392 MFW655392 MPS655392 MZO655392 NJK655392 NTG655392 ODC655392 OMY655392 OWU655392 PGQ655392 PQM655392 QAI655392 QKE655392 QUA655392 RDW655392 RNS655392 RXO655392 SHK655392 SRG655392 TBC655392 TKY655392 TUU655392 UEQ655392 UOM655392 UYI655392 VIE655392 VSA655392 WBW655392 WLS655392 WVO655392 G720928 JC720928 SY720928 ACU720928 AMQ720928 AWM720928 BGI720928 BQE720928 CAA720928 CJW720928 CTS720928 DDO720928 DNK720928 DXG720928 EHC720928 EQY720928 FAU720928 FKQ720928 FUM720928 GEI720928 GOE720928 GYA720928 HHW720928 HRS720928 IBO720928 ILK720928 IVG720928 JFC720928 JOY720928 JYU720928 KIQ720928 KSM720928 LCI720928 LME720928 LWA720928 MFW720928 MPS720928 MZO720928 NJK720928 NTG720928 ODC720928 OMY720928 OWU720928 PGQ720928 PQM720928 QAI720928 QKE720928 QUA720928 RDW720928 RNS720928 RXO720928 SHK720928 SRG720928 TBC720928 TKY720928 TUU720928 UEQ720928 UOM720928 UYI720928 VIE720928 VSA720928 WBW720928 WLS720928 WVO720928 G786464 JC786464 SY786464 ACU786464 AMQ786464 AWM786464 BGI786464 BQE786464 CAA786464 CJW786464 CTS786464 DDO786464 DNK786464 DXG786464 EHC786464 EQY786464 FAU786464 FKQ786464 FUM786464 GEI786464 GOE786464 GYA786464 HHW786464 HRS786464 IBO786464 ILK786464 IVG786464 JFC786464 JOY786464 JYU786464 KIQ786464 KSM786464 LCI786464 LME786464 LWA786464 MFW786464 MPS786464 MZO786464 NJK786464 NTG786464 ODC786464 OMY786464 OWU786464 PGQ786464 PQM786464 QAI786464 QKE786464 QUA786464 RDW786464 RNS786464 RXO786464 SHK786464 SRG786464 TBC786464 TKY786464 TUU786464 UEQ786464 UOM786464 UYI786464 VIE786464 VSA786464 WBW786464 WLS786464 WVO786464 G852000 JC852000 SY852000 ACU852000 AMQ852000 AWM852000 BGI852000 BQE852000 CAA852000 CJW852000 CTS852000 DDO852000 DNK852000 DXG852000 EHC852000 EQY852000 FAU852000 FKQ852000 FUM852000 GEI852000 GOE852000 GYA852000 HHW852000 HRS852000 IBO852000 ILK852000 IVG852000 JFC852000 JOY852000 JYU852000 KIQ852000 KSM852000 LCI852000 LME852000 LWA852000 MFW852000 MPS852000 MZO852000 NJK852000 NTG852000 ODC852000 OMY852000 OWU852000 PGQ852000 PQM852000 QAI852000 QKE852000 QUA852000 RDW852000 RNS852000 RXO852000 SHK852000 SRG852000 TBC852000 TKY852000 TUU852000 UEQ852000 UOM852000 UYI852000 VIE852000 VSA852000 WBW852000 WLS852000 WVO852000 G917536 JC917536 SY917536 ACU917536 AMQ917536 AWM917536 BGI917536 BQE917536 CAA917536 CJW917536 CTS917536 DDO917536 DNK917536 DXG917536 EHC917536 EQY917536 FAU917536 FKQ917536 FUM917536 GEI917536 GOE917536 GYA917536 HHW917536 HRS917536 IBO917536 ILK917536 IVG917536 JFC917536 JOY917536 JYU917536 KIQ917536 KSM917536 LCI917536 LME917536 LWA917536 MFW917536 MPS917536 MZO917536 NJK917536 NTG917536 ODC917536 OMY917536 OWU917536 PGQ917536 PQM917536 QAI917536 QKE917536 QUA917536 RDW917536 RNS917536 RXO917536 SHK917536 SRG917536 TBC917536 TKY917536 TUU917536 UEQ917536 UOM917536 UYI917536 VIE917536 VSA917536 WBW917536 WLS917536 WVO917536 G983072 JC983072 SY983072 ACU983072 AMQ983072 AWM983072 BGI983072 BQE983072 CAA983072 CJW983072 CTS983072 DDO983072 DNK983072 DXG983072 EHC983072 EQY983072 FAU983072 FKQ983072 FUM983072 GEI983072 GOE983072 GYA983072 HHW983072 HRS983072 IBO983072 ILK983072 IVG983072 JFC983072 JOY983072 JYU983072 KIQ983072 KSM983072 LCI983072 LME983072 LWA983072 MFW983072 MPS983072 MZO983072 NJK983072 NTG983072 ODC983072 OMY983072 OWU983072 PGQ983072 PQM983072 QAI983072 QKE983072 QUA983072 RDW983072 RNS983072 RXO983072 SHK983072 SRG983072 TBC983072 TKY983072 TUU983072 UEQ983072 UOM983072 UYI983072 VIE983072 VSA983072 WBW983072 WLS983072 WVO983072 G36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G65572 JC65572 SY65572 ACU65572 AMQ65572 AWM65572 BGI65572 BQE65572 CAA65572 CJW65572 CTS65572 DDO65572 DNK65572 DXG65572 EHC65572 EQY65572 FAU65572 FKQ65572 FUM65572 GEI65572 GOE65572 GYA65572 HHW65572 HRS65572 IBO65572 ILK65572 IVG65572 JFC65572 JOY65572 JYU65572 KIQ65572 KSM65572 LCI65572 LME65572 LWA65572 MFW65572 MPS65572 MZO65572 NJK65572 NTG65572 ODC65572 OMY65572 OWU65572 PGQ65572 PQM65572 QAI65572 QKE65572 QUA65572 RDW65572 RNS65572 RXO65572 SHK65572 SRG65572 TBC65572 TKY65572 TUU65572 UEQ65572 UOM65572 UYI65572 VIE65572 VSA65572 WBW65572 WLS65572 WVO65572 G131108 JC131108 SY131108 ACU131108 AMQ131108 AWM131108 BGI131108 BQE131108 CAA131108 CJW131108 CTS131108 DDO131108 DNK131108 DXG131108 EHC131108 EQY131108 FAU131108 FKQ131108 FUM131108 GEI131108 GOE131108 GYA131108 HHW131108 HRS131108 IBO131108 ILK131108 IVG131108 JFC131108 JOY131108 JYU131108 KIQ131108 KSM131108 LCI131108 LME131108 LWA131108 MFW131108 MPS131108 MZO131108 NJK131108 NTG131108 ODC131108 OMY131108 OWU131108 PGQ131108 PQM131108 QAI131108 QKE131108 QUA131108 RDW131108 RNS131108 RXO131108 SHK131108 SRG131108 TBC131108 TKY131108 TUU131108 UEQ131108 UOM131108 UYI131108 VIE131108 VSA131108 WBW131108 WLS131108 WVO131108 G196644 JC196644 SY196644 ACU196644 AMQ196644 AWM196644 BGI196644 BQE196644 CAA196644 CJW196644 CTS196644 DDO196644 DNK196644 DXG196644 EHC196644 EQY196644 FAU196644 FKQ196644 FUM196644 GEI196644 GOE196644 GYA196644 HHW196644 HRS196644 IBO196644 ILK196644 IVG196644 JFC196644 JOY196644 JYU196644 KIQ196644 KSM196644 LCI196644 LME196644 LWA196644 MFW196644 MPS196644 MZO196644 NJK196644 NTG196644 ODC196644 OMY196644 OWU196644 PGQ196644 PQM196644 QAI196644 QKE196644 QUA196644 RDW196644 RNS196644 RXO196644 SHK196644 SRG196644 TBC196644 TKY196644 TUU196644 UEQ196644 UOM196644 UYI196644 VIE196644 VSA196644 WBW196644 WLS196644 WVO196644 G262180 JC262180 SY262180 ACU262180 AMQ262180 AWM262180 BGI262180 BQE262180 CAA262180 CJW262180 CTS262180 DDO262180 DNK262180 DXG262180 EHC262180 EQY262180 FAU262180 FKQ262180 FUM262180 GEI262180 GOE262180 GYA262180 HHW262180 HRS262180 IBO262180 ILK262180 IVG262180 JFC262180 JOY262180 JYU262180 KIQ262180 KSM262180 LCI262180 LME262180 LWA262180 MFW262180 MPS262180 MZO262180 NJK262180 NTG262180 ODC262180 OMY262180 OWU262180 PGQ262180 PQM262180 QAI262180 QKE262180 QUA262180 RDW262180 RNS262180 RXO262180 SHK262180 SRG262180 TBC262180 TKY262180 TUU262180 UEQ262180 UOM262180 UYI262180 VIE262180 VSA262180 WBW262180 WLS262180 WVO262180 G327716 JC327716 SY327716 ACU327716 AMQ327716 AWM327716 BGI327716 BQE327716 CAA327716 CJW327716 CTS327716 DDO327716 DNK327716 DXG327716 EHC327716 EQY327716 FAU327716 FKQ327716 FUM327716 GEI327716 GOE327716 GYA327716 HHW327716 HRS327716 IBO327716 ILK327716 IVG327716 JFC327716 JOY327716 JYU327716 KIQ327716 KSM327716 LCI327716 LME327716 LWA327716 MFW327716 MPS327716 MZO327716 NJK327716 NTG327716 ODC327716 OMY327716 OWU327716 PGQ327716 PQM327716 QAI327716 QKE327716 QUA327716 RDW327716 RNS327716 RXO327716 SHK327716 SRG327716 TBC327716 TKY327716 TUU327716 UEQ327716 UOM327716 UYI327716 VIE327716 VSA327716 WBW327716 WLS327716 WVO327716 G393252 JC393252 SY393252 ACU393252 AMQ393252 AWM393252 BGI393252 BQE393252 CAA393252 CJW393252 CTS393252 DDO393252 DNK393252 DXG393252 EHC393252 EQY393252 FAU393252 FKQ393252 FUM393252 GEI393252 GOE393252 GYA393252 HHW393252 HRS393252 IBO393252 ILK393252 IVG393252 JFC393252 JOY393252 JYU393252 KIQ393252 KSM393252 LCI393252 LME393252 LWA393252 MFW393252 MPS393252 MZO393252 NJK393252 NTG393252 ODC393252 OMY393252 OWU393252 PGQ393252 PQM393252 QAI393252 QKE393252 QUA393252 RDW393252 RNS393252 RXO393252 SHK393252 SRG393252 TBC393252 TKY393252 TUU393252 UEQ393252 UOM393252 UYI393252 VIE393252 VSA393252 WBW393252 WLS393252 WVO393252 G458788 JC458788 SY458788 ACU458788 AMQ458788 AWM458788 BGI458788 BQE458788 CAA458788 CJW458788 CTS458788 DDO458788 DNK458788 DXG458788 EHC458788 EQY458788 FAU458788 FKQ458788 FUM458788 GEI458788 GOE458788 GYA458788 HHW458788 HRS458788 IBO458788 ILK458788 IVG458788 JFC458788 JOY458788 JYU458788 KIQ458788 KSM458788 LCI458788 LME458788 LWA458788 MFW458788 MPS458788 MZO458788 NJK458788 NTG458788 ODC458788 OMY458788 OWU458788 PGQ458788 PQM458788 QAI458788 QKE458788 QUA458788 RDW458788 RNS458788 RXO458788 SHK458788 SRG458788 TBC458788 TKY458788 TUU458788 UEQ458788 UOM458788 UYI458788 VIE458788 VSA458788 WBW458788 WLS458788 WVO458788 G524324 JC524324 SY524324 ACU524324 AMQ524324 AWM524324 BGI524324 BQE524324 CAA524324 CJW524324 CTS524324 DDO524324 DNK524324 DXG524324 EHC524324 EQY524324 FAU524324 FKQ524324 FUM524324 GEI524324 GOE524324 GYA524324 HHW524324 HRS524324 IBO524324 ILK524324 IVG524324 JFC524324 JOY524324 JYU524324 KIQ524324 KSM524324 LCI524324 LME524324 LWA524324 MFW524324 MPS524324 MZO524324 NJK524324 NTG524324 ODC524324 OMY524324 OWU524324 PGQ524324 PQM524324 QAI524324 QKE524324 QUA524324 RDW524324 RNS524324 RXO524324 SHK524324 SRG524324 TBC524324 TKY524324 TUU524324 UEQ524324 UOM524324 UYI524324 VIE524324 VSA524324 WBW524324 WLS524324 WVO524324 G589860 JC589860 SY589860 ACU589860 AMQ589860 AWM589860 BGI589860 BQE589860 CAA589860 CJW589860 CTS589860 DDO589860 DNK589860 DXG589860 EHC589860 EQY589860 FAU589860 FKQ589860 FUM589860 GEI589860 GOE589860 GYA589860 HHW589860 HRS589860 IBO589860 ILK589860 IVG589860 JFC589860 JOY589860 JYU589860 KIQ589860 KSM589860 LCI589860 LME589860 LWA589860 MFW589860 MPS589860 MZO589860 NJK589860 NTG589860 ODC589860 OMY589860 OWU589860 PGQ589860 PQM589860 QAI589860 QKE589860 QUA589860 RDW589860 RNS589860 RXO589860 SHK589860 SRG589860 TBC589860 TKY589860 TUU589860 UEQ589860 UOM589860 UYI589860 VIE589860 VSA589860 WBW589860 WLS589860 WVO589860 G655396 JC655396 SY655396 ACU655396 AMQ655396 AWM655396 BGI655396 BQE655396 CAA655396 CJW655396 CTS655396 DDO655396 DNK655396 DXG655396 EHC655396 EQY655396 FAU655396 FKQ655396 FUM655396 GEI655396 GOE655396 GYA655396 HHW655396 HRS655396 IBO655396 ILK655396 IVG655396 JFC655396 JOY655396 JYU655396 KIQ655396 KSM655396 LCI655396 LME655396 LWA655396 MFW655396 MPS655396 MZO655396 NJK655396 NTG655396 ODC655396 OMY655396 OWU655396 PGQ655396 PQM655396 QAI655396 QKE655396 QUA655396 RDW655396 RNS655396 RXO655396 SHK655396 SRG655396 TBC655396 TKY655396 TUU655396 UEQ655396 UOM655396 UYI655396 VIE655396 VSA655396 WBW655396 WLS655396 WVO655396 G720932 JC720932 SY720932 ACU720932 AMQ720932 AWM720932 BGI720932 BQE720932 CAA720932 CJW720932 CTS720932 DDO720932 DNK720932 DXG720932 EHC720932 EQY720932 FAU720932 FKQ720932 FUM720932 GEI720932 GOE720932 GYA720932 HHW720932 HRS720932 IBO720932 ILK720932 IVG720932 JFC720932 JOY720932 JYU720932 KIQ720932 KSM720932 LCI720932 LME720932 LWA720932 MFW720932 MPS720932 MZO720932 NJK720932 NTG720932 ODC720932 OMY720932 OWU720932 PGQ720932 PQM720932 QAI720932 QKE720932 QUA720932 RDW720932 RNS720932 RXO720932 SHK720932 SRG720932 TBC720932 TKY720932 TUU720932 UEQ720932 UOM720932 UYI720932 VIE720932 VSA720932 WBW720932 WLS720932 WVO720932 G786468 JC786468 SY786468 ACU786468 AMQ786468 AWM786468 BGI786468 BQE786468 CAA786468 CJW786468 CTS786468 DDO786468 DNK786468 DXG786468 EHC786468 EQY786468 FAU786468 FKQ786468 FUM786468 GEI786468 GOE786468 GYA786468 HHW786468 HRS786468 IBO786468 ILK786468 IVG786468 JFC786468 JOY786468 JYU786468 KIQ786468 KSM786468 LCI786468 LME786468 LWA786468 MFW786468 MPS786468 MZO786468 NJK786468 NTG786468 ODC786468 OMY786468 OWU786468 PGQ786468 PQM786468 QAI786468 QKE786468 QUA786468 RDW786468 RNS786468 RXO786468 SHK786468 SRG786468 TBC786468 TKY786468 TUU786468 UEQ786468 UOM786468 UYI786468 VIE786468 VSA786468 WBW786468 WLS786468 WVO786468 G852004 JC852004 SY852004 ACU852004 AMQ852004 AWM852004 BGI852004 BQE852004 CAA852004 CJW852004 CTS852004 DDO852004 DNK852004 DXG852004 EHC852004 EQY852004 FAU852004 FKQ852004 FUM852004 GEI852004 GOE852004 GYA852004 HHW852004 HRS852004 IBO852004 ILK852004 IVG852004 JFC852004 JOY852004 JYU852004 KIQ852004 KSM852004 LCI852004 LME852004 LWA852004 MFW852004 MPS852004 MZO852004 NJK852004 NTG852004 ODC852004 OMY852004 OWU852004 PGQ852004 PQM852004 QAI852004 QKE852004 QUA852004 RDW852004 RNS852004 RXO852004 SHK852004 SRG852004 TBC852004 TKY852004 TUU852004 UEQ852004 UOM852004 UYI852004 VIE852004 VSA852004 WBW852004 WLS852004 WVO852004 G917540 JC917540 SY917540 ACU917540 AMQ917540 AWM917540 BGI917540 BQE917540 CAA917540 CJW917540 CTS917540 DDO917540 DNK917540 DXG917540 EHC917540 EQY917540 FAU917540 FKQ917540 FUM917540 GEI917540 GOE917540 GYA917540 HHW917540 HRS917540 IBO917540 ILK917540 IVG917540 JFC917540 JOY917540 JYU917540 KIQ917540 KSM917540 LCI917540 LME917540 LWA917540 MFW917540 MPS917540 MZO917540 NJK917540 NTG917540 ODC917540 OMY917540 OWU917540 PGQ917540 PQM917540 QAI917540 QKE917540 QUA917540 RDW917540 RNS917540 RXO917540 SHK917540 SRG917540 TBC917540 TKY917540 TUU917540 UEQ917540 UOM917540 UYI917540 VIE917540 VSA917540 WBW917540 WLS917540 WVO917540 G983076 JC983076 SY983076 ACU983076 AMQ983076 AWM983076 BGI983076 BQE983076 CAA983076 CJW983076 CTS983076 DDO983076 DNK983076 DXG983076 EHC983076 EQY983076 FAU983076 FKQ983076 FUM983076 GEI983076 GOE983076 GYA983076 HHW983076 HRS983076 IBO983076 ILK983076 IVG983076 JFC983076 JOY983076 JYU983076 KIQ983076 KSM983076 LCI983076 LME983076 LWA983076 MFW983076 MPS983076 MZO983076 NJK983076 NTG983076 ODC983076 OMY983076 OWU983076 PGQ983076 PQM983076 QAI983076 QKE983076 QUA983076 RDW983076 RNS983076 RXO983076 SHK983076 SRG983076 TBC983076 TKY983076 TUU983076 UEQ983076 UOM983076 UYI983076 VIE983076 VSA983076 WBW983076 WLS983076 WVO983076 G56 JC56 SY56 ACU56 AMQ56 AWM56 BGI56 BQE56 CAA56 CJW56 CTS56 DDO56 DNK56 DXG56 EHC56 EQY56 FAU56 FKQ56 FUM56 GEI56 GOE56 GYA56 HHW56 HRS56 IBO56 ILK56 IVG56 JFC56 JOY56 JYU56 KIQ56 KSM56 LCI56 LME56 LWA56 MFW56 MPS56 MZO56 NJK56 NTG56 ODC56 OMY56 OWU56 PGQ56 PQM56 QAI56 QKE56 QUA56 RDW56 RNS56 RXO56 SHK56 SRG56 TBC56 TKY56 TUU56 UEQ56 UOM56 UYI56 VIE56 VSA56 WBW56 WLS56 WVO56 G65592 JC65592 SY65592 ACU65592 AMQ65592 AWM65592 BGI65592 BQE65592 CAA65592 CJW65592 CTS65592 DDO65592 DNK65592 DXG65592 EHC65592 EQY65592 FAU65592 FKQ65592 FUM65592 GEI65592 GOE65592 GYA65592 HHW65592 HRS65592 IBO65592 ILK65592 IVG65592 JFC65592 JOY65592 JYU65592 KIQ65592 KSM65592 LCI65592 LME65592 LWA65592 MFW65592 MPS65592 MZO65592 NJK65592 NTG65592 ODC65592 OMY65592 OWU65592 PGQ65592 PQM65592 QAI65592 QKE65592 QUA65592 RDW65592 RNS65592 RXO65592 SHK65592 SRG65592 TBC65592 TKY65592 TUU65592 UEQ65592 UOM65592 UYI65592 VIE65592 VSA65592 WBW65592 WLS65592 WVO65592 G131128 JC131128 SY131128 ACU131128 AMQ131128 AWM131128 BGI131128 BQE131128 CAA131128 CJW131128 CTS131128 DDO131128 DNK131128 DXG131128 EHC131128 EQY131128 FAU131128 FKQ131128 FUM131128 GEI131128 GOE131128 GYA131128 HHW131128 HRS131128 IBO131128 ILK131128 IVG131128 JFC131128 JOY131128 JYU131128 KIQ131128 KSM131128 LCI131128 LME131128 LWA131128 MFW131128 MPS131128 MZO131128 NJK131128 NTG131128 ODC131128 OMY131128 OWU131128 PGQ131128 PQM131128 QAI131128 QKE131128 QUA131128 RDW131128 RNS131128 RXO131128 SHK131128 SRG131128 TBC131128 TKY131128 TUU131128 UEQ131128 UOM131128 UYI131128 VIE131128 VSA131128 WBW131128 WLS131128 WVO131128 G196664 JC196664 SY196664 ACU196664 AMQ196664 AWM196664 BGI196664 BQE196664 CAA196664 CJW196664 CTS196664 DDO196664 DNK196664 DXG196664 EHC196664 EQY196664 FAU196664 FKQ196664 FUM196664 GEI196664 GOE196664 GYA196664 HHW196664 HRS196664 IBO196664 ILK196664 IVG196664 JFC196664 JOY196664 JYU196664 KIQ196664 KSM196664 LCI196664 LME196664 LWA196664 MFW196664 MPS196664 MZO196664 NJK196664 NTG196664 ODC196664 OMY196664 OWU196664 PGQ196664 PQM196664 QAI196664 QKE196664 QUA196664 RDW196664 RNS196664 RXO196664 SHK196664 SRG196664 TBC196664 TKY196664 TUU196664 UEQ196664 UOM196664 UYI196664 VIE196664 VSA196664 WBW196664 WLS196664 WVO196664 G262200 JC262200 SY262200 ACU262200 AMQ262200 AWM262200 BGI262200 BQE262200 CAA262200 CJW262200 CTS262200 DDO262200 DNK262200 DXG262200 EHC262200 EQY262200 FAU262200 FKQ262200 FUM262200 GEI262200 GOE262200 GYA262200 HHW262200 HRS262200 IBO262200 ILK262200 IVG262200 JFC262200 JOY262200 JYU262200 KIQ262200 KSM262200 LCI262200 LME262200 LWA262200 MFW262200 MPS262200 MZO262200 NJK262200 NTG262200 ODC262200 OMY262200 OWU262200 PGQ262200 PQM262200 QAI262200 QKE262200 QUA262200 RDW262200 RNS262200 RXO262200 SHK262200 SRG262200 TBC262200 TKY262200 TUU262200 UEQ262200 UOM262200 UYI262200 VIE262200 VSA262200 WBW262200 WLS262200 WVO262200 G327736 JC327736 SY327736 ACU327736 AMQ327736 AWM327736 BGI327736 BQE327736 CAA327736 CJW327736 CTS327736 DDO327736 DNK327736 DXG327736 EHC327736 EQY327736 FAU327736 FKQ327736 FUM327736 GEI327736 GOE327736 GYA327736 HHW327736 HRS327736 IBO327736 ILK327736 IVG327736 JFC327736 JOY327736 JYU327736 KIQ327736 KSM327736 LCI327736 LME327736 LWA327736 MFW327736 MPS327736 MZO327736 NJK327736 NTG327736 ODC327736 OMY327736 OWU327736 PGQ327736 PQM327736 QAI327736 QKE327736 QUA327736 RDW327736 RNS327736 RXO327736 SHK327736 SRG327736 TBC327736 TKY327736 TUU327736 UEQ327736 UOM327736 UYI327736 VIE327736 VSA327736 WBW327736 WLS327736 WVO327736 G393272 JC393272 SY393272 ACU393272 AMQ393272 AWM393272 BGI393272 BQE393272 CAA393272 CJW393272 CTS393272 DDO393272 DNK393272 DXG393272 EHC393272 EQY393272 FAU393272 FKQ393272 FUM393272 GEI393272 GOE393272 GYA393272 HHW393272 HRS393272 IBO393272 ILK393272 IVG393272 JFC393272 JOY393272 JYU393272 KIQ393272 KSM393272 LCI393272 LME393272 LWA393272 MFW393272 MPS393272 MZO393272 NJK393272 NTG393272 ODC393272 OMY393272 OWU393272 PGQ393272 PQM393272 QAI393272 QKE393272 QUA393272 RDW393272 RNS393272 RXO393272 SHK393272 SRG393272 TBC393272 TKY393272 TUU393272 UEQ393272 UOM393272 UYI393272 VIE393272 VSA393272 WBW393272 WLS393272 WVO393272 G458808 JC458808 SY458808 ACU458808 AMQ458808 AWM458808 BGI458808 BQE458808 CAA458808 CJW458808 CTS458808 DDO458808 DNK458808 DXG458808 EHC458808 EQY458808 FAU458808 FKQ458808 FUM458808 GEI458808 GOE458808 GYA458808 HHW458808 HRS458808 IBO458808 ILK458808 IVG458808 JFC458808 JOY458808 JYU458808 KIQ458808 KSM458808 LCI458808 LME458808 LWA458808 MFW458808 MPS458808 MZO458808 NJK458808 NTG458808 ODC458808 OMY458808 OWU458808 PGQ458808 PQM458808 QAI458808 QKE458808 QUA458808 RDW458808 RNS458808 RXO458808 SHK458808 SRG458808 TBC458808 TKY458808 TUU458808 UEQ458808 UOM458808 UYI458808 VIE458808 VSA458808 WBW458808 WLS458808 WVO458808 G524344 JC524344 SY524344 ACU524344 AMQ524344 AWM524344 BGI524344 BQE524344 CAA524344 CJW524344 CTS524344 DDO524344 DNK524344 DXG524344 EHC524344 EQY524344 FAU524344 FKQ524344 FUM524344 GEI524344 GOE524344 GYA524344 HHW524344 HRS524344 IBO524344 ILK524344 IVG524344 JFC524344 JOY524344 JYU524344 KIQ524344 KSM524344 LCI524344 LME524344 LWA524344 MFW524344 MPS524344 MZO524344 NJK524344 NTG524344 ODC524344 OMY524344 OWU524344 PGQ524344 PQM524344 QAI524344 QKE524344 QUA524344 RDW524344 RNS524344 RXO524344 SHK524344 SRG524344 TBC524344 TKY524344 TUU524344 UEQ524344 UOM524344 UYI524344 VIE524344 VSA524344 WBW524344 WLS524344 WVO524344 G589880 JC589880 SY589880 ACU589880 AMQ589880 AWM589880 BGI589880 BQE589880 CAA589880 CJW589880 CTS589880 DDO589880 DNK589880 DXG589880 EHC589880 EQY589880 FAU589880 FKQ589880 FUM589880 GEI589880 GOE589880 GYA589880 HHW589880 HRS589880 IBO589880 ILK589880 IVG589880 JFC589880 JOY589880 JYU589880 KIQ589880 KSM589880 LCI589880 LME589880 LWA589880 MFW589880 MPS589880 MZO589880 NJK589880 NTG589880 ODC589880 OMY589880 OWU589880 PGQ589880 PQM589880 QAI589880 QKE589880 QUA589880 RDW589880 RNS589880 RXO589880 SHK589880 SRG589880 TBC589880 TKY589880 TUU589880 UEQ589880 UOM589880 UYI589880 VIE589880 VSA589880 WBW589880 WLS589880 WVO589880 G655416 JC655416 SY655416 ACU655416 AMQ655416 AWM655416 BGI655416 BQE655416 CAA655416 CJW655416 CTS655416 DDO655416 DNK655416 DXG655416 EHC655416 EQY655416 FAU655416 FKQ655416 FUM655416 GEI655416 GOE655416 GYA655416 HHW655416 HRS655416 IBO655416 ILK655416 IVG655416 JFC655416 JOY655416 JYU655416 KIQ655416 KSM655416 LCI655416 LME655416 LWA655416 MFW655416 MPS655416 MZO655416 NJK655416 NTG655416 ODC655416 OMY655416 OWU655416 PGQ655416 PQM655416 QAI655416 QKE655416 QUA655416 RDW655416 RNS655416 RXO655416 SHK655416 SRG655416 TBC655416 TKY655416 TUU655416 UEQ655416 UOM655416 UYI655416 VIE655416 VSA655416 WBW655416 WLS655416 WVO655416 G720952 JC720952 SY720952 ACU720952 AMQ720952 AWM720952 BGI720952 BQE720952 CAA720952 CJW720952 CTS720952 DDO720952 DNK720952 DXG720952 EHC720952 EQY720952 FAU720952 FKQ720952 FUM720952 GEI720952 GOE720952 GYA720952 HHW720952 HRS720952 IBO720952 ILK720952 IVG720952 JFC720952 JOY720952 JYU720952 KIQ720952 KSM720952 LCI720952 LME720952 LWA720952 MFW720952 MPS720952 MZO720952 NJK720952 NTG720952 ODC720952 OMY720952 OWU720952 PGQ720952 PQM720952 QAI720952 QKE720952 QUA720952 RDW720952 RNS720952 RXO720952 SHK720952 SRG720952 TBC720952 TKY720952 TUU720952 UEQ720952 UOM720952 UYI720952 VIE720952 VSA720952 WBW720952 WLS720952 WVO720952 G786488 JC786488 SY786488 ACU786488 AMQ786488 AWM786488 BGI786488 BQE786488 CAA786488 CJW786488 CTS786488 DDO786488 DNK786488 DXG786488 EHC786488 EQY786488 FAU786488 FKQ786488 FUM786488 GEI786488 GOE786488 GYA786488 HHW786488 HRS786488 IBO786488 ILK786488 IVG786488 JFC786488 JOY786488 JYU786488 KIQ786488 KSM786488 LCI786488 LME786488 LWA786488 MFW786488 MPS786488 MZO786488 NJK786488 NTG786488 ODC786488 OMY786488 OWU786488 PGQ786488 PQM786488 QAI786488 QKE786488 QUA786488 RDW786488 RNS786488 RXO786488 SHK786488 SRG786488 TBC786488 TKY786488 TUU786488 UEQ786488 UOM786488 UYI786488 VIE786488 VSA786488 WBW786488 WLS786488 WVO786488 G852024 JC852024 SY852024 ACU852024 AMQ852024 AWM852024 BGI852024 BQE852024 CAA852024 CJW852024 CTS852024 DDO852024 DNK852024 DXG852024 EHC852024 EQY852024 FAU852024 FKQ852024 FUM852024 GEI852024 GOE852024 GYA852024 HHW852024 HRS852024 IBO852024 ILK852024 IVG852024 JFC852024 JOY852024 JYU852024 KIQ852024 KSM852024 LCI852024 LME852024 LWA852024 MFW852024 MPS852024 MZO852024 NJK852024 NTG852024 ODC852024 OMY852024 OWU852024 PGQ852024 PQM852024 QAI852024 QKE852024 QUA852024 RDW852024 RNS852024 RXO852024 SHK852024 SRG852024 TBC852024 TKY852024 TUU852024 UEQ852024 UOM852024 UYI852024 VIE852024 VSA852024 WBW852024 WLS852024 WVO852024 G917560 JC917560 SY917560 ACU917560 AMQ917560 AWM917560 BGI917560 BQE917560 CAA917560 CJW917560 CTS917560 DDO917560 DNK917560 DXG917560 EHC917560 EQY917560 FAU917560 FKQ917560 FUM917560 GEI917560 GOE917560 GYA917560 HHW917560 HRS917560 IBO917560 ILK917560 IVG917560 JFC917560 JOY917560 JYU917560 KIQ917560 KSM917560 LCI917560 LME917560 LWA917560 MFW917560 MPS917560 MZO917560 NJK917560 NTG917560 ODC917560 OMY917560 OWU917560 PGQ917560 PQM917560 QAI917560 QKE917560 QUA917560 RDW917560 RNS917560 RXO917560 SHK917560 SRG917560 TBC917560 TKY917560 TUU917560 UEQ917560 UOM917560 UYI917560 VIE917560 VSA917560 WBW917560 WLS917560 WVO917560 G983096 JC983096 SY983096 ACU983096 AMQ983096 AWM983096 BGI983096 BQE983096 CAA983096 CJW983096 CTS983096 DDO983096 DNK983096 DXG983096 EHC983096 EQY983096 FAU983096 FKQ983096 FUM983096 GEI983096 GOE983096 GYA983096 HHW983096 HRS983096 IBO983096 ILK983096 IVG983096 JFC983096 JOY983096 JYU983096 KIQ983096 KSM983096 LCI983096 LME983096 LWA983096 MFW983096 MPS983096 MZO983096 NJK983096 NTG983096 ODC983096 OMY983096 OWU983096 PGQ983096 PQM983096 QAI983096 QKE983096 QUA983096 RDW983096 RNS983096 RXO983096 SHK983096 SRG983096 TBC983096 TKY983096 TUU983096 UEQ983096 UOM983096 UYI983096 VIE983096 VSA983096 WBW983096 WLS983096 WVO983096 G60 JC60 SY60 ACU60 AMQ60 AWM60 BGI60 BQE60 CAA60 CJW60 CTS60 DDO60 DNK60 DXG60 EHC60 EQY60 FAU60 FKQ60 FUM60 GEI60 GOE60 GYA60 HHW60 HRS60 IBO60 ILK60 IVG60 JFC60 JOY60 JYU60 KIQ60 KSM60 LCI60 LME60 LWA60 MFW60 MPS60 MZO60 NJK60 NTG60 ODC60 OMY60 OWU60 PGQ60 PQM60 QAI60 QKE60 QUA60 RDW60 RNS60 RXO60 SHK60 SRG60 TBC60 TKY60 TUU60 UEQ60 UOM60 UYI60 VIE60 VSA60 WBW60 WLS60 WVO60 G65596 JC65596 SY65596 ACU65596 AMQ65596 AWM65596 BGI65596 BQE65596 CAA65596 CJW65596 CTS65596 DDO65596 DNK65596 DXG65596 EHC65596 EQY65596 FAU65596 FKQ65596 FUM65596 GEI65596 GOE65596 GYA65596 HHW65596 HRS65596 IBO65596 ILK65596 IVG65596 JFC65596 JOY65596 JYU65596 KIQ65596 KSM65596 LCI65596 LME65596 LWA65596 MFW65596 MPS65596 MZO65596 NJK65596 NTG65596 ODC65596 OMY65596 OWU65596 PGQ65596 PQM65596 QAI65596 QKE65596 QUA65596 RDW65596 RNS65596 RXO65596 SHK65596 SRG65596 TBC65596 TKY65596 TUU65596 UEQ65596 UOM65596 UYI65596 VIE65596 VSA65596 WBW65596 WLS65596 WVO65596 G131132 JC131132 SY131132 ACU131132 AMQ131132 AWM131132 BGI131132 BQE131132 CAA131132 CJW131132 CTS131132 DDO131132 DNK131132 DXG131132 EHC131132 EQY131132 FAU131132 FKQ131132 FUM131132 GEI131132 GOE131132 GYA131132 HHW131132 HRS131132 IBO131132 ILK131132 IVG131132 JFC131132 JOY131132 JYU131132 KIQ131132 KSM131132 LCI131132 LME131132 LWA131132 MFW131132 MPS131132 MZO131132 NJK131132 NTG131132 ODC131132 OMY131132 OWU131132 PGQ131132 PQM131132 QAI131132 QKE131132 QUA131132 RDW131132 RNS131132 RXO131132 SHK131132 SRG131132 TBC131132 TKY131132 TUU131132 UEQ131132 UOM131132 UYI131132 VIE131132 VSA131132 WBW131132 WLS131132 WVO131132 G196668 JC196668 SY196668 ACU196668 AMQ196668 AWM196668 BGI196668 BQE196668 CAA196668 CJW196668 CTS196668 DDO196668 DNK196668 DXG196668 EHC196668 EQY196668 FAU196668 FKQ196668 FUM196668 GEI196668 GOE196668 GYA196668 HHW196668 HRS196668 IBO196668 ILK196668 IVG196668 JFC196668 JOY196668 JYU196668 KIQ196668 KSM196668 LCI196668 LME196668 LWA196668 MFW196668 MPS196668 MZO196668 NJK196668 NTG196668 ODC196668 OMY196668 OWU196668 PGQ196668 PQM196668 QAI196668 QKE196668 QUA196668 RDW196668 RNS196668 RXO196668 SHK196668 SRG196668 TBC196668 TKY196668 TUU196668 UEQ196668 UOM196668 UYI196668 VIE196668 VSA196668 WBW196668 WLS196668 WVO196668 G262204 JC262204 SY262204 ACU262204 AMQ262204 AWM262204 BGI262204 BQE262204 CAA262204 CJW262204 CTS262204 DDO262204 DNK262204 DXG262204 EHC262204 EQY262204 FAU262204 FKQ262204 FUM262204 GEI262204 GOE262204 GYA262204 HHW262204 HRS262204 IBO262204 ILK262204 IVG262204 JFC262204 JOY262204 JYU262204 KIQ262204 KSM262204 LCI262204 LME262204 LWA262204 MFW262204 MPS262204 MZO262204 NJK262204 NTG262204 ODC262204 OMY262204 OWU262204 PGQ262204 PQM262204 QAI262204 QKE262204 QUA262204 RDW262204 RNS262204 RXO262204 SHK262204 SRG262204 TBC262204 TKY262204 TUU262204 UEQ262204 UOM262204 UYI262204 VIE262204 VSA262204 WBW262204 WLS262204 WVO262204 G327740 JC327740 SY327740 ACU327740 AMQ327740 AWM327740 BGI327740 BQE327740 CAA327740 CJW327740 CTS327740 DDO327740 DNK327740 DXG327740 EHC327740 EQY327740 FAU327740 FKQ327740 FUM327740 GEI327740 GOE327740 GYA327740 HHW327740 HRS327740 IBO327740 ILK327740 IVG327740 JFC327740 JOY327740 JYU327740 KIQ327740 KSM327740 LCI327740 LME327740 LWA327740 MFW327740 MPS327740 MZO327740 NJK327740 NTG327740 ODC327740 OMY327740 OWU327740 PGQ327740 PQM327740 QAI327740 QKE327740 QUA327740 RDW327740 RNS327740 RXO327740 SHK327740 SRG327740 TBC327740 TKY327740 TUU327740 UEQ327740 UOM327740 UYI327740 VIE327740 VSA327740 WBW327740 WLS327740 WVO327740 G393276 JC393276 SY393276 ACU393276 AMQ393276 AWM393276 BGI393276 BQE393276 CAA393276 CJW393276 CTS393276 DDO393276 DNK393276 DXG393276 EHC393276 EQY393276 FAU393276 FKQ393276 FUM393276 GEI393276 GOE393276 GYA393276 HHW393276 HRS393276 IBO393276 ILK393276 IVG393276 JFC393276 JOY393276 JYU393276 KIQ393276 KSM393276 LCI393276 LME393276 LWA393276 MFW393276 MPS393276 MZO393276 NJK393276 NTG393276 ODC393276 OMY393276 OWU393276 PGQ393276 PQM393276 QAI393276 QKE393276 QUA393276 RDW393276 RNS393276 RXO393276 SHK393276 SRG393276 TBC393276 TKY393276 TUU393276 UEQ393276 UOM393276 UYI393276 VIE393276 VSA393276 WBW393276 WLS393276 WVO393276 G458812 JC458812 SY458812 ACU458812 AMQ458812 AWM458812 BGI458812 BQE458812 CAA458812 CJW458812 CTS458812 DDO458812 DNK458812 DXG458812 EHC458812 EQY458812 FAU458812 FKQ458812 FUM458812 GEI458812 GOE458812 GYA458812 HHW458812 HRS458812 IBO458812 ILK458812 IVG458812 JFC458812 JOY458812 JYU458812 KIQ458812 KSM458812 LCI458812 LME458812 LWA458812 MFW458812 MPS458812 MZO458812 NJK458812 NTG458812 ODC458812 OMY458812 OWU458812 PGQ458812 PQM458812 QAI458812 QKE458812 QUA458812 RDW458812 RNS458812 RXO458812 SHK458812 SRG458812 TBC458812 TKY458812 TUU458812 UEQ458812 UOM458812 UYI458812 VIE458812 VSA458812 WBW458812 WLS458812 WVO458812 G524348 JC524348 SY524348 ACU524348 AMQ524348 AWM524348 BGI524348 BQE524348 CAA524348 CJW524348 CTS524348 DDO524348 DNK524348 DXG524348 EHC524348 EQY524348 FAU524348 FKQ524348 FUM524348 GEI524348 GOE524348 GYA524348 HHW524348 HRS524348 IBO524348 ILK524348 IVG524348 JFC524348 JOY524348 JYU524348 KIQ524348 KSM524348 LCI524348 LME524348 LWA524348 MFW524348 MPS524348 MZO524348 NJK524348 NTG524348 ODC524348 OMY524348 OWU524348 PGQ524348 PQM524348 QAI524348 QKE524348 QUA524348 RDW524348 RNS524348 RXO524348 SHK524348 SRG524348 TBC524348 TKY524348 TUU524348 UEQ524348 UOM524348 UYI524348 VIE524348 VSA524348 WBW524348 WLS524348 WVO524348 G589884 JC589884 SY589884 ACU589884 AMQ589884 AWM589884 BGI589884 BQE589884 CAA589884 CJW589884 CTS589884 DDO589884 DNK589884 DXG589884 EHC589884 EQY589884 FAU589884 FKQ589884 FUM589884 GEI589884 GOE589884 GYA589884 HHW589884 HRS589884 IBO589884 ILK589884 IVG589884 JFC589884 JOY589884 JYU589884 KIQ589884 KSM589884 LCI589884 LME589884 LWA589884 MFW589884 MPS589884 MZO589884 NJK589884 NTG589884 ODC589884 OMY589884 OWU589884 PGQ589884 PQM589884 QAI589884 QKE589884 QUA589884 RDW589884 RNS589884 RXO589884 SHK589884 SRG589884 TBC589884 TKY589884 TUU589884 UEQ589884 UOM589884 UYI589884 VIE589884 VSA589884 WBW589884 WLS589884 WVO589884 G655420 JC655420 SY655420 ACU655420 AMQ655420 AWM655420 BGI655420 BQE655420 CAA655420 CJW655420 CTS655420 DDO655420 DNK655420 DXG655420 EHC655420 EQY655420 FAU655420 FKQ655420 FUM655420 GEI655420 GOE655420 GYA655420 HHW655420 HRS655420 IBO655420 ILK655420 IVG655420 JFC655420 JOY655420 JYU655420 KIQ655420 KSM655420 LCI655420 LME655420 LWA655420 MFW655420 MPS655420 MZO655420 NJK655420 NTG655420 ODC655420 OMY655420 OWU655420 PGQ655420 PQM655420 QAI655420 QKE655420 QUA655420 RDW655420 RNS655420 RXO655420 SHK655420 SRG655420 TBC655420 TKY655420 TUU655420 UEQ655420 UOM655420 UYI655420 VIE655420 VSA655420 WBW655420 WLS655420 WVO655420 G720956 JC720956 SY720956 ACU720956 AMQ720956 AWM720956 BGI720956 BQE720956 CAA720956 CJW720956 CTS720956 DDO720956 DNK720956 DXG720956 EHC720956 EQY720956 FAU720956 FKQ720956 FUM720956 GEI720956 GOE720956 GYA720956 HHW720956 HRS720956 IBO720956 ILK720956 IVG720956 JFC720956 JOY720956 JYU720956 KIQ720956 KSM720956 LCI720956 LME720956 LWA720956 MFW720956 MPS720956 MZO720956 NJK720956 NTG720956 ODC720956 OMY720956 OWU720956 PGQ720956 PQM720956 QAI720956 QKE720956 QUA720956 RDW720956 RNS720956 RXO720956 SHK720956 SRG720956 TBC720956 TKY720956 TUU720956 UEQ720956 UOM720956 UYI720956 VIE720956 VSA720956 WBW720956 WLS720956 WVO720956 G786492 JC786492 SY786492 ACU786492 AMQ786492 AWM786492 BGI786492 BQE786492 CAA786492 CJW786492 CTS786492 DDO786492 DNK786492 DXG786492 EHC786492 EQY786492 FAU786492 FKQ786492 FUM786492 GEI786492 GOE786492 GYA786492 HHW786492 HRS786492 IBO786492 ILK786492 IVG786492 JFC786492 JOY786492 JYU786492 KIQ786492 KSM786492 LCI786492 LME786492 LWA786492 MFW786492 MPS786492 MZO786492 NJK786492 NTG786492 ODC786492 OMY786492 OWU786492 PGQ786492 PQM786492 QAI786492 QKE786492 QUA786492 RDW786492 RNS786492 RXO786492 SHK786492 SRG786492 TBC786492 TKY786492 TUU786492 UEQ786492 UOM786492 UYI786492 VIE786492 VSA786492 WBW786492 WLS786492 WVO786492 G852028 JC852028 SY852028 ACU852028 AMQ852028 AWM852028 BGI852028 BQE852028 CAA852028 CJW852028 CTS852028 DDO852028 DNK852028 DXG852028 EHC852028 EQY852028 FAU852028 FKQ852028 FUM852028 GEI852028 GOE852028 GYA852028 HHW852028 HRS852028 IBO852028 ILK852028 IVG852028 JFC852028 JOY852028 JYU852028 KIQ852028 KSM852028 LCI852028 LME852028 LWA852028 MFW852028 MPS852028 MZO852028 NJK852028 NTG852028 ODC852028 OMY852028 OWU852028 PGQ852028 PQM852028 QAI852028 QKE852028 QUA852028 RDW852028 RNS852028 RXO852028 SHK852028 SRG852028 TBC852028 TKY852028 TUU852028 UEQ852028 UOM852028 UYI852028 VIE852028 VSA852028 WBW852028 WLS852028 WVO852028 G917564 JC917564 SY917564 ACU917564 AMQ917564 AWM917564 BGI917564 BQE917564 CAA917564 CJW917564 CTS917564 DDO917564 DNK917564 DXG917564 EHC917564 EQY917564 FAU917564 FKQ917564 FUM917564 GEI917564 GOE917564 GYA917564 HHW917564 HRS917564 IBO917564 ILK917564 IVG917564 JFC917564 JOY917564 JYU917564 KIQ917564 KSM917564 LCI917564 LME917564 LWA917564 MFW917564 MPS917564 MZO917564 NJK917564 NTG917564 ODC917564 OMY917564 OWU917564 PGQ917564 PQM917564 QAI917564 QKE917564 QUA917564 RDW917564 RNS917564 RXO917564 SHK917564 SRG917564 TBC917564 TKY917564 TUU917564 UEQ917564 UOM917564 UYI917564 VIE917564 VSA917564 WBW917564 WLS917564 WVO917564 G983100 JC983100 SY983100 ACU983100 AMQ983100 AWM983100 BGI983100 BQE983100 CAA983100 CJW983100 CTS983100 DDO983100 DNK983100 DXG983100 EHC983100 EQY983100 FAU983100 FKQ983100 FUM983100 GEI983100 GOE983100 GYA983100 HHW983100 HRS983100 IBO983100 ILK983100 IVG983100 JFC983100 JOY983100 JYU983100 KIQ983100 KSM983100 LCI983100 LME983100 LWA983100 MFW983100 MPS983100 MZO983100 NJK983100 NTG983100 ODC983100 OMY983100 OWU983100 PGQ983100 PQM983100 QAI983100 QKE983100 QUA983100 RDW983100 RNS983100 RXO983100 SHK983100 SRG983100 TBC983100 TKY983100 TUU983100 UEQ983100 UOM983100 UYI983100 VIE983100 VSA983100 WBW983100 WLS983100 WVO983100 G64 JC64 SY64 ACU64 AMQ64 AWM64 BGI64 BQE64 CAA64 CJW64 CTS64 DDO64 DNK64 DXG64 EHC64 EQY64 FAU64 FKQ64 FUM64 GEI64 GOE64 GYA64 HHW64 HRS64 IBO64 ILK64 IVG64 JFC64 JOY64 JYU64 KIQ64 KSM64 LCI64 LME64 LWA64 MFW64 MPS64 MZO64 NJK64 NTG64 ODC64 OMY64 OWU64 PGQ64 PQM64 QAI64 QKE64 QUA64 RDW64 RNS64 RXO64 SHK64 SRG64 TBC64 TKY64 TUU64 UEQ64 UOM64 UYI64 VIE64 VSA64 WBW64 WLS64 WVO64 G65600 JC65600 SY65600 ACU65600 AMQ65600 AWM65600 BGI65600 BQE65600 CAA65600 CJW65600 CTS65600 DDO65600 DNK65600 DXG65600 EHC65600 EQY65600 FAU65600 FKQ65600 FUM65600 GEI65600 GOE65600 GYA65600 HHW65600 HRS65600 IBO65600 ILK65600 IVG65600 JFC65600 JOY65600 JYU65600 KIQ65600 KSM65600 LCI65600 LME65600 LWA65600 MFW65600 MPS65600 MZO65600 NJK65600 NTG65600 ODC65600 OMY65600 OWU65600 PGQ65600 PQM65600 QAI65600 QKE65600 QUA65600 RDW65600 RNS65600 RXO65600 SHK65600 SRG65600 TBC65600 TKY65600 TUU65600 UEQ65600 UOM65600 UYI65600 VIE65600 VSA65600 WBW65600 WLS65600 WVO65600 G131136 JC131136 SY131136 ACU131136 AMQ131136 AWM131136 BGI131136 BQE131136 CAA131136 CJW131136 CTS131136 DDO131136 DNK131136 DXG131136 EHC131136 EQY131136 FAU131136 FKQ131136 FUM131136 GEI131136 GOE131136 GYA131136 HHW131136 HRS131136 IBO131136 ILK131136 IVG131136 JFC131136 JOY131136 JYU131136 KIQ131136 KSM131136 LCI131136 LME131136 LWA131136 MFW131136 MPS131136 MZO131136 NJK131136 NTG131136 ODC131136 OMY131136 OWU131136 PGQ131136 PQM131136 QAI131136 QKE131136 QUA131136 RDW131136 RNS131136 RXO131136 SHK131136 SRG131136 TBC131136 TKY131136 TUU131136 UEQ131136 UOM131136 UYI131136 VIE131136 VSA131136 WBW131136 WLS131136 WVO131136 G196672 JC196672 SY196672 ACU196672 AMQ196672 AWM196672 BGI196672 BQE196672 CAA196672 CJW196672 CTS196672 DDO196672 DNK196672 DXG196672 EHC196672 EQY196672 FAU196672 FKQ196672 FUM196672 GEI196672 GOE196672 GYA196672 HHW196672 HRS196672 IBO196672 ILK196672 IVG196672 JFC196672 JOY196672 JYU196672 KIQ196672 KSM196672 LCI196672 LME196672 LWA196672 MFW196672 MPS196672 MZO196672 NJK196672 NTG196672 ODC196672 OMY196672 OWU196672 PGQ196672 PQM196672 QAI196672 QKE196672 QUA196672 RDW196672 RNS196672 RXO196672 SHK196672 SRG196672 TBC196672 TKY196672 TUU196672 UEQ196672 UOM196672 UYI196672 VIE196672 VSA196672 WBW196672 WLS196672 WVO196672 G262208 JC262208 SY262208 ACU262208 AMQ262208 AWM262208 BGI262208 BQE262208 CAA262208 CJW262208 CTS262208 DDO262208 DNK262208 DXG262208 EHC262208 EQY262208 FAU262208 FKQ262208 FUM262208 GEI262208 GOE262208 GYA262208 HHW262208 HRS262208 IBO262208 ILK262208 IVG262208 JFC262208 JOY262208 JYU262208 KIQ262208 KSM262208 LCI262208 LME262208 LWA262208 MFW262208 MPS262208 MZO262208 NJK262208 NTG262208 ODC262208 OMY262208 OWU262208 PGQ262208 PQM262208 QAI262208 QKE262208 QUA262208 RDW262208 RNS262208 RXO262208 SHK262208 SRG262208 TBC262208 TKY262208 TUU262208 UEQ262208 UOM262208 UYI262208 VIE262208 VSA262208 WBW262208 WLS262208 WVO262208 G327744 JC327744 SY327744 ACU327744 AMQ327744 AWM327744 BGI327744 BQE327744 CAA327744 CJW327744 CTS327744 DDO327744 DNK327744 DXG327744 EHC327744 EQY327744 FAU327744 FKQ327744 FUM327744 GEI327744 GOE327744 GYA327744 HHW327744 HRS327744 IBO327744 ILK327744 IVG327744 JFC327744 JOY327744 JYU327744 KIQ327744 KSM327744 LCI327744 LME327744 LWA327744 MFW327744 MPS327744 MZO327744 NJK327744 NTG327744 ODC327744 OMY327744 OWU327744 PGQ327744 PQM327744 QAI327744 QKE327744 QUA327744 RDW327744 RNS327744 RXO327744 SHK327744 SRG327744 TBC327744 TKY327744 TUU327744 UEQ327744 UOM327744 UYI327744 VIE327744 VSA327744 WBW327744 WLS327744 WVO327744 G393280 JC393280 SY393280 ACU393280 AMQ393280 AWM393280 BGI393280 BQE393280 CAA393280 CJW393280 CTS393280 DDO393280 DNK393280 DXG393280 EHC393280 EQY393280 FAU393280 FKQ393280 FUM393280 GEI393280 GOE393280 GYA393280 HHW393280 HRS393280 IBO393280 ILK393280 IVG393280 JFC393280 JOY393280 JYU393280 KIQ393280 KSM393280 LCI393280 LME393280 LWA393280 MFW393280 MPS393280 MZO393280 NJK393280 NTG393280 ODC393280 OMY393280 OWU393280 PGQ393280 PQM393280 QAI393280 QKE393280 QUA393280 RDW393280 RNS393280 RXO393280 SHK393280 SRG393280 TBC393280 TKY393280 TUU393280 UEQ393280 UOM393280 UYI393280 VIE393280 VSA393280 WBW393280 WLS393280 WVO393280 G458816 JC458816 SY458816 ACU458816 AMQ458816 AWM458816 BGI458816 BQE458816 CAA458816 CJW458816 CTS458816 DDO458816 DNK458816 DXG458816 EHC458816 EQY458816 FAU458816 FKQ458816 FUM458816 GEI458816 GOE458816 GYA458816 HHW458816 HRS458816 IBO458816 ILK458816 IVG458816 JFC458816 JOY458816 JYU458816 KIQ458816 KSM458816 LCI458816 LME458816 LWA458816 MFW458816 MPS458816 MZO458816 NJK458816 NTG458816 ODC458816 OMY458816 OWU458816 PGQ458816 PQM458816 QAI458816 QKE458816 QUA458816 RDW458816 RNS458816 RXO458816 SHK458816 SRG458816 TBC458816 TKY458816 TUU458816 UEQ458816 UOM458816 UYI458816 VIE458816 VSA458816 WBW458816 WLS458816 WVO458816 G524352 JC524352 SY524352 ACU524352 AMQ524352 AWM524352 BGI524352 BQE524352 CAA524352 CJW524352 CTS524352 DDO524352 DNK524352 DXG524352 EHC524352 EQY524352 FAU524352 FKQ524352 FUM524352 GEI524352 GOE524352 GYA524352 HHW524352 HRS524352 IBO524352 ILK524352 IVG524352 JFC524352 JOY524352 JYU524352 KIQ524352 KSM524352 LCI524352 LME524352 LWA524352 MFW524352 MPS524352 MZO524352 NJK524352 NTG524352 ODC524352 OMY524352 OWU524352 PGQ524352 PQM524352 QAI524352 QKE524352 QUA524352 RDW524352 RNS524352 RXO524352 SHK524352 SRG524352 TBC524352 TKY524352 TUU524352 UEQ524352 UOM524352 UYI524352 VIE524352 VSA524352 WBW524352 WLS524352 WVO524352 G589888 JC589888 SY589888 ACU589888 AMQ589888 AWM589888 BGI589888 BQE589888 CAA589888 CJW589888 CTS589888 DDO589888 DNK589888 DXG589888 EHC589888 EQY589888 FAU589888 FKQ589888 FUM589888 GEI589888 GOE589888 GYA589888 HHW589888 HRS589888 IBO589888 ILK589888 IVG589888 JFC589888 JOY589888 JYU589888 KIQ589888 KSM589888 LCI589888 LME589888 LWA589888 MFW589888 MPS589888 MZO589888 NJK589888 NTG589888 ODC589888 OMY589888 OWU589888 PGQ589888 PQM589888 QAI589888 QKE589888 QUA589888 RDW589888 RNS589888 RXO589888 SHK589888 SRG589888 TBC589888 TKY589888 TUU589888 UEQ589888 UOM589888 UYI589888 VIE589888 VSA589888 WBW589888 WLS589888 WVO589888 G655424 JC655424 SY655424 ACU655424 AMQ655424 AWM655424 BGI655424 BQE655424 CAA655424 CJW655424 CTS655424 DDO655424 DNK655424 DXG655424 EHC655424 EQY655424 FAU655424 FKQ655424 FUM655424 GEI655424 GOE655424 GYA655424 HHW655424 HRS655424 IBO655424 ILK655424 IVG655424 JFC655424 JOY655424 JYU655424 KIQ655424 KSM655424 LCI655424 LME655424 LWA655424 MFW655424 MPS655424 MZO655424 NJK655424 NTG655424 ODC655424 OMY655424 OWU655424 PGQ655424 PQM655424 QAI655424 QKE655424 QUA655424 RDW655424 RNS655424 RXO655424 SHK655424 SRG655424 TBC655424 TKY655424 TUU655424 UEQ655424 UOM655424 UYI655424 VIE655424 VSA655424 WBW655424 WLS655424 WVO655424 G720960 JC720960 SY720960 ACU720960 AMQ720960 AWM720960 BGI720960 BQE720960 CAA720960 CJW720960 CTS720960 DDO720960 DNK720960 DXG720960 EHC720960 EQY720960 FAU720960 FKQ720960 FUM720960 GEI720960 GOE720960 GYA720960 HHW720960 HRS720960 IBO720960 ILK720960 IVG720960 JFC720960 JOY720960 JYU720960 KIQ720960 KSM720960 LCI720960 LME720960 LWA720960 MFW720960 MPS720960 MZO720960 NJK720960 NTG720960 ODC720960 OMY720960 OWU720960 PGQ720960 PQM720960 QAI720960 QKE720960 QUA720960 RDW720960 RNS720960 RXO720960 SHK720960 SRG720960 TBC720960 TKY720960 TUU720960 UEQ720960 UOM720960 UYI720960 VIE720960 VSA720960 WBW720960 WLS720960 WVO720960 G786496 JC786496 SY786496 ACU786496 AMQ786496 AWM786496 BGI786496 BQE786496 CAA786496 CJW786496 CTS786496 DDO786496 DNK786496 DXG786496 EHC786496 EQY786496 FAU786496 FKQ786496 FUM786496 GEI786496 GOE786496 GYA786496 HHW786496 HRS786496 IBO786496 ILK786496 IVG786496 JFC786496 JOY786496 JYU786496 KIQ786496 KSM786496 LCI786496 LME786496 LWA786496 MFW786496 MPS786496 MZO786496 NJK786496 NTG786496 ODC786496 OMY786496 OWU786496 PGQ786496 PQM786496 QAI786496 QKE786496 QUA786496 RDW786496 RNS786496 RXO786496 SHK786496 SRG786496 TBC786496 TKY786496 TUU786496 UEQ786496 UOM786496 UYI786496 VIE786496 VSA786496 WBW786496 WLS786496 WVO786496 G852032 JC852032 SY852032 ACU852032 AMQ852032 AWM852032 BGI852032 BQE852032 CAA852032 CJW852032 CTS852032 DDO852032 DNK852032 DXG852032 EHC852032 EQY852032 FAU852032 FKQ852032 FUM852032 GEI852032 GOE852032 GYA852032 HHW852032 HRS852032 IBO852032 ILK852032 IVG852032 JFC852032 JOY852032 JYU852032 KIQ852032 KSM852032 LCI852032 LME852032 LWA852032 MFW852032 MPS852032 MZO852032 NJK852032 NTG852032 ODC852032 OMY852032 OWU852032 PGQ852032 PQM852032 QAI852032 QKE852032 QUA852032 RDW852032 RNS852032 RXO852032 SHK852032 SRG852032 TBC852032 TKY852032 TUU852032 UEQ852032 UOM852032 UYI852032 VIE852032 VSA852032 WBW852032 WLS852032 WVO852032 G917568 JC917568 SY917568 ACU917568 AMQ917568 AWM917568 BGI917568 BQE917568 CAA917568 CJW917568 CTS917568 DDO917568 DNK917568 DXG917568 EHC917568 EQY917568 FAU917568 FKQ917568 FUM917568 GEI917568 GOE917568 GYA917568 HHW917568 HRS917568 IBO917568 ILK917568 IVG917568 JFC917568 JOY917568 JYU917568 KIQ917568 KSM917568 LCI917568 LME917568 LWA917568 MFW917568 MPS917568 MZO917568 NJK917568 NTG917568 ODC917568 OMY917568 OWU917568 PGQ917568 PQM917568 QAI917568 QKE917568 QUA917568 RDW917568 RNS917568 RXO917568 SHK917568 SRG917568 TBC917568 TKY917568 TUU917568 UEQ917568 UOM917568 UYI917568 VIE917568 VSA917568 WBW917568 WLS917568 WVO917568 G983104 JC983104 SY983104 ACU983104 AMQ983104 AWM983104 BGI983104 BQE983104 CAA983104 CJW983104 CTS983104 DDO983104 DNK983104 DXG983104 EHC983104 EQY983104 FAU983104 FKQ983104 FUM983104 GEI983104 GOE983104 GYA983104 HHW983104 HRS983104 IBO983104 ILK983104 IVG983104 JFC983104 JOY983104 JYU983104 KIQ983104 KSM983104 LCI983104 LME983104 LWA983104 MFW983104 MPS983104 MZO983104 NJK983104 NTG983104 ODC983104 OMY983104 OWU983104 PGQ983104 PQM983104 QAI983104 QKE983104 QUA983104 RDW983104 RNS983104 RXO983104 SHK983104 SRG983104 TBC983104 TKY983104 TUU983104 UEQ983104 UOM983104 UYI983104 VIE983104 VSA983104 WBW983104 WLS983104 WVO983104 G68 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G65604 JC65604 SY65604 ACU65604 AMQ65604 AWM65604 BGI65604 BQE65604 CAA65604 CJW65604 CTS65604 DDO65604 DNK65604 DXG65604 EHC65604 EQY65604 FAU65604 FKQ65604 FUM65604 GEI65604 GOE65604 GYA65604 HHW65604 HRS65604 IBO65604 ILK65604 IVG65604 JFC65604 JOY65604 JYU65604 KIQ65604 KSM65604 LCI65604 LME65604 LWA65604 MFW65604 MPS65604 MZO65604 NJK65604 NTG65604 ODC65604 OMY65604 OWU65604 PGQ65604 PQM65604 QAI65604 QKE65604 QUA65604 RDW65604 RNS65604 RXO65604 SHK65604 SRG65604 TBC65604 TKY65604 TUU65604 UEQ65604 UOM65604 UYI65604 VIE65604 VSA65604 WBW65604 WLS65604 WVO65604 G131140 JC131140 SY131140 ACU131140 AMQ131140 AWM131140 BGI131140 BQE131140 CAA131140 CJW131140 CTS131140 DDO131140 DNK131140 DXG131140 EHC131140 EQY131140 FAU131140 FKQ131140 FUM131140 GEI131140 GOE131140 GYA131140 HHW131140 HRS131140 IBO131140 ILK131140 IVG131140 JFC131140 JOY131140 JYU131140 KIQ131140 KSM131140 LCI131140 LME131140 LWA131140 MFW131140 MPS131140 MZO131140 NJK131140 NTG131140 ODC131140 OMY131140 OWU131140 PGQ131140 PQM131140 QAI131140 QKE131140 QUA131140 RDW131140 RNS131140 RXO131140 SHK131140 SRG131140 TBC131140 TKY131140 TUU131140 UEQ131140 UOM131140 UYI131140 VIE131140 VSA131140 WBW131140 WLS131140 WVO131140 G196676 JC196676 SY196676 ACU196676 AMQ196676 AWM196676 BGI196676 BQE196676 CAA196676 CJW196676 CTS196676 DDO196676 DNK196676 DXG196676 EHC196676 EQY196676 FAU196676 FKQ196676 FUM196676 GEI196676 GOE196676 GYA196676 HHW196676 HRS196676 IBO196676 ILK196676 IVG196676 JFC196676 JOY196676 JYU196676 KIQ196676 KSM196676 LCI196676 LME196676 LWA196676 MFW196676 MPS196676 MZO196676 NJK196676 NTG196676 ODC196676 OMY196676 OWU196676 PGQ196676 PQM196676 QAI196676 QKE196676 QUA196676 RDW196676 RNS196676 RXO196676 SHK196676 SRG196676 TBC196676 TKY196676 TUU196676 UEQ196676 UOM196676 UYI196676 VIE196676 VSA196676 WBW196676 WLS196676 WVO196676 G262212 JC262212 SY262212 ACU262212 AMQ262212 AWM262212 BGI262212 BQE262212 CAA262212 CJW262212 CTS262212 DDO262212 DNK262212 DXG262212 EHC262212 EQY262212 FAU262212 FKQ262212 FUM262212 GEI262212 GOE262212 GYA262212 HHW262212 HRS262212 IBO262212 ILK262212 IVG262212 JFC262212 JOY262212 JYU262212 KIQ262212 KSM262212 LCI262212 LME262212 LWA262212 MFW262212 MPS262212 MZO262212 NJK262212 NTG262212 ODC262212 OMY262212 OWU262212 PGQ262212 PQM262212 QAI262212 QKE262212 QUA262212 RDW262212 RNS262212 RXO262212 SHK262212 SRG262212 TBC262212 TKY262212 TUU262212 UEQ262212 UOM262212 UYI262212 VIE262212 VSA262212 WBW262212 WLS262212 WVO262212 G327748 JC327748 SY327748 ACU327748 AMQ327748 AWM327748 BGI327748 BQE327748 CAA327748 CJW327748 CTS327748 DDO327748 DNK327748 DXG327748 EHC327748 EQY327748 FAU327748 FKQ327748 FUM327748 GEI327748 GOE327748 GYA327748 HHW327748 HRS327748 IBO327748 ILK327748 IVG327748 JFC327748 JOY327748 JYU327748 KIQ327748 KSM327748 LCI327748 LME327748 LWA327748 MFW327748 MPS327748 MZO327748 NJK327748 NTG327748 ODC327748 OMY327748 OWU327748 PGQ327748 PQM327748 QAI327748 QKE327748 QUA327748 RDW327748 RNS327748 RXO327748 SHK327748 SRG327748 TBC327748 TKY327748 TUU327748 UEQ327748 UOM327748 UYI327748 VIE327748 VSA327748 WBW327748 WLS327748 WVO327748 G393284 JC393284 SY393284 ACU393284 AMQ393284 AWM393284 BGI393284 BQE393284 CAA393284 CJW393284 CTS393284 DDO393284 DNK393284 DXG393284 EHC393284 EQY393284 FAU393284 FKQ393284 FUM393284 GEI393284 GOE393284 GYA393284 HHW393284 HRS393284 IBO393284 ILK393284 IVG393284 JFC393284 JOY393284 JYU393284 KIQ393284 KSM393284 LCI393284 LME393284 LWA393284 MFW393284 MPS393284 MZO393284 NJK393284 NTG393284 ODC393284 OMY393284 OWU393284 PGQ393284 PQM393284 QAI393284 QKE393284 QUA393284 RDW393284 RNS393284 RXO393284 SHK393284 SRG393284 TBC393284 TKY393284 TUU393284 UEQ393284 UOM393284 UYI393284 VIE393284 VSA393284 WBW393284 WLS393284 WVO393284 G458820 JC458820 SY458820 ACU458820 AMQ458820 AWM458820 BGI458820 BQE458820 CAA458820 CJW458820 CTS458820 DDO458820 DNK458820 DXG458820 EHC458820 EQY458820 FAU458820 FKQ458820 FUM458820 GEI458820 GOE458820 GYA458820 HHW458820 HRS458820 IBO458820 ILK458820 IVG458820 JFC458820 JOY458820 JYU458820 KIQ458820 KSM458820 LCI458820 LME458820 LWA458820 MFW458820 MPS458820 MZO458820 NJK458820 NTG458820 ODC458820 OMY458820 OWU458820 PGQ458820 PQM458820 QAI458820 QKE458820 QUA458820 RDW458820 RNS458820 RXO458820 SHK458820 SRG458820 TBC458820 TKY458820 TUU458820 UEQ458820 UOM458820 UYI458820 VIE458820 VSA458820 WBW458820 WLS458820 WVO458820 G524356 JC524356 SY524356 ACU524356 AMQ524356 AWM524356 BGI524356 BQE524356 CAA524356 CJW524356 CTS524356 DDO524356 DNK524356 DXG524356 EHC524356 EQY524356 FAU524356 FKQ524356 FUM524356 GEI524356 GOE524356 GYA524356 HHW524356 HRS524356 IBO524356 ILK524356 IVG524356 JFC524356 JOY524356 JYU524356 KIQ524356 KSM524356 LCI524356 LME524356 LWA524356 MFW524356 MPS524356 MZO524356 NJK524356 NTG524356 ODC524356 OMY524356 OWU524356 PGQ524356 PQM524356 QAI524356 QKE524356 QUA524356 RDW524356 RNS524356 RXO524356 SHK524356 SRG524356 TBC524356 TKY524356 TUU524356 UEQ524356 UOM524356 UYI524356 VIE524356 VSA524356 WBW524356 WLS524356 WVO524356 G589892 JC589892 SY589892 ACU589892 AMQ589892 AWM589892 BGI589892 BQE589892 CAA589892 CJW589892 CTS589892 DDO589892 DNK589892 DXG589892 EHC589892 EQY589892 FAU589892 FKQ589892 FUM589892 GEI589892 GOE589892 GYA589892 HHW589892 HRS589892 IBO589892 ILK589892 IVG589892 JFC589892 JOY589892 JYU589892 KIQ589892 KSM589892 LCI589892 LME589892 LWA589892 MFW589892 MPS589892 MZO589892 NJK589892 NTG589892 ODC589892 OMY589892 OWU589892 PGQ589892 PQM589892 QAI589892 QKE589892 QUA589892 RDW589892 RNS589892 RXO589892 SHK589892 SRG589892 TBC589892 TKY589892 TUU589892 UEQ589892 UOM589892 UYI589892 VIE589892 VSA589892 WBW589892 WLS589892 WVO589892 G655428 JC655428 SY655428 ACU655428 AMQ655428 AWM655428 BGI655428 BQE655428 CAA655428 CJW655428 CTS655428 DDO655428 DNK655428 DXG655428 EHC655428 EQY655428 FAU655428 FKQ655428 FUM655428 GEI655428 GOE655428 GYA655428 HHW655428 HRS655428 IBO655428 ILK655428 IVG655428 JFC655428 JOY655428 JYU655428 KIQ655428 KSM655428 LCI655428 LME655428 LWA655428 MFW655428 MPS655428 MZO655428 NJK655428 NTG655428 ODC655428 OMY655428 OWU655428 PGQ655428 PQM655428 QAI655428 QKE655428 QUA655428 RDW655428 RNS655428 RXO655428 SHK655428 SRG655428 TBC655428 TKY655428 TUU655428 UEQ655428 UOM655428 UYI655428 VIE655428 VSA655428 WBW655428 WLS655428 WVO655428 G720964 JC720964 SY720964 ACU720964 AMQ720964 AWM720964 BGI720964 BQE720964 CAA720964 CJW720964 CTS720964 DDO720964 DNK720964 DXG720964 EHC720964 EQY720964 FAU720964 FKQ720964 FUM720964 GEI720964 GOE720964 GYA720964 HHW720964 HRS720964 IBO720964 ILK720964 IVG720964 JFC720964 JOY720964 JYU720964 KIQ720964 KSM720964 LCI720964 LME720964 LWA720964 MFW720964 MPS720964 MZO720964 NJK720964 NTG720964 ODC720964 OMY720964 OWU720964 PGQ720964 PQM720964 QAI720964 QKE720964 QUA720964 RDW720964 RNS720964 RXO720964 SHK720964 SRG720964 TBC720964 TKY720964 TUU720964 UEQ720964 UOM720964 UYI720964 VIE720964 VSA720964 WBW720964 WLS720964 WVO720964 G786500 JC786500 SY786500 ACU786500 AMQ786500 AWM786500 BGI786500 BQE786500 CAA786500 CJW786500 CTS786500 DDO786500 DNK786500 DXG786500 EHC786500 EQY786500 FAU786500 FKQ786500 FUM786500 GEI786500 GOE786500 GYA786500 HHW786500 HRS786500 IBO786500 ILK786500 IVG786500 JFC786500 JOY786500 JYU786500 KIQ786500 KSM786500 LCI786500 LME786500 LWA786500 MFW786500 MPS786500 MZO786500 NJK786500 NTG786500 ODC786500 OMY786500 OWU786500 PGQ786500 PQM786500 QAI786500 QKE786500 QUA786500 RDW786500 RNS786500 RXO786500 SHK786500 SRG786500 TBC786500 TKY786500 TUU786500 UEQ786500 UOM786500 UYI786500 VIE786500 VSA786500 WBW786500 WLS786500 WVO786500 G852036 JC852036 SY852036 ACU852036 AMQ852036 AWM852036 BGI852036 BQE852036 CAA852036 CJW852036 CTS852036 DDO852036 DNK852036 DXG852036 EHC852036 EQY852036 FAU852036 FKQ852036 FUM852036 GEI852036 GOE852036 GYA852036 HHW852036 HRS852036 IBO852036 ILK852036 IVG852036 JFC852036 JOY852036 JYU852036 KIQ852036 KSM852036 LCI852036 LME852036 LWA852036 MFW852036 MPS852036 MZO852036 NJK852036 NTG852036 ODC852036 OMY852036 OWU852036 PGQ852036 PQM852036 QAI852036 QKE852036 QUA852036 RDW852036 RNS852036 RXO852036 SHK852036 SRG852036 TBC852036 TKY852036 TUU852036 UEQ852036 UOM852036 UYI852036 VIE852036 VSA852036 WBW852036 WLS852036 WVO852036 G917572 JC917572 SY917572 ACU917572 AMQ917572 AWM917572 BGI917572 BQE917572 CAA917572 CJW917572 CTS917572 DDO917572 DNK917572 DXG917572 EHC917572 EQY917572 FAU917572 FKQ917572 FUM917572 GEI917572 GOE917572 GYA917572 HHW917572 HRS917572 IBO917572 ILK917572 IVG917572 JFC917572 JOY917572 JYU917572 KIQ917572 KSM917572 LCI917572 LME917572 LWA917572 MFW917572 MPS917572 MZO917572 NJK917572 NTG917572 ODC917572 OMY917572 OWU917572 PGQ917572 PQM917572 QAI917572 QKE917572 QUA917572 RDW917572 RNS917572 RXO917572 SHK917572 SRG917572 TBC917572 TKY917572 TUU917572 UEQ917572 UOM917572 UYI917572 VIE917572 VSA917572 WBW917572 WLS917572 WVO917572 G983108 JC983108 SY983108 ACU983108 AMQ983108 AWM983108 BGI983108 BQE983108 CAA983108 CJW983108 CTS983108 DDO983108 DNK983108 DXG983108 EHC983108 EQY983108 FAU983108 FKQ983108 FUM983108 GEI983108 GOE983108 GYA983108 HHW983108 HRS983108 IBO983108 ILK983108 IVG983108 JFC983108 JOY983108 JYU983108 KIQ983108 KSM983108 LCI983108 LME983108 LWA983108 MFW983108 MPS983108 MZO983108 NJK983108 NTG983108 ODC983108 OMY983108 OWU983108 PGQ983108 PQM983108 QAI983108 QKE983108 QUA983108 RDW983108 RNS983108 RXO983108 SHK983108 SRG983108 TBC983108 TKY983108 TUU983108 UEQ983108 UOM983108 UYI983108 VIE983108 VSA983108 WBW983108 WLS983108 WVO983108 I58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I65594 JE65594 TA65594 ACW65594 AMS65594 AWO65594 BGK65594 BQG65594 CAC65594 CJY65594 CTU65594 DDQ65594 DNM65594 DXI65594 EHE65594 ERA65594 FAW65594 FKS65594 FUO65594 GEK65594 GOG65594 GYC65594 HHY65594 HRU65594 IBQ65594 ILM65594 IVI65594 JFE65594 JPA65594 JYW65594 KIS65594 KSO65594 LCK65594 LMG65594 LWC65594 MFY65594 MPU65594 MZQ65594 NJM65594 NTI65594 ODE65594 ONA65594 OWW65594 PGS65594 PQO65594 QAK65594 QKG65594 QUC65594 RDY65594 RNU65594 RXQ65594 SHM65594 SRI65594 TBE65594 TLA65594 TUW65594 UES65594 UOO65594 UYK65594 VIG65594 VSC65594 WBY65594 WLU65594 WVQ65594 I131130 JE131130 TA131130 ACW131130 AMS131130 AWO131130 BGK131130 BQG131130 CAC131130 CJY131130 CTU131130 DDQ131130 DNM131130 DXI131130 EHE131130 ERA131130 FAW131130 FKS131130 FUO131130 GEK131130 GOG131130 GYC131130 HHY131130 HRU131130 IBQ131130 ILM131130 IVI131130 JFE131130 JPA131130 JYW131130 KIS131130 KSO131130 LCK131130 LMG131130 LWC131130 MFY131130 MPU131130 MZQ131130 NJM131130 NTI131130 ODE131130 ONA131130 OWW131130 PGS131130 PQO131130 QAK131130 QKG131130 QUC131130 RDY131130 RNU131130 RXQ131130 SHM131130 SRI131130 TBE131130 TLA131130 TUW131130 UES131130 UOO131130 UYK131130 VIG131130 VSC131130 WBY131130 WLU131130 WVQ131130 I196666 JE196666 TA196666 ACW196666 AMS196666 AWO196666 BGK196666 BQG196666 CAC196666 CJY196666 CTU196666 DDQ196666 DNM196666 DXI196666 EHE196666 ERA196666 FAW196666 FKS196666 FUO196666 GEK196666 GOG196666 GYC196666 HHY196666 HRU196666 IBQ196666 ILM196666 IVI196666 JFE196666 JPA196666 JYW196666 KIS196666 KSO196666 LCK196666 LMG196666 LWC196666 MFY196666 MPU196666 MZQ196666 NJM196666 NTI196666 ODE196666 ONA196666 OWW196666 PGS196666 PQO196666 QAK196666 QKG196666 QUC196666 RDY196666 RNU196666 RXQ196666 SHM196666 SRI196666 TBE196666 TLA196666 TUW196666 UES196666 UOO196666 UYK196666 VIG196666 VSC196666 WBY196666 WLU196666 WVQ196666 I262202 JE262202 TA262202 ACW262202 AMS262202 AWO262202 BGK262202 BQG262202 CAC262202 CJY262202 CTU262202 DDQ262202 DNM262202 DXI262202 EHE262202 ERA262202 FAW262202 FKS262202 FUO262202 GEK262202 GOG262202 GYC262202 HHY262202 HRU262202 IBQ262202 ILM262202 IVI262202 JFE262202 JPA262202 JYW262202 KIS262202 KSO262202 LCK262202 LMG262202 LWC262202 MFY262202 MPU262202 MZQ262202 NJM262202 NTI262202 ODE262202 ONA262202 OWW262202 PGS262202 PQO262202 QAK262202 QKG262202 QUC262202 RDY262202 RNU262202 RXQ262202 SHM262202 SRI262202 TBE262202 TLA262202 TUW262202 UES262202 UOO262202 UYK262202 VIG262202 VSC262202 WBY262202 WLU262202 WVQ262202 I327738 JE327738 TA327738 ACW327738 AMS327738 AWO327738 BGK327738 BQG327738 CAC327738 CJY327738 CTU327738 DDQ327738 DNM327738 DXI327738 EHE327738 ERA327738 FAW327738 FKS327738 FUO327738 GEK327738 GOG327738 GYC327738 HHY327738 HRU327738 IBQ327738 ILM327738 IVI327738 JFE327738 JPA327738 JYW327738 KIS327738 KSO327738 LCK327738 LMG327738 LWC327738 MFY327738 MPU327738 MZQ327738 NJM327738 NTI327738 ODE327738 ONA327738 OWW327738 PGS327738 PQO327738 QAK327738 QKG327738 QUC327738 RDY327738 RNU327738 RXQ327738 SHM327738 SRI327738 TBE327738 TLA327738 TUW327738 UES327738 UOO327738 UYK327738 VIG327738 VSC327738 WBY327738 WLU327738 WVQ327738 I393274 JE393274 TA393274 ACW393274 AMS393274 AWO393274 BGK393274 BQG393274 CAC393274 CJY393274 CTU393274 DDQ393274 DNM393274 DXI393274 EHE393274 ERA393274 FAW393274 FKS393274 FUO393274 GEK393274 GOG393274 GYC393274 HHY393274 HRU393274 IBQ393274 ILM393274 IVI393274 JFE393274 JPA393274 JYW393274 KIS393274 KSO393274 LCK393274 LMG393274 LWC393274 MFY393274 MPU393274 MZQ393274 NJM393274 NTI393274 ODE393274 ONA393274 OWW393274 PGS393274 PQO393274 QAK393274 QKG393274 QUC393274 RDY393274 RNU393274 RXQ393274 SHM393274 SRI393274 TBE393274 TLA393274 TUW393274 UES393274 UOO393274 UYK393274 VIG393274 VSC393274 WBY393274 WLU393274 WVQ393274 I458810 JE458810 TA458810 ACW458810 AMS458810 AWO458810 BGK458810 BQG458810 CAC458810 CJY458810 CTU458810 DDQ458810 DNM458810 DXI458810 EHE458810 ERA458810 FAW458810 FKS458810 FUO458810 GEK458810 GOG458810 GYC458810 HHY458810 HRU458810 IBQ458810 ILM458810 IVI458810 JFE458810 JPA458810 JYW458810 KIS458810 KSO458810 LCK458810 LMG458810 LWC458810 MFY458810 MPU458810 MZQ458810 NJM458810 NTI458810 ODE458810 ONA458810 OWW458810 PGS458810 PQO458810 QAK458810 QKG458810 QUC458810 RDY458810 RNU458810 RXQ458810 SHM458810 SRI458810 TBE458810 TLA458810 TUW458810 UES458810 UOO458810 UYK458810 VIG458810 VSC458810 WBY458810 WLU458810 WVQ458810 I524346 JE524346 TA524346 ACW524346 AMS524346 AWO524346 BGK524346 BQG524346 CAC524346 CJY524346 CTU524346 DDQ524346 DNM524346 DXI524346 EHE524346 ERA524346 FAW524346 FKS524346 FUO524346 GEK524346 GOG524346 GYC524346 HHY524346 HRU524346 IBQ524346 ILM524346 IVI524346 JFE524346 JPA524346 JYW524346 KIS524346 KSO524346 LCK524346 LMG524346 LWC524346 MFY524346 MPU524346 MZQ524346 NJM524346 NTI524346 ODE524346 ONA524346 OWW524346 PGS524346 PQO524346 QAK524346 QKG524346 QUC524346 RDY524346 RNU524346 RXQ524346 SHM524346 SRI524346 TBE524346 TLA524346 TUW524346 UES524346 UOO524346 UYK524346 VIG524346 VSC524346 WBY524346 WLU524346 WVQ524346 I589882 JE589882 TA589882 ACW589882 AMS589882 AWO589882 BGK589882 BQG589882 CAC589882 CJY589882 CTU589882 DDQ589882 DNM589882 DXI589882 EHE589882 ERA589882 FAW589882 FKS589882 FUO589882 GEK589882 GOG589882 GYC589882 HHY589882 HRU589882 IBQ589882 ILM589882 IVI589882 JFE589882 JPA589882 JYW589882 KIS589882 KSO589882 LCK589882 LMG589882 LWC589882 MFY589882 MPU589882 MZQ589882 NJM589882 NTI589882 ODE589882 ONA589882 OWW589882 PGS589882 PQO589882 QAK589882 QKG589882 QUC589882 RDY589882 RNU589882 RXQ589882 SHM589882 SRI589882 TBE589882 TLA589882 TUW589882 UES589882 UOO589882 UYK589882 VIG589882 VSC589882 WBY589882 WLU589882 WVQ589882 I655418 JE655418 TA655418 ACW655418 AMS655418 AWO655418 BGK655418 BQG655418 CAC655418 CJY655418 CTU655418 DDQ655418 DNM655418 DXI655418 EHE655418 ERA655418 FAW655418 FKS655418 FUO655418 GEK655418 GOG655418 GYC655418 HHY655418 HRU655418 IBQ655418 ILM655418 IVI655418 JFE655418 JPA655418 JYW655418 KIS655418 KSO655418 LCK655418 LMG655418 LWC655418 MFY655418 MPU655418 MZQ655418 NJM655418 NTI655418 ODE655418 ONA655418 OWW655418 PGS655418 PQO655418 QAK655418 QKG655418 QUC655418 RDY655418 RNU655418 RXQ655418 SHM655418 SRI655418 TBE655418 TLA655418 TUW655418 UES655418 UOO655418 UYK655418 VIG655418 VSC655418 WBY655418 WLU655418 WVQ655418 I720954 JE720954 TA720954 ACW720954 AMS720954 AWO720954 BGK720954 BQG720954 CAC720954 CJY720954 CTU720954 DDQ720954 DNM720954 DXI720954 EHE720954 ERA720954 FAW720954 FKS720954 FUO720954 GEK720954 GOG720954 GYC720954 HHY720954 HRU720954 IBQ720954 ILM720954 IVI720954 JFE720954 JPA720954 JYW720954 KIS720954 KSO720954 LCK720954 LMG720954 LWC720954 MFY720954 MPU720954 MZQ720954 NJM720954 NTI720954 ODE720954 ONA720954 OWW720954 PGS720954 PQO720954 QAK720954 QKG720954 QUC720954 RDY720954 RNU720954 RXQ720954 SHM720954 SRI720954 TBE720954 TLA720954 TUW720954 UES720954 UOO720954 UYK720954 VIG720954 VSC720954 WBY720954 WLU720954 WVQ720954 I786490 JE786490 TA786490 ACW786490 AMS786490 AWO786490 BGK786490 BQG786490 CAC786490 CJY786490 CTU786490 DDQ786490 DNM786490 DXI786490 EHE786490 ERA786490 FAW786490 FKS786490 FUO786490 GEK786490 GOG786490 GYC786490 HHY786490 HRU786490 IBQ786490 ILM786490 IVI786490 JFE786490 JPA786490 JYW786490 KIS786490 KSO786490 LCK786490 LMG786490 LWC786490 MFY786490 MPU786490 MZQ786490 NJM786490 NTI786490 ODE786490 ONA786490 OWW786490 PGS786490 PQO786490 QAK786490 QKG786490 QUC786490 RDY786490 RNU786490 RXQ786490 SHM786490 SRI786490 TBE786490 TLA786490 TUW786490 UES786490 UOO786490 UYK786490 VIG786490 VSC786490 WBY786490 WLU786490 WVQ786490 I852026 JE852026 TA852026 ACW852026 AMS852026 AWO852026 BGK852026 BQG852026 CAC852026 CJY852026 CTU852026 DDQ852026 DNM852026 DXI852026 EHE852026 ERA852026 FAW852026 FKS852026 FUO852026 GEK852026 GOG852026 GYC852026 HHY852026 HRU852026 IBQ852026 ILM852026 IVI852026 JFE852026 JPA852026 JYW852026 KIS852026 KSO852026 LCK852026 LMG852026 LWC852026 MFY852026 MPU852026 MZQ852026 NJM852026 NTI852026 ODE852026 ONA852026 OWW852026 PGS852026 PQO852026 QAK852026 QKG852026 QUC852026 RDY852026 RNU852026 RXQ852026 SHM852026 SRI852026 TBE852026 TLA852026 TUW852026 UES852026 UOO852026 UYK852026 VIG852026 VSC852026 WBY852026 WLU852026 WVQ852026 I917562 JE917562 TA917562 ACW917562 AMS917562 AWO917562 BGK917562 BQG917562 CAC917562 CJY917562 CTU917562 DDQ917562 DNM917562 DXI917562 EHE917562 ERA917562 FAW917562 FKS917562 FUO917562 GEK917562 GOG917562 GYC917562 HHY917562 HRU917562 IBQ917562 ILM917562 IVI917562 JFE917562 JPA917562 JYW917562 KIS917562 KSO917562 LCK917562 LMG917562 LWC917562 MFY917562 MPU917562 MZQ917562 NJM917562 NTI917562 ODE917562 ONA917562 OWW917562 PGS917562 PQO917562 QAK917562 QKG917562 QUC917562 RDY917562 RNU917562 RXQ917562 SHM917562 SRI917562 TBE917562 TLA917562 TUW917562 UES917562 UOO917562 UYK917562 VIG917562 VSC917562 WBY917562 WLU917562 WVQ917562 I983098 JE983098 TA983098 ACW983098 AMS983098 AWO983098 BGK983098 BQG983098 CAC983098 CJY983098 CTU983098 DDQ983098 DNM983098 DXI983098 EHE983098 ERA983098 FAW983098 FKS983098 FUO983098 GEK983098 GOG983098 GYC983098 HHY983098 HRU983098 IBQ983098 ILM983098 IVI983098 JFE983098 JPA983098 JYW983098 KIS983098 KSO983098 LCK983098 LMG983098 LWC983098 MFY983098 MPU983098 MZQ983098 NJM983098 NTI983098 ODE983098 ONA983098 OWW983098 PGS983098 PQO983098 QAK983098 QKG983098 QUC983098 RDY983098 RNU983098 RXQ983098 SHM983098 SRI983098 TBE983098 TLA983098 TUW983098 UES983098 UOO983098 UYK983098 VIG983098 VSC983098 WBY983098 WLU983098 WVQ983098 I50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WVQ50 I65586 JE65586 TA65586 ACW65586 AMS65586 AWO65586 BGK65586 BQG65586 CAC65586 CJY65586 CTU65586 DDQ65586 DNM65586 DXI65586 EHE65586 ERA65586 FAW65586 FKS65586 FUO65586 GEK65586 GOG65586 GYC65586 HHY65586 HRU65586 IBQ65586 ILM65586 IVI65586 JFE65586 JPA65586 JYW65586 KIS65586 KSO65586 LCK65586 LMG65586 LWC65586 MFY65586 MPU65586 MZQ65586 NJM65586 NTI65586 ODE65586 ONA65586 OWW65586 PGS65586 PQO65586 QAK65586 QKG65586 QUC65586 RDY65586 RNU65586 RXQ65586 SHM65586 SRI65586 TBE65586 TLA65586 TUW65586 UES65586 UOO65586 UYK65586 VIG65586 VSC65586 WBY65586 WLU65586 WVQ65586 I131122 JE131122 TA131122 ACW131122 AMS131122 AWO131122 BGK131122 BQG131122 CAC131122 CJY131122 CTU131122 DDQ131122 DNM131122 DXI131122 EHE131122 ERA131122 FAW131122 FKS131122 FUO131122 GEK131122 GOG131122 GYC131122 HHY131122 HRU131122 IBQ131122 ILM131122 IVI131122 JFE131122 JPA131122 JYW131122 KIS131122 KSO131122 LCK131122 LMG131122 LWC131122 MFY131122 MPU131122 MZQ131122 NJM131122 NTI131122 ODE131122 ONA131122 OWW131122 PGS131122 PQO131122 QAK131122 QKG131122 QUC131122 RDY131122 RNU131122 RXQ131122 SHM131122 SRI131122 TBE131122 TLA131122 TUW131122 UES131122 UOO131122 UYK131122 VIG131122 VSC131122 WBY131122 WLU131122 WVQ131122 I196658 JE196658 TA196658 ACW196658 AMS196658 AWO196658 BGK196658 BQG196658 CAC196658 CJY196658 CTU196658 DDQ196658 DNM196658 DXI196658 EHE196658 ERA196658 FAW196658 FKS196658 FUO196658 GEK196658 GOG196658 GYC196658 HHY196658 HRU196658 IBQ196658 ILM196658 IVI196658 JFE196658 JPA196658 JYW196658 KIS196658 KSO196658 LCK196658 LMG196658 LWC196658 MFY196658 MPU196658 MZQ196658 NJM196658 NTI196658 ODE196658 ONA196658 OWW196658 PGS196658 PQO196658 QAK196658 QKG196658 QUC196658 RDY196658 RNU196658 RXQ196658 SHM196658 SRI196658 TBE196658 TLA196658 TUW196658 UES196658 UOO196658 UYK196658 VIG196658 VSC196658 WBY196658 WLU196658 WVQ196658 I262194 JE262194 TA262194 ACW262194 AMS262194 AWO262194 BGK262194 BQG262194 CAC262194 CJY262194 CTU262194 DDQ262194 DNM262194 DXI262194 EHE262194 ERA262194 FAW262194 FKS262194 FUO262194 GEK262194 GOG262194 GYC262194 HHY262194 HRU262194 IBQ262194 ILM262194 IVI262194 JFE262194 JPA262194 JYW262194 KIS262194 KSO262194 LCK262194 LMG262194 LWC262194 MFY262194 MPU262194 MZQ262194 NJM262194 NTI262194 ODE262194 ONA262194 OWW262194 PGS262194 PQO262194 QAK262194 QKG262194 QUC262194 RDY262194 RNU262194 RXQ262194 SHM262194 SRI262194 TBE262194 TLA262194 TUW262194 UES262194 UOO262194 UYK262194 VIG262194 VSC262194 WBY262194 WLU262194 WVQ262194 I327730 JE327730 TA327730 ACW327730 AMS327730 AWO327730 BGK327730 BQG327730 CAC327730 CJY327730 CTU327730 DDQ327730 DNM327730 DXI327730 EHE327730 ERA327730 FAW327730 FKS327730 FUO327730 GEK327730 GOG327730 GYC327730 HHY327730 HRU327730 IBQ327730 ILM327730 IVI327730 JFE327730 JPA327730 JYW327730 KIS327730 KSO327730 LCK327730 LMG327730 LWC327730 MFY327730 MPU327730 MZQ327730 NJM327730 NTI327730 ODE327730 ONA327730 OWW327730 PGS327730 PQO327730 QAK327730 QKG327730 QUC327730 RDY327730 RNU327730 RXQ327730 SHM327730 SRI327730 TBE327730 TLA327730 TUW327730 UES327730 UOO327730 UYK327730 VIG327730 VSC327730 WBY327730 WLU327730 WVQ327730 I393266 JE393266 TA393266 ACW393266 AMS393266 AWO393266 BGK393266 BQG393266 CAC393266 CJY393266 CTU393266 DDQ393266 DNM393266 DXI393266 EHE393266 ERA393266 FAW393266 FKS393266 FUO393266 GEK393266 GOG393266 GYC393266 HHY393266 HRU393266 IBQ393266 ILM393266 IVI393266 JFE393266 JPA393266 JYW393266 KIS393266 KSO393266 LCK393266 LMG393266 LWC393266 MFY393266 MPU393266 MZQ393266 NJM393266 NTI393266 ODE393266 ONA393266 OWW393266 PGS393266 PQO393266 QAK393266 QKG393266 QUC393266 RDY393266 RNU393266 RXQ393266 SHM393266 SRI393266 TBE393266 TLA393266 TUW393266 UES393266 UOO393266 UYK393266 VIG393266 VSC393266 WBY393266 WLU393266 WVQ393266 I458802 JE458802 TA458802 ACW458802 AMS458802 AWO458802 BGK458802 BQG458802 CAC458802 CJY458802 CTU458802 DDQ458802 DNM458802 DXI458802 EHE458802 ERA458802 FAW458802 FKS458802 FUO458802 GEK458802 GOG458802 GYC458802 HHY458802 HRU458802 IBQ458802 ILM458802 IVI458802 JFE458802 JPA458802 JYW458802 KIS458802 KSO458802 LCK458802 LMG458802 LWC458802 MFY458802 MPU458802 MZQ458802 NJM458802 NTI458802 ODE458802 ONA458802 OWW458802 PGS458802 PQO458802 QAK458802 QKG458802 QUC458802 RDY458802 RNU458802 RXQ458802 SHM458802 SRI458802 TBE458802 TLA458802 TUW458802 UES458802 UOO458802 UYK458802 VIG458802 VSC458802 WBY458802 WLU458802 WVQ458802 I524338 JE524338 TA524338 ACW524338 AMS524338 AWO524338 BGK524338 BQG524338 CAC524338 CJY524338 CTU524338 DDQ524338 DNM524338 DXI524338 EHE524338 ERA524338 FAW524338 FKS524338 FUO524338 GEK524338 GOG524338 GYC524338 HHY524338 HRU524338 IBQ524338 ILM524338 IVI524338 JFE524338 JPA524338 JYW524338 KIS524338 KSO524338 LCK524338 LMG524338 LWC524338 MFY524338 MPU524338 MZQ524338 NJM524338 NTI524338 ODE524338 ONA524338 OWW524338 PGS524338 PQO524338 QAK524338 QKG524338 QUC524338 RDY524338 RNU524338 RXQ524338 SHM524338 SRI524338 TBE524338 TLA524338 TUW524338 UES524338 UOO524338 UYK524338 VIG524338 VSC524338 WBY524338 WLU524338 WVQ524338 I589874 JE589874 TA589874 ACW589874 AMS589874 AWO589874 BGK589874 BQG589874 CAC589874 CJY589874 CTU589874 DDQ589874 DNM589874 DXI589874 EHE589874 ERA589874 FAW589874 FKS589874 FUO589874 GEK589874 GOG589874 GYC589874 HHY589874 HRU589874 IBQ589874 ILM589874 IVI589874 JFE589874 JPA589874 JYW589874 KIS589874 KSO589874 LCK589874 LMG589874 LWC589874 MFY589874 MPU589874 MZQ589874 NJM589874 NTI589874 ODE589874 ONA589874 OWW589874 PGS589874 PQO589874 QAK589874 QKG589874 QUC589874 RDY589874 RNU589874 RXQ589874 SHM589874 SRI589874 TBE589874 TLA589874 TUW589874 UES589874 UOO589874 UYK589874 VIG589874 VSC589874 WBY589874 WLU589874 WVQ589874 I655410 JE655410 TA655410 ACW655410 AMS655410 AWO655410 BGK655410 BQG655410 CAC655410 CJY655410 CTU655410 DDQ655410 DNM655410 DXI655410 EHE655410 ERA655410 FAW655410 FKS655410 FUO655410 GEK655410 GOG655410 GYC655410 HHY655410 HRU655410 IBQ655410 ILM655410 IVI655410 JFE655410 JPA655410 JYW655410 KIS655410 KSO655410 LCK655410 LMG655410 LWC655410 MFY655410 MPU655410 MZQ655410 NJM655410 NTI655410 ODE655410 ONA655410 OWW655410 PGS655410 PQO655410 QAK655410 QKG655410 QUC655410 RDY655410 RNU655410 RXQ655410 SHM655410 SRI655410 TBE655410 TLA655410 TUW655410 UES655410 UOO655410 UYK655410 VIG655410 VSC655410 WBY655410 WLU655410 WVQ655410 I720946 JE720946 TA720946 ACW720946 AMS720946 AWO720946 BGK720946 BQG720946 CAC720946 CJY720946 CTU720946 DDQ720946 DNM720946 DXI720946 EHE720946 ERA720946 FAW720946 FKS720946 FUO720946 GEK720946 GOG720946 GYC720946 HHY720946 HRU720946 IBQ720946 ILM720946 IVI720946 JFE720946 JPA720946 JYW720946 KIS720946 KSO720946 LCK720946 LMG720946 LWC720946 MFY720946 MPU720946 MZQ720946 NJM720946 NTI720946 ODE720946 ONA720946 OWW720946 PGS720946 PQO720946 QAK720946 QKG720946 QUC720946 RDY720946 RNU720946 RXQ720946 SHM720946 SRI720946 TBE720946 TLA720946 TUW720946 UES720946 UOO720946 UYK720946 VIG720946 VSC720946 WBY720946 WLU720946 WVQ720946 I786482 JE786482 TA786482 ACW786482 AMS786482 AWO786482 BGK786482 BQG786482 CAC786482 CJY786482 CTU786482 DDQ786482 DNM786482 DXI786482 EHE786482 ERA786482 FAW786482 FKS786482 FUO786482 GEK786482 GOG786482 GYC786482 HHY786482 HRU786482 IBQ786482 ILM786482 IVI786482 JFE786482 JPA786482 JYW786482 KIS786482 KSO786482 LCK786482 LMG786482 LWC786482 MFY786482 MPU786482 MZQ786482 NJM786482 NTI786482 ODE786482 ONA786482 OWW786482 PGS786482 PQO786482 QAK786482 QKG786482 QUC786482 RDY786482 RNU786482 RXQ786482 SHM786482 SRI786482 TBE786482 TLA786482 TUW786482 UES786482 UOO786482 UYK786482 VIG786482 VSC786482 WBY786482 WLU786482 WVQ786482 I852018 JE852018 TA852018 ACW852018 AMS852018 AWO852018 BGK852018 BQG852018 CAC852018 CJY852018 CTU852018 DDQ852018 DNM852018 DXI852018 EHE852018 ERA852018 FAW852018 FKS852018 FUO852018 GEK852018 GOG852018 GYC852018 HHY852018 HRU852018 IBQ852018 ILM852018 IVI852018 JFE852018 JPA852018 JYW852018 KIS852018 KSO852018 LCK852018 LMG852018 LWC852018 MFY852018 MPU852018 MZQ852018 NJM852018 NTI852018 ODE852018 ONA852018 OWW852018 PGS852018 PQO852018 QAK852018 QKG852018 QUC852018 RDY852018 RNU852018 RXQ852018 SHM852018 SRI852018 TBE852018 TLA852018 TUW852018 UES852018 UOO852018 UYK852018 VIG852018 VSC852018 WBY852018 WLU852018 WVQ852018 I917554 JE917554 TA917554 ACW917554 AMS917554 AWO917554 BGK917554 BQG917554 CAC917554 CJY917554 CTU917554 DDQ917554 DNM917554 DXI917554 EHE917554 ERA917554 FAW917554 FKS917554 FUO917554 GEK917554 GOG917554 GYC917554 HHY917554 HRU917554 IBQ917554 ILM917554 IVI917554 JFE917554 JPA917554 JYW917554 KIS917554 KSO917554 LCK917554 LMG917554 LWC917554 MFY917554 MPU917554 MZQ917554 NJM917554 NTI917554 ODE917554 ONA917554 OWW917554 PGS917554 PQO917554 QAK917554 QKG917554 QUC917554 RDY917554 RNU917554 RXQ917554 SHM917554 SRI917554 TBE917554 TLA917554 TUW917554 UES917554 UOO917554 UYK917554 VIG917554 VSC917554 WBY917554 WLU917554 WVQ917554 I983090 JE983090 TA983090 ACW983090 AMS983090 AWO983090 BGK983090 BQG983090 CAC983090 CJY983090 CTU983090 DDQ983090 DNM983090 DXI983090 EHE983090 ERA983090 FAW983090 FKS983090 FUO983090 GEK983090 GOG983090 GYC983090 HHY983090 HRU983090 IBQ983090 ILM983090 IVI983090 JFE983090 JPA983090 JYW983090 KIS983090 KSO983090 LCK983090 LMG983090 LWC983090 MFY983090 MPU983090 MZQ983090 NJM983090 NTI983090 ODE983090 ONA983090 OWW983090 PGS983090 PQO983090 QAK983090 QKG983090 QUC983090 RDY983090 RNU983090 RXQ983090 SHM983090 SRI983090 TBE983090 TLA983090 TUW983090 UES983090 UOO983090 UYK983090 VIG983090 VSC983090 WBY983090 WLU983090 WVQ983090 I42 JE42 TA42 ACW42 AMS42 AWO42 BGK42 BQG42 CAC42 CJY42 CTU42 DDQ42 DNM42 DXI42 EHE42 ERA42 FAW42 FKS42 FUO42 GEK42 GOG42 GYC42 HHY42 HRU42 IBQ42 ILM42 IVI42 JFE42 JPA42 JYW42 KIS42 KSO42 LCK42 LMG42 LWC42 MFY42 MPU42 MZQ42 NJM42 NTI42 ODE42 ONA42 OWW42 PGS42 PQO42 QAK42 QKG42 QUC42 RDY42 RNU42 RXQ42 SHM42 SRI42 TBE42 TLA42 TUW42 UES42 UOO42 UYK42 VIG42 VSC42 WBY42 WLU42 WVQ42 I65578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I131114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I196650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I262186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I327722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I393258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I458794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I524330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I589866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I655402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I720938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I786474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I852010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I917546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I983082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I34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I65570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I131106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I196642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I262178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I327714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I393250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I458786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I524322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I589858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I655394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I720930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I786466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I852002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I917538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I983074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I26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I65562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I131098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I196634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I262170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I327706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I393242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I458778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I524314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I589850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I655386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I720922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I786458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I851994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I917530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I983066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WVQ983066 I18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WVQ18 I65554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I131090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I196626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I262162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I327698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I393234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I458770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I524306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I589842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I655378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I720914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I786450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I851986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I917522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I983058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K14 JG14 TC14 ACY14 AMU14 AWQ14 BGM14 BQI14 CAE14 CKA14 CTW14 DDS14 DNO14 DXK14 EHG14 ERC14 FAY14 FKU14 FUQ14 GEM14 GOI14 GYE14 HIA14 HRW14 IBS14 ILO14 IVK14 JFG14 JPC14 JYY14 KIU14 KSQ14 LCM14 LMI14 LWE14 MGA14 MPW14 MZS14 NJO14 NTK14 ODG14 ONC14 OWY14 PGU14 PQQ14 QAM14 QKI14 QUE14 REA14 RNW14 RXS14 SHO14 SRK14 TBG14 TLC14 TUY14 UEU14 UOQ14 UYM14 VII14 VSE14 WCA14 WLW14 WVS14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K46 JG46 TC46 ACY46 AMU46 AWQ46 BGM46 BQI46 CAE46 CKA46 CTW46 DDS46 DNO46 DXK46 EHG46 ERC46 FAY46 FKU46 FUQ46 GEM46 GOI46 GYE46 HIA46 HRW46 IBS46 ILO46 IVK46 JFG46 JPC46 JYY46 KIU46 KSQ46 LCM46 LMI46 LWE46 MGA46 MPW46 MZS46 NJO46 NTK46 ODG46 ONC46 OWY46 PGU46 PQQ46 QAM46 QKI46 QUE46 REA46 RNW46 RXS46 SHO46 SRK46 TBG46 TLC46 TUY46 UEU46 UOQ46 UYM46 VII46 VSE46 WCA46 WLW46 WVS46 K65582 JG65582 TC65582 ACY65582 AMU65582 AWQ65582 BGM65582 BQI65582 CAE65582 CKA65582 CTW65582 DDS65582 DNO65582 DXK65582 EHG65582 ERC65582 FAY65582 FKU65582 FUQ65582 GEM65582 GOI65582 GYE65582 HIA65582 HRW65582 IBS65582 ILO65582 IVK65582 JFG65582 JPC65582 JYY65582 KIU65582 KSQ65582 LCM65582 LMI65582 LWE65582 MGA65582 MPW65582 MZS65582 NJO65582 NTK65582 ODG65582 ONC65582 OWY65582 PGU65582 PQQ65582 QAM65582 QKI65582 QUE65582 REA65582 RNW65582 RXS65582 SHO65582 SRK65582 TBG65582 TLC65582 TUY65582 UEU65582 UOQ65582 UYM65582 VII65582 VSE65582 WCA65582 WLW65582 WVS65582 K131118 JG131118 TC131118 ACY131118 AMU131118 AWQ131118 BGM131118 BQI131118 CAE131118 CKA131118 CTW131118 DDS131118 DNO131118 DXK131118 EHG131118 ERC131118 FAY131118 FKU131118 FUQ131118 GEM131118 GOI131118 GYE131118 HIA131118 HRW131118 IBS131118 ILO131118 IVK131118 JFG131118 JPC131118 JYY131118 KIU131118 KSQ131118 LCM131118 LMI131118 LWE131118 MGA131118 MPW131118 MZS131118 NJO131118 NTK131118 ODG131118 ONC131118 OWY131118 PGU131118 PQQ131118 QAM131118 QKI131118 QUE131118 REA131118 RNW131118 RXS131118 SHO131118 SRK131118 TBG131118 TLC131118 TUY131118 UEU131118 UOQ131118 UYM131118 VII131118 VSE131118 WCA131118 WLW131118 WVS131118 K196654 JG196654 TC196654 ACY196654 AMU196654 AWQ196654 BGM196654 BQI196654 CAE196654 CKA196654 CTW196654 DDS196654 DNO196654 DXK196654 EHG196654 ERC196654 FAY196654 FKU196654 FUQ196654 GEM196654 GOI196654 GYE196654 HIA196654 HRW196654 IBS196654 ILO196654 IVK196654 JFG196654 JPC196654 JYY196654 KIU196654 KSQ196654 LCM196654 LMI196654 LWE196654 MGA196654 MPW196654 MZS196654 NJO196654 NTK196654 ODG196654 ONC196654 OWY196654 PGU196654 PQQ196654 QAM196654 QKI196654 QUE196654 REA196654 RNW196654 RXS196654 SHO196654 SRK196654 TBG196654 TLC196654 TUY196654 UEU196654 UOQ196654 UYM196654 VII196654 VSE196654 WCA196654 WLW196654 WVS196654 K262190 JG262190 TC262190 ACY262190 AMU262190 AWQ262190 BGM262190 BQI262190 CAE262190 CKA262190 CTW262190 DDS262190 DNO262190 DXK262190 EHG262190 ERC262190 FAY262190 FKU262190 FUQ262190 GEM262190 GOI262190 GYE262190 HIA262190 HRW262190 IBS262190 ILO262190 IVK262190 JFG262190 JPC262190 JYY262190 KIU262190 KSQ262190 LCM262190 LMI262190 LWE262190 MGA262190 MPW262190 MZS262190 NJO262190 NTK262190 ODG262190 ONC262190 OWY262190 PGU262190 PQQ262190 QAM262190 QKI262190 QUE262190 REA262190 RNW262190 RXS262190 SHO262190 SRK262190 TBG262190 TLC262190 TUY262190 UEU262190 UOQ262190 UYM262190 VII262190 VSE262190 WCA262190 WLW262190 WVS262190 K327726 JG327726 TC327726 ACY327726 AMU327726 AWQ327726 BGM327726 BQI327726 CAE327726 CKA327726 CTW327726 DDS327726 DNO327726 DXK327726 EHG327726 ERC327726 FAY327726 FKU327726 FUQ327726 GEM327726 GOI327726 GYE327726 HIA327726 HRW327726 IBS327726 ILO327726 IVK327726 JFG327726 JPC327726 JYY327726 KIU327726 KSQ327726 LCM327726 LMI327726 LWE327726 MGA327726 MPW327726 MZS327726 NJO327726 NTK327726 ODG327726 ONC327726 OWY327726 PGU327726 PQQ327726 QAM327726 QKI327726 QUE327726 REA327726 RNW327726 RXS327726 SHO327726 SRK327726 TBG327726 TLC327726 TUY327726 UEU327726 UOQ327726 UYM327726 VII327726 VSE327726 WCA327726 WLW327726 WVS327726 K393262 JG393262 TC393262 ACY393262 AMU393262 AWQ393262 BGM393262 BQI393262 CAE393262 CKA393262 CTW393262 DDS393262 DNO393262 DXK393262 EHG393262 ERC393262 FAY393262 FKU393262 FUQ393262 GEM393262 GOI393262 GYE393262 HIA393262 HRW393262 IBS393262 ILO393262 IVK393262 JFG393262 JPC393262 JYY393262 KIU393262 KSQ393262 LCM393262 LMI393262 LWE393262 MGA393262 MPW393262 MZS393262 NJO393262 NTK393262 ODG393262 ONC393262 OWY393262 PGU393262 PQQ393262 QAM393262 QKI393262 QUE393262 REA393262 RNW393262 RXS393262 SHO393262 SRK393262 TBG393262 TLC393262 TUY393262 UEU393262 UOQ393262 UYM393262 VII393262 VSE393262 WCA393262 WLW393262 WVS393262 K458798 JG458798 TC458798 ACY458798 AMU458798 AWQ458798 BGM458798 BQI458798 CAE458798 CKA458798 CTW458798 DDS458798 DNO458798 DXK458798 EHG458798 ERC458798 FAY458798 FKU458798 FUQ458798 GEM458798 GOI458798 GYE458798 HIA458798 HRW458798 IBS458798 ILO458798 IVK458798 JFG458798 JPC458798 JYY458798 KIU458798 KSQ458798 LCM458798 LMI458798 LWE458798 MGA458798 MPW458798 MZS458798 NJO458798 NTK458798 ODG458798 ONC458798 OWY458798 PGU458798 PQQ458798 QAM458798 QKI458798 QUE458798 REA458798 RNW458798 RXS458798 SHO458798 SRK458798 TBG458798 TLC458798 TUY458798 UEU458798 UOQ458798 UYM458798 VII458798 VSE458798 WCA458798 WLW458798 WVS458798 K524334 JG524334 TC524334 ACY524334 AMU524334 AWQ524334 BGM524334 BQI524334 CAE524334 CKA524334 CTW524334 DDS524334 DNO524334 DXK524334 EHG524334 ERC524334 FAY524334 FKU524334 FUQ524334 GEM524334 GOI524334 GYE524334 HIA524334 HRW524334 IBS524334 ILO524334 IVK524334 JFG524334 JPC524334 JYY524334 KIU524334 KSQ524334 LCM524334 LMI524334 LWE524334 MGA524334 MPW524334 MZS524334 NJO524334 NTK524334 ODG524334 ONC524334 OWY524334 PGU524334 PQQ524334 QAM524334 QKI524334 QUE524334 REA524334 RNW524334 RXS524334 SHO524334 SRK524334 TBG524334 TLC524334 TUY524334 UEU524334 UOQ524334 UYM524334 VII524334 VSE524334 WCA524334 WLW524334 WVS524334 K589870 JG589870 TC589870 ACY589870 AMU589870 AWQ589870 BGM589870 BQI589870 CAE589870 CKA589870 CTW589870 DDS589870 DNO589870 DXK589870 EHG589870 ERC589870 FAY589870 FKU589870 FUQ589870 GEM589870 GOI589870 GYE589870 HIA589870 HRW589870 IBS589870 ILO589870 IVK589870 JFG589870 JPC589870 JYY589870 KIU589870 KSQ589870 LCM589870 LMI589870 LWE589870 MGA589870 MPW589870 MZS589870 NJO589870 NTK589870 ODG589870 ONC589870 OWY589870 PGU589870 PQQ589870 QAM589870 QKI589870 QUE589870 REA589870 RNW589870 RXS589870 SHO589870 SRK589870 TBG589870 TLC589870 TUY589870 UEU589870 UOQ589870 UYM589870 VII589870 VSE589870 WCA589870 WLW589870 WVS589870 K655406 JG655406 TC655406 ACY655406 AMU655406 AWQ655406 BGM655406 BQI655406 CAE655406 CKA655406 CTW655406 DDS655406 DNO655406 DXK655406 EHG655406 ERC655406 FAY655406 FKU655406 FUQ655406 GEM655406 GOI655406 GYE655406 HIA655406 HRW655406 IBS655406 ILO655406 IVK655406 JFG655406 JPC655406 JYY655406 KIU655406 KSQ655406 LCM655406 LMI655406 LWE655406 MGA655406 MPW655406 MZS655406 NJO655406 NTK655406 ODG655406 ONC655406 OWY655406 PGU655406 PQQ655406 QAM655406 QKI655406 QUE655406 REA655406 RNW655406 RXS655406 SHO655406 SRK655406 TBG655406 TLC655406 TUY655406 UEU655406 UOQ655406 UYM655406 VII655406 VSE655406 WCA655406 WLW655406 WVS655406 K720942 JG720942 TC720942 ACY720942 AMU720942 AWQ720942 BGM720942 BQI720942 CAE720942 CKA720942 CTW720942 DDS720942 DNO720942 DXK720942 EHG720942 ERC720942 FAY720942 FKU720942 FUQ720942 GEM720942 GOI720942 GYE720942 HIA720942 HRW720942 IBS720942 ILO720942 IVK720942 JFG720942 JPC720942 JYY720942 KIU720942 KSQ720942 LCM720942 LMI720942 LWE720942 MGA720942 MPW720942 MZS720942 NJO720942 NTK720942 ODG720942 ONC720942 OWY720942 PGU720942 PQQ720942 QAM720942 QKI720942 QUE720942 REA720942 RNW720942 RXS720942 SHO720942 SRK720942 TBG720942 TLC720942 TUY720942 UEU720942 UOQ720942 UYM720942 VII720942 VSE720942 WCA720942 WLW720942 WVS720942 K786478 JG786478 TC786478 ACY786478 AMU786478 AWQ786478 BGM786478 BQI786478 CAE786478 CKA786478 CTW786478 DDS786478 DNO786478 DXK786478 EHG786478 ERC786478 FAY786478 FKU786478 FUQ786478 GEM786478 GOI786478 GYE786478 HIA786478 HRW786478 IBS786478 ILO786478 IVK786478 JFG786478 JPC786478 JYY786478 KIU786478 KSQ786478 LCM786478 LMI786478 LWE786478 MGA786478 MPW786478 MZS786478 NJO786478 NTK786478 ODG786478 ONC786478 OWY786478 PGU786478 PQQ786478 QAM786478 QKI786478 QUE786478 REA786478 RNW786478 RXS786478 SHO786478 SRK786478 TBG786478 TLC786478 TUY786478 UEU786478 UOQ786478 UYM786478 VII786478 VSE786478 WCA786478 WLW786478 WVS786478 K852014 JG852014 TC852014 ACY852014 AMU852014 AWQ852014 BGM852014 BQI852014 CAE852014 CKA852014 CTW852014 DDS852014 DNO852014 DXK852014 EHG852014 ERC852014 FAY852014 FKU852014 FUQ852014 GEM852014 GOI852014 GYE852014 HIA852014 HRW852014 IBS852014 ILO852014 IVK852014 JFG852014 JPC852014 JYY852014 KIU852014 KSQ852014 LCM852014 LMI852014 LWE852014 MGA852014 MPW852014 MZS852014 NJO852014 NTK852014 ODG852014 ONC852014 OWY852014 PGU852014 PQQ852014 QAM852014 QKI852014 QUE852014 REA852014 RNW852014 RXS852014 SHO852014 SRK852014 TBG852014 TLC852014 TUY852014 UEU852014 UOQ852014 UYM852014 VII852014 VSE852014 WCA852014 WLW852014 WVS852014 K917550 JG917550 TC917550 ACY917550 AMU917550 AWQ917550 BGM917550 BQI917550 CAE917550 CKA917550 CTW917550 DDS917550 DNO917550 DXK917550 EHG917550 ERC917550 FAY917550 FKU917550 FUQ917550 GEM917550 GOI917550 GYE917550 HIA917550 HRW917550 IBS917550 ILO917550 IVK917550 JFG917550 JPC917550 JYY917550 KIU917550 KSQ917550 LCM917550 LMI917550 LWE917550 MGA917550 MPW917550 MZS917550 NJO917550 NTK917550 ODG917550 ONC917550 OWY917550 PGU917550 PQQ917550 QAM917550 QKI917550 QUE917550 REA917550 RNW917550 RXS917550 SHO917550 SRK917550 TBG917550 TLC917550 TUY917550 UEU917550 UOQ917550 UYM917550 VII917550 VSE917550 WCA917550 WLW917550 WVS917550 K983086 JG983086 TC983086 ACY983086 AMU983086 AWQ983086 BGM983086 BQI983086 CAE983086 CKA983086 CTW983086 DDS983086 DNO983086 DXK983086 EHG983086 ERC983086 FAY983086 FKU983086 FUQ983086 GEM983086 GOI983086 GYE983086 HIA983086 HRW983086 IBS983086 ILO983086 IVK983086 JFG983086 JPC983086 JYY983086 KIU983086 KSQ983086 LCM983086 LMI983086 LWE983086 MGA983086 MPW983086 MZS983086 NJO983086 NTK983086 ODG983086 ONC983086 OWY983086 PGU983086 PQQ983086 QAM983086 QKI983086 QUE983086 REA983086 RNW983086 RXS983086 SHO983086 SRK983086 TBG983086 TLC983086 TUY983086 UEU983086 UOQ983086 UYM983086 VII983086 VSE983086 WCA983086 WLW983086 WVS983086 K62 JG62 TC62 ACY62 AMU62 AWQ62 BGM62 BQI62 CAE62 CKA62 CTW62 DDS62 DNO62 DXK62 EHG62 ERC62 FAY62 FKU62 FUQ62 GEM62 GOI62 GYE62 HIA62 HRW62 IBS62 ILO62 IVK62 JFG62 JPC62 JYY62 KIU62 KSQ62 LCM62 LMI62 LWE62 MGA62 MPW62 MZS62 NJO62 NTK62 ODG62 ONC62 OWY62 PGU62 PQQ62 QAM62 QKI62 QUE62 REA62 RNW62 RXS62 SHO62 SRK62 TBG62 TLC62 TUY62 UEU62 UOQ62 UYM62 VII62 VSE62 WCA62 WLW62 WVS62 K65598 JG65598 TC65598 ACY65598 AMU65598 AWQ65598 BGM65598 BQI65598 CAE65598 CKA65598 CTW65598 DDS65598 DNO65598 DXK65598 EHG65598 ERC65598 FAY65598 FKU65598 FUQ65598 GEM65598 GOI65598 GYE65598 HIA65598 HRW65598 IBS65598 ILO65598 IVK65598 JFG65598 JPC65598 JYY65598 KIU65598 KSQ65598 LCM65598 LMI65598 LWE65598 MGA65598 MPW65598 MZS65598 NJO65598 NTK65598 ODG65598 ONC65598 OWY65598 PGU65598 PQQ65598 QAM65598 QKI65598 QUE65598 REA65598 RNW65598 RXS65598 SHO65598 SRK65598 TBG65598 TLC65598 TUY65598 UEU65598 UOQ65598 UYM65598 VII65598 VSE65598 WCA65598 WLW65598 WVS65598 K131134 JG131134 TC131134 ACY131134 AMU131134 AWQ131134 BGM131134 BQI131134 CAE131134 CKA131134 CTW131134 DDS131134 DNO131134 DXK131134 EHG131134 ERC131134 FAY131134 FKU131134 FUQ131134 GEM131134 GOI131134 GYE131134 HIA131134 HRW131134 IBS131134 ILO131134 IVK131134 JFG131134 JPC131134 JYY131134 KIU131134 KSQ131134 LCM131134 LMI131134 LWE131134 MGA131134 MPW131134 MZS131134 NJO131134 NTK131134 ODG131134 ONC131134 OWY131134 PGU131134 PQQ131134 QAM131134 QKI131134 QUE131134 REA131134 RNW131134 RXS131134 SHO131134 SRK131134 TBG131134 TLC131134 TUY131134 UEU131134 UOQ131134 UYM131134 VII131134 VSE131134 WCA131134 WLW131134 WVS131134 K196670 JG196670 TC196670 ACY196670 AMU196670 AWQ196670 BGM196670 BQI196670 CAE196670 CKA196670 CTW196670 DDS196670 DNO196670 DXK196670 EHG196670 ERC196670 FAY196670 FKU196670 FUQ196670 GEM196670 GOI196670 GYE196670 HIA196670 HRW196670 IBS196670 ILO196670 IVK196670 JFG196670 JPC196670 JYY196670 KIU196670 KSQ196670 LCM196670 LMI196670 LWE196670 MGA196670 MPW196670 MZS196670 NJO196670 NTK196670 ODG196670 ONC196670 OWY196670 PGU196670 PQQ196670 QAM196670 QKI196670 QUE196670 REA196670 RNW196670 RXS196670 SHO196670 SRK196670 TBG196670 TLC196670 TUY196670 UEU196670 UOQ196670 UYM196670 VII196670 VSE196670 WCA196670 WLW196670 WVS196670 K262206 JG262206 TC262206 ACY262206 AMU262206 AWQ262206 BGM262206 BQI262206 CAE262206 CKA262206 CTW262206 DDS262206 DNO262206 DXK262206 EHG262206 ERC262206 FAY262206 FKU262206 FUQ262206 GEM262206 GOI262206 GYE262206 HIA262206 HRW262206 IBS262206 ILO262206 IVK262206 JFG262206 JPC262206 JYY262206 KIU262206 KSQ262206 LCM262206 LMI262206 LWE262206 MGA262206 MPW262206 MZS262206 NJO262206 NTK262206 ODG262206 ONC262206 OWY262206 PGU262206 PQQ262206 QAM262206 QKI262206 QUE262206 REA262206 RNW262206 RXS262206 SHO262206 SRK262206 TBG262206 TLC262206 TUY262206 UEU262206 UOQ262206 UYM262206 VII262206 VSE262206 WCA262206 WLW262206 WVS262206 K327742 JG327742 TC327742 ACY327742 AMU327742 AWQ327742 BGM327742 BQI327742 CAE327742 CKA327742 CTW327742 DDS327742 DNO327742 DXK327742 EHG327742 ERC327742 FAY327742 FKU327742 FUQ327742 GEM327742 GOI327742 GYE327742 HIA327742 HRW327742 IBS327742 ILO327742 IVK327742 JFG327742 JPC327742 JYY327742 KIU327742 KSQ327742 LCM327742 LMI327742 LWE327742 MGA327742 MPW327742 MZS327742 NJO327742 NTK327742 ODG327742 ONC327742 OWY327742 PGU327742 PQQ327742 QAM327742 QKI327742 QUE327742 REA327742 RNW327742 RXS327742 SHO327742 SRK327742 TBG327742 TLC327742 TUY327742 UEU327742 UOQ327742 UYM327742 VII327742 VSE327742 WCA327742 WLW327742 WVS327742 K393278 JG393278 TC393278 ACY393278 AMU393278 AWQ393278 BGM393278 BQI393278 CAE393278 CKA393278 CTW393278 DDS393278 DNO393278 DXK393278 EHG393278 ERC393278 FAY393278 FKU393278 FUQ393278 GEM393278 GOI393278 GYE393278 HIA393278 HRW393278 IBS393278 ILO393278 IVK393278 JFG393278 JPC393278 JYY393278 KIU393278 KSQ393278 LCM393278 LMI393278 LWE393278 MGA393278 MPW393278 MZS393278 NJO393278 NTK393278 ODG393278 ONC393278 OWY393278 PGU393278 PQQ393278 QAM393278 QKI393278 QUE393278 REA393278 RNW393278 RXS393278 SHO393278 SRK393278 TBG393278 TLC393278 TUY393278 UEU393278 UOQ393278 UYM393278 VII393278 VSE393278 WCA393278 WLW393278 WVS393278 K458814 JG458814 TC458814 ACY458814 AMU458814 AWQ458814 BGM458814 BQI458814 CAE458814 CKA458814 CTW458814 DDS458814 DNO458814 DXK458814 EHG458814 ERC458814 FAY458814 FKU458814 FUQ458814 GEM458814 GOI458814 GYE458814 HIA458814 HRW458814 IBS458814 ILO458814 IVK458814 JFG458814 JPC458814 JYY458814 KIU458814 KSQ458814 LCM458814 LMI458814 LWE458814 MGA458814 MPW458814 MZS458814 NJO458814 NTK458814 ODG458814 ONC458814 OWY458814 PGU458814 PQQ458814 QAM458814 QKI458814 QUE458814 REA458814 RNW458814 RXS458814 SHO458814 SRK458814 TBG458814 TLC458814 TUY458814 UEU458814 UOQ458814 UYM458814 VII458814 VSE458814 WCA458814 WLW458814 WVS458814 K524350 JG524350 TC524350 ACY524350 AMU524350 AWQ524350 BGM524350 BQI524350 CAE524350 CKA524350 CTW524350 DDS524350 DNO524350 DXK524350 EHG524350 ERC524350 FAY524350 FKU524350 FUQ524350 GEM524350 GOI524350 GYE524350 HIA524350 HRW524350 IBS524350 ILO524350 IVK524350 JFG524350 JPC524350 JYY524350 KIU524350 KSQ524350 LCM524350 LMI524350 LWE524350 MGA524350 MPW524350 MZS524350 NJO524350 NTK524350 ODG524350 ONC524350 OWY524350 PGU524350 PQQ524350 QAM524350 QKI524350 QUE524350 REA524350 RNW524350 RXS524350 SHO524350 SRK524350 TBG524350 TLC524350 TUY524350 UEU524350 UOQ524350 UYM524350 VII524350 VSE524350 WCA524350 WLW524350 WVS524350 K589886 JG589886 TC589886 ACY589886 AMU589886 AWQ589886 BGM589886 BQI589886 CAE589886 CKA589886 CTW589886 DDS589886 DNO589886 DXK589886 EHG589886 ERC589886 FAY589886 FKU589886 FUQ589886 GEM589886 GOI589886 GYE589886 HIA589886 HRW589886 IBS589886 ILO589886 IVK589886 JFG589886 JPC589886 JYY589886 KIU589886 KSQ589886 LCM589886 LMI589886 LWE589886 MGA589886 MPW589886 MZS589886 NJO589886 NTK589886 ODG589886 ONC589886 OWY589886 PGU589886 PQQ589886 QAM589886 QKI589886 QUE589886 REA589886 RNW589886 RXS589886 SHO589886 SRK589886 TBG589886 TLC589886 TUY589886 UEU589886 UOQ589886 UYM589886 VII589886 VSE589886 WCA589886 WLW589886 WVS589886 K655422 JG655422 TC655422 ACY655422 AMU655422 AWQ655422 BGM655422 BQI655422 CAE655422 CKA655422 CTW655422 DDS655422 DNO655422 DXK655422 EHG655422 ERC655422 FAY655422 FKU655422 FUQ655422 GEM655422 GOI655422 GYE655422 HIA655422 HRW655422 IBS655422 ILO655422 IVK655422 JFG655422 JPC655422 JYY655422 KIU655422 KSQ655422 LCM655422 LMI655422 LWE655422 MGA655422 MPW655422 MZS655422 NJO655422 NTK655422 ODG655422 ONC655422 OWY655422 PGU655422 PQQ655422 QAM655422 QKI655422 QUE655422 REA655422 RNW655422 RXS655422 SHO655422 SRK655422 TBG655422 TLC655422 TUY655422 UEU655422 UOQ655422 UYM655422 VII655422 VSE655422 WCA655422 WLW655422 WVS655422 K720958 JG720958 TC720958 ACY720958 AMU720958 AWQ720958 BGM720958 BQI720958 CAE720958 CKA720958 CTW720958 DDS720958 DNO720958 DXK720958 EHG720958 ERC720958 FAY720958 FKU720958 FUQ720958 GEM720958 GOI720958 GYE720958 HIA720958 HRW720958 IBS720958 ILO720958 IVK720958 JFG720958 JPC720958 JYY720958 KIU720958 KSQ720958 LCM720958 LMI720958 LWE720958 MGA720958 MPW720958 MZS720958 NJO720958 NTK720958 ODG720958 ONC720958 OWY720958 PGU720958 PQQ720958 QAM720958 QKI720958 QUE720958 REA720958 RNW720958 RXS720958 SHO720958 SRK720958 TBG720958 TLC720958 TUY720958 UEU720958 UOQ720958 UYM720958 VII720958 VSE720958 WCA720958 WLW720958 WVS720958 K786494 JG786494 TC786494 ACY786494 AMU786494 AWQ786494 BGM786494 BQI786494 CAE786494 CKA786494 CTW786494 DDS786494 DNO786494 DXK786494 EHG786494 ERC786494 FAY786494 FKU786494 FUQ786494 GEM786494 GOI786494 GYE786494 HIA786494 HRW786494 IBS786494 ILO786494 IVK786494 JFG786494 JPC786494 JYY786494 KIU786494 KSQ786494 LCM786494 LMI786494 LWE786494 MGA786494 MPW786494 MZS786494 NJO786494 NTK786494 ODG786494 ONC786494 OWY786494 PGU786494 PQQ786494 QAM786494 QKI786494 QUE786494 REA786494 RNW786494 RXS786494 SHO786494 SRK786494 TBG786494 TLC786494 TUY786494 UEU786494 UOQ786494 UYM786494 VII786494 VSE786494 WCA786494 WLW786494 WVS786494 K852030 JG852030 TC852030 ACY852030 AMU852030 AWQ852030 BGM852030 BQI852030 CAE852030 CKA852030 CTW852030 DDS852030 DNO852030 DXK852030 EHG852030 ERC852030 FAY852030 FKU852030 FUQ852030 GEM852030 GOI852030 GYE852030 HIA852030 HRW852030 IBS852030 ILO852030 IVK852030 JFG852030 JPC852030 JYY852030 KIU852030 KSQ852030 LCM852030 LMI852030 LWE852030 MGA852030 MPW852030 MZS852030 NJO852030 NTK852030 ODG852030 ONC852030 OWY852030 PGU852030 PQQ852030 QAM852030 QKI852030 QUE852030 REA852030 RNW852030 RXS852030 SHO852030 SRK852030 TBG852030 TLC852030 TUY852030 UEU852030 UOQ852030 UYM852030 VII852030 VSE852030 WCA852030 WLW852030 WVS852030 K917566 JG917566 TC917566 ACY917566 AMU917566 AWQ917566 BGM917566 BQI917566 CAE917566 CKA917566 CTW917566 DDS917566 DNO917566 DXK917566 EHG917566 ERC917566 FAY917566 FKU917566 FUQ917566 GEM917566 GOI917566 GYE917566 HIA917566 HRW917566 IBS917566 ILO917566 IVK917566 JFG917566 JPC917566 JYY917566 KIU917566 KSQ917566 LCM917566 LMI917566 LWE917566 MGA917566 MPW917566 MZS917566 NJO917566 NTK917566 ODG917566 ONC917566 OWY917566 PGU917566 PQQ917566 QAM917566 QKI917566 QUE917566 REA917566 RNW917566 RXS917566 SHO917566 SRK917566 TBG917566 TLC917566 TUY917566 UEU917566 UOQ917566 UYM917566 VII917566 VSE917566 WCA917566 WLW917566 WVS917566 K983102 JG983102 TC983102 ACY983102 AMU983102 AWQ983102 BGM983102 BQI983102 CAE983102 CKA983102 CTW983102 DDS983102 DNO983102 DXK983102 EHG983102 ERC983102 FAY983102 FKU983102 FUQ983102 GEM983102 GOI983102 GYE983102 HIA983102 HRW983102 IBS983102 ILO983102 IVK983102 JFG983102 JPC983102 JYY983102 KIU983102 KSQ983102 LCM983102 LMI983102 LWE983102 MGA983102 MPW983102 MZS983102 NJO983102 NTK983102 ODG983102 ONC983102 OWY983102 PGU983102 PQQ983102 QAM983102 QKI983102 QUE983102 REA983102 RNW983102 RXS983102 SHO983102 SRK983102 TBG983102 TLC983102 TUY983102 UEU983102 UOQ983102 UYM983102 VII983102 VSE983102 WCA983102 WLW983102 WVS983102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9">
    <pageSetUpPr fitToPage="1"/>
  </sheetPr>
  <dimension ref="A1:S67"/>
  <sheetViews>
    <sheetView showGridLines="0" showZeros="0" topLeftCell="A7" workbookViewId="0">
      <selection activeCell="T30" sqref="T30"/>
    </sheetView>
  </sheetViews>
  <sheetFormatPr defaultRowHeight="13.8" x14ac:dyDescent="0.25"/>
  <cols>
    <col min="1" max="2" width="3.33203125" customWidth="1"/>
    <col min="3" max="3" width="4.6640625" customWidth="1"/>
    <col min="4" max="4" width="4.33203125" customWidth="1"/>
    <col min="5" max="5" width="7.33203125" customWidth="1"/>
    <col min="6" max="6" width="0.21875" customWidth="1"/>
    <col min="7" max="7" width="5.88671875" customWidth="1"/>
    <col min="8" max="8" width="16.6640625" style="74" customWidth="1"/>
    <col min="9" max="9" width="10.6640625" style="132" customWidth="1"/>
    <col min="10" max="10" width="1.6640625" style="177" customWidth="1"/>
    <col min="11" max="11" width="10.6640625" style="132" customWidth="1"/>
    <col min="12" max="12" width="1.6640625" style="231" customWidth="1"/>
    <col min="13" max="13" width="10.6640625" style="176" customWidth="1"/>
    <col min="14" max="14" width="1.6640625" style="74" customWidth="1"/>
    <col min="15" max="15" width="10.6640625" customWidth="1"/>
    <col min="16" max="16" width="1.6640625" style="75" customWidth="1"/>
    <col min="17" max="17" width="9.109375" hidden="1" customWidth="1"/>
    <col min="18" max="18" width="8.6640625" customWidth="1"/>
    <col min="19" max="19" width="9.109375" hidden="1" customWidth="1"/>
  </cols>
  <sheetData>
    <row r="1" spans="1:19" s="7" customFormat="1" ht="21.75" customHeight="1" x14ac:dyDescent="0.25">
      <c r="A1" s="1">
        <f>'[2]Week SetUp'!$A$6</f>
        <v>0</v>
      </c>
      <c r="B1" s="2"/>
      <c r="C1" s="3"/>
      <c r="D1" s="3"/>
      <c r="E1" s="3"/>
      <c r="F1" s="3"/>
      <c r="G1" s="3"/>
      <c r="H1" s="4"/>
      <c r="I1" s="136" t="s">
        <v>101</v>
      </c>
      <c r="J1" s="135"/>
      <c r="K1" s="123"/>
      <c r="L1" s="135"/>
      <c r="M1" s="135" t="s">
        <v>1</v>
      </c>
      <c r="N1" s="4"/>
      <c r="O1" s="5"/>
      <c r="P1" s="6"/>
    </row>
    <row r="2" spans="1:19" s="12" customFormat="1" x14ac:dyDescent="0.25">
      <c r="A2" s="8" t="str">
        <f>'[2]Week SetUp'!$A$8</f>
        <v>第十六屆福興盃全國大專暨青少年網球錦標賽</v>
      </c>
      <c r="B2" s="9"/>
      <c r="C2" s="10"/>
      <c r="D2" s="10"/>
      <c r="E2" s="10"/>
      <c r="F2" s="10"/>
      <c r="G2" s="10"/>
      <c r="H2" s="11"/>
      <c r="I2" s="136"/>
      <c r="J2" s="138"/>
      <c r="K2" s="123"/>
      <c r="L2" s="138"/>
      <c r="M2" s="137"/>
      <c r="N2" s="11"/>
      <c r="O2" s="10"/>
      <c r="P2" s="11"/>
    </row>
    <row r="3" spans="1:19" s="19" customFormat="1" ht="11.25" customHeight="1" x14ac:dyDescent="0.25">
      <c r="A3" s="13" t="s">
        <v>84</v>
      </c>
      <c r="B3" s="14"/>
      <c r="C3" s="14"/>
      <c r="D3" s="14"/>
      <c r="E3" s="15"/>
      <c r="F3" s="13" t="s">
        <v>98</v>
      </c>
      <c r="G3" s="14"/>
      <c r="H3" s="16"/>
      <c r="I3" s="142" t="s">
        <v>4</v>
      </c>
      <c r="J3" s="215"/>
      <c r="K3" s="142"/>
      <c r="L3" s="215"/>
      <c r="M3" s="140"/>
      <c r="N3" s="16"/>
      <c r="O3" s="15"/>
      <c r="P3" s="18" t="s">
        <v>5</v>
      </c>
    </row>
    <row r="4" spans="1:19" s="23" customFormat="1" ht="11.25" customHeight="1" thickBot="1" x14ac:dyDescent="0.3">
      <c r="A4" s="133" t="s">
        <v>128</v>
      </c>
      <c r="B4" s="133"/>
      <c r="C4" s="133"/>
      <c r="D4" s="20"/>
      <c r="E4" s="20"/>
      <c r="F4" s="20" t="str">
        <f>'[2]Week SetUp'!$C$10</f>
        <v>中山網球場</v>
      </c>
      <c r="G4" s="20"/>
      <c r="H4" s="21"/>
      <c r="I4" s="145">
        <f>'[2]Week SetUp'!$D$10</f>
        <v>0</v>
      </c>
      <c r="J4" s="144"/>
      <c r="K4" s="186" t="str">
        <f>'[2]Week SetUp'!$A$12</f>
        <v>107/2/23~3/01</v>
      </c>
      <c r="L4" s="144"/>
      <c r="M4" s="143"/>
      <c r="N4" s="21"/>
      <c r="O4" s="20"/>
      <c r="P4" s="22" t="str">
        <f>'[2]Week SetUp'!$E$10</f>
        <v>李朝裕</v>
      </c>
    </row>
    <row r="5" spans="1:19" s="31" customFormat="1" ht="9.6" x14ac:dyDescent="0.25">
      <c r="A5" s="24"/>
      <c r="B5" s="25" t="s">
        <v>6</v>
      </c>
      <c r="C5" s="26" t="s">
        <v>102</v>
      </c>
      <c r="D5" s="26" t="s">
        <v>87</v>
      </c>
      <c r="E5" s="27" t="s">
        <v>88</v>
      </c>
      <c r="F5" s="28"/>
      <c r="G5" s="27" t="s">
        <v>103</v>
      </c>
      <c r="H5" s="29"/>
      <c r="I5" s="149" t="s">
        <v>104</v>
      </c>
      <c r="J5" s="148"/>
      <c r="K5" s="149" t="s">
        <v>105</v>
      </c>
      <c r="L5" s="148"/>
      <c r="M5" s="149" t="s">
        <v>106</v>
      </c>
      <c r="N5" s="29"/>
      <c r="O5" s="26" t="s">
        <v>107</v>
      </c>
      <c r="P5" s="30"/>
    </row>
    <row r="6" spans="1:19" s="31" customFormat="1" ht="3.75" customHeight="1" thickBot="1" x14ac:dyDescent="0.3">
      <c r="A6" s="32"/>
      <c r="B6" s="33"/>
      <c r="C6" s="34"/>
      <c r="D6" s="33"/>
      <c r="E6" s="35"/>
      <c r="F6" s="36"/>
      <c r="G6" s="35"/>
      <c r="H6" s="37"/>
      <c r="I6" s="153"/>
      <c r="J6" s="152"/>
      <c r="K6" s="153"/>
      <c r="L6" s="152"/>
      <c r="M6" s="153"/>
      <c r="N6" s="37"/>
      <c r="O6" s="33"/>
      <c r="P6" s="38"/>
    </row>
    <row r="7" spans="1:19" s="48" customFormat="1" ht="10.5" customHeight="1" x14ac:dyDescent="0.25">
      <c r="A7" s="39">
        <v>1</v>
      </c>
      <c r="B7" s="40">
        <f>IF($D7="","",VLOOKUP($D7,[2]女單準備名單!$A$7:$P$22,15))</f>
        <v>0</v>
      </c>
      <c r="C7" s="40">
        <f>IF($D7="","",VLOOKUP($D7,[2]女單準備名單!$A$7:$P$22,16))</f>
        <v>0</v>
      </c>
      <c r="D7" s="41">
        <v>1</v>
      </c>
      <c r="E7" s="42" t="str">
        <f>UPPER(IF($D7="","",VLOOKUP($D7,[2]女單準備名單!$A$7:$P$22,2)))</f>
        <v>蔡雨耘</v>
      </c>
      <c r="F7" s="42"/>
      <c r="G7" s="42" t="str">
        <f>IF($D7="","",VLOOKUP($D7,[2]女單準備名單!$A$7:$P$22,4))</f>
        <v>市立安順國小</v>
      </c>
      <c r="H7" s="77"/>
      <c r="I7" s="156"/>
      <c r="J7" s="157"/>
      <c r="K7" s="156"/>
      <c r="L7" s="157"/>
      <c r="M7" s="216"/>
      <c r="N7" s="80"/>
      <c r="O7" s="81"/>
      <c r="P7" s="82"/>
      <c r="Q7" s="47"/>
      <c r="S7" s="49" t="e">
        <f>#REF!</f>
        <v>#REF!</v>
      </c>
    </row>
    <row r="8" spans="1:19" s="48" customFormat="1" ht="9.6" customHeight="1" x14ac:dyDescent="0.25">
      <c r="A8" s="50"/>
      <c r="B8" s="83"/>
      <c r="C8" s="83"/>
      <c r="D8" s="83"/>
      <c r="E8" s="78"/>
      <c r="F8" s="84"/>
      <c r="G8" s="56" t="s">
        <v>18</v>
      </c>
      <c r="H8" s="52"/>
      <c r="I8" s="155" t="s">
        <v>175</v>
      </c>
      <c r="J8" s="217"/>
      <c r="K8" s="156"/>
      <c r="L8" s="157"/>
      <c r="M8" s="216"/>
      <c r="N8" s="80"/>
      <c r="O8" s="81"/>
      <c r="P8" s="82"/>
      <c r="Q8" s="47"/>
      <c r="S8" s="53" t="e">
        <f>#REF!</f>
        <v>#REF!</v>
      </c>
    </row>
    <row r="9" spans="1:19" s="48" customFormat="1" ht="9.6" customHeight="1" x14ac:dyDescent="0.25">
      <c r="A9" s="50">
        <v>2</v>
      </c>
      <c r="B9" s="40">
        <f>IF($D9="","",VLOOKUP($D9,[2]女單準備名單!$A$7:$P$22,15))</f>
        <v>0</v>
      </c>
      <c r="C9" s="40">
        <f>IF($D9="","",VLOOKUP($D9,[2]女單準備名單!$A$7:$P$22,16))</f>
        <v>0</v>
      </c>
      <c r="D9" s="41">
        <v>15</v>
      </c>
      <c r="E9" s="40" t="str">
        <f>UPPER(IF($D9="","",VLOOKUP($D9,[2]女單準備名單!$A$7:$P$22,2)))</f>
        <v>BYE</v>
      </c>
      <c r="F9" s="40"/>
      <c r="G9" s="40">
        <f>IF($D9="","",VLOOKUP($D9,[2]女單準備名單!$A$7:$P$22,4))</f>
        <v>0</v>
      </c>
      <c r="H9" s="85"/>
      <c r="I9" s="163"/>
      <c r="J9" s="218"/>
      <c r="K9" s="156"/>
      <c r="L9" s="157"/>
      <c r="M9" s="216"/>
      <c r="N9" s="80"/>
      <c r="O9" s="81"/>
      <c r="P9" s="82"/>
      <c r="Q9" s="47"/>
      <c r="S9" s="53" t="e">
        <f>#REF!</f>
        <v>#REF!</v>
      </c>
    </row>
    <row r="10" spans="1:19" s="48" customFormat="1" ht="9.6" customHeight="1" x14ac:dyDescent="0.25">
      <c r="A10" s="50"/>
      <c r="B10" s="83"/>
      <c r="C10" s="83"/>
      <c r="D10" s="87"/>
      <c r="E10" s="78"/>
      <c r="F10" s="84"/>
      <c r="G10" s="78"/>
      <c r="H10" s="88"/>
      <c r="I10" s="164" t="s">
        <v>18</v>
      </c>
      <c r="J10" s="219"/>
      <c r="K10" s="155" t="s">
        <v>175</v>
      </c>
      <c r="L10" s="220"/>
      <c r="M10" s="221"/>
      <c r="N10" s="46"/>
      <c r="O10" s="81"/>
      <c r="P10" s="82"/>
      <c r="Q10" s="47"/>
      <c r="S10" s="53" t="e">
        <f>#REF!</f>
        <v>#REF!</v>
      </c>
    </row>
    <row r="11" spans="1:19" s="48" customFormat="1" ht="9.6" customHeight="1" x14ac:dyDescent="0.25">
      <c r="A11" s="50">
        <v>3</v>
      </c>
      <c r="B11" s="40">
        <f>IF($D11="","",VLOOKUP($D11,[2]女單準備名單!$A$7:$P$22,15))</f>
        <v>0</v>
      </c>
      <c r="C11" s="40">
        <f>IF($D11="","",VLOOKUP($D11,[2]女單準備名單!$A$7:$P$22,16))</f>
        <v>0</v>
      </c>
      <c r="D11" s="41">
        <v>12</v>
      </c>
      <c r="E11" s="40" t="str">
        <f>UPPER(IF($D11="","",VLOOKUP($D11,[2]女單準備名單!$A$7:$P$22,2)))</f>
        <v>鄭雅欣</v>
      </c>
      <c r="F11" s="40"/>
      <c r="G11" s="40" t="str">
        <f>IF($D11="","",VLOOKUP($D11,[2]女單準備名單!$A$7:$P$22,4))</f>
        <v>國立南科國際實驗高中(國小部)</v>
      </c>
      <c r="H11" s="77"/>
      <c r="I11" s="165"/>
      <c r="J11" s="222"/>
      <c r="K11" s="167">
        <v>60</v>
      </c>
      <c r="L11" s="223"/>
      <c r="M11" s="221"/>
      <c r="N11" s="46"/>
      <c r="O11" s="81"/>
      <c r="P11" s="82"/>
      <c r="Q11" s="47"/>
      <c r="S11" s="53" t="e">
        <f>#REF!</f>
        <v>#REF!</v>
      </c>
    </row>
    <row r="12" spans="1:19" s="48" customFormat="1" ht="9.6" customHeight="1" x14ac:dyDescent="0.25">
      <c r="A12" s="50"/>
      <c r="B12" s="83"/>
      <c r="C12" s="83"/>
      <c r="D12" s="87"/>
      <c r="E12" s="78"/>
      <c r="F12" s="84"/>
      <c r="G12" s="56" t="s">
        <v>18</v>
      </c>
      <c r="H12" s="52"/>
      <c r="I12" s="155" t="s">
        <v>226</v>
      </c>
      <c r="J12" s="224"/>
      <c r="K12" s="165"/>
      <c r="L12" s="225"/>
      <c r="M12" s="221"/>
      <c r="N12" s="46"/>
      <c r="O12" s="81"/>
      <c r="P12" s="82"/>
      <c r="Q12" s="47"/>
      <c r="S12" s="53" t="e">
        <f>#REF!</f>
        <v>#REF!</v>
      </c>
    </row>
    <row r="13" spans="1:19" s="48" customFormat="1" ht="9.6" customHeight="1" x14ac:dyDescent="0.25">
      <c r="A13" s="50">
        <v>4</v>
      </c>
      <c r="B13" s="40">
        <f>IF($D13="","",VLOOKUP($D13,[2]女單準備名單!$A$7:$P$22,15))</f>
        <v>0</v>
      </c>
      <c r="C13" s="40">
        <f>IF($D13="","",VLOOKUP($D13,[2]女單準備名單!$A$7:$P$22,16))</f>
        <v>0</v>
      </c>
      <c r="D13" s="41">
        <v>7</v>
      </c>
      <c r="E13" s="40" t="str">
        <f>UPPER(IF($D13="","",VLOOKUP($D13,[2]女單準備名單!$A$7:$P$22,2)))</f>
        <v>方柔蓁</v>
      </c>
      <c r="F13" s="40"/>
      <c r="G13" s="40" t="str">
        <f>IF($D13="","",VLOOKUP($D13,[2]女單準備名單!$A$7:$P$22,4))</f>
        <v>市立三民區民族國小</v>
      </c>
      <c r="H13" s="91"/>
      <c r="I13" s="167">
        <v>60</v>
      </c>
      <c r="J13" s="157"/>
      <c r="K13" s="165"/>
      <c r="L13" s="225"/>
      <c r="M13" s="221"/>
      <c r="N13" s="46"/>
      <c r="O13" s="81"/>
      <c r="P13" s="82"/>
      <c r="Q13" s="47"/>
      <c r="S13" s="53" t="e">
        <f>#REF!</f>
        <v>#REF!</v>
      </c>
    </row>
    <row r="14" spans="1:19" s="48" customFormat="1" ht="9.6" customHeight="1" x14ac:dyDescent="0.25">
      <c r="A14" s="50"/>
      <c r="B14" s="83"/>
      <c r="C14" s="83"/>
      <c r="D14" s="87"/>
      <c r="E14" s="78"/>
      <c r="F14" s="84"/>
      <c r="G14" s="92"/>
      <c r="H14" s="88"/>
      <c r="I14" s="156"/>
      <c r="J14" s="157"/>
      <c r="K14" s="164" t="s">
        <v>18</v>
      </c>
      <c r="L14" s="219"/>
      <c r="M14" s="155" t="s">
        <v>175</v>
      </c>
      <c r="N14" s="45"/>
      <c r="O14" s="81"/>
      <c r="P14" s="82"/>
      <c r="Q14" s="47"/>
      <c r="S14" s="53" t="e">
        <f>#REF!</f>
        <v>#REF!</v>
      </c>
    </row>
    <row r="15" spans="1:19" s="48" customFormat="1" ht="9.6" customHeight="1" x14ac:dyDescent="0.25">
      <c r="A15" s="39">
        <v>5</v>
      </c>
      <c r="B15" s="40">
        <f>IF($D15="","",VLOOKUP($D15,[2]女單準備名單!$A$7:$P$22,15))</f>
        <v>0</v>
      </c>
      <c r="C15" s="40">
        <f>IF($D15="","",VLOOKUP($D15,[2]女單準備名單!$A$7:$P$22,16))</f>
        <v>0</v>
      </c>
      <c r="D15" s="41">
        <v>4</v>
      </c>
      <c r="E15" s="42" t="str">
        <f>UPPER(IF($D15="","",VLOOKUP($D15,[2]女單準備名單!$A$7:$P$22,2)))</f>
        <v>林柔廷</v>
      </c>
      <c r="F15" s="42"/>
      <c r="G15" s="42" t="str">
        <f>IF($D15="","",VLOOKUP($D15,[2]女單準備名單!$A$7:$P$22,4))</f>
        <v>縣立海豐國小</v>
      </c>
      <c r="H15" s="93"/>
      <c r="I15" s="156"/>
      <c r="J15" s="157"/>
      <c r="K15" s="156"/>
      <c r="L15" s="225"/>
      <c r="M15" s="167">
        <v>80</v>
      </c>
      <c r="N15" s="58"/>
      <c r="O15" s="81"/>
      <c r="P15" s="82"/>
      <c r="Q15" s="47"/>
      <c r="S15" s="53" t="e">
        <f>#REF!</f>
        <v>#REF!</v>
      </c>
    </row>
    <row r="16" spans="1:19" s="48" customFormat="1" ht="9.6" customHeight="1" thickBot="1" x14ac:dyDescent="0.3">
      <c r="A16" s="50"/>
      <c r="B16" s="83"/>
      <c r="C16" s="83"/>
      <c r="D16" s="87">
        <v>9</v>
      </c>
      <c r="E16" s="78"/>
      <c r="F16" s="84"/>
      <c r="G16" s="56" t="s">
        <v>18</v>
      </c>
      <c r="H16" s="52"/>
      <c r="I16" s="155" t="s">
        <v>227</v>
      </c>
      <c r="J16" s="217"/>
      <c r="K16" s="156"/>
      <c r="L16" s="225"/>
      <c r="M16" s="221"/>
      <c r="N16" s="54"/>
      <c r="O16" s="81"/>
      <c r="P16" s="82"/>
      <c r="Q16" s="47"/>
      <c r="S16" s="61" t="e">
        <f>#REF!</f>
        <v>#REF!</v>
      </c>
    </row>
    <row r="17" spans="1:17" s="48" customFormat="1" ht="9.6" customHeight="1" x14ac:dyDescent="0.25">
      <c r="A17" s="50">
        <v>6</v>
      </c>
      <c r="B17" s="40">
        <f>IF($D17="","",VLOOKUP($D17,[2]女單準備名單!$A$7:$P$22,15))</f>
        <v>0</v>
      </c>
      <c r="C17" s="40">
        <f>IF($D17="","",VLOOKUP($D17,[2]女單準備名單!$A$7:$P$22,16))</f>
        <v>0</v>
      </c>
      <c r="D17" s="41">
        <v>6</v>
      </c>
      <c r="E17" s="40" t="str">
        <f>UPPER(IF($D17="","",VLOOKUP($D17,[2]女單準備名單!$A$7:$P$22,2)))</f>
        <v>洪縈螢</v>
      </c>
      <c r="F17" s="40"/>
      <c r="G17" s="40" t="str">
        <f>IF($D17="","",VLOOKUP($D17,[2]女單準備名單!$A$7:$P$22,4))</f>
        <v>市立三民區民族國小</v>
      </c>
      <c r="H17" s="85"/>
      <c r="I17" s="167">
        <v>60</v>
      </c>
      <c r="J17" s="218"/>
      <c r="K17" s="156"/>
      <c r="L17" s="225"/>
      <c r="M17" s="221"/>
      <c r="N17" s="54"/>
      <c r="O17" s="81"/>
      <c r="P17" s="82"/>
      <c r="Q17" s="47"/>
    </row>
    <row r="18" spans="1:17" s="48" customFormat="1" ht="8.25" customHeight="1" x14ac:dyDescent="0.25">
      <c r="A18" s="50"/>
      <c r="B18" s="83"/>
      <c r="C18" s="83"/>
      <c r="D18" s="87">
        <v>5</v>
      </c>
      <c r="E18" s="78"/>
      <c r="F18" s="84"/>
      <c r="G18" s="78"/>
      <c r="H18" s="88"/>
      <c r="I18" s="164" t="s">
        <v>18</v>
      </c>
      <c r="J18" s="219"/>
      <c r="K18" s="155" t="s">
        <v>227</v>
      </c>
      <c r="L18" s="226"/>
      <c r="M18" s="221"/>
      <c r="N18" s="54"/>
      <c r="O18" s="81"/>
      <c r="P18" s="82"/>
      <c r="Q18" s="47"/>
    </row>
    <row r="19" spans="1:17" s="48" customFormat="1" ht="9.6" customHeight="1" x14ac:dyDescent="0.25">
      <c r="A19" s="50">
        <v>7</v>
      </c>
      <c r="B19" s="40">
        <f>IF($D19="","",VLOOKUP($D19,[2]女單準備名單!$A$7:$P$22,15))</f>
        <v>0</v>
      </c>
      <c r="C19" s="40">
        <f>IF($D19="","",VLOOKUP($D19,[2]女單準備名單!$A$7:$P$22,16))</f>
        <v>0</v>
      </c>
      <c r="D19" s="41">
        <v>5</v>
      </c>
      <c r="E19" s="40" t="str">
        <f>UPPER(IF($D19="","",VLOOKUP($D19,[2]女單準備名單!$A$7:$P$22,2)))</f>
        <v>江雅芸</v>
      </c>
      <c r="F19" s="40"/>
      <c r="G19" s="40" t="str">
        <f>IF($D19="","",VLOOKUP($D19,[2]女單準備名單!$A$7:$P$22,4))</f>
        <v>市立三民區民族國小</v>
      </c>
      <c r="H19" s="77"/>
      <c r="I19" s="165"/>
      <c r="J19" s="222"/>
      <c r="K19" s="167">
        <v>63</v>
      </c>
      <c r="L19" s="221"/>
      <c r="M19" s="221"/>
      <c r="N19" s="54"/>
      <c r="O19" s="81"/>
      <c r="P19" s="82"/>
      <c r="Q19" s="47"/>
    </row>
    <row r="20" spans="1:17" s="48" customFormat="1" ht="9.6" customHeight="1" x14ac:dyDescent="0.25">
      <c r="A20" s="50"/>
      <c r="B20" s="83"/>
      <c r="C20" s="83"/>
      <c r="D20" s="83"/>
      <c r="E20" s="78"/>
      <c r="F20" s="84"/>
      <c r="G20" s="56" t="s">
        <v>18</v>
      </c>
      <c r="H20" s="52"/>
      <c r="I20" s="155" t="s">
        <v>228</v>
      </c>
      <c r="J20" s="224"/>
      <c r="K20" s="165"/>
      <c r="L20" s="221"/>
      <c r="M20" s="221"/>
      <c r="N20" s="54"/>
      <c r="O20" s="81"/>
      <c r="P20" s="82"/>
      <c r="Q20" s="47"/>
    </row>
    <row r="21" spans="1:17" s="48" customFormat="1" ht="9.6" customHeight="1" x14ac:dyDescent="0.25">
      <c r="A21" s="50">
        <v>8</v>
      </c>
      <c r="B21" s="40">
        <f>IF($D21="","",VLOOKUP($D21,[2]女單準備名單!$A$7:$P$22,15))</f>
        <v>0</v>
      </c>
      <c r="C21" s="40">
        <f>IF($D21="","",VLOOKUP($D21,[2]女單準備名單!$A$7:$P$22,16))</f>
        <v>0</v>
      </c>
      <c r="D21" s="41">
        <v>11</v>
      </c>
      <c r="E21" s="40" t="str">
        <f>UPPER(IF($D21="","",VLOOKUP($D21,[2]女單準備名單!$A$7:$P$22,2)))</f>
        <v>歐子涵</v>
      </c>
      <c r="F21" s="40"/>
      <c r="G21" s="40" t="str">
        <f>IF($D21="","",VLOOKUP($D21,[2]女單準備名單!$A$7:$P$22,4))</f>
        <v>市立橫山國小</v>
      </c>
      <c r="H21" s="91"/>
      <c r="I21" s="167">
        <v>62</v>
      </c>
      <c r="J21" s="157"/>
      <c r="K21" s="165"/>
      <c r="L21" s="221"/>
      <c r="M21" s="221"/>
      <c r="N21" s="54"/>
      <c r="O21" s="81"/>
      <c r="P21" s="82"/>
      <c r="Q21" s="47"/>
    </row>
    <row r="22" spans="1:17" s="48" customFormat="1" ht="9.6" customHeight="1" x14ac:dyDescent="0.25">
      <c r="A22" s="50"/>
      <c r="B22" s="83"/>
      <c r="C22" s="83"/>
      <c r="D22" s="83"/>
      <c r="E22" s="92"/>
      <c r="F22" s="94"/>
      <c r="G22" s="92"/>
      <c r="H22" s="88"/>
      <c r="I22" s="156"/>
      <c r="J22" s="157"/>
      <c r="K22" s="165"/>
      <c r="L22" s="227"/>
      <c r="M22" s="159" t="s">
        <v>18</v>
      </c>
      <c r="N22" s="57"/>
      <c r="O22" s="155" t="s">
        <v>175</v>
      </c>
      <c r="P22" s="45"/>
      <c r="Q22" s="47"/>
    </row>
    <row r="23" spans="1:17" s="48" customFormat="1" ht="9.6" customHeight="1" x14ac:dyDescent="0.25">
      <c r="A23" s="50">
        <v>9</v>
      </c>
      <c r="B23" s="40">
        <f>IF($D23="","",VLOOKUP($D23,[2]女單準備名單!$A$7:$P$22,15))</f>
        <v>0</v>
      </c>
      <c r="C23" s="40">
        <f>IF($D23="","",VLOOKUP($D23,[2]女單準備名單!$A$7:$P$22,16))</f>
        <v>0</v>
      </c>
      <c r="D23" s="41">
        <v>9</v>
      </c>
      <c r="E23" s="40" t="str">
        <f>UPPER(IF($D23="","",VLOOKUP($D23,[2]女單準備名單!$A$7:$P$22,2)))</f>
        <v>施佳麗</v>
      </c>
      <c r="F23" s="40"/>
      <c r="G23" s="40" t="str">
        <f>IF($D23="","",VLOOKUP($D23,[2]女單準備名單!$A$7:$P$22,4))</f>
        <v>市立三民區民族國小</v>
      </c>
      <c r="H23" s="77"/>
      <c r="I23" s="156"/>
      <c r="J23" s="157"/>
      <c r="K23" s="156"/>
      <c r="L23" s="221"/>
      <c r="M23" s="157"/>
      <c r="N23" s="54"/>
      <c r="O23" s="167">
        <v>85</v>
      </c>
      <c r="P23" s="95"/>
      <c r="Q23" s="47"/>
    </row>
    <row r="24" spans="1:17" s="48" customFormat="1" ht="9.6" customHeight="1" x14ac:dyDescent="0.25">
      <c r="A24" s="50"/>
      <c r="B24" s="83"/>
      <c r="C24" s="83"/>
      <c r="D24" s="83"/>
      <c r="E24" s="78"/>
      <c r="F24" s="84"/>
      <c r="G24" s="56" t="s">
        <v>18</v>
      </c>
      <c r="H24" s="52"/>
      <c r="I24" s="155" t="s">
        <v>229</v>
      </c>
      <c r="J24" s="217"/>
      <c r="K24" s="156"/>
      <c r="L24" s="221"/>
      <c r="M24" s="221"/>
      <c r="N24" s="54"/>
      <c r="O24" s="81"/>
      <c r="P24" s="96"/>
      <c r="Q24" s="47"/>
    </row>
    <row r="25" spans="1:17" s="48" customFormat="1" ht="9.6" customHeight="1" x14ac:dyDescent="0.25">
      <c r="A25" s="50">
        <v>10</v>
      </c>
      <c r="B25" s="40">
        <f>IF($D25="","",VLOOKUP($D25,[2]女單準備名單!$A$7:$P$22,15))</f>
        <v>0</v>
      </c>
      <c r="C25" s="40">
        <f>IF($D25="","",VLOOKUP($D25,[2]女單準備名單!$A$7:$P$22,16))</f>
        <v>0</v>
      </c>
      <c r="D25" s="41">
        <v>13</v>
      </c>
      <c r="E25" s="40" t="str">
        <f>UPPER(IF($D25="","",VLOOKUP($D25,[2]女單準備名單!$A$7:$P$22,2)))</f>
        <v>謝佳恩</v>
      </c>
      <c r="F25" s="40"/>
      <c r="G25" s="40" t="str">
        <f>IF($D25="","",VLOOKUP($D25,[2]女單準備名單!$A$7:$P$22,4))</f>
        <v>縣立瑞光國小</v>
      </c>
      <c r="H25" s="85"/>
      <c r="I25" s="167">
        <v>60</v>
      </c>
      <c r="J25" s="218"/>
      <c r="K25" s="156"/>
      <c r="L25" s="221"/>
      <c r="M25" s="221"/>
      <c r="N25" s="54"/>
      <c r="O25" s="81"/>
      <c r="P25" s="96"/>
      <c r="Q25" s="47"/>
    </row>
    <row r="26" spans="1:17" s="48" customFormat="1" ht="9.6" customHeight="1" x14ac:dyDescent="0.25">
      <c r="A26" s="50"/>
      <c r="B26" s="83"/>
      <c r="C26" s="83"/>
      <c r="D26" s="87"/>
      <c r="E26" s="78"/>
      <c r="F26" s="84"/>
      <c r="G26" s="78"/>
      <c r="H26" s="88"/>
      <c r="I26" s="164" t="s">
        <v>18</v>
      </c>
      <c r="J26" s="219"/>
      <c r="K26" s="155" t="s">
        <v>229</v>
      </c>
      <c r="L26" s="220"/>
      <c r="M26" s="221"/>
      <c r="N26" s="54"/>
      <c r="O26" s="81"/>
      <c r="P26" s="96"/>
      <c r="Q26" s="47"/>
    </row>
    <row r="27" spans="1:17" s="48" customFormat="1" ht="9.6" customHeight="1" x14ac:dyDescent="0.25">
      <c r="A27" s="50">
        <v>11</v>
      </c>
      <c r="B27" s="40">
        <f>IF($D27="","",VLOOKUP($D27,[2]女單準備名單!$A$7:$P$22,15))</f>
        <v>0</v>
      </c>
      <c r="C27" s="40">
        <f>IF($D27="","",VLOOKUP($D27,[2]女單準備名單!$A$7:$P$22,16))</f>
        <v>0</v>
      </c>
      <c r="D27" s="41">
        <v>14</v>
      </c>
      <c r="E27" s="40" t="str">
        <f>UPPER(IF($D27="","",VLOOKUP($D27,[2]女單準備名單!$A$7:$P$22,2)))</f>
        <v>洪郁淇</v>
      </c>
      <c r="F27" s="40"/>
      <c r="G27" s="40" t="str">
        <f>IF($D27="","",VLOOKUP($D27,[2]女單準備名單!$A$7:$P$22,4))</f>
        <v>縣立僑光國小</v>
      </c>
      <c r="H27" s="77"/>
      <c r="I27" s="165"/>
      <c r="J27" s="222"/>
      <c r="K27" s="167">
        <v>61</v>
      </c>
      <c r="L27" s="223"/>
      <c r="M27" s="221"/>
      <c r="N27" s="54"/>
      <c r="O27" s="81"/>
      <c r="P27" s="96"/>
      <c r="Q27" s="47"/>
    </row>
    <row r="28" spans="1:17" s="48" customFormat="1" ht="9.6" customHeight="1" x14ac:dyDescent="0.25">
      <c r="A28" s="39"/>
      <c r="B28" s="83"/>
      <c r="C28" s="83"/>
      <c r="D28" s="87"/>
      <c r="E28" s="78"/>
      <c r="F28" s="84"/>
      <c r="G28" s="56" t="s">
        <v>18</v>
      </c>
      <c r="H28" s="52"/>
      <c r="I28" s="155" t="s">
        <v>230</v>
      </c>
      <c r="J28" s="224"/>
      <c r="K28" s="165"/>
      <c r="L28" s="225"/>
      <c r="M28" s="221"/>
      <c r="N28" s="54"/>
      <c r="O28" s="81"/>
      <c r="P28" s="96"/>
      <c r="Q28" s="47"/>
    </row>
    <row r="29" spans="1:17" s="48" customFormat="1" ht="9.6" customHeight="1" x14ac:dyDescent="0.25">
      <c r="A29" s="39">
        <v>12</v>
      </c>
      <c r="B29" s="40">
        <f>IF($D29="","",VLOOKUP($D29,[2]女單準備名單!$A$7:$P$22,15))</f>
        <v>0</v>
      </c>
      <c r="C29" s="40">
        <f>IF($D29="","",VLOOKUP($D29,[2]女單準備名單!$A$7:$P$22,16))</f>
        <v>0</v>
      </c>
      <c r="D29" s="41">
        <v>3</v>
      </c>
      <c r="E29" s="42" t="str">
        <f>UPPER(IF($D29="","",VLOOKUP($D29,[2]女單準備名單!$A$7:$P$22,2)))</f>
        <v>康宜蓁</v>
      </c>
      <c r="F29" s="42"/>
      <c r="G29" s="42" t="str">
        <f>IF($D29="","",VLOOKUP($D29,[2]女單準備名單!$A$7:$P$22,4))</f>
        <v>市立光榮國小</v>
      </c>
      <c r="H29" s="91"/>
      <c r="I29" s="167">
        <v>60</v>
      </c>
      <c r="J29" s="157"/>
      <c r="K29" s="165"/>
      <c r="L29" s="225"/>
      <c r="M29" s="221"/>
      <c r="N29" s="54"/>
      <c r="O29" s="81"/>
      <c r="P29" s="96"/>
      <c r="Q29" s="47"/>
    </row>
    <row r="30" spans="1:17" s="48" customFormat="1" ht="9.6" customHeight="1" x14ac:dyDescent="0.25">
      <c r="A30" s="50"/>
      <c r="B30" s="83"/>
      <c r="C30" s="83"/>
      <c r="D30" s="87"/>
      <c r="E30" s="78"/>
      <c r="F30" s="84"/>
      <c r="G30" s="92"/>
      <c r="H30" s="88"/>
      <c r="I30" s="156"/>
      <c r="J30" s="157"/>
      <c r="K30" s="164" t="s">
        <v>18</v>
      </c>
      <c r="L30" s="219"/>
      <c r="M30" s="155" t="s">
        <v>229</v>
      </c>
      <c r="N30" s="59"/>
      <c r="O30" s="81"/>
      <c r="P30" s="96"/>
      <c r="Q30" s="47"/>
    </row>
    <row r="31" spans="1:17" s="48" customFormat="1" ht="9.6" customHeight="1" x14ac:dyDescent="0.25">
      <c r="A31" s="50">
        <v>13</v>
      </c>
      <c r="B31" s="40">
        <f>IF($D31="","",VLOOKUP($D31,[2]女單準備名單!$A$7:$P$22,15))</f>
        <v>0</v>
      </c>
      <c r="C31" s="40">
        <f>IF($D31="","",VLOOKUP($D31,[2]女單準備名單!$A$7:$P$22,16))</f>
        <v>0</v>
      </c>
      <c r="D31" s="41">
        <v>8</v>
      </c>
      <c r="E31" s="40" t="str">
        <f>UPPER(IF($D31="","",VLOOKUP($D31,[2]女單準備名單!$A$7:$P$22,2)))</f>
        <v>楊雪茵</v>
      </c>
      <c r="F31" s="40"/>
      <c r="G31" s="40" t="str">
        <f>IF($D31="","",VLOOKUP($D31,[2]女單準備名單!$A$7:$P$22,4))</f>
        <v>市立三民區民族國小</v>
      </c>
      <c r="H31" s="93"/>
      <c r="I31" s="156"/>
      <c r="J31" s="157"/>
      <c r="K31" s="156"/>
      <c r="L31" s="225"/>
      <c r="M31" s="167">
        <v>81</v>
      </c>
      <c r="N31" s="55"/>
      <c r="O31" s="81"/>
      <c r="P31" s="96"/>
      <c r="Q31" s="47"/>
    </row>
    <row r="32" spans="1:17" s="48" customFormat="1" ht="9.6" customHeight="1" x14ac:dyDescent="0.25">
      <c r="A32" s="50"/>
      <c r="B32" s="83"/>
      <c r="C32" s="83"/>
      <c r="D32" s="87"/>
      <c r="E32" s="78"/>
      <c r="F32" s="84"/>
      <c r="G32" s="56" t="s">
        <v>18</v>
      </c>
      <c r="H32" s="52"/>
      <c r="I32" s="155" t="s">
        <v>231</v>
      </c>
      <c r="J32" s="217"/>
      <c r="K32" s="156"/>
      <c r="L32" s="225"/>
      <c r="M32" s="221"/>
      <c r="N32" s="55"/>
      <c r="O32" s="81"/>
      <c r="P32" s="96"/>
      <c r="Q32" s="47"/>
    </row>
    <row r="33" spans="1:17" s="48" customFormat="1" ht="9.6" customHeight="1" x14ac:dyDescent="0.25">
      <c r="A33" s="50">
        <v>14</v>
      </c>
      <c r="B33" s="40">
        <f>IF($D33="","",VLOOKUP($D33,[2]女單準備名單!$A$7:$P$22,15))</f>
        <v>0</v>
      </c>
      <c r="C33" s="40">
        <f>IF($D33="","",VLOOKUP($D33,[2]女單準備名單!$A$7:$P$22,16))</f>
        <v>0</v>
      </c>
      <c r="D33" s="41">
        <v>10</v>
      </c>
      <c r="E33" s="40" t="str">
        <f>UPPER(IF($D33="","",VLOOKUP($D33,[2]女單準備名單!$A$7:$P$22,2)))</f>
        <v>許皪尹</v>
      </c>
      <c r="F33" s="40"/>
      <c r="G33" s="40" t="str">
        <f>IF($D33="","",VLOOKUP($D33,[2]女單準備名單!$A$7:$P$22,4))</f>
        <v>市立陽明國小</v>
      </c>
      <c r="H33" s="85"/>
      <c r="I33" s="167">
        <v>61</v>
      </c>
      <c r="J33" s="218"/>
      <c r="K33" s="156"/>
      <c r="L33" s="225"/>
      <c r="M33" s="221"/>
      <c r="N33" s="55"/>
      <c r="O33" s="81"/>
      <c r="P33" s="96"/>
      <c r="Q33" s="47"/>
    </row>
    <row r="34" spans="1:17" s="48" customFormat="1" ht="9.6" customHeight="1" x14ac:dyDescent="0.25">
      <c r="A34" s="50"/>
      <c r="B34" s="83"/>
      <c r="C34" s="83"/>
      <c r="D34" s="87"/>
      <c r="E34" s="78"/>
      <c r="F34" s="84"/>
      <c r="G34" s="78"/>
      <c r="H34" s="88"/>
      <c r="I34" s="164" t="s">
        <v>18</v>
      </c>
      <c r="J34" s="219"/>
      <c r="K34" s="155" t="s">
        <v>174</v>
      </c>
      <c r="L34" s="226"/>
      <c r="M34" s="221"/>
      <c r="N34" s="55"/>
      <c r="O34" s="81"/>
      <c r="P34" s="96"/>
      <c r="Q34" s="47"/>
    </row>
    <row r="35" spans="1:17" s="48" customFormat="1" ht="9.6" customHeight="1" x14ac:dyDescent="0.25">
      <c r="A35" s="50">
        <v>15</v>
      </c>
      <c r="B35" s="40">
        <f>IF($D35="","",VLOOKUP($D35,[2]女單準備名單!$A$7:$P$22,15))</f>
        <v>0</v>
      </c>
      <c r="C35" s="40">
        <f>IF($D35="","",VLOOKUP($D35,[2]女單準備名單!$A$7:$P$22,16))</f>
        <v>0</v>
      </c>
      <c r="D35" s="41">
        <v>15</v>
      </c>
      <c r="E35" s="40" t="str">
        <f>UPPER(IF($D35="","",VLOOKUP($D35,[2]女單準備名單!$A$7:$P$22,2)))</f>
        <v>BYE</v>
      </c>
      <c r="F35" s="40"/>
      <c r="G35" s="40">
        <f>IF($D35="","",VLOOKUP($D35,[2]女單準備名單!$A$7:$P$22,4))</f>
        <v>0</v>
      </c>
      <c r="H35" s="77"/>
      <c r="I35" s="165"/>
      <c r="J35" s="222"/>
      <c r="K35" s="167">
        <v>60</v>
      </c>
      <c r="L35" s="221"/>
      <c r="M35" s="221"/>
      <c r="N35" s="46"/>
      <c r="O35" s="81"/>
      <c r="P35" s="96"/>
      <c r="Q35" s="47"/>
    </row>
    <row r="36" spans="1:17" s="48" customFormat="1" ht="9.6" customHeight="1" x14ac:dyDescent="0.25">
      <c r="A36" s="50"/>
      <c r="B36" s="83"/>
      <c r="C36" s="83"/>
      <c r="D36" s="83"/>
      <c r="E36" s="78"/>
      <c r="F36" s="84"/>
      <c r="G36" s="56" t="s">
        <v>18</v>
      </c>
      <c r="H36" s="52"/>
      <c r="I36" s="155" t="s">
        <v>174</v>
      </c>
      <c r="J36" s="224"/>
      <c r="K36" s="165"/>
      <c r="L36" s="221"/>
      <c r="M36" s="221"/>
      <c r="N36" s="46"/>
      <c r="O36" s="81"/>
      <c r="P36" s="96"/>
      <c r="Q36" s="47"/>
    </row>
    <row r="37" spans="1:17" s="48" customFormat="1" ht="9.6" customHeight="1" x14ac:dyDescent="0.25">
      <c r="A37" s="39">
        <v>16</v>
      </c>
      <c r="B37" s="40">
        <f>IF($D37="","",VLOOKUP($D37,[2]女單準備名單!$A$7:$P$22,15))</f>
        <v>0</v>
      </c>
      <c r="C37" s="40">
        <f>IF($D37="","",VLOOKUP($D37,[2]女單準備名單!$A$7:$P$22,16))</f>
        <v>0</v>
      </c>
      <c r="D37" s="41">
        <v>2</v>
      </c>
      <c r="E37" s="42" t="str">
        <f>UPPER(IF($D37="","",VLOOKUP($D37,[2]女單準備名單!$A$7:$P$22,2)))</f>
        <v>蔡悅</v>
      </c>
      <c r="F37" s="40"/>
      <c r="G37" s="42" t="str">
        <f>IF($D37="","",VLOOKUP($D37,[2]女單準備名單!$A$7:$P$22,4))</f>
        <v>市立三民區民族國小</v>
      </c>
      <c r="H37" s="91"/>
      <c r="I37" s="163"/>
      <c r="J37" s="157"/>
      <c r="K37" s="165"/>
      <c r="L37" s="221"/>
      <c r="M37" s="221"/>
      <c r="N37" s="46"/>
      <c r="O37" s="81"/>
      <c r="P37" s="96"/>
      <c r="Q37" s="47"/>
    </row>
    <row r="38" spans="1:17" s="48" customFormat="1" ht="9.6" customHeight="1" x14ac:dyDescent="0.25">
      <c r="A38" s="67"/>
      <c r="B38" s="83"/>
      <c r="C38" s="83"/>
      <c r="D38" s="83"/>
      <c r="E38" s="92"/>
      <c r="F38" s="94"/>
      <c r="G38" s="78"/>
      <c r="H38" s="88"/>
      <c r="I38" s="156"/>
      <c r="J38" s="157"/>
      <c r="K38" s="165"/>
      <c r="L38" s="227"/>
      <c r="M38" s="227"/>
      <c r="N38" s="55"/>
      <c r="O38" s="97"/>
      <c r="P38" s="96"/>
      <c r="Q38" s="47"/>
    </row>
    <row r="39" spans="1:17" s="48" customFormat="1" ht="9.6" customHeight="1" x14ac:dyDescent="0.25">
      <c r="A39" s="66"/>
      <c r="B39" s="98"/>
      <c r="C39" s="98"/>
      <c r="D39" s="99"/>
      <c r="E39" s="98"/>
      <c r="F39" s="98"/>
      <c r="G39" s="98"/>
      <c r="H39" s="99"/>
      <c r="I39" s="172"/>
      <c r="J39" s="171"/>
      <c r="K39" s="172"/>
      <c r="L39" s="228"/>
      <c r="M39" s="228"/>
      <c r="N39" s="100"/>
      <c r="O39" s="81"/>
      <c r="P39" s="82"/>
      <c r="Q39" s="47"/>
    </row>
    <row r="40" spans="1:17" s="48" customFormat="1" ht="9.6" customHeight="1" x14ac:dyDescent="0.25">
      <c r="A40" s="67"/>
      <c r="B40" s="99"/>
      <c r="C40" s="99"/>
      <c r="D40" s="99"/>
      <c r="E40" s="98"/>
      <c r="F40" s="101"/>
      <c r="G40" s="102"/>
      <c r="H40" s="99"/>
      <c r="I40" s="172"/>
      <c r="J40" s="171"/>
      <c r="K40" s="172"/>
      <c r="L40" s="228"/>
      <c r="M40" s="228"/>
      <c r="N40" s="100"/>
      <c r="O40" s="81"/>
      <c r="P40" s="82"/>
      <c r="Q40" s="47"/>
    </row>
    <row r="41" spans="1:17" s="48" customFormat="1" ht="9.6" customHeight="1" x14ac:dyDescent="0.25">
      <c r="A41" s="67"/>
      <c r="B41" s="98"/>
      <c r="C41" s="98"/>
      <c r="D41" s="99"/>
      <c r="E41" s="98"/>
      <c r="F41" s="98"/>
      <c r="G41" s="98"/>
      <c r="H41" s="99"/>
      <c r="I41" s="172"/>
      <c r="J41" s="229"/>
      <c r="K41" s="172"/>
      <c r="L41" s="228"/>
      <c r="M41" s="228"/>
      <c r="N41" s="100"/>
      <c r="O41" s="81"/>
      <c r="P41" s="82"/>
      <c r="Q41" s="47"/>
    </row>
    <row r="42" spans="1:17" s="48" customFormat="1" ht="9.6" customHeight="1" x14ac:dyDescent="0.25">
      <c r="A42" s="67"/>
      <c r="B42" s="99"/>
      <c r="C42" s="99"/>
      <c r="D42" s="99"/>
      <c r="E42" s="98"/>
      <c r="F42" s="101"/>
      <c r="G42" s="98"/>
      <c r="H42" s="99"/>
      <c r="I42" s="175"/>
      <c r="J42" s="172"/>
      <c r="K42" s="172"/>
      <c r="L42" s="228"/>
      <c r="M42" s="228"/>
      <c r="N42" s="100"/>
      <c r="O42" s="81"/>
      <c r="P42" s="82"/>
      <c r="Q42" s="47"/>
    </row>
    <row r="43" spans="1:17" s="48" customFormat="1" ht="9.6" customHeight="1" x14ac:dyDescent="0.25">
      <c r="A43" s="67"/>
      <c r="B43" s="98"/>
      <c r="C43" s="98"/>
      <c r="D43" s="99"/>
      <c r="E43" s="98"/>
      <c r="F43" s="98"/>
      <c r="G43" s="98"/>
      <c r="H43" s="99"/>
      <c r="I43" s="172"/>
      <c r="J43" s="171"/>
      <c r="K43" s="172"/>
      <c r="L43" s="228"/>
      <c r="M43" s="228"/>
      <c r="N43" s="100"/>
      <c r="O43" s="81"/>
      <c r="P43" s="82"/>
      <c r="Q43" s="104"/>
    </row>
    <row r="44" spans="1:17" s="48" customFormat="1" ht="9.6" customHeight="1" x14ac:dyDescent="0.25">
      <c r="A44" s="67"/>
      <c r="B44" s="99"/>
      <c r="C44" s="99"/>
      <c r="D44" s="99"/>
      <c r="E44" s="98"/>
      <c r="F44" s="101"/>
      <c r="G44" s="102"/>
      <c r="H44" s="99"/>
      <c r="I44" s="172"/>
      <c r="J44" s="171"/>
      <c r="K44" s="172"/>
      <c r="L44" s="228"/>
      <c r="M44" s="228"/>
      <c r="N44" s="100"/>
      <c r="O44" s="81"/>
      <c r="P44" s="82"/>
      <c r="Q44" s="47"/>
    </row>
    <row r="45" spans="1:17" s="48" customFormat="1" ht="9.6" customHeight="1" x14ac:dyDescent="0.25">
      <c r="A45" s="67"/>
      <c r="B45" s="98"/>
      <c r="C45" s="98"/>
      <c r="D45" s="99"/>
      <c r="E45" s="98"/>
      <c r="F45" s="98"/>
      <c r="G45" s="98"/>
      <c r="H45" s="99"/>
      <c r="I45" s="172"/>
      <c r="J45" s="171"/>
      <c r="K45" s="172"/>
      <c r="L45" s="228"/>
      <c r="M45" s="228"/>
      <c r="N45" s="100"/>
      <c r="O45" s="81"/>
      <c r="P45" s="82"/>
      <c r="Q45" s="47"/>
    </row>
    <row r="46" spans="1:17" s="48" customFormat="1" ht="9.6" customHeight="1" x14ac:dyDescent="0.25">
      <c r="A46" s="67"/>
      <c r="B46" s="99"/>
      <c r="C46" s="99"/>
      <c r="D46" s="99"/>
      <c r="E46" s="98"/>
      <c r="F46" s="101"/>
      <c r="G46" s="98"/>
      <c r="H46" s="99"/>
      <c r="I46" s="172"/>
      <c r="J46" s="171"/>
      <c r="K46" s="175"/>
      <c r="L46" s="172"/>
      <c r="M46" s="171"/>
      <c r="N46" s="100"/>
      <c r="O46" s="81"/>
      <c r="P46" s="82"/>
      <c r="Q46" s="47"/>
    </row>
    <row r="47" spans="1:17" s="48" customFormat="1" ht="9.6" customHeight="1" x14ac:dyDescent="0.25">
      <c r="A47" s="67"/>
      <c r="B47" s="98"/>
      <c r="C47" s="98"/>
      <c r="D47" s="99"/>
      <c r="E47" s="98"/>
      <c r="F47" s="98"/>
      <c r="G47" s="98"/>
      <c r="H47" s="99"/>
      <c r="I47" s="172"/>
      <c r="J47" s="171"/>
      <c r="K47" s="172"/>
      <c r="L47" s="228"/>
      <c r="M47" s="171"/>
      <c r="N47" s="100"/>
      <c r="O47" s="81"/>
      <c r="P47" s="82"/>
      <c r="Q47" s="47"/>
    </row>
    <row r="48" spans="1:17" s="48" customFormat="1" ht="9.6" customHeight="1" x14ac:dyDescent="0.25">
      <c r="A48" s="67"/>
      <c r="B48" s="99"/>
      <c r="C48" s="99"/>
      <c r="D48" s="99"/>
      <c r="E48" s="98"/>
      <c r="F48" s="101"/>
      <c r="G48" s="102"/>
      <c r="H48" s="99"/>
      <c r="I48" s="172"/>
      <c r="J48" s="171"/>
      <c r="K48" s="172"/>
      <c r="L48" s="228"/>
      <c r="M48" s="228"/>
      <c r="N48" s="100"/>
      <c r="O48" s="81"/>
      <c r="P48" s="82"/>
      <c r="Q48" s="47"/>
    </row>
    <row r="49" spans="1:17" s="48" customFormat="1" ht="9.6" customHeight="1" x14ac:dyDescent="0.25">
      <c r="A49" s="67"/>
      <c r="B49" s="98"/>
      <c r="C49" s="98"/>
      <c r="D49" s="99"/>
      <c r="E49" s="98"/>
      <c r="F49" s="98"/>
      <c r="G49" s="98"/>
      <c r="H49" s="99"/>
      <c r="I49" s="172"/>
      <c r="J49" s="229"/>
      <c r="K49" s="172"/>
      <c r="L49" s="228"/>
      <c r="M49" s="228"/>
      <c r="N49" s="100"/>
      <c r="O49" s="81"/>
      <c r="P49" s="82"/>
      <c r="Q49" s="47"/>
    </row>
    <row r="50" spans="1:17" s="48" customFormat="1" ht="9.6" customHeight="1" x14ac:dyDescent="0.25">
      <c r="A50" s="67"/>
      <c r="B50" s="99"/>
      <c r="C50" s="99"/>
      <c r="D50" s="99"/>
      <c r="E50" s="98"/>
      <c r="F50" s="101"/>
      <c r="G50" s="98"/>
      <c r="H50" s="99"/>
      <c r="I50" s="175"/>
      <c r="J50" s="172"/>
      <c r="K50" s="172"/>
      <c r="L50" s="228"/>
      <c r="M50" s="228"/>
      <c r="N50" s="100"/>
      <c r="O50" s="81"/>
      <c r="P50" s="82"/>
      <c r="Q50" s="47"/>
    </row>
    <row r="51" spans="1:17" s="48" customFormat="1" ht="9.6" customHeight="1" x14ac:dyDescent="0.25">
      <c r="A51" s="67"/>
      <c r="B51" s="98"/>
      <c r="C51" s="98"/>
      <c r="D51" s="99"/>
      <c r="E51" s="98"/>
      <c r="F51" s="98"/>
      <c r="G51" s="98"/>
      <c r="H51" s="99"/>
      <c r="I51" s="172"/>
      <c r="J51" s="171"/>
      <c r="K51" s="172"/>
      <c r="L51" s="228"/>
      <c r="M51" s="228"/>
      <c r="N51" s="100"/>
      <c r="O51" s="81"/>
      <c r="P51" s="82"/>
      <c r="Q51" s="47"/>
    </row>
    <row r="52" spans="1:17" s="48" customFormat="1" ht="9.6" customHeight="1" x14ac:dyDescent="0.25">
      <c r="A52" s="67"/>
      <c r="B52" s="99"/>
      <c r="C52" s="99"/>
      <c r="D52" s="99"/>
      <c r="E52" s="98"/>
      <c r="F52" s="101"/>
      <c r="G52" s="102"/>
      <c r="H52" s="99"/>
      <c r="I52" s="172"/>
      <c r="J52" s="171"/>
      <c r="K52" s="172"/>
      <c r="L52" s="228"/>
      <c r="M52" s="228"/>
      <c r="N52" s="100"/>
      <c r="O52" s="81"/>
      <c r="P52" s="82"/>
      <c r="Q52" s="47"/>
    </row>
    <row r="53" spans="1:17" s="48" customFormat="1" ht="9.6" customHeight="1" x14ac:dyDescent="0.25">
      <c r="A53" s="66"/>
      <c r="B53" s="98"/>
      <c r="C53" s="98"/>
      <c r="D53" s="99"/>
      <c r="E53" s="98"/>
      <c r="F53" s="98"/>
      <c r="G53" s="98"/>
      <c r="H53" s="99"/>
      <c r="I53" s="172"/>
      <c r="J53" s="171"/>
      <c r="K53" s="172"/>
      <c r="L53" s="171"/>
      <c r="M53" s="230"/>
      <c r="N53" s="105"/>
      <c r="O53" s="81"/>
      <c r="P53" s="82"/>
      <c r="Q53" s="47"/>
    </row>
    <row r="54" spans="1:17" s="48" customFormat="1" ht="9.6" customHeight="1" x14ac:dyDescent="0.25">
      <c r="A54" s="67"/>
      <c r="B54" s="83"/>
      <c r="C54" s="83"/>
      <c r="D54" s="83"/>
      <c r="E54" s="92"/>
      <c r="F54" s="94"/>
      <c r="G54" s="78"/>
      <c r="H54" s="88"/>
      <c r="I54" s="156"/>
      <c r="J54" s="157"/>
      <c r="K54" s="165"/>
      <c r="L54" s="227"/>
      <c r="M54" s="227"/>
      <c r="N54" s="55"/>
      <c r="O54" s="97"/>
      <c r="P54" s="96"/>
      <c r="Q54" s="47"/>
    </row>
    <row r="55" spans="1:17" s="48" customFormat="1" ht="9.6" customHeight="1" x14ac:dyDescent="0.25">
      <c r="A55" s="66"/>
      <c r="B55" s="98"/>
      <c r="C55" s="98"/>
      <c r="D55" s="99"/>
      <c r="E55" s="98"/>
      <c r="F55" s="98"/>
      <c r="G55" s="98"/>
      <c r="H55" s="99"/>
      <c r="I55" s="172"/>
      <c r="J55" s="171"/>
      <c r="K55" s="172"/>
      <c r="L55" s="228"/>
      <c r="M55" s="228"/>
      <c r="N55" s="100"/>
      <c r="O55" s="81"/>
      <c r="P55" s="82"/>
      <c r="Q55" s="47"/>
    </row>
    <row r="56" spans="1:17" s="48" customFormat="1" ht="9.6" customHeight="1" x14ac:dyDescent="0.25">
      <c r="A56" s="67"/>
      <c r="B56" s="99"/>
      <c r="C56" s="99"/>
      <c r="D56" s="99"/>
      <c r="E56" s="98"/>
      <c r="F56" s="101"/>
      <c r="G56" s="102"/>
      <c r="H56" s="99"/>
      <c r="I56" s="172"/>
      <c r="J56" s="171"/>
      <c r="K56" s="172"/>
      <c r="L56" s="228"/>
      <c r="M56" s="228"/>
      <c r="N56" s="100"/>
      <c r="O56" s="81"/>
      <c r="P56" s="82"/>
      <c r="Q56" s="47"/>
    </row>
    <row r="57" spans="1:17" s="48" customFormat="1" ht="9.6" customHeight="1" x14ac:dyDescent="0.25">
      <c r="A57" s="67"/>
      <c r="B57" s="98"/>
      <c r="C57" s="98"/>
      <c r="D57" s="99"/>
      <c r="E57" s="98"/>
      <c r="F57" s="98"/>
      <c r="G57" s="98"/>
      <c r="H57" s="99"/>
      <c r="I57" s="172"/>
      <c r="J57" s="229"/>
      <c r="K57" s="172"/>
      <c r="L57" s="228"/>
      <c r="M57" s="228"/>
      <c r="N57" s="100"/>
      <c r="O57" s="81"/>
      <c r="P57" s="82"/>
      <c r="Q57" s="47"/>
    </row>
    <row r="58" spans="1:17" s="48" customFormat="1" ht="9.6" customHeight="1" x14ac:dyDescent="0.25">
      <c r="A58" s="67"/>
      <c r="B58" s="99"/>
      <c r="C58" s="99"/>
      <c r="D58" s="99"/>
      <c r="E58" s="98"/>
      <c r="F58" s="101"/>
      <c r="G58" s="98"/>
      <c r="H58" s="99"/>
      <c r="I58" s="175"/>
      <c r="J58" s="172"/>
      <c r="K58" s="172"/>
      <c r="L58" s="228"/>
      <c r="M58" s="228"/>
      <c r="N58" s="100"/>
      <c r="O58" s="81"/>
      <c r="P58" s="82"/>
      <c r="Q58" s="47"/>
    </row>
    <row r="59" spans="1:17" s="48" customFormat="1" ht="9.6" customHeight="1" x14ac:dyDescent="0.25">
      <c r="A59" s="67"/>
      <c r="B59" s="98"/>
      <c r="C59" s="98"/>
      <c r="D59" s="99"/>
      <c r="E59" s="98"/>
      <c r="F59" s="98"/>
      <c r="G59" s="98"/>
      <c r="H59" s="99"/>
      <c r="I59" s="172"/>
      <c r="J59" s="171"/>
      <c r="K59" s="172"/>
      <c r="L59" s="228"/>
      <c r="M59" s="228"/>
      <c r="N59" s="100"/>
      <c r="O59" s="81"/>
      <c r="P59" s="82"/>
      <c r="Q59" s="104"/>
    </row>
    <row r="60" spans="1:17" s="48" customFormat="1" ht="9.6" customHeight="1" x14ac:dyDescent="0.25">
      <c r="A60" s="67"/>
      <c r="B60" s="99"/>
      <c r="C60" s="99"/>
      <c r="D60" s="99"/>
      <c r="E60" s="98"/>
      <c r="F60" s="101"/>
      <c r="G60" s="102"/>
      <c r="H60" s="99"/>
      <c r="I60" s="172"/>
      <c r="J60" s="171"/>
      <c r="K60" s="172"/>
      <c r="L60" s="228"/>
      <c r="M60" s="228"/>
      <c r="N60" s="100"/>
      <c r="O60" s="81"/>
      <c r="P60" s="82"/>
      <c r="Q60" s="47"/>
    </row>
    <row r="61" spans="1:17" s="48" customFormat="1" ht="9.6" customHeight="1" x14ac:dyDescent="0.25">
      <c r="A61" s="67"/>
      <c r="B61" s="98"/>
      <c r="C61" s="98"/>
      <c r="D61" s="99"/>
      <c r="E61" s="98"/>
      <c r="F61" s="98"/>
      <c r="G61" s="98"/>
      <c r="H61" s="99"/>
      <c r="I61" s="172"/>
      <c r="J61" s="171"/>
      <c r="K61" s="172"/>
      <c r="L61" s="228"/>
      <c r="M61" s="228"/>
      <c r="N61" s="100"/>
      <c r="O61" s="81"/>
      <c r="P61" s="82"/>
      <c r="Q61" s="47"/>
    </row>
    <row r="62" spans="1:17" s="48" customFormat="1" ht="9.6" customHeight="1" x14ac:dyDescent="0.25">
      <c r="A62" s="67"/>
      <c r="B62" s="99"/>
      <c r="C62" s="99"/>
      <c r="D62" s="99"/>
      <c r="E62" s="98"/>
      <c r="F62" s="101"/>
      <c r="G62" s="98"/>
      <c r="H62" s="99"/>
      <c r="I62" s="172"/>
      <c r="J62" s="171"/>
      <c r="K62" s="175"/>
      <c r="L62" s="172"/>
      <c r="M62" s="171"/>
      <c r="N62" s="100"/>
      <c r="O62" s="81"/>
      <c r="P62" s="82"/>
      <c r="Q62" s="47"/>
    </row>
    <row r="63" spans="1:17" s="48" customFormat="1" ht="9.6" customHeight="1" x14ac:dyDescent="0.25">
      <c r="A63" s="67"/>
      <c r="B63" s="98"/>
      <c r="C63" s="98"/>
      <c r="D63" s="99"/>
      <c r="E63" s="98"/>
      <c r="F63" s="98"/>
      <c r="G63" s="98"/>
      <c r="H63" s="99"/>
      <c r="I63" s="172"/>
      <c r="J63" s="171"/>
      <c r="K63" s="172"/>
      <c r="L63" s="228"/>
      <c r="M63" s="171"/>
      <c r="N63" s="100"/>
      <c r="O63" s="81"/>
      <c r="P63" s="82"/>
      <c r="Q63" s="47"/>
    </row>
    <row r="64" spans="1:17" s="48" customFormat="1" ht="9.6" customHeight="1" x14ac:dyDescent="0.25">
      <c r="A64" s="67"/>
      <c r="B64" s="99"/>
      <c r="C64" s="99"/>
      <c r="D64" s="99"/>
      <c r="E64" s="98"/>
      <c r="F64" s="101"/>
      <c r="G64" s="102"/>
      <c r="H64" s="99"/>
      <c r="I64" s="172"/>
      <c r="J64" s="171"/>
      <c r="K64" s="172"/>
      <c r="L64" s="228"/>
      <c r="M64" s="228"/>
      <c r="N64" s="100"/>
      <c r="O64" s="81"/>
      <c r="P64" s="82"/>
      <c r="Q64" s="47"/>
    </row>
    <row r="65" spans="1:17" s="48" customFormat="1" ht="9.6" customHeight="1" x14ac:dyDescent="0.25">
      <c r="A65" s="67"/>
      <c r="B65" s="98"/>
      <c r="C65" s="98"/>
      <c r="D65" s="99"/>
      <c r="E65" s="98"/>
      <c r="F65" s="98"/>
      <c r="G65" s="98"/>
      <c r="H65" s="99"/>
      <c r="I65" s="172"/>
      <c r="J65" s="229"/>
      <c r="K65" s="172"/>
      <c r="L65" s="228"/>
      <c r="M65" s="228"/>
      <c r="N65" s="100"/>
      <c r="O65" s="81"/>
      <c r="P65" s="82"/>
      <c r="Q65" s="47"/>
    </row>
    <row r="66" spans="1:17" s="48" customFormat="1" ht="9.6" customHeight="1" x14ac:dyDescent="0.25">
      <c r="A66" s="67"/>
      <c r="B66" s="99"/>
      <c r="C66" s="99"/>
      <c r="D66" s="99"/>
      <c r="E66" s="98"/>
      <c r="F66" s="101"/>
      <c r="G66" s="98"/>
      <c r="H66" s="99"/>
      <c r="I66" s="175"/>
      <c r="J66" s="172"/>
      <c r="K66" s="172"/>
      <c r="L66" s="228"/>
      <c r="M66" s="228"/>
      <c r="N66" s="100"/>
      <c r="O66" s="81"/>
      <c r="P66" s="82"/>
      <c r="Q66" s="47"/>
    </row>
    <row r="67" spans="1:17" s="48" customFormat="1" ht="9.6" customHeight="1" x14ac:dyDescent="0.25">
      <c r="A67" s="67"/>
      <c r="B67" s="98"/>
      <c r="C67" s="98"/>
      <c r="D67" s="99"/>
      <c r="E67" s="98"/>
      <c r="F67" s="98"/>
      <c r="G67" s="98"/>
      <c r="H67" s="99"/>
      <c r="I67" s="172"/>
      <c r="J67" s="171"/>
      <c r="K67" s="172"/>
      <c r="L67" s="228"/>
      <c r="M67" s="228"/>
      <c r="N67" s="100"/>
      <c r="O67" s="81"/>
      <c r="P67" s="82"/>
      <c r="Q67" s="47"/>
    </row>
  </sheetData>
  <mergeCells count="1">
    <mergeCell ref="A4:C4"/>
  </mergeCells>
  <phoneticPr fontId="3" type="noConversion"/>
  <conditionalFormatting sqref="F67:G67 F51:G51 F53:G53 F39:G39 F41:G41 F43:G43 F45:G45 F47:G47 F23 F25 F27 F29 F31 F33 F35 F37 F49:G49 F55:G55 F57:G57 F59:G59 F61:G61 F63:G63 F65:G65 F7 F9 F11 F13 F15 F17 F19 F21">
    <cfRule type="expression" dxfId="164" priority="7" stopIfTrue="1">
      <formula>AND($D7&lt;9,$C7&gt;0)</formula>
    </cfRule>
  </conditionalFormatting>
  <conditionalFormatting sqref="G40 G60 I50 G24 G48 G32 I58 G36 G56 I66 G64 I10 K46 G28 K14 I18 I26 I34 K30 K62 G44 I42 G52 G8 G16 G20 G12 M22">
    <cfRule type="expression" dxfId="163" priority="8" stopIfTrue="1">
      <formula>AND($M$1="CU",G8="Umpire")</formula>
    </cfRule>
    <cfRule type="expression" dxfId="162" priority="9" stopIfTrue="1">
      <formula>AND($M$1="CU",G8&lt;&gt;"Umpire",H8&lt;&gt;"")</formula>
    </cfRule>
    <cfRule type="expression" dxfId="161" priority="10" stopIfTrue="1">
      <formula>AND($M$1="CU",G8&lt;&gt;"Umpire")</formula>
    </cfRule>
  </conditionalFormatting>
  <conditionalFormatting sqref="D53 D47 D45 D43 D41 D39 D67 D49 D65 D63 D61 D59 D57 D55 D51">
    <cfRule type="expression" dxfId="160" priority="11" stopIfTrue="1">
      <formula>AND($D39&lt;9,$C39&gt;0)</formula>
    </cfRule>
  </conditionalFormatting>
  <conditionalFormatting sqref="E55 E57 E59 E61 E63 E65 E67 E39 E41 E43 E45 E47 E49 E51 E53">
    <cfRule type="cellIs" dxfId="159" priority="12" stopIfTrue="1" operator="equal">
      <formula>"Bye"</formula>
    </cfRule>
    <cfRule type="expression" dxfId="158" priority="13" stopIfTrue="1">
      <formula>AND($D39&lt;9,$C39&gt;0)</formula>
    </cfRule>
  </conditionalFormatting>
  <conditionalFormatting sqref="K10 K18 K26 K34 M62 K58 K66 M46 K42 K50 I8 I12 I16 I20 I24 I28 I32 I36 I56 I60 I64 I40 I44 I48 I52">
    <cfRule type="expression" dxfId="157" priority="14" stopIfTrue="1">
      <formula>H8="as"</formula>
    </cfRule>
    <cfRule type="expression" dxfId="156" priority="15" stopIfTrue="1">
      <formula>H8="bs"</formula>
    </cfRule>
  </conditionalFormatting>
  <conditionalFormatting sqref="B7 B9 B11 B13 B15 B17 B19 B21 B23 B25 B27 B29 B31 B33 B35 B37 B55 B57 B59 B61 B63 B65 B67 B39 B41 B43 B45 B47 B49 B51 B53">
    <cfRule type="cellIs" dxfId="155" priority="16" stopIfTrue="1" operator="equal">
      <formula>"QA"</formula>
    </cfRule>
    <cfRule type="cellIs" dxfId="154" priority="17" stopIfTrue="1" operator="equal">
      <formula>"DA"</formula>
    </cfRule>
  </conditionalFormatting>
  <conditionalFormatting sqref="H8 H12 H16 H20 H24 H28 H32 H36 L30 L14 J10 J34 J18 J26 N22">
    <cfRule type="expression" dxfId="153" priority="18" stopIfTrue="1">
      <formula>$M$1="CU"</formula>
    </cfRule>
  </conditionalFormatting>
  <conditionalFormatting sqref="E35 E37 E25 E33 E31 E29 E27 E23 E19 E21 E9 E17 E15 E13 E11 E7">
    <cfRule type="cellIs" dxfId="152" priority="19" stopIfTrue="1" operator="equal">
      <formula>"Bye"</formula>
    </cfRule>
  </conditionalFormatting>
  <conditionalFormatting sqref="D7 D9 D11 D13 D15 D17 D19 D21 D23 D25 D27 D29 D31 D33 D35 D37">
    <cfRule type="expression" dxfId="151" priority="20" stopIfTrue="1">
      <formula>$D7&lt;5</formula>
    </cfRule>
  </conditionalFormatting>
  <conditionalFormatting sqref="M14">
    <cfRule type="expression" dxfId="150" priority="5" stopIfTrue="1">
      <formula>L14="as"</formula>
    </cfRule>
    <cfRule type="expression" dxfId="149" priority="6" stopIfTrue="1">
      <formula>L14="bs"</formula>
    </cfRule>
  </conditionalFormatting>
  <conditionalFormatting sqref="M30">
    <cfRule type="expression" dxfId="148" priority="3" stopIfTrue="1">
      <formula>L30="as"</formula>
    </cfRule>
    <cfRule type="expression" dxfId="147" priority="4" stopIfTrue="1">
      <formula>L30="bs"</formula>
    </cfRule>
  </conditionalFormatting>
  <conditionalFormatting sqref="O22">
    <cfRule type="expression" dxfId="1" priority="1" stopIfTrue="1">
      <formula>N22="as"</formula>
    </cfRule>
    <cfRule type="expression" dxfId="0" priority="2" stopIfTrue="1">
      <formula>N22="bs"</formula>
    </cfRule>
  </conditionalFormatting>
  <dataValidations count="1">
    <dataValidation type="list" allowBlank="1" showInputMessage="1" sqref="G40 I66 G56 G44 G36 G52 G60 G48 G24 G28 G64 G32 G20 G8 G12 G16 I58 K30 K62 I34 I26 I18 I10 K14 I50 I42 K46 M22">
      <formula1>$S$7:$S$16</formula1>
    </dataValidation>
  </dataValidations>
  <printOptions horizontalCentered="1"/>
  <pageMargins left="0.35433070866141736" right="0.35433070866141736" top="0.39370078740157483" bottom="0.39370078740157483"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2]!Jun_Show_CU">
                <anchor moveWithCells="1" sizeWithCells="1">
                  <from>
                    <xdr:col>10</xdr:col>
                    <xdr:colOff>518160</xdr:colOff>
                    <xdr:row>0</xdr:row>
                    <xdr:rowOff>7620</xdr:rowOff>
                  </from>
                  <to>
                    <xdr:col>12</xdr:col>
                    <xdr:colOff>365760</xdr:colOff>
                    <xdr:row>0</xdr:row>
                    <xdr:rowOff>175260</xdr:rowOff>
                  </to>
                </anchor>
              </controlPr>
            </control>
          </mc:Choice>
        </mc:AlternateContent>
        <mc:AlternateContent xmlns:mc="http://schemas.openxmlformats.org/markup-compatibility/2006">
          <mc:Choice Requires="x14">
            <control shapeId="5122" r:id="rId5" name="Button 2">
              <controlPr defaultSize="0" print="0" autoFill="0" autoPict="0" macro="[2]!Jun_Hide_CU">
                <anchor moveWithCells="1" sizeWithCells="1">
                  <from>
                    <xdr:col>10</xdr:col>
                    <xdr:colOff>502920</xdr:colOff>
                    <xdr:row>0</xdr:row>
                    <xdr:rowOff>182880</xdr:rowOff>
                  </from>
                  <to>
                    <xdr:col>12</xdr:col>
                    <xdr:colOff>365760</xdr:colOff>
                    <xdr:row>1</xdr:row>
                    <xdr:rowOff>60960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8">
    <pageSetUpPr fitToPage="1"/>
  </sheetPr>
  <dimension ref="A1:S67"/>
  <sheetViews>
    <sheetView showGridLines="0" showZeros="0" topLeftCell="A4" workbookViewId="0">
      <selection activeCell="D48" sqref="D48"/>
    </sheetView>
  </sheetViews>
  <sheetFormatPr defaultRowHeight="13.8" x14ac:dyDescent="0.25"/>
  <cols>
    <col min="1" max="2" width="3.33203125" customWidth="1"/>
    <col min="3" max="3" width="4.6640625" customWidth="1"/>
    <col min="4" max="4" width="4.33203125" customWidth="1"/>
    <col min="5" max="5" width="11.33203125" style="176" customWidth="1"/>
    <col min="6" max="6" width="3" style="176" customWidth="1"/>
    <col min="7" max="7" width="5.88671875" style="176" customWidth="1"/>
    <col min="8" max="8" width="13.6640625" style="177" customWidth="1"/>
    <col min="9" max="9" width="10.6640625" style="132" customWidth="1"/>
    <col min="10" max="10" width="1.6640625" style="74" customWidth="1"/>
    <col min="11" max="11" width="10.6640625" style="132" customWidth="1"/>
    <col min="12" max="12" width="1.6640625" style="75" customWidth="1"/>
    <col min="13" max="13" width="10.6640625" customWidth="1"/>
    <col min="14" max="14" width="1.6640625" style="74" customWidth="1"/>
    <col min="15" max="15" width="10.6640625" customWidth="1"/>
    <col min="16" max="16" width="1.6640625" style="75" customWidth="1"/>
    <col min="17" max="17" width="9.109375" hidden="1" customWidth="1"/>
    <col min="18" max="18" width="8.6640625" customWidth="1"/>
    <col min="19" max="19" width="9.109375" hidden="1" customWidth="1"/>
  </cols>
  <sheetData>
    <row r="1" spans="1:19" s="7" customFormat="1" ht="21.75" customHeight="1" x14ac:dyDescent="0.25">
      <c r="A1" s="1">
        <f>'[3]Week SetUp'!$A$6</f>
        <v>0</v>
      </c>
      <c r="B1" s="2"/>
      <c r="C1" s="3"/>
      <c r="D1" s="3"/>
      <c r="E1" s="134"/>
      <c r="F1" s="134"/>
      <c r="G1" s="134"/>
      <c r="H1" s="135"/>
      <c r="I1" s="136" t="s">
        <v>96</v>
      </c>
      <c r="J1" s="4"/>
      <c r="K1" s="123"/>
      <c r="L1" s="4"/>
      <c r="M1" s="4" t="s">
        <v>1</v>
      </c>
      <c r="N1" s="4"/>
      <c r="O1" s="5"/>
      <c r="P1" s="6"/>
    </row>
    <row r="2" spans="1:19" s="12" customFormat="1" x14ac:dyDescent="0.25">
      <c r="A2" s="8" t="str">
        <f>'[3]Week SetUp'!$A$8</f>
        <v>第十六屆福興盃全國大專暨青少年網球錦標賽</v>
      </c>
      <c r="B2" s="9"/>
      <c r="C2" s="10"/>
      <c r="D2" s="10"/>
      <c r="E2" s="137"/>
      <c r="F2" s="137"/>
      <c r="G2" s="137"/>
      <c r="H2" s="138"/>
      <c r="I2" s="136"/>
      <c r="J2" s="11"/>
      <c r="K2" s="123"/>
      <c r="L2" s="11"/>
      <c r="M2" s="10"/>
      <c r="N2" s="11"/>
      <c r="O2" s="10"/>
      <c r="P2" s="11"/>
    </row>
    <row r="3" spans="1:19" s="19" customFormat="1" ht="11.25" customHeight="1" x14ac:dyDescent="0.25">
      <c r="A3" s="13" t="s">
        <v>97</v>
      </c>
      <c r="B3" s="14"/>
      <c r="C3" s="14"/>
      <c r="D3" s="14"/>
      <c r="E3" s="139"/>
      <c r="F3" s="140" t="s">
        <v>98</v>
      </c>
      <c r="G3" s="140"/>
      <c r="H3" s="141"/>
      <c r="I3" s="142" t="s">
        <v>99</v>
      </c>
      <c r="J3" s="17"/>
      <c r="K3" s="124"/>
      <c r="L3" s="17"/>
      <c r="M3" s="14"/>
      <c r="N3" s="16"/>
      <c r="O3" s="15"/>
      <c r="P3" s="18" t="s">
        <v>100</v>
      </c>
    </row>
    <row r="4" spans="1:19" s="23" customFormat="1" ht="11.25" customHeight="1" thickBot="1" x14ac:dyDescent="0.3">
      <c r="A4" s="133" t="s">
        <v>128</v>
      </c>
      <c r="B4" s="133"/>
      <c r="C4" s="133"/>
      <c r="D4" s="20"/>
      <c r="E4" s="143"/>
      <c r="F4" s="143" t="str">
        <f>'[3]Week SetUp'!$C$10</f>
        <v>中山網球場</v>
      </c>
      <c r="G4" s="143"/>
      <c r="H4" s="144"/>
      <c r="I4" s="145">
        <f>'[3]Week SetUp'!$D$10</f>
        <v>0</v>
      </c>
      <c r="J4" s="21"/>
      <c r="K4" s="125" t="str">
        <f>'[3]Week SetUp'!$A$12</f>
        <v>107/2/23~3/01</v>
      </c>
      <c r="L4" s="21"/>
      <c r="M4" s="20"/>
      <c r="N4" s="21"/>
      <c r="O4" s="20"/>
      <c r="P4" s="22" t="str">
        <f>'[3]Week SetUp'!$E$10</f>
        <v>李朝裕</v>
      </c>
    </row>
    <row r="5" spans="1:19" s="31" customFormat="1" x14ac:dyDescent="0.25">
      <c r="A5" s="24"/>
      <c r="B5" s="25" t="s">
        <v>6</v>
      </c>
      <c r="C5" s="26" t="s">
        <v>86</v>
      </c>
      <c r="D5" s="26" t="s">
        <v>87</v>
      </c>
      <c r="E5" s="146" t="s">
        <v>88</v>
      </c>
      <c r="F5" s="147"/>
      <c r="G5" s="146" t="s">
        <v>89</v>
      </c>
      <c r="H5" s="148"/>
      <c r="I5" s="149" t="s">
        <v>10</v>
      </c>
      <c r="J5" s="29"/>
      <c r="K5" s="121" t="s">
        <v>91</v>
      </c>
      <c r="L5" s="29"/>
      <c r="M5" s="26" t="s">
        <v>46</v>
      </c>
      <c r="N5" s="29"/>
      <c r="O5" s="26" t="s">
        <v>47</v>
      </c>
      <c r="P5" s="30"/>
    </row>
    <row r="6" spans="1:19" s="31" customFormat="1" ht="3.75" customHeight="1" thickBot="1" x14ac:dyDescent="0.3">
      <c r="A6" s="32"/>
      <c r="B6" s="33"/>
      <c r="C6" s="34"/>
      <c r="D6" s="33"/>
      <c r="E6" s="150"/>
      <c r="F6" s="151"/>
      <c r="G6" s="150"/>
      <c r="H6" s="152"/>
      <c r="I6" s="153"/>
      <c r="J6" s="37"/>
      <c r="K6" s="122"/>
      <c r="L6" s="37"/>
      <c r="M6" s="33"/>
      <c r="N6" s="37"/>
      <c r="O6" s="33"/>
      <c r="P6" s="38"/>
    </row>
    <row r="7" spans="1:19" s="48" customFormat="1" ht="10.5" customHeight="1" x14ac:dyDescent="0.25">
      <c r="A7" s="39">
        <v>1</v>
      </c>
      <c r="B7" s="40">
        <f>IF($D7="","",VLOOKUP($D7,[3]女單準備名單!$A$7:$P$22,15))</f>
        <v>0</v>
      </c>
      <c r="C7" s="40">
        <f>IF($D7="","",VLOOKUP($D7,[3]女單準備名單!$A$7:$P$22,16))</f>
        <v>0</v>
      </c>
      <c r="D7" s="41">
        <v>1</v>
      </c>
      <c r="E7" s="154" t="str">
        <f>UPPER(IF($D7="","",VLOOKUP($D7,[3]女單準備名單!$A$7:$P$22,2)))</f>
        <v>鄭安潔</v>
      </c>
      <c r="F7" s="154"/>
      <c r="G7" s="154" t="str">
        <f>IF($D7="","",VLOOKUP($D7,[3]女單準備名單!$A$7:$P$22,4))</f>
        <v>縣立潮昇國小</v>
      </c>
      <c r="H7" s="155"/>
      <c r="I7" s="156"/>
      <c r="J7" s="78"/>
      <c r="K7" s="126"/>
      <c r="L7" s="78"/>
      <c r="M7" s="79"/>
      <c r="N7" s="80"/>
      <c r="O7" s="81"/>
      <c r="P7" s="82"/>
      <c r="Q7" s="47"/>
      <c r="S7" s="49" t="e">
        <f>#REF!</f>
        <v>#REF!</v>
      </c>
    </row>
    <row r="8" spans="1:19" s="48" customFormat="1" ht="9.6" customHeight="1" x14ac:dyDescent="0.25">
      <c r="A8" s="50"/>
      <c r="B8" s="83"/>
      <c r="C8" s="83"/>
      <c r="D8" s="83"/>
      <c r="E8" s="157"/>
      <c r="F8" s="158"/>
      <c r="G8" s="159" t="s">
        <v>18</v>
      </c>
      <c r="H8" s="160"/>
      <c r="I8" s="155" t="s">
        <v>172</v>
      </c>
      <c r="J8" s="44"/>
      <c r="K8" s="126"/>
      <c r="L8" s="78"/>
      <c r="M8" s="79"/>
      <c r="N8" s="80"/>
      <c r="O8" s="81"/>
      <c r="P8" s="82"/>
      <c r="Q8" s="47"/>
      <c r="S8" s="53" t="e">
        <f>#REF!</f>
        <v>#REF!</v>
      </c>
    </row>
    <row r="9" spans="1:19" s="48" customFormat="1" ht="9.6" customHeight="1" x14ac:dyDescent="0.25">
      <c r="A9" s="50">
        <v>2</v>
      </c>
      <c r="B9" s="40">
        <f>IF($D9="","",VLOOKUP($D9,[3]女單準備名單!$A$7:$P$22,15))</f>
        <v>0</v>
      </c>
      <c r="C9" s="40">
        <f>IF($D9="","",VLOOKUP($D9,[3]女單準備名單!$A$7:$P$22,16))</f>
        <v>0</v>
      </c>
      <c r="D9" s="41">
        <v>15</v>
      </c>
      <c r="E9" s="161" t="str">
        <f>UPPER(IF($D9="","",VLOOKUP($D9,[3]女單準備名單!$A$7:$P$22,2)))</f>
        <v>BYE</v>
      </c>
      <c r="F9" s="161"/>
      <c r="G9" s="161">
        <f>IF($D9="","",VLOOKUP($D9,[3]女單準備名單!$A$7:$P$22,4))</f>
        <v>0</v>
      </c>
      <c r="H9" s="162"/>
      <c r="I9" s="163"/>
      <c r="J9" s="86"/>
      <c r="K9" s="126"/>
      <c r="L9" s="78"/>
      <c r="M9" s="79"/>
      <c r="N9" s="80"/>
      <c r="O9" s="81"/>
      <c r="P9" s="82"/>
      <c r="Q9" s="47"/>
      <c r="S9" s="53" t="e">
        <f>#REF!</f>
        <v>#REF!</v>
      </c>
    </row>
    <row r="10" spans="1:19" s="48" customFormat="1" ht="9.6" customHeight="1" x14ac:dyDescent="0.25">
      <c r="A10" s="50"/>
      <c r="B10" s="83"/>
      <c r="C10" s="83"/>
      <c r="D10" s="87"/>
      <c r="E10" s="157"/>
      <c r="F10" s="158"/>
      <c r="G10" s="157"/>
      <c r="H10" s="156"/>
      <c r="I10" s="164" t="s">
        <v>18</v>
      </c>
      <c r="J10" s="57"/>
      <c r="K10" s="127" t="s">
        <v>172</v>
      </c>
      <c r="L10" s="45"/>
      <c r="M10" s="46"/>
      <c r="N10" s="46"/>
      <c r="O10" s="81"/>
      <c r="P10" s="82"/>
      <c r="Q10" s="47"/>
      <c r="S10" s="53" t="e">
        <f>#REF!</f>
        <v>#REF!</v>
      </c>
    </row>
    <row r="11" spans="1:19" s="48" customFormat="1" ht="9.6" customHeight="1" x14ac:dyDescent="0.25">
      <c r="A11" s="50">
        <v>3</v>
      </c>
      <c r="B11" s="40">
        <f>IF($D11="","",VLOOKUP($D11,[3]女單準備名單!$A$7:$P$22,15))</f>
        <v>0</v>
      </c>
      <c r="C11" s="40">
        <f>IF($D11="","",VLOOKUP($D11,[3]女單準備名單!$A$7:$P$22,16))</f>
        <v>0</v>
      </c>
      <c r="D11" s="41">
        <v>11</v>
      </c>
      <c r="E11" s="161" t="str">
        <f>UPPER(IF($D11="","",VLOOKUP($D11,[3]女單準備名單!$A$7:$P$22,2)))</f>
        <v>黃琳鈴</v>
      </c>
      <c r="F11" s="161"/>
      <c r="G11" s="161" t="str">
        <f>IF($D11="","",VLOOKUP($D11,[3]女單準備名單!$A$7:$P$22,4))</f>
        <v>縣立和平國小</v>
      </c>
      <c r="H11" s="155"/>
      <c r="I11" s="165"/>
      <c r="J11" s="89"/>
      <c r="K11" s="128">
        <v>60</v>
      </c>
      <c r="L11" s="58"/>
      <c r="M11" s="46"/>
      <c r="N11" s="46"/>
      <c r="O11" s="81"/>
      <c r="P11" s="82"/>
      <c r="Q11" s="47"/>
      <c r="S11" s="53" t="e">
        <f>#REF!</f>
        <v>#REF!</v>
      </c>
    </row>
    <row r="12" spans="1:19" s="48" customFormat="1" ht="9.6" customHeight="1" x14ac:dyDescent="0.25">
      <c r="A12" s="50"/>
      <c r="B12" s="83"/>
      <c r="C12" s="83"/>
      <c r="D12" s="87"/>
      <c r="E12" s="157"/>
      <c r="F12" s="158"/>
      <c r="G12" s="159" t="s">
        <v>18</v>
      </c>
      <c r="H12" s="160"/>
      <c r="I12" s="155" t="s">
        <v>232</v>
      </c>
      <c r="J12" s="90"/>
      <c r="K12" s="129"/>
      <c r="L12" s="54"/>
      <c r="M12" s="46"/>
      <c r="N12" s="46"/>
      <c r="O12" s="81"/>
      <c r="P12" s="82"/>
      <c r="Q12" s="47"/>
      <c r="S12" s="53" t="e">
        <f>#REF!</f>
        <v>#REF!</v>
      </c>
    </row>
    <row r="13" spans="1:19" s="48" customFormat="1" ht="9.6" customHeight="1" x14ac:dyDescent="0.25">
      <c r="A13" s="50">
        <v>4</v>
      </c>
      <c r="B13" s="40">
        <f>IF($D13="","",VLOOKUP($D13,[3]女單準備名單!$A$7:$P$22,15))</f>
        <v>0</v>
      </c>
      <c r="C13" s="40">
        <f>IF($D13="","",VLOOKUP($D13,[3]女單準備名單!$A$7:$P$22,16))</f>
        <v>0</v>
      </c>
      <c r="D13" s="41">
        <v>12</v>
      </c>
      <c r="E13" s="161" t="str">
        <f>UPPER(IF($D13="","",VLOOKUP($D13,[3]女單準備名單!$A$7:$P$22,2)))</f>
        <v>梁羽雯</v>
      </c>
      <c r="F13" s="161"/>
      <c r="G13" s="161" t="str">
        <f>IF($D13="","",VLOOKUP($D13,[3]女單準備名單!$A$7:$P$22,4))</f>
        <v>縣立新庄國小</v>
      </c>
      <c r="H13" s="166"/>
      <c r="I13" s="167" t="s">
        <v>239</v>
      </c>
      <c r="J13" s="78"/>
      <c r="K13" s="129"/>
      <c r="L13" s="54"/>
      <c r="M13" s="46"/>
      <c r="N13" s="46"/>
      <c r="O13" s="81"/>
      <c r="P13" s="82"/>
      <c r="Q13" s="47"/>
      <c r="S13" s="53" t="e">
        <f>#REF!</f>
        <v>#REF!</v>
      </c>
    </row>
    <row r="14" spans="1:19" s="48" customFormat="1" ht="9.6" customHeight="1" x14ac:dyDescent="0.25">
      <c r="A14" s="50"/>
      <c r="B14" s="83"/>
      <c r="C14" s="83"/>
      <c r="D14" s="87"/>
      <c r="E14" s="157"/>
      <c r="F14" s="158"/>
      <c r="G14" s="168"/>
      <c r="H14" s="156"/>
      <c r="I14" s="156"/>
      <c r="J14" s="78"/>
      <c r="K14" s="130" t="s">
        <v>18</v>
      </c>
      <c r="L14" s="57"/>
      <c r="M14" s="127" t="s">
        <v>172</v>
      </c>
      <c r="N14" s="45"/>
      <c r="O14" s="81"/>
      <c r="P14" s="82"/>
      <c r="Q14" s="47"/>
      <c r="S14" s="53" t="e">
        <f>#REF!</f>
        <v>#REF!</v>
      </c>
    </row>
    <row r="15" spans="1:19" s="48" customFormat="1" ht="9.6" customHeight="1" x14ac:dyDescent="0.25">
      <c r="A15" s="39">
        <v>5</v>
      </c>
      <c r="B15" s="40">
        <f>IF($D15="","",VLOOKUP($D15,[3]女單準備名單!$A$7:$P$22,15))</f>
        <v>0</v>
      </c>
      <c r="C15" s="40">
        <f>IF($D15="","",VLOOKUP($D15,[3]女單準備名單!$A$7:$P$22,16))</f>
        <v>0</v>
      </c>
      <c r="D15" s="41">
        <v>4</v>
      </c>
      <c r="E15" s="154" t="s">
        <v>118</v>
      </c>
      <c r="F15" s="154"/>
      <c r="G15" s="161" t="s">
        <v>119</v>
      </c>
      <c r="H15" s="169"/>
      <c r="I15" s="156"/>
      <c r="J15" s="78"/>
      <c r="K15" s="126"/>
      <c r="L15" s="54"/>
      <c r="M15" s="128">
        <v>81</v>
      </c>
      <c r="N15" s="58"/>
      <c r="O15" s="81"/>
      <c r="P15" s="82"/>
      <c r="Q15" s="47"/>
      <c r="S15" s="53" t="e">
        <f>#REF!</f>
        <v>#REF!</v>
      </c>
    </row>
    <row r="16" spans="1:19" s="48" customFormat="1" ht="9.6" customHeight="1" thickBot="1" x14ac:dyDescent="0.3">
      <c r="A16" s="50"/>
      <c r="B16" s="83"/>
      <c r="C16" s="83"/>
      <c r="D16" s="87"/>
      <c r="E16" s="157"/>
      <c r="F16" s="158"/>
      <c r="G16" s="159" t="s">
        <v>18</v>
      </c>
      <c r="H16" s="160"/>
      <c r="I16" s="155" t="s">
        <v>233</v>
      </c>
      <c r="J16" s="44"/>
      <c r="K16" s="126"/>
      <c r="L16" s="54"/>
      <c r="M16" s="46"/>
      <c r="N16" s="54"/>
      <c r="O16" s="81"/>
      <c r="P16" s="82"/>
      <c r="Q16" s="47"/>
      <c r="S16" s="61" t="e">
        <f>#REF!</f>
        <v>#REF!</v>
      </c>
    </row>
    <row r="17" spans="1:17" s="48" customFormat="1" ht="9.6" customHeight="1" x14ac:dyDescent="0.25">
      <c r="A17" s="50">
        <v>6</v>
      </c>
      <c r="B17" s="40">
        <f>IF($D17="","",VLOOKUP($D17,[3]女單準備名單!$A$7:$P$22,15))</f>
        <v>0</v>
      </c>
      <c r="C17" s="40">
        <f>IF($D17="","",VLOOKUP($D17,[3]女單準備名單!$A$7:$P$22,16))</f>
        <v>0</v>
      </c>
      <c r="D17" s="41">
        <v>6</v>
      </c>
      <c r="E17" s="161" t="str">
        <f>UPPER(IF($D17="","",VLOOKUP($D17,[3]女單準備名單!$A$7:$P$22,2)))</f>
        <v>王品瑀</v>
      </c>
      <c r="F17" s="161"/>
      <c r="G17" s="161" t="str">
        <f>IF($D17="","",VLOOKUP($D17,[3]女單準備名單!$A$7:$P$22,4))</f>
        <v>市立陽明國小</v>
      </c>
      <c r="H17" s="162"/>
      <c r="I17" s="167">
        <v>62</v>
      </c>
      <c r="J17" s="86"/>
      <c r="K17" s="126"/>
      <c r="L17" s="54"/>
      <c r="M17" s="46"/>
      <c r="N17" s="54"/>
      <c r="O17" s="81"/>
      <c r="P17" s="82"/>
      <c r="Q17" s="47"/>
    </row>
    <row r="18" spans="1:17" s="48" customFormat="1" ht="9.6" customHeight="1" x14ac:dyDescent="0.25">
      <c r="A18" s="50"/>
      <c r="B18" s="83"/>
      <c r="C18" s="83"/>
      <c r="D18" s="87"/>
      <c r="E18" s="157"/>
      <c r="F18" s="158"/>
      <c r="G18" s="157"/>
      <c r="H18" s="156"/>
      <c r="I18" s="164" t="s">
        <v>18</v>
      </c>
      <c r="J18" s="57"/>
      <c r="K18" s="127" t="s">
        <v>233</v>
      </c>
      <c r="L18" s="59"/>
      <c r="M18" s="46"/>
      <c r="N18" s="54"/>
      <c r="O18" s="81"/>
      <c r="P18" s="82"/>
      <c r="Q18" s="47"/>
    </row>
    <row r="19" spans="1:17" s="48" customFormat="1" ht="9.6" customHeight="1" x14ac:dyDescent="0.25">
      <c r="A19" s="50">
        <v>7</v>
      </c>
      <c r="B19" s="40">
        <f>IF($D19="","",VLOOKUP($D19,[3]女單準備名單!$A$7:$P$22,15))</f>
        <v>0</v>
      </c>
      <c r="C19" s="40">
        <f>IF($D19="","",VLOOKUP($D19,[3]女單準備名單!$A$7:$P$22,16))</f>
        <v>0</v>
      </c>
      <c r="D19" s="41">
        <v>5</v>
      </c>
      <c r="E19" s="161" t="str">
        <f>UPPER(IF($D19="","",VLOOKUP($D19,[3]女單準備名單!$A$7:$P$22,2)))</f>
        <v>謝宛庭</v>
      </c>
      <c r="F19" s="161"/>
      <c r="G19" s="161" t="str">
        <f>IF($D19="","",VLOOKUP($D19,[3]女單準備名單!$A$7:$P$22,4))</f>
        <v>市立惠文國小</v>
      </c>
      <c r="H19" s="155"/>
      <c r="I19" s="165"/>
      <c r="J19" s="89"/>
      <c r="K19" s="128">
        <v>64</v>
      </c>
      <c r="L19" s="46"/>
      <c r="M19" s="46"/>
      <c r="N19" s="54"/>
      <c r="O19" s="81"/>
      <c r="P19" s="82"/>
      <c r="Q19" s="47"/>
    </row>
    <row r="20" spans="1:17" s="48" customFormat="1" ht="9.6" customHeight="1" x14ac:dyDescent="0.25">
      <c r="A20" s="50"/>
      <c r="B20" s="83"/>
      <c r="C20" s="83"/>
      <c r="D20" s="83"/>
      <c r="E20" s="157"/>
      <c r="F20" s="158"/>
      <c r="G20" s="159" t="s">
        <v>18</v>
      </c>
      <c r="H20" s="160"/>
      <c r="I20" s="155" t="s">
        <v>234</v>
      </c>
      <c r="J20" s="90"/>
      <c r="K20" s="129"/>
      <c r="L20" s="46"/>
      <c r="M20" s="46"/>
      <c r="N20" s="54"/>
      <c r="O20" s="81"/>
      <c r="P20" s="82"/>
      <c r="Q20" s="47"/>
    </row>
    <row r="21" spans="1:17" s="48" customFormat="1" ht="9.6" customHeight="1" x14ac:dyDescent="0.25">
      <c r="A21" s="50">
        <v>8</v>
      </c>
      <c r="B21" s="40">
        <f>IF($D21="","",VLOOKUP($D21,[3]女單準備名單!$A$7:$P$22,15))</f>
        <v>0</v>
      </c>
      <c r="C21" s="40">
        <f>IF($D21="","",VLOOKUP($D21,[3]女單準備名單!$A$7:$P$22,16))</f>
        <v>0</v>
      </c>
      <c r="D21" s="41">
        <v>10</v>
      </c>
      <c r="E21" s="161" t="str">
        <f>UPPER(IF($D21="","",VLOOKUP($D21,[3]女單準備名單!$A$7:$P$22,2)))</f>
        <v>黛夢娜阿古雅納</v>
      </c>
      <c r="F21" s="161"/>
      <c r="G21" s="161" t="str">
        <f>IF($D21="","",VLOOKUP($D21,[3]女單準備名單!$A$7:$P$22,4))</f>
        <v>縣立來吉國小</v>
      </c>
      <c r="H21" s="166"/>
      <c r="I21" s="167" t="s">
        <v>238</v>
      </c>
      <c r="J21" s="78"/>
      <c r="K21" s="129"/>
      <c r="L21" s="46"/>
      <c r="M21" s="46"/>
      <c r="N21" s="54"/>
      <c r="O21" s="81"/>
      <c r="P21" s="82"/>
      <c r="Q21" s="47"/>
    </row>
    <row r="22" spans="1:17" s="48" customFormat="1" ht="9.6" customHeight="1" x14ac:dyDescent="0.25">
      <c r="A22" s="50"/>
      <c r="B22" s="83"/>
      <c r="C22" s="83"/>
      <c r="D22" s="83"/>
      <c r="E22" s="168"/>
      <c r="F22" s="170"/>
      <c r="G22" s="168"/>
      <c r="H22" s="156"/>
      <c r="I22" s="156"/>
      <c r="J22" s="78"/>
      <c r="K22" s="129"/>
      <c r="L22" s="55"/>
      <c r="M22" s="56" t="s">
        <v>18</v>
      </c>
      <c r="N22" s="57"/>
      <c r="O22" s="127" t="s">
        <v>173</v>
      </c>
      <c r="P22" s="45"/>
      <c r="Q22" s="47"/>
    </row>
    <row r="23" spans="1:17" s="48" customFormat="1" ht="9.6" customHeight="1" x14ac:dyDescent="0.25">
      <c r="A23" s="50">
        <v>9</v>
      </c>
      <c r="B23" s="40">
        <f>IF($D23="","",VLOOKUP($D23,[3]女單準備名單!$A$7:$P$22,15))</f>
        <v>0</v>
      </c>
      <c r="C23" s="40">
        <f>IF($D23="","",VLOOKUP($D23,[3]女單準備名單!$A$7:$P$22,16))</f>
        <v>0</v>
      </c>
      <c r="D23" s="41">
        <v>13</v>
      </c>
      <c r="E23" s="161" t="str">
        <f>UPPER(IF($D23="","",VLOOKUP($D23,[3]女單準備名單!$A$7:$P$22,2)))</f>
        <v>洪怡琁</v>
      </c>
      <c r="F23" s="161"/>
      <c r="G23" s="161" t="str">
        <f>IF($D23="","",VLOOKUP($D23,[3]女單準備名單!$A$7:$P$22,4))</f>
        <v>縣立僑光國小</v>
      </c>
      <c r="H23" s="155"/>
      <c r="I23" s="156"/>
      <c r="J23" s="78"/>
      <c r="K23" s="126"/>
      <c r="L23" s="46"/>
      <c r="M23" s="78"/>
      <c r="N23" s="54"/>
      <c r="O23" s="128">
        <v>84</v>
      </c>
      <c r="P23" s="95"/>
      <c r="Q23" s="47"/>
    </row>
    <row r="24" spans="1:17" s="48" customFormat="1" ht="9.6" customHeight="1" x14ac:dyDescent="0.25">
      <c r="A24" s="50"/>
      <c r="B24" s="83"/>
      <c r="C24" s="83"/>
      <c r="D24" s="83"/>
      <c r="E24" s="157"/>
      <c r="F24" s="158"/>
      <c r="G24" s="159" t="s">
        <v>18</v>
      </c>
      <c r="H24" s="160"/>
      <c r="I24" s="155" t="s">
        <v>235</v>
      </c>
      <c r="J24" s="44"/>
      <c r="K24" s="126"/>
      <c r="L24" s="46"/>
      <c r="M24" s="46"/>
      <c r="N24" s="54"/>
      <c r="O24" s="81"/>
      <c r="P24" s="96"/>
      <c r="Q24" s="47"/>
    </row>
    <row r="25" spans="1:17" s="48" customFormat="1" ht="9.6" customHeight="1" x14ac:dyDescent="0.25">
      <c r="A25" s="50">
        <v>10</v>
      </c>
      <c r="B25" s="40">
        <f>IF($D25="","",VLOOKUP($D25,[3]女單準備名單!$A$7:$P$22,15))</f>
        <v>0</v>
      </c>
      <c r="C25" s="40">
        <f>IF($D25="","",VLOOKUP($D25,[3]女單準備名單!$A$7:$P$22,16))</f>
        <v>0</v>
      </c>
      <c r="D25" s="41">
        <v>7</v>
      </c>
      <c r="E25" s="161" t="str">
        <f>UPPER(IF($D25="","",VLOOKUP($D25,[3]女單準備名單!$A$7:$P$22,2)))</f>
        <v>劉心愉</v>
      </c>
      <c r="F25" s="161"/>
      <c r="G25" s="161" t="str">
        <f>IF($D25="","",VLOOKUP($D25,[3]女單準備名單!$A$7:$P$22,4))</f>
        <v>市立鳳山區忠孝國小</v>
      </c>
      <c r="H25" s="162"/>
      <c r="I25" s="167">
        <v>61</v>
      </c>
      <c r="J25" s="86"/>
      <c r="K25" s="126"/>
      <c r="L25" s="46"/>
      <c r="M25" s="46"/>
      <c r="N25" s="54"/>
      <c r="O25" s="81"/>
      <c r="P25" s="96"/>
      <c r="Q25" s="47"/>
    </row>
    <row r="26" spans="1:17" s="48" customFormat="1" ht="9.6" customHeight="1" x14ac:dyDescent="0.25">
      <c r="A26" s="50"/>
      <c r="B26" s="83"/>
      <c r="C26" s="83"/>
      <c r="D26" s="87"/>
      <c r="E26" s="157"/>
      <c r="F26" s="158"/>
      <c r="G26" s="157"/>
      <c r="H26" s="156"/>
      <c r="I26" s="164" t="s">
        <v>18</v>
      </c>
      <c r="J26" s="57"/>
      <c r="K26" s="127" t="s">
        <v>236</v>
      </c>
      <c r="L26" s="45"/>
      <c r="M26" s="46"/>
      <c r="N26" s="54"/>
      <c r="O26" s="81"/>
      <c r="P26" s="96"/>
      <c r="Q26" s="47"/>
    </row>
    <row r="27" spans="1:17" s="48" customFormat="1" ht="9.6" customHeight="1" x14ac:dyDescent="0.25">
      <c r="A27" s="50">
        <v>11</v>
      </c>
      <c r="B27" s="40">
        <f>IF($D27="","",VLOOKUP($D27,[3]女單準備名單!$A$7:$P$22,15))</f>
        <v>0</v>
      </c>
      <c r="C27" s="40">
        <f>IF($D27="","",VLOOKUP($D27,[3]女單準備名單!$A$7:$P$22,16))</f>
        <v>0</v>
      </c>
      <c r="D27" s="41">
        <v>8</v>
      </c>
      <c r="E27" s="161" t="str">
        <f>UPPER(IF($D27="","",VLOOKUP($D27,[3]女單準備名單!$A$7:$P$22,2)))</f>
        <v>林奕彤</v>
      </c>
      <c r="F27" s="161"/>
      <c r="G27" s="161" t="str">
        <f>IF($D27="","",VLOOKUP($D27,[3]女單準備名單!$A$7:$P$22,4))</f>
        <v>市立龍潭國小</v>
      </c>
      <c r="H27" s="155"/>
      <c r="I27" s="165"/>
      <c r="J27" s="89"/>
      <c r="K27" s="128">
        <v>60</v>
      </c>
      <c r="L27" s="58"/>
      <c r="M27" s="46"/>
      <c r="N27" s="54"/>
      <c r="O27" s="81"/>
      <c r="P27" s="96"/>
      <c r="Q27" s="47"/>
    </row>
    <row r="28" spans="1:17" s="48" customFormat="1" ht="9.6" customHeight="1" x14ac:dyDescent="0.25">
      <c r="A28" s="39"/>
      <c r="B28" s="83"/>
      <c r="C28" s="83"/>
      <c r="D28" s="87"/>
      <c r="E28" s="157"/>
      <c r="F28" s="158"/>
      <c r="G28" s="159" t="s">
        <v>18</v>
      </c>
      <c r="H28" s="160"/>
      <c r="I28" s="155" t="s">
        <v>236</v>
      </c>
      <c r="J28" s="90"/>
      <c r="K28" s="129"/>
      <c r="L28" s="54"/>
      <c r="M28" s="46"/>
      <c r="N28" s="54"/>
      <c r="O28" s="81"/>
      <c r="P28" s="96"/>
      <c r="Q28" s="47"/>
    </row>
    <row r="29" spans="1:17" s="48" customFormat="1" ht="9.6" customHeight="1" x14ac:dyDescent="0.25">
      <c r="A29" s="39">
        <v>12</v>
      </c>
      <c r="B29" s="40">
        <f>IF($D29="","",VLOOKUP($D29,[3]女單準備名單!$A$7:$P$22,15))</f>
        <v>0</v>
      </c>
      <c r="C29" s="40">
        <f>IF($D29="","",VLOOKUP($D29,[3]女單準備名單!$A$7:$P$22,16))</f>
        <v>0</v>
      </c>
      <c r="D29" s="41">
        <v>3</v>
      </c>
      <c r="E29" s="154" t="str">
        <f>UPPER(IF($D29="","",VLOOKUP($D29,[3]女單準備名單!$A$7:$P$22,2)))</f>
        <v>鄭鈺臻</v>
      </c>
      <c r="F29" s="154"/>
      <c r="G29" s="154" t="str">
        <f>IF($D29="","",VLOOKUP($D29,[3]女單準備名單!$A$7:$P$22,4))</f>
        <v>縣立花壇國小</v>
      </c>
      <c r="H29" s="166"/>
      <c r="I29" s="167">
        <v>60</v>
      </c>
      <c r="J29" s="78"/>
      <c r="K29" s="129"/>
      <c r="L29" s="54"/>
      <c r="M29" s="46"/>
      <c r="N29" s="54"/>
      <c r="O29" s="81"/>
      <c r="P29" s="96"/>
      <c r="Q29" s="47"/>
    </row>
    <row r="30" spans="1:17" s="48" customFormat="1" ht="9.6" customHeight="1" x14ac:dyDescent="0.25">
      <c r="A30" s="50"/>
      <c r="B30" s="83"/>
      <c r="C30" s="83"/>
      <c r="D30" s="87">
        <v>9</v>
      </c>
      <c r="E30" s="157"/>
      <c r="F30" s="158"/>
      <c r="G30" s="168"/>
      <c r="H30" s="156"/>
      <c r="I30" s="156"/>
      <c r="J30" s="78"/>
      <c r="K30" s="130" t="s">
        <v>18</v>
      </c>
      <c r="L30" s="57"/>
      <c r="M30" s="127" t="s">
        <v>173</v>
      </c>
      <c r="N30" s="59"/>
      <c r="O30" s="81"/>
      <c r="P30" s="96"/>
      <c r="Q30" s="47"/>
    </row>
    <row r="31" spans="1:17" s="48" customFormat="1" ht="9.6" customHeight="1" x14ac:dyDescent="0.25">
      <c r="A31" s="50">
        <v>13</v>
      </c>
      <c r="B31" s="40">
        <f>IF($D31="","",VLOOKUP($D31,[3]女單準備名單!$A$7:$P$22,15))</f>
        <v>0</v>
      </c>
      <c r="C31" s="40">
        <f>IF($D31="","",VLOOKUP($D31,[3]女單準備名單!$A$7:$P$22,16))</f>
        <v>0</v>
      </c>
      <c r="D31" s="41">
        <v>9</v>
      </c>
      <c r="E31" s="161" t="s">
        <v>120</v>
      </c>
      <c r="F31" s="161"/>
      <c r="G31" s="161" t="s">
        <v>121</v>
      </c>
      <c r="H31" s="169"/>
      <c r="I31" s="156"/>
      <c r="J31" s="78"/>
      <c r="K31" s="126"/>
      <c r="L31" s="54"/>
      <c r="M31" s="128">
        <v>81</v>
      </c>
      <c r="N31" s="55"/>
      <c r="O31" s="81"/>
      <c r="P31" s="96"/>
      <c r="Q31" s="47"/>
    </row>
    <row r="32" spans="1:17" s="48" customFormat="1" ht="9.6" customHeight="1" x14ac:dyDescent="0.25">
      <c r="A32" s="50"/>
      <c r="B32" s="83"/>
      <c r="C32" s="83"/>
      <c r="D32" s="87"/>
      <c r="E32" s="157"/>
      <c r="F32" s="158"/>
      <c r="G32" s="159" t="s">
        <v>18</v>
      </c>
      <c r="H32" s="160"/>
      <c r="I32" s="155" t="s">
        <v>237</v>
      </c>
      <c r="J32" s="44"/>
      <c r="K32" s="126"/>
      <c r="L32" s="54"/>
      <c r="M32" s="46"/>
      <c r="N32" s="55"/>
      <c r="O32" s="81"/>
      <c r="P32" s="96"/>
      <c r="Q32" s="47"/>
    </row>
    <row r="33" spans="1:17" s="48" customFormat="1" ht="9.6" customHeight="1" x14ac:dyDescent="0.25">
      <c r="A33" s="50">
        <v>14</v>
      </c>
      <c r="B33" s="40">
        <f>IF($D33="","",VLOOKUP($D33,[3]女單準備名單!$A$7:$P$22,15))</f>
        <v>0</v>
      </c>
      <c r="C33" s="40">
        <f>IF($D33="","",VLOOKUP($D33,[3]女單準備名單!$A$7:$P$22,16))</f>
        <v>0</v>
      </c>
      <c r="D33" s="41">
        <v>14</v>
      </c>
      <c r="E33" s="161" t="str">
        <f>UPPER(IF($D33="","",VLOOKUP($D33,[3]女單準備名單!$A$7:$P$22,2)))</f>
        <v>聶淳嫻</v>
      </c>
      <c r="F33" s="161"/>
      <c r="G33" s="161" t="str">
        <f>IF($D33="","",VLOOKUP($D33,[3]女單準備名單!$A$7:$P$22,4))</f>
        <v>縣立潮昇國小</v>
      </c>
      <c r="H33" s="162"/>
      <c r="I33" s="167" t="s">
        <v>215</v>
      </c>
      <c r="J33" s="86"/>
      <c r="K33" s="126"/>
      <c r="L33" s="54"/>
      <c r="M33" s="46"/>
      <c r="N33" s="55"/>
      <c r="O33" s="81"/>
      <c r="P33" s="96"/>
      <c r="Q33" s="47"/>
    </row>
    <row r="34" spans="1:17" s="48" customFormat="1" ht="9.6" customHeight="1" x14ac:dyDescent="0.25">
      <c r="A34" s="50"/>
      <c r="B34" s="83"/>
      <c r="C34" s="83"/>
      <c r="D34" s="87"/>
      <c r="E34" s="157"/>
      <c r="F34" s="158"/>
      <c r="G34" s="157"/>
      <c r="H34" s="156"/>
      <c r="I34" s="164" t="s">
        <v>18</v>
      </c>
      <c r="J34" s="57"/>
      <c r="K34" s="127" t="s">
        <v>173</v>
      </c>
      <c r="L34" s="59"/>
      <c r="M34" s="46"/>
      <c r="N34" s="55"/>
      <c r="O34" s="81"/>
      <c r="P34" s="96"/>
      <c r="Q34" s="47"/>
    </row>
    <row r="35" spans="1:17" s="48" customFormat="1" ht="9.6" customHeight="1" x14ac:dyDescent="0.25">
      <c r="A35" s="50">
        <v>15</v>
      </c>
      <c r="B35" s="40">
        <f>IF($D35="","",VLOOKUP($D35,[3]女單準備名單!$A$7:$P$22,15))</f>
        <v>0</v>
      </c>
      <c r="C35" s="40">
        <f>IF($D35="","",VLOOKUP($D35,[3]女單準備名單!$A$7:$P$22,16))</f>
        <v>0</v>
      </c>
      <c r="D35" s="41">
        <v>15</v>
      </c>
      <c r="E35" s="161" t="str">
        <f>UPPER(IF($D35="","",VLOOKUP($D35,[3]女單準備名單!$A$7:$P$22,2)))</f>
        <v>BYE</v>
      </c>
      <c r="F35" s="161"/>
      <c r="G35" s="161">
        <f>IF($D35="","",VLOOKUP($D35,[3]女單準備名單!$A$7:$P$22,4))</f>
        <v>0</v>
      </c>
      <c r="H35" s="155"/>
      <c r="I35" s="165"/>
      <c r="J35" s="89"/>
      <c r="K35" s="128">
        <v>60</v>
      </c>
      <c r="L35" s="46"/>
      <c r="M35" s="46"/>
      <c r="N35" s="46"/>
      <c r="O35" s="81"/>
      <c r="P35" s="96"/>
      <c r="Q35" s="47"/>
    </row>
    <row r="36" spans="1:17" s="48" customFormat="1" ht="9.6" customHeight="1" x14ac:dyDescent="0.25">
      <c r="A36" s="50"/>
      <c r="B36" s="83"/>
      <c r="C36" s="83"/>
      <c r="D36" s="83"/>
      <c r="E36" s="157"/>
      <c r="F36" s="158"/>
      <c r="G36" s="159" t="s">
        <v>18</v>
      </c>
      <c r="H36" s="160"/>
      <c r="I36" s="155" t="s">
        <v>173</v>
      </c>
      <c r="J36" s="90"/>
      <c r="K36" s="129"/>
      <c r="L36" s="46"/>
      <c r="M36" s="46"/>
      <c r="N36" s="46"/>
      <c r="O36" s="81"/>
      <c r="P36" s="96"/>
      <c r="Q36" s="47"/>
    </row>
    <row r="37" spans="1:17" s="48" customFormat="1" ht="9.6" customHeight="1" x14ac:dyDescent="0.25">
      <c r="A37" s="39">
        <v>16</v>
      </c>
      <c r="B37" s="40">
        <f>IF($D37="","",VLOOKUP($D37,[3]女單準備名單!$A$7:$P$22,15))</f>
        <v>0</v>
      </c>
      <c r="C37" s="40">
        <f>IF($D37="","",VLOOKUP($D37,[3]女單準備名單!$A$7:$P$22,16))</f>
        <v>0</v>
      </c>
      <c r="D37" s="41">
        <v>2</v>
      </c>
      <c r="E37" s="154" t="str">
        <f>UPPER(IF($D37="","",VLOOKUP($D37,[3]女單準備名單!$A$7:$P$22,2)))</f>
        <v>謝語晴</v>
      </c>
      <c r="F37" s="161"/>
      <c r="G37" s="154" t="str">
        <f>IF($D37="","",VLOOKUP($D37,[3]女單準備名單!$A$7:$P$22,4))</f>
        <v>市立大成國小</v>
      </c>
      <c r="H37" s="166"/>
      <c r="I37" s="163"/>
      <c r="J37" s="78"/>
      <c r="K37" s="129"/>
      <c r="L37" s="46"/>
      <c r="M37" s="46"/>
      <c r="N37" s="46"/>
      <c r="O37" s="81"/>
      <c r="P37" s="96"/>
      <c r="Q37" s="47"/>
    </row>
    <row r="38" spans="1:17" s="48" customFormat="1" ht="9.6" customHeight="1" x14ac:dyDescent="0.25">
      <c r="A38" s="67"/>
      <c r="B38" s="83"/>
      <c r="C38" s="83"/>
      <c r="D38" s="83"/>
      <c r="E38" s="168"/>
      <c r="F38" s="170"/>
      <c r="G38" s="157"/>
      <c r="H38" s="156"/>
      <c r="I38" s="156"/>
      <c r="J38" s="78"/>
      <c r="K38" s="129"/>
      <c r="L38" s="55"/>
      <c r="M38" s="55"/>
      <c r="N38" s="55"/>
      <c r="O38" s="97"/>
      <c r="P38" s="96"/>
      <c r="Q38" s="47"/>
    </row>
    <row r="39" spans="1:17" s="48" customFormat="1" ht="9.6" customHeight="1" x14ac:dyDescent="0.25">
      <c r="A39" s="66"/>
      <c r="B39" s="98"/>
      <c r="C39" s="98"/>
      <c r="D39" s="99"/>
      <c r="E39" s="171"/>
      <c r="F39" s="171"/>
      <c r="G39" s="171"/>
      <c r="H39" s="172"/>
      <c r="I39" s="172"/>
      <c r="J39" s="98"/>
      <c r="K39" s="131"/>
      <c r="L39" s="100"/>
      <c r="M39" s="100"/>
      <c r="N39" s="100"/>
      <c r="O39" s="81"/>
      <c r="P39" s="82"/>
      <c r="Q39" s="47"/>
    </row>
    <row r="40" spans="1:17" s="48" customFormat="1" ht="9.6" customHeight="1" x14ac:dyDescent="0.25">
      <c r="A40" s="67"/>
      <c r="B40" s="99"/>
      <c r="C40" s="99"/>
      <c r="D40" s="99"/>
      <c r="E40" s="171"/>
      <c r="F40" s="173"/>
      <c r="G40" s="174"/>
      <c r="H40" s="172"/>
      <c r="I40" s="172"/>
      <c r="J40" s="98"/>
      <c r="K40" s="131"/>
      <c r="L40" s="100"/>
      <c r="M40" s="100"/>
      <c r="N40" s="100"/>
      <c r="O40" s="81"/>
      <c r="P40" s="82"/>
      <c r="Q40" s="47"/>
    </row>
    <row r="41" spans="1:17" s="48" customFormat="1" ht="9.6" customHeight="1" x14ac:dyDescent="0.25">
      <c r="A41" s="67"/>
      <c r="B41" s="98"/>
      <c r="C41" s="98"/>
      <c r="D41" s="99"/>
      <c r="E41" s="171"/>
      <c r="F41" s="171"/>
      <c r="G41" s="171"/>
      <c r="H41" s="172"/>
      <c r="I41" s="172"/>
      <c r="J41" s="103"/>
      <c r="K41" s="131"/>
      <c r="L41" s="100"/>
      <c r="M41" s="100"/>
      <c r="N41" s="100"/>
      <c r="O41" s="81"/>
      <c r="P41" s="82"/>
      <c r="Q41" s="47"/>
    </row>
    <row r="42" spans="1:17" s="48" customFormat="1" ht="9.6" customHeight="1" x14ac:dyDescent="0.25">
      <c r="A42" s="67"/>
      <c r="B42" s="99"/>
      <c r="C42" s="99"/>
      <c r="D42" s="99"/>
      <c r="E42" s="171"/>
      <c r="F42" s="173"/>
      <c r="G42" s="171"/>
      <c r="H42" s="172"/>
      <c r="I42" s="175"/>
      <c r="J42" s="99"/>
      <c r="K42" s="131"/>
      <c r="L42" s="100"/>
      <c r="M42" s="100"/>
      <c r="N42" s="100"/>
      <c r="O42" s="81"/>
      <c r="P42" s="82"/>
      <c r="Q42" s="47"/>
    </row>
    <row r="43" spans="1:17" s="48" customFormat="1" ht="9.6" customHeight="1" x14ac:dyDescent="0.25">
      <c r="A43" s="67"/>
      <c r="B43" s="98"/>
      <c r="C43" s="98"/>
      <c r="D43" s="99"/>
      <c r="E43" s="171"/>
      <c r="F43" s="171"/>
      <c r="G43" s="171"/>
      <c r="H43" s="172"/>
      <c r="I43" s="172"/>
      <c r="J43" s="98"/>
      <c r="K43" s="131"/>
      <c r="L43" s="100"/>
      <c r="M43" s="100"/>
      <c r="N43" s="100"/>
      <c r="O43" s="81"/>
      <c r="P43" s="82"/>
      <c r="Q43" s="104"/>
    </row>
    <row r="44" spans="1:17" s="48" customFormat="1" ht="9.6" customHeight="1" x14ac:dyDescent="0.25">
      <c r="A44" s="67"/>
      <c r="B44" s="99"/>
      <c r="C44" s="99"/>
      <c r="D44" s="99"/>
      <c r="E44" s="171"/>
      <c r="F44" s="173"/>
      <c r="G44" s="174"/>
      <c r="H44" s="172"/>
      <c r="I44" s="172"/>
      <c r="J44" s="98"/>
      <c r="K44" s="131"/>
      <c r="L44" s="100"/>
      <c r="M44" s="100"/>
      <c r="N44" s="100"/>
      <c r="O44" s="81"/>
      <c r="P44" s="82"/>
      <c r="Q44" s="47"/>
    </row>
    <row r="45" spans="1:17" s="48" customFormat="1" ht="9.6" customHeight="1" x14ac:dyDescent="0.25">
      <c r="A45" s="67"/>
      <c r="B45" s="98"/>
      <c r="C45" s="98"/>
      <c r="D45" s="99"/>
      <c r="E45" s="171"/>
      <c r="F45" s="171"/>
      <c r="G45" s="171"/>
      <c r="H45" s="172"/>
      <c r="I45" s="172"/>
      <c r="J45" s="98"/>
      <c r="K45" s="131"/>
      <c r="L45" s="100"/>
      <c r="M45" s="100"/>
      <c r="N45" s="100"/>
      <c r="O45" s="81"/>
      <c r="P45" s="82"/>
      <c r="Q45" s="47"/>
    </row>
    <row r="46" spans="1:17" s="48" customFormat="1" ht="9.6" customHeight="1" x14ac:dyDescent="0.25">
      <c r="A46" s="67"/>
      <c r="B46" s="99"/>
      <c r="C46" s="99"/>
      <c r="D46" s="99"/>
      <c r="E46" s="171"/>
      <c r="F46" s="173"/>
      <c r="G46" s="171"/>
      <c r="H46" s="172"/>
      <c r="I46" s="172"/>
      <c r="J46" s="98"/>
      <c r="K46" s="131"/>
      <c r="L46" s="99"/>
      <c r="M46" s="98"/>
      <c r="N46" s="100"/>
      <c r="O46" s="81"/>
      <c r="P46" s="82"/>
      <c r="Q46" s="47"/>
    </row>
    <row r="47" spans="1:17" s="48" customFormat="1" ht="9.6" customHeight="1" x14ac:dyDescent="0.25">
      <c r="A47" s="67"/>
      <c r="B47" s="98"/>
      <c r="C47" s="98"/>
      <c r="D47" s="99"/>
      <c r="E47" s="171"/>
      <c r="F47" s="171"/>
      <c r="G47" s="171"/>
      <c r="H47" s="172"/>
      <c r="I47" s="172"/>
      <c r="J47" s="98"/>
      <c r="K47" s="131"/>
      <c r="L47" s="100"/>
      <c r="M47" s="98"/>
      <c r="N47" s="100"/>
      <c r="O47" s="81"/>
      <c r="P47" s="82"/>
      <c r="Q47" s="47"/>
    </row>
    <row r="48" spans="1:17" s="48" customFormat="1" ht="9.6" customHeight="1" x14ac:dyDescent="0.25">
      <c r="A48" s="67"/>
      <c r="B48" s="99"/>
      <c r="C48" s="99"/>
      <c r="D48" s="99"/>
      <c r="E48" s="171"/>
      <c r="F48" s="173"/>
      <c r="G48" s="174"/>
      <c r="H48" s="172"/>
      <c r="I48" s="172"/>
      <c r="J48" s="98"/>
      <c r="K48" s="131"/>
      <c r="L48" s="100"/>
      <c r="M48" s="100"/>
      <c r="N48" s="100"/>
      <c r="O48" s="81"/>
      <c r="P48" s="82"/>
      <c r="Q48" s="47"/>
    </row>
    <row r="49" spans="1:17" s="48" customFormat="1" ht="9.6" customHeight="1" x14ac:dyDescent="0.25">
      <c r="A49" s="67"/>
      <c r="B49" s="98"/>
      <c r="C49" s="98"/>
      <c r="D49" s="99"/>
      <c r="E49" s="171"/>
      <c r="F49" s="171"/>
      <c r="G49" s="171"/>
      <c r="H49" s="172"/>
      <c r="I49" s="172"/>
      <c r="J49" s="103"/>
      <c r="K49" s="131"/>
      <c r="L49" s="100"/>
      <c r="M49" s="100"/>
      <c r="N49" s="100"/>
      <c r="O49" s="81"/>
      <c r="P49" s="82"/>
      <c r="Q49" s="47"/>
    </row>
    <row r="50" spans="1:17" s="48" customFormat="1" ht="9.6" customHeight="1" x14ac:dyDescent="0.25">
      <c r="A50" s="67"/>
      <c r="B50" s="99"/>
      <c r="C50" s="99"/>
      <c r="D50" s="99"/>
      <c r="E50" s="171"/>
      <c r="F50" s="173"/>
      <c r="G50" s="171"/>
      <c r="H50" s="172"/>
      <c r="I50" s="175"/>
      <c r="J50" s="99"/>
      <c r="K50" s="131"/>
      <c r="L50" s="100"/>
      <c r="M50" s="100"/>
      <c r="N50" s="100"/>
      <c r="O50" s="81"/>
      <c r="P50" s="82"/>
      <c r="Q50" s="47"/>
    </row>
    <row r="51" spans="1:17" s="48" customFormat="1" ht="9.6" customHeight="1" x14ac:dyDescent="0.25">
      <c r="A51" s="67"/>
      <c r="B51" s="98"/>
      <c r="C51" s="98"/>
      <c r="D51" s="99"/>
      <c r="E51" s="171"/>
      <c r="F51" s="171"/>
      <c r="G51" s="171"/>
      <c r="H51" s="172"/>
      <c r="I51" s="172"/>
      <c r="J51" s="98"/>
      <c r="K51" s="131"/>
      <c r="L51" s="100"/>
      <c r="M51" s="100"/>
      <c r="N51" s="100"/>
      <c r="O51" s="81"/>
      <c r="P51" s="82"/>
      <c r="Q51" s="47"/>
    </row>
    <row r="52" spans="1:17" s="48" customFormat="1" ht="9.6" customHeight="1" x14ac:dyDescent="0.25">
      <c r="A52" s="67"/>
      <c r="B52" s="99"/>
      <c r="C52" s="99"/>
      <c r="D52" s="99"/>
      <c r="E52" s="171"/>
      <c r="F52" s="173"/>
      <c r="G52" s="174"/>
      <c r="H52" s="172"/>
      <c r="I52" s="172"/>
      <c r="J52" s="98"/>
      <c r="K52" s="131"/>
      <c r="L52" s="100"/>
      <c r="M52" s="100"/>
      <c r="N52" s="100"/>
      <c r="O52" s="81"/>
      <c r="P52" s="82"/>
      <c r="Q52" s="47"/>
    </row>
    <row r="53" spans="1:17" s="48" customFormat="1" ht="9.6" customHeight="1" x14ac:dyDescent="0.25">
      <c r="A53" s="66"/>
      <c r="B53" s="98"/>
      <c r="C53" s="98"/>
      <c r="D53" s="99"/>
      <c r="E53" s="171"/>
      <c r="F53" s="171"/>
      <c r="G53" s="171"/>
      <c r="H53" s="172"/>
      <c r="I53" s="172"/>
      <c r="J53" s="98"/>
      <c r="K53" s="131"/>
      <c r="L53" s="98"/>
      <c r="M53" s="105"/>
      <c r="N53" s="105"/>
      <c r="O53" s="81"/>
      <c r="P53" s="82"/>
      <c r="Q53" s="47"/>
    </row>
    <row r="54" spans="1:17" s="48" customFormat="1" ht="9.6" customHeight="1" x14ac:dyDescent="0.25">
      <c r="A54" s="67"/>
      <c r="B54" s="83"/>
      <c r="C54" s="83"/>
      <c r="D54" s="83"/>
      <c r="E54" s="168"/>
      <c r="F54" s="170"/>
      <c r="G54" s="157"/>
      <c r="H54" s="156"/>
      <c r="I54" s="156"/>
      <c r="J54" s="78"/>
      <c r="K54" s="129"/>
      <c r="L54" s="55"/>
      <c r="M54" s="55"/>
      <c r="N54" s="55"/>
      <c r="O54" s="97"/>
      <c r="P54" s="96"/>
      <c r="Q54" s="47"/>
    </row>
    <row r="55" spans="1:17" s="48" customFormat="1" ht="9.6" customHeight="1" x14ac:dyDescent="0.25">
      <c r="A55" s="66"/>
      <c r="B55" s="98"/>
      <c r="C55" s="98"/>
      <c r="D55" s="99"/>
      <c r="E55" s="171"/>
      <c r="F55" s="171"/>
      <c r="G55" s="171"/>
      <c r="H55" s="172"/>
      <c r="I55" s="172"/>
      <c r="J55" s="98"/>
      <c r="K55" s="131"/>
      <c r="L55" s="100"/>
      <c r="M55" s="100"/>
      <c r="N55" s="100"/>
      <c r="O55" s="81"/>
      <c r="P55" s="82"/>
      <c r="Q55" s="47"/>
    </row>
    <row r="56" spans="1:17" s="48" customFormat="1" ht="9.6" customHeight="1" x14ac:dyDescent="0.25">
      <c r="A56" s="67"/>
      <c r="B56" s="99"/>
      <c r="C56" s="99"/>
      <c r="D56" s="99"/>
      <c r="E56" s="171"/>
      <c r="F56" s="173"/>
      <c r="G56" s="174"/>
      <c r="H56" s="172"/>
      <c r="I56" s="172"/>
      <c r="J56" s="98"/>
      <c r="K56" s="131"/>
      <c r="L56" s="100"/>
      <c r="M56" s="100"/>
      <c r="N56" s="100"/>
      <c r="O56" s="81"/>
      <c r="P56" s="82"/>
      <c r="Q56" s="47"/>
    </row>
    <row r="57" spans="1:17" s="48" customFormat="1" ht="9.6" customHeight="1" x14ac:dyDescent="0.25">
      <c r="A57" s="67"/>
      <c r="B57" s="98"/>
      <c r="C57" s="98"/>
      <c r="D57" s="99"/>
      <c r="E57" s="171"/>
      <c r="F57" s="171"/>
      <c r="G57" s="171"/>
      <c r="H57" s="172"/>
      <c r="I57" s="172"/>
      <c r="J57" s="103"/>
      <c r="K57" s="131"/>
      <c r="L57" s="100"/>
      <c r="M57" s="100"/>
      <c r="N57" s="100"/>
      <c r="O57" s="81"/>
      <c r="P57" s="82"/>
      <c r="Q57" s="47"/>
    </row>
    <row r="58" spans="1:17" s="48" customFormat="1" ht="9.6" customHeight="1" x14ac:dyDescent="0.25">
      <c r="A58" s="67"/>
      <c r="B58" s="99"/>
      <c r="C58" s="99"/>
      <c r="D58" s="99"/>
      <c r="E58" s="171"/>
      <c r="F58" s="173"/>
      <c r="G58" s="171"/>
      <c r="H58" s="172"/>
      <c r="I58" s="175"/>
      <c r="J58" s="99"/>
      <c r="K58" s="131"/>
      <c r="L58" s="100"/>
      <c r="M58" s="100"/>
      <c r="N58" s="100"/>
      <c r="O58" s="81"/>
      <c r="P58" s="82"/>
      <c r="Q58" s="47"/>
    </row>
    <row r="59" spans="1:17" s="48" customFormat="1" ht="9.6" customHeight="1" x14ac:dyDescent="0.25">
      <c r="A59" s="67"/>
      <c r="B59" s="98"/>
      <c r="C59" s="98"/>
      <c r="D59" s="99"/>
      <c r="E59" s="171"/>
      <c r="F59" s="171"/>
      <c r="G59" s="171"/>
      <c r="H59" s="172"/>
      <c r="I59" s="172"/>
      <c r="J59" s="98"/>
      <c r="K59" s="131"/>
      <c r="L59" s="100"/>
      <c r="M59" s="100"/>
      <c r="N59" s="100"/>
      <c r="O59" s="81"/>
      <c r="P59" s="82"/>
      <c r="Q59" s="104"/>
    </row>
    <row r="60" spans="1:17" s="48" customFormat="1" ht="9.6" customHeight="1" x14ac:dyDescent="0.25">
      <c r="A60" s="67"/>
      <c r="B60" s="99"/>
      <c r="C60" s="99"/>
      <c r="D60" s="99"/>
      <c r="E60" s="171"/>
      <c r="F60" s="173"/>
      <c r="G60" s="174"/>
      <c r="H60" s="172"/>
      <c r="I60" s="172"/>
      <c r="J60" s="98"/>
      <c r="K60" s="131"/>
      <c r="L60" s="100"/>
      <c r="M60" s="100"/>
      <c r="N60" s="100"/>
      <c r="O60" s="81"/>
      <c r="P60" s="82"/>
      <c r="Q60" s="47"/>
    </row>
    <row r="61" spans="1:17" s="48" customFormat="1" ht="9.6" customHeight="1" x14ac:dyDescent="0.25">
      <c r="A61" s="67"/>
      <c r="B61" s="98"/>
      <c r="C61" s="98"/>
      <c r="D61" s="99"/>
      <c r="E61" s="171"/>
      <c r="F61" s="171"/>
      <c r="G61" s="171"/>
      <c r="H61" s="172"/>
      <c r="I61" s="172"/>
      <c r="J61" s="98"/>
      <c r="K61" s="131"/>
      <c r="L61" s="100"/>
      <c r="M61" s="100"/>
      <c r="N61" s="100"/>
      <c r="O61" s="81"/>
      <c r="P61" s="82"/>
      <c r="Q61" s="47"/>
    </row>
    <row r="62" spans="1:17" s="48" customFormat="1" ht="9.6" customHeight="1" x14ac:dyDescent="0.25">
      <c r="A62" s="67"/>
      <c r="B62" s="99"/>
      <c r="C62" s="99"/>
      <c r="D62" s="99"/>
      <c r="E62" s="171"/>
      <c r="F62" s="173"/>
      <c r="G62" s="171"/>
      <c r="H62" s="172"/>
      <c r="I62" s="172"/>
      <c r="J62" s="98"/>
      <c r="K62" s="131"/>
      <c r="L62" s="99"/>
      <c r="M62" s="98"/>
      <c r="N62" s="100"/>
      <c r="O62" s="81"/>
      <c r="P62" s="82"/>
      <c r="Q62" s="47"/>
    </row>
    <row r="63" spans="1:17" s="48" customFormat="1" ht="9.6" customHeight="1" x14ac:dyDescent="0.25">
      <c r="A63" s="67"/>
      <c r="B63" s="98"/>
      <c r="C63" s="98"/>
      <c r="D63" s="99"/>
      <c r="E63" s="171"/>
      <c r="F63" s="171"/>
      <c r="G63" s="171"/>
      <c r="H63" s="172"/>
      <c r="I63" s="172"/>
      <c r="J63" s="98"/>
      <c r="K63" s="131"/>
      <c r="L63" s="100"/>
      <c r="M63" s="98"/>
      <c r="N63" s="100"/>
      <c r="O63" s="81"/>
      <c r="P63" s="82"/>
      <c r="Q63" s="47"/>
    </row>
    <row r="64" spans="1:17" s="48" customFormat="1" ht="9.6" customHeight="1" x14ac:dyDescent="0.25">
      <c r="A64" s="67"/>
      <c r="B64" s="99"/>
      <c r="C64" s="99"/>
      <c r="D64" s="99"/>
      <c r="E64" s="171"/>
      <c r="F64" s="173"/>
      <c r="G64" s="174"/>
      <c r="H64" s="172"/>
      <c r="I64" s="172"/>
      <c r="J64" s="98"/>
      <c r="K64" s="131"/>
      <c r="L64" s="100"/>
      <c r="M64" s="100"/>
      <c r="N64" s="100"/>
      <c r="O64" s="81"/>
      <c r="P64" s="82"/>
      <c r="Q64" s="47"/>
    </row>
    <row r="65" spans="1:17" s="48" customFormat="1" ht="9.6" customHeight="1" x14ac:dyDescent="0.25">
      <c r="A65" s="67"/>
      <c r="B65" s="98"/>
      <c r="C65" s="98"/>
      <c r="D65" s="99"/>
      <c r="E65" s="171"/>
      <c r="F65" s="171"/>
      <c r="G65" s="171"/>
      <c r="H65" s="172"/>
      <c r="I65" s="172"/>
      <c r="J65" s="103"/>
      <c r="K65" s="131"/>
      <c r="L65" s="100"/>
      <c r="M65" s="100"/>
      <c r="N65" s="100"/>
      <c r="O65" s="81"/>
      <c r="P65" s="82"/>
      <c r="Q65" s="47"/>
    </row>
    <row r="66" spans="1:17" s="48" customFormat="1" ht="9.6" customHeight="1" x14ac:dyDescent="0.25">
      <c r="A66" s="67"/>
      <c r="B66" s="99"/>
      <c r="C66" s="99"/>
      <c r="D66" s="99"/>
      <c r="E66" s="171"/>
      <c r="F66" s="173"/>
      <c r="G66" s="171"/>
      <c r="H66" s="172"/>
      <c r="I66" s="175"/>
      <c r="J66" s="99"/>
      <c r="K66" s="131"/>
      <c r="L66" s="100"/>
      <c r="M66" s="100"/>
      <c r="N66" s="100"/>
      <c r="O66" s="81"/>
      <c r="P66" s="82"/>
      <c r="Q66" s="47"/>
    </row>
    <row r="67" spans="1:17" s="48" customFormat="1" ht="9.6" customHeight="1" x14ac:dyDescent="0.25">
      <c r="A67" s="67"/>
      <c r="B67" s="98"/>
      <c r="C67" s="98"/>
      <c r="D67" s="99"/>
      <c r="E67" s="171"/>
      <c r="F67" s="171"/>
      <c r="G67" s="171"/>
      <c r="H67" s="172"/>
      <c r="I67" s="172"/>
      <c r="J67" s="98"/>
      <c r="K67" s="131"/>
      <c r="L67" s="100"/>
      <c r="M67" s="100"/>
      <c r="N67" s="100"/>
      <c r="O67" s="81"/>
      <c r="P67" s="82"/>
      <c r="Q67" s="47"/>
    </row>
  </sheetData>
  <mergeCells count="1">
    <mergeCell ref="A4:C4"/>
  </mergeCells>
  <phoneticPr fontId="3" type="noConversion"/>
  <conditionalFormatting sqref="F67:G67 F51:G51 F53:G53 F39:G39 F41:G41 F43:G43 F45:G45 F47:G47 F23 F25 F27 F29 F31 F33 F35 F37 F49:G49 F55:G55 F57:G57 F59:G59 F61:G61 F63:G63 F65:G65 F7 F9 F11 F13 F15 F17 F19 F21">
    <cfRule type="expression" dxfId="146" priority="7" stopIfTrue="1">
      <formula>AND($D7&lt;9,$C7&gt;0)</formula>
    </cfRule>
  </conditionalFormatting>
  <conditionalFormatting sqref="G40 G60 I50 G24 G48 G32 I58 G36 G56 I66 G64 I10 K46 G28 K14 I18 I26 I34 K30 K62 G44 I42 G52 G8 G16 G20 G12 M22">
    <cfRule type="expression" dxfId="145" priority="8" stopIfTrue="1">
      <formula>AND($M$1="CU",G8="Umpire")</formula>
    </cfRule>
    <cfRule type="expression" dxfId="144" priority="9" stopIfTrue="1">
      <formula>AND($M$1="CU",G8&lt;&gt;"Umpire",H8&lt;&gt;"")</formula>
    </cfRule>
    <cfRule type="expression" dxfId="143" priority="10" stopIfTrue="1">
      <formula>AND($M$1="CU",G8&lt;&gt;"Umpire")</formula>
    </cfRule>
  </conditionalFormatting>
  <conditionalFormatting sqref="D53 D47 D45 D43 D41 D39 D67 D49 D65 D63 D61 D59 D57 D55 D51">
    <cfRule type="expression" dxfId="142" priority="11" stopIfTrue="1">
      <formula>AND($D39&lt;9,$C39&gt;0)</formula>
    </cfRule>
  </conditionalFormatting>
  <conditionalFormatting sqref="E55 E57 E59 E61 E63 E65 E67 E39 E41 E43 E45 E47 E49 E51 E53">
    <cfRule type="cellIs" dxfId="141" priority="12" stopIfTrue="1" operator="equal">
      <formula>"Bye"</formula>
    </cfRule>
    <cfRule type="expression" dxfId="140" priority="13" stopIfTrue="1">
      <formula>AND($D39&lt;9,$C39&gt;0)</formula>
    </cfRule>
  </conditionalFormatting>
  <conditionalFormatting sqref="K10 K18 K26 K34 M62 K58 K66 M46 K42 K50 I8 I12 I16 I20 I24 I28 I32 I36 I56 I60 I64 I40 I44 I48 I52">
    <cfRule type="expression" dxfId="139" priority="14" stopIfTrue="1">
      <formula>H8="as"</formula>
    </cfRule>
    <cfRule type="expression" dxfId="138" priority="15" stopIfTrue="1">
      <formula>H8="bs"</formula>
    </cfRule>
  </conditionalFormatting>
  <conditionalFormatting sqref="B7 B9 B11 B13 B15 B17 B19 B21 B23 B25 B27 B29 B31 B33 B35 B37 B55 B57 B59 B61 B63 B65 B67 B39 B41 B43 B45 B47 B49 B51 B53">
    <cfRule type="cellIs" dxfId="137" priority="16" stopIfTrue="1" operator="equal">
      <formula>"QA"</formula>
    </cfRule>
    <cfRule type="cellIs" dxfId="136" priority="17" stopIfTrue="1" operator="equal">
      <formula>"DA"</formula>
    </cfRule>
  </conditionalFormatting>
  <conditionalFormatting sqref="H8 H12 H16 H20 H24 H28 H32 H36 L30 L14 J10 J34 J18 J26 N22">
    <cfRule type="expression" dxfId="135" priority="18" stopIfTrue="1">
      <formula>$M$1="CU"</formula>
    </cfRule>
  </conditionalFormatting>
  <conditionalFormatting sqref="E35 E37 E25 E33 E31 E29 E27 E23 E19 E21 E9 E17 E15 E13 E11 E7">
    <cfRule type="cellIs" dxfId="134" priority="19" stopIfTrue="1" operator="equal">
      <formula>"Bye"</formula>
    </cfRule>
  </conditionalFormatting>
  <conditionalFormatting sqref="D7 D9 D11 D13 D15 D17 D19 D21 D23 D25 D27 D29 D31 D33 D35 D37">
    <cfRule type="expression" dxfId="133" priority="20" stopIfTrue="1">
      <formula>$D7&lt;5</formula>
    </cfRule>
  </conditionalFormatting>
  <conditionalFormatting sqref="M14">
    <cfRule type="expression" dxfId="7" priority="5" stopIfTrue="1">
      <formula>L14="as"</formula>
    </cfRule>
    <cfRule type="expression" dxfId="6" priority="6" stopIfTrue="1">
      <formula>L14="bs"</formula>
    </cfRule>
  </conditionalFormatting>
  <conditionalFormatting sqref="M30">
    <cfRule type="expression" dxfId="5" priority="3" stopIfTrue="1">
      <formula>L30="as"</formula>
    </cfRule>
    <cfRule type="expression" dxfId="4" priority="4" stopIfTrue="1">
      <formula>L30="bs"</formula>
    </cfRule>
  </conditionalFormatting>
  <conditionalFormatting sqref="O22">
    <cfRule type="expression" dxfId="3" priority="1" stopIfTrue="1">
      <formula>N22="as"</formula>
    </cfRule>
    <cfRule type="expression" dxfId="2" priority="2" stopIfTrue="1">
      <formula>N22="bs"</formula>
    </cfRule>
  </conditionalFormatting>
  <dataValidations count="1">
    <dataValidation type="list" allowBlank="1" showInputMessage="1" sqref="G40 I66 G56 G44 G36 G52 G60 G48 G24 G28 G64 G32 G20 G8 G12 G16 I58 K30 K62 I34 I26 I18 I10 K14 I50 I42 K46 M22">
      <formula1>$S$7:$S$16</formula1>
    </dataValidation>
  </dataValidations>
  <printOptions horizontalCentered="1"/>
  <pageMargins left="0.35433070866141736" right="0.35433070866141736" top="0.39370078740157483" bottom="0.39370078740157483" header="0" footer="0"/>
  <pageSetup paperSize="9" scale="94"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3]!Jun_Show_CU">
                <anchor moveWithCells="1" sizeWithCells="1">
                  <from>
                    <xdr:col>10</xdr:col>
                    <xdr:colOff>518160</xdr:colOff>
                    <xdr:row>0</xdr:row>
                    <xdr:rowOff>7620</xdr:rowOff>
                  </from>
                  <to>
                    <xdr:col>12</xdr:col>
                    <xdr:colOff>365760</xdr:colOff>
                    <xdr:row>0</xdr:row>
                    <xdr:rowOff>175260</xdr:rowOff>
                  </to>
                </anchor>
              </controlPr>
            </control>
          </mc:Choice>
        </mc:AlternateContent>
        <mc:AlternateContent xmlns:mc="http://schemas.openxmlformats.org/markup-compatibility/2006">
          <mc:Choice Requires="x14">
            <control shapeId="4098" r:id="rId5" name="Button 2">
              <controlPr defaultSize="0" print="0" autoFill="0" autoPict="0" macro="[3]!Jun_Hide_CU">
                <anchor moveWithCells="1" sizeWithCells="1">
                  <from>
                    <xdr:col>10</xdr:col>
                    <xdr:colOff>502920</xdr:colOff>
                    <xdr:row>0</xdr:row>
                    <xdr:rowOff>182880</xdr:rowOff>
                  </from>
                  <to>
                    <xdr:col>12</xdr:col>
                    <xdr:colOff>365760</xdr:colOff>
                    <xdr:row>1</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9">
    <pageSetUpPr fitToPage="1"/>
  </sheetPr>
  <dimension ref="A1:S72"/>
  <sheetViews>
    <sheetView showGridLines="0" showZeros="0" topLeftCell="A22" workbookViewId="0">
      <selection activeCell="I22" sqref="I1:O1048576"/>
    </sheetView>
  </sheetViews>
  <sheetFormatPr defaultRowHeight="13.8" x14ac:dyDescent="0.25"/>
  <cols>
    <col min="1" max="2" width="3.33203125" customWidth="1"/>
    <col min="3" max="3" width="0.88671875" customWidth="1"/>
    <col min="4" max="4" width="4.33203125" customWidth="1"/>
    <col min="5" max="5" width="6.5546875" customWidth="1"/>
    <col min="6" max="6" width="5" customWidth="1"/>
    <col min="7" max="7" width="5.88671875" customWidth="1"/>
    <col min="8" max="8" width="16.88671875" style="74" customWidth="1"/>
    <col min="9" max="9" width="10.6640625" style="132" customWidth="1"/>
    <col min="10" max="10" width="1.6640625" style="177" customWidth="1"/>
    <col min="11" max="11" width="10.6640625" style="132" customWidth="1"/>
    <col min="12" max="12" width="1.6640625" style="231" customWidth="1"/>
    <col min="13" max="13" width="10.6640625" style="176" customWidth="1"/>
    <col min="14" max="14" width="1.6640625" style="177" customWidth="1"/>
    <col min="15" max="15" width="10.6640625" style="176" customWidth="1"/>
    <col min="16" max="16" width="1.6640625" style="75" customWidth="1"/>
    <col min="17" max="17" width="0" hidden="1" customWidth="1"/>
    <col min="18" max="18" width="8.33203125" customWidth="1"/>
    <col min="19" max="19" width="11.44140625" hidden="1" customWidth="1"/>
  </cols>
  <sheetData>
    <row r="1" spans="1:19" s="7" customFormat="1" ht="21.75" customHeight="1" x14ac:dyDescent="0.25">
      <c r="A1" s="1">
        <f>'[4]Week SetUp'!$A$6</f>
        <v>0</v>
      </c>
      <c r="B1" s="2"/>
      <c r="C1" s="3"/>
      <c r="D1" s="3"/>
      <c r="E1" s="3"/>
      <c r="F1" s="3"/>
      <c r="G1" s="3"/>
      <c r="H1" s="4"/>
      <c r="I1" s="136" t="s">
        <v>92</v>
      </c>
      <c r="J1" s="135"/>
      <c r="K1" s="123"/>
      <c r="L1" s="135"/>
      <c r="M1" s="135" t="s">
        <v>1</v>
      </c>
      <c r="N1" s="135"/>
      <c r="O1" s="232"/>
      <c r="P1" s="6"/>
    </row>
    <row r="2" spans="1:19" s="12" customFormat="1" x14ac:dyDescent="0.25">
      <c r="A2" s="8" t="str">
        <f>'[4]Week SetUp'!$A$8</f>
        <v>第十六屆福興盃全國大專暨青少年網球錦標賽</v>
      </c>
      <c r="B2" s="9"/>
      <c r="C2" s="10"/>
      <c r="D2" s="10"/>
      <c r="E2" s="10"/>
      <c r="F2" s="10"/>
      <c r="G2" s="10"/>
      <c r="H2" s="11"/>
      <c r="I2" s="136"/>
      <c r="J2" s="138"/>
      <c r="K2" s="123"/>
      <c r="L2" s="138"/>
      <c r="M2" s="137"/>
      <c r="N2" s="138"/>
      <c r="O2" s="137"/>
      <c r="P2" s="11"/>
    </row>
    <row r="3" spans="1:19" s="19" customFormat="1" ht="9.6" x14ac:dyDescent="0.25">
      <c r="A3" s="13" t="s">
        <v>84</v>
      </c>
      <c r="B3" s="14"/>
      <c r="C3" s="14"/>
      <c r="D3" s="14"/>
      <c r="E3" s="15"/>
      <c r="F3" s="13" t="s">
        <v>93</v>
      </c>
      <c r="G3" s="14"/>
      <c r="H3" s="16"/>
      <c r="I3" s="142" t="s">
        <v>4</v>
      </c>
      <c r="J3" s="215"/>
      <c r="K3" s="142"/>
      <c r="L3" s="215"/>
      <c r="M3" s="140"/>
      <c r="N3" s="141"/>
      <c r="O3" s="139"/>
      <c r="P3" s="18" t="s">
        <v>5</v>
      </c>
    </row>
    <row r="4" spans="1:19" s="23" customFormat="1" ht="11.25" customHeight="1" thickBot="1" x14ac:dyDescent="0.3">
      <c r="A4" s="133" t="s">
        <v>129</v>
      </c>
      <c r="B4" s="133"/>
      <c r="C4" s="133"/>
      <c r="D4" s="20"/>
      <c r="E4" s="20"/>
      <c r="F4" s="20" t="str">
        <f>'[4]Week SetUp'!$C$10</f>
        <v>中山網球場</v>
      </c>
      <c r="G4" s="20"/>
      <c r="H4" s="21"/>
      <c r="I4" s="145">
        <f>'[4]Week SetUp'!$D$10</f>
        <v>0</v>
      </c>
      <c r="J4" s="144"/>
      <c r="K4" s="186" t="str">
        <f>'[4]Week SetUp'!$A$12</f>
        <v>107/2/23~3/01</v>
      </c>
      <c r="L4" s="144"/>
      <c r="M4" s="143"/>
      <c r="N4" s="144"/>
      <c r="O4" s="143"/>
      <c r="P4" s="22" t="str">
        <f>'[4]Week SetUp'!$E$10</f>
        <v>李朝裕</v>
      </c>
    </row>
    <row r="5" spans="1:19" s="31" customFormat="1" ht="9.6" x14ac:dyDescent="0.25">
      <c r="A5" s="24"/>
      <c r="B5" s="25" t="s">
        <v>6</v>
      </c>
      <c r="C5" s="26" t="s">
        <v>94</v>
      </c>
      <c r="D5" s="26" t="s">
        <v>87</v>
      </c>
      <c r="E5" s="27" t="s">
        <v>95</v>
      </c>
      <c r="F5" s="28"/>
      <c r="G5" s="27" t="s">
        <v>89</v>
      </c>
      <c r="H5" s="29"/>
      <c r="I5" s="149" t="s">
        <v>10</v>
      </c>
      <c r="J5" s="148"/>
      <c r="K5" s="149" t="s">
        <v>11</v>
      </c>
      <c r="L5" s="148"/>
      <c r="M5" s="149" t="s">
        <v>90</v>
      </c>
      <c r="N5" s="148"/>
      <c r="O5" s="149" t="s">
        <v>91</v>
      </c>
      <c r="P5" s="30"/>
    </row>
    <row r="6" spans="1:19" s="31" customFormat="1" ht="3.75" customHeight="1" thickBot="1" x14ac:dyDescent="0.3">
      <c r="A6" s="32"/>
      <c r="B6" s="33"/>
      <c r="C6" s="34"/>
      <c r="D6" s="33"/>
      <c r="E6" s="35"/>
      <c r="F6" s="36"/>
      <c r="G6" s="35"/>
      <c r="H6" s="37"/>
      <c r="I6" s="153"/>
      <c r="J6" s="152"/>
      <c r="K6" s="153"/>
      <c r="L6" s="152"/>
      <c r="M6" s="153"/>
      <c r="N6" s="152"/>
      <c r="O6" s="153"/>
      <c r="P6" s="38"/>
    </row>
    <row r="7" spans="1:19" s="48" customFormat="1" ht="9" customHeight="1" x14ac:dyDescent="0.25">
      <c r="A7" s="39" t="s">
        <v>14</v>
      </c>
      <c r="B7" s="40">
        <f>IF($D7="","",VLOOKUP($D7,[4]六男準備名單!$A$7:$P$70,15))</f>
        <v>0</v>
      </c>
      <c r="C7" s="40">
        <f>IF($D7="","",VLOOKUP($D7,[4]六男準備名單!$A$7:$P$70,16))</f>
        <v>0</v>
      </c>
      <c r="D7" s="41">
        <v>1</v>
      </c>
      <c r="E7" s="42" t="str">
        <f>UPPER(IF($D7="","",VLOOKUP($D7,[4]六男準備名單!$A$7:$P$70,2)))</f>
        <v>侯醇謙</v>
      </c>
      <c r="F7" s="42"/>
      <c r="G7" s="42" t="str">
        <f>IF($D7="","",VLOOKUP($D7,[4]六男準備名單!$A$7:$P$70,4))</f>
        <v>市立新甲國小</v>
      </c>
      <c r="H7" s="43"/>
      <c r="I7" s="233" t="str">
        <f>UPPER(IF($D7="","",VLOOKUP($D7,[4]六男準備名單!$A$7:$P$70,2)))</f>
        <v>侯醇謙</v>
      </c>
      <c r="J7" s="220"/>
      <c r="K7" s="194"/>
      <c r="L7" s="221"/>
      <c r="M7" s="221"/>
      <c r="N7" s="221"/>
      <c r="O7" s="221"/>
      <c r="P7" s="46"/>
      <c r="Q7" s="47"/>
      <c r="S7" s="49" t="e">
        <f>#REF!</f>
        <v>#REF!</v>
      </c>
    </row>
    <row r="8" spans="1:19" s="48" customFormat="1" ht="9" customHeight="1" x14ac:dyDescent="0.25">
      <c r="A8" s="50" t="s">
        <v>15</v>
      </c>
      <c r="B8" s="40">
        <f>IF($D8="","",VLOOKUP($D8,[4]六男準備名單!$A$7:$P$70,15))</f>
        <v>0</v>
      </c>
      <c r="C8" s="40">
        <f>IF($D8="","",VLOOKUP($D8,[4]六男準備名單!$A$7:$P$70,16))</f>
        <v>0</v>
      </c>
      <c r="D8" s="41">
        <v>55</v>
      </c>
      <c r="E8" s="40" t="str">
        <f>UPPER(IF($D8="","",VLOOKUP($D8,[4]六男準備名單!$A$7:$P$70,2)))</f>
        <v>BYE</v>
      </c>
      <c r="F8" s="40"/>
      <c r="G8" s="40">
        <f>IF($D8="","",VLOOKUP($D8,[4]六男準備名單!$A$7:$P$70,4))</f>
        <v>0</v>
      </c>
      <c r="H8" s="51"/>
      <c r="I8" s="163"/>
      <c r="J8" s="160"/>
      <c r="K8" s="233" t="s">
        <v>208</v>
      </c>
      <c r="L8" s="220"/>
      <c r="M8" s="221"/>
      <c r="N8" s="221"/>
      <c r="O8" s="221"/>
      <c r="P8" s="46"/>
      <c r="Q8" s="47"/>
      <c r="S8" s="53" t="e">
        <f>#REF!</f>
        <v>#REF!</v>
      </c>
    </row>
    <row r="9" spans="1:19" s="48" customFormat="1" ht="9" customHeight="1" x14ac:dyDescent="0.25">
      <c r="A9" s="50" t="s">
        <v>16</v>
      </c>
      <c r="B9" s="40">
        <f>IF($D9="","",VLOOKUP($D9,[4]六男準備名單!$A$7:$P$70,15))</f>
        <v>0</v>
      </c>
      <c r="C9" s="40">
        <f>IF($D9="","",VLOOKUP($D9,[4]六男準備名單!$A$7:$P$70,16))</f>
        <v>0</v>
      </c>
      <c r="D9" s="41">
        <v>55</v>
      </c>
      <c r="E9" s="40" t="str">
        <f>UPPER(IF($D9="","",VLOOKUP($D9,[4]六男準備名單!$A$7:$P$70,2)))</f>
        <v>BYE</v>
      </c>
      <c r="F9" s="40"/>
      <c r="G9" s="40">
        <f>IF($D9="","",VLOOKUP($D9,[4]六男準備名單!$A$7:$P$70,4))</f>
        <v>0</v>
      </c>
      <c r="H9" s="43"/>
      <c r="I9" s="198" t="str">
        <f>$E$10</f>
        <v>麻縉維</v>
      </c>
      <c r="J9" s="234"/>
      <c r="K9" s="167">
        <v>60</v>
      </c>
      <c r="L9" s="225"/>
      <c r="M9" s="221"/>
      <c r="N9" s="221"/>
      <c r="O9" s="221"/>
      <c r="P9" s="46"/>
      <c r="Q9" s="47"/>
      <c r="S9" s="53" t="e">
        <f>#REF!</f>
        <v>#REF!</v>
      </c>
    </row>
    <row r="10" spans="1:19" s="48" customFormat="1" ht="9" customHeight="1" x14ac:dyDescent="0.25">
      <c r="A10" s="50" t="s">
        <v>17</v>
      </c>
      <c r="B10" s="40">
        <f>IF($D10="","",VLOOKUP($D10,[4]六男準備名單!$A$7:$P$70,15))</f>
        <v>0</v>
      </c>
      <c r="C10" s="40">
        <f>IF($D10="","",VLOOKUP($D10,[4]六男準備名單!$A$7:$P$70,16))</f>
        <v>0</v>
      </c>
      <c r="D10" s="41">
        <v>35</v>
      </c>
      <c r="E10" s="40" t="str">
        <f>UPPER(IF($D10="","",VLOOKUP($D10,[4]六男準備名單!$A$7:$P$70,2)))</f>
        <v>麻縉維</v>
      </c>
      <c r="F10" s="40"/>
      <c r="G10" s="40" t="str">
        <f>IF($D10="","",VLOOKUP($D10,[4]六男準備名單!$A$7:$P$70,4))</f>
        <v>市立福山國小</v>
      </c>
      <c r="H10" s="51"/>
      <c r="I10" s="163"/>
      <c r="J10" s="227"/>
      <c r="K10" s="164" t="s">
        <v>18</v>
      </c>
      <c r="L10" s="219"/>
      <c r="M10" s="233" t="s">
        <v>208</v>
      </c>
      <c r="N10" s="220"/>
      <c r="O10" s="221"/>
      <c r="P10" s="46"/>
      <c r="Q10" s="47"/>
      <c r="S10" s="53" t="e">
        <f>#REF!</f>
        <v>#REF!</v>
      </c>
    </row>
    <row r="11" spans="1:19" s="48" customFormat="1" ht="9.6" customHeight="1" x14ac:dyDescent="0.25">
      <c r="A11" s="50" t="s">
        <v>19</v>
      </c>
      <c r="B11" s="40">
        <f>IF($D11="","",VLOOKUP($D11,[4]六男準備名單!$A$7:$P$70,15))</f>
        <v>0</v>
      </c>
      <c r="C11" s="40">
        <f>IF($D11="","",VLOOKUP($D11,[4]六男準備名單!$A$7:$P$70,16))</f>
        <v>0</v>
      </c>
      <c r="D11" s="41">
        <v>28</v>
      </c>
      <c r="E11" s="40" t="str">
        <f>UPPER(IF($D11="","",VLOOKUP($D11,[4]六男準備名單!$A$7:$P$70,2)))</f>
        <v>高睿笙</v>
      </c>
      <c r="F11" s="40"/>
      <c r="G11" s="40" t="str">
        <f>IF($D11="","",VLOOKUP($D11,[4]六男準備名單!$A$7:$P$70,4))</f>
        <v>市立大華國小</v>
      </c>
      <c r="H11" s="43"/>
      <c r="I11" s="155" t="s">
        <v>154</v>
      </c>
      <c r="J11" s="220"/>
      <c r="K11" s="201"/>
      <c r="L11" s="235"/>
      <c r="M11" s="167">
        <v>60</v>
      </c>
      <c r="N11" s="223"/>
      <c r="O11" s="221"/>
      <c r="P11" s="46"/>
      <c r="Q11" s="47"/>
      <c r="S11" s="53" t="e">
        <f>#REF!</f>
        <v>#REF!</v>
      </c>
    </row>
    <row r="12" spans="1:19" s="48" customFormat="1" ht="9.6" customHeight="1" x14ac:dyDescent="0.25">
      <c r="A12" s="50" t="s">
        <v>20</v>
      </c>
      <c r="B12" s="40">
        <f>IF($D12="","",VLOOKUP($D12,[4]六男準備名單!$A$7:$P$70,15))</f>
        <v>0</v>
      </c>
      <c r="C12" s="40">
        <f>IF($D12="","",VLOOKUP($D12,[4]六男準備名單!$A$7:$P$70,16))</f>
        <v>0</v>
      </c>
      <c r="D12" s="41">
        <v>47</v>
      </c>
      <c r="E12" s="40" t="str">
        <f>UPPER(IF($D12="","",VLOOKUP($D12,[4]六男準備名單!$A$7:$P$70,2)))</f>
        <v>廖家慶</v>
      </c>
      <c r="F12" s="40"/>
      <c r="G12" s="40" t="str">
        <f>IF($D12="","",VLOOKUP($D12,[4]六男準備名單!$A$7:$P$70,4))</f>
        <v>縣立潮昇國小</v>
      </c>
      <c r="H12" s="51"/>
      <c r="I12" s="202">
        <v>64</v>
      </c>
      <c r="J12" s="160"/>
      <c r="K12" s="155" t="s">
        <v>137</v>
      </c>
      <c r="L12" s="236"/>
      <c r="M12" s="221"/>
      <c r="N12" s="225"/>
      <c r="O12" s="221"/>
      <c r="P12" s="46"/>
      <c r="Q12" s="47"/>
      <c r="S12" s="53" t="e">
        <f>#REF!</f>
        <v>#REF!</v>
      </c>
    </row>
    <row r="13" spans="1:19" s="48" customFormat="1" ht="9.6" customHeight="1" x14ac:dyDescent="0.25">
      <c r="A13" s="50" t="s">
        <v>21</v>
      </c>
      <c r="B13" s="40">
        <f>IF($D13="","",VLOOKUP($D13,[4]六男準備名單!$A$7:$P$70,15))</f>
        <v>0</v>
      </c>
      <c r="C13" s="40">
        <f>IF($D13="","",VLOOKUP($D13,[4]六男準備名單!$A$7:$P$70,16))</f>
        <v>0</v>
      </c>
      <c r="D13" s="41">
        <v>55</v>
      </c>
      <c r="E13" s="40" t="str">
        <f>UPPER(IF($D13="","",VLOOKUP($D13,[4]六男準備名單!$A$7:$P$70,2)))</f>
        <v>BYE</v>
      </c>
      <c r="F13" s="40"/>
      <c r="G13" s="40">
        <f>IF($D13="","",VLOOKUP($D13,[4]六男準備名單!$A$7:$P$70,4))</f>
        <v>0</v>
      </c>
      <c r="H13" s="43"/>
      <c r="I13" s="233" t="s">
        <v>137</v>
      </c>
      <c r="J13" s="226"/>
      <c r="K13" s="167">
        <v>61</v>
      </c>
      <c r="L13" s="227"/>
      <c r="M13" s="221"/>
      <c r="N13" s="225"/>
      <c r="O13" s="221"/>
      <c r="P13" s="46"/>
      <c r="Q13" s="47"/>
      <c r="S13" s="53" t="e">
        <f>#REF!</f>
        <v>#REF!</v>
      </c>
    </row>
    <row r="14" spans="1:19" s="48" customFormat="1" ht="9.6" customHeight="1" x14ac:dyDescent="0.25">
      <c r="A14" s="39" t="s">
        <v>22</v>
      </c>
      <c r="B14" s="40">
        <f>IF($D14="","",VLOOKUP($D14,[4]六男準備名單!$A$7:$P$70,15))</f>
        <v>0</v>
      </c>
      <c r="C14" s="40">
        <f>IF($D14="","",VLOOKUP($D14,[4]六男準備名單!$A$7:$P$70,16))</f>
        <v>0</v>
      </c>
      <c r="D14" s="41">
        <v>16</v>
      </c>
      <c r="E14" s="42" t="str">
        <f>UPPER(IF($D14="","",VLOOKUP($D14,[4]六男準備名單!$A$7:$P$70,2)))</f>
        <v>李冠霆</v>
      </c>
      <c r="F14" s="42"/>
      <c r="G14" s="42" t="str">
        <f>IF($D14="","",VLOOKUP($D14,[4]六男準備名單!$A$7:$P$70,4))</f>
        <v>縣立潮昇國小</v>
      </c>
      <c r="H14" s="51"/>
      <c r="I14" s="163"/>
      <c r="J14" s="221"/>
      <c r="K14" s="201"/>
      <c r="L14" s="237"/>
      <c r="M14" s="159" t="s">
        <v>18</v>
      </c>
      <c r="N14" s="219"/>
      <c r="O14" s="233" t="s">
        <v>208</v>
      </c>
      <c r="P14" s="45"/>
      <c r="Q14" s="47"/>
      <c r="S14" s="53" t="e">
        <f>#REF!</f>
        <v>#REF!</v>
      </c>
    </row>
    <row r="15" spans="1:19" s="48" customFormat="1" ht="9.6" customHeight="1" x14ac:dyDescent="0.25">
      <c r="A15" s="39" t="s">
        <v>23</v>
      </c>
      <c r="B15" s="40">
        <f>IF($D15="","",VLOOKUP($D15,[4]六男準備名單!$A$7:$P$70,15))</f>
        <v>0</v>
      </c>
      <c r="C15" s="40">
        <f>IF($D15="","",VLOOKUP($D15,[4]六男準備名單!$A$7:$P$70,16))</f>
        <v>0</v>
      </c>
      <c r="D15" s="41">
        <v>12</v>
      </c>
      <c r="E15" s="42" t="str">
        <f>UPPER(IF($D15="","",VLOOKUP($D15,[4]六男準備名單!$A$7:$P$70,2)))</f>
        <v>唐郁宗</v>
      </c>
      <c r="F15" s="42"/>
      <c r="G15" s="42" t="str">
        <f>IF($D15="","",VLOOKUP($D15,[4]六男準備名單!$A$7:$P$70,4))</f>
        <v>市立三民區民族國小</v>
      </c>
      <c r="H15" s="43"/>
      <c r="I15" s="155" t="s">
        <v>138</v>
      </c>
      <c r="J15" s="220"/>
      <c r="K15" s="194"/>
      <c r="L15" s="221"/>
      <c r="M15" s="221"/>
      <c r="N15" s="225"/>
      <c r="O15" s="167">
        <v>60</v>
      </c>
      <c r="P15" s="58"/>
      <c r="Q15" s="47"/>
      <c r="S15" s="53" t="e">
        <f>#REF!</f>
        <v>#REF!</v>
      </c>
    </row>
    <row r="16" spans="1:19" s="48" customFormat="1" ht="9.6" customHeight="1" thickBot="1" x14ac:dyDescent="0.3">
      <c r="A16" s="50" t="s">
        <v>24</v>
      </c>
      <c r="B16" s="40">
        <f>IF($D16="","",VLOOKUP($D16,[4]六男準備名單!$A$7:$P$70,15))</f>
        <v>0</v>
      </c>
      <c r="C16" s="40">
        <f>IF($D16="","",VLOOKUP($D16,[4]六男準備名單!$A$7:$P$70,16))</f>
        <v>0</v>
      </c>
      <c r="D16" s="41">
        <v>55</v>
      </c>
      <c r="E16" s="40" t="str">
        <f>UPPER(IF($D16="","",VLOOKUP($D16,[4]六男準備名單!$A$7:$P$70,2)))</f>
        <v>BYE</v>
      </c>
      <c r="F16" s="40"/>
      <c r="G16" s="40">
        <f>IF($D16="","",VLOOKUP($D16,[4]六男準備名單!$A$7:$P$70,4))</f>
        <v>0</v>
      </c>
      <c r="H16" s="51"/>
      <c r="I16" s="163"/>
      <c r="J16" s="160"/>
      <c r="K16" s="155" t="s">
        <v>152</v>
      </c>
      <c r="L16" s="220"/>
      <c r="M16" s="221"/>
      <c r="N16" s="225"/>
      <c r="O16" s="221"/>
      <c r="P16" s="54"/>
      <c r="Q16" s="47"/>
      <c r="S16" s="61" t="e">
        <f>#REF!</f>
        <v>#REF!</v>
      </c>
    </row>
    <row r="17" spans="1:17" s="48" customFormat="1" ht="9.6" customHeight="1" x14ac:dyDescent="0.25">
      <c r="A17" s="50" t="s">
        <v>25</v>
      </c>
      <c r="B17" s="40">
        <f>IF($D17="","",VLOOKUP($D17,[4]六男準備名單!$A$7:$P$70,15))</f>
        <v>0</v>
      </c>
      <c r="C17" s="40">
        <f>IF($D17="","",VLOOKUP($D17,[4]六男準備名單!$A$7:$P$70,16))</f>
        <v>0</v>
      </c>
      <c r="D17" s="41">
        <v>21</v>
      </c>
      <c r="E17" s="40" t="str">
        <f>UPPER(IF($D17="","",VLOOKUP($D17,[4]六男準備名單!$A$7:$P$70,2)))</f>
        <v>蔡岳桐</v>
      </c>
      <c r="F17" s="40"/>
      <c r="G17" s="40" t="str">
        <f>IF($D17="","",VLOOKUP($D17,[4]六男準備名單!$A$7:$P$70,4))</f>
        <v>市立三民區民族國小</v>
      </c>
      <c r="H17" s="43"/>
      <c r="I17" s="155" t="s">
        <v>152</v>
      </c>
      <c r="J17" s="234"/>
      <c r="K17" s="167">
        <v>62</v>
      </c>
      <c r="L17" s="225"/>
      <c r="M17" s="221"/>
      <c r="N17" s="225"/>
      <c r="O17" s="221"/>
      <c r="P17" s="54"/>
      <c r="Q17" s="47"/>
    </row>
    <row r="18" spans="1:17" s="48" customFormat="1" ht="9.6" customHeight="1" x14ac:dyDescent="0.25">
      <c r="A18" s="50" t="s">
        <v>26</v>
      </c>
      <c r="B18" s="40">
        <f>IF($D18="","",VLOOKUP($D18,[4]六男準備名單!$A$7:$P$70,15))</f>
        <v>0</v>
      </c>
      <c r="C18" s="40">
        <f>IF($D18="","",VLOOKUP($D18,[4]六男準備名單!$A$7:$P$70,16))</f>
        <v>0</v>
      </c>
      <c r="D18" s="41">
        <v>39</v>
      </c>
      <c r="E18" s="40" t="str">
        <f>UPPER(IF($D18="","",VLOOKUP($D18,[4]六男準備名單!$A$7:$P$70,2)))</f>
        <v>張哲銘</v>
      </c>
      <c r="F18" s="40"/>
      <c r="G18" s="40" t="str">
        <f>IF($D18="","",VLOOKUP($D18,[4]六男準備名單!$A$7:$P$70,4))</f>
        <v>縣立信義國小</v>
      </c>
      <c r="H18" s="51"/>
      <c r="I18" s="202" t="s">
        <v>153</v>
      </c>
      <c r="J18" s="227"/>
      <c r="K18" s="164" t="s">
        <v>18</v>
      </c>
      <c r="L18" s="219"/>
      <c r="M18" s="155" t="s">
        <v>139</v>
      </c>
      <c r="N18" s="226"/>
      <c r="O18" s="221"/>
      <c r="P18" s="54"/>
      <c r="Q18" s="47"/>
    </row>
    <row r="19" spans="1:17" s="48" customFormat="1" ht="9.6" customHeight="1" x14ac:dyDescent="0.25">
      <c r="A19" s="50" t="s">
        <v>27</v>
      </c>
      <c r="B19" s="40">
        <f>IF($D19="","",VLOOKUP($D19,[4]六男準備名單!$A$7:$P$70,15))</f>
        <v>0</v>
      </c>
      <c r="C19" s="40">
        <f>IF($D19="","",VLOOKUP($D19,[4]六男準備名單!$A$7:$P$70,16))</f>
        <v>0</v>
      </c>
      <c r="D19" s="41">
        <v>43</v>
      </c>
      <c r="E19" s="40" t="str">
        <f>UPPER(IF($D19="","",VLOOKUP($D19,[4]六男準備名單!$A$7:$P$70,2)))</f>
        <v>黃柏鈞</v>
      </c>
      <c r="F19" s="40"/>
      <c r="G19" s="40" t="str">
        <f>IF($D19="","",VLOOKUP($D19,[4]六男準備名單!$A$7:$P$70,4))</f>
        <v>縣立新庄國小</v>
      </c>
      <c r="H19" s="43"/>
      <c r="I19" s="155" t="s">
        <v>155</v>
      </c>
      <c r="J19" s="220"/>
      <c r="K19" s="201"/>
      <c r="L19" s="235"/>
      <c r="M19" s="167">
        <v>60</v>
      </c>
      <c r="N19" s="221"/>
      <c r="O19" s="221"/>
      <c r="P19" s="54"/>
      <c r="Q19" s="47"/>
    </row>
    <row r="20" spans="1:17" s="48" customFormat="1" ht="9.6" customHeight="1" x14ac:dyDescent="0.25">
      <c r="A20" s="50" t="s">
        <v>28</v>
      </c>
      <c r="B20" s="40">
        <f>IF($D20="","",VLOOKUP($D20,[4]六男準備名單!$A$7:$P$70,15))</f>
        <v>0</v>
      </c>
      <c r="C20" s="40">
        <f>IF($D20="","",VLOOKUP($D20,[4]六男準備名單!$A$7:$P$70,16))</f>
        <v>0</v>
      </c>
      <c r="D20" s="41">
        <v>24</v>
      </c>
      <c r="E20" s="40" t="str">
        <f>UPPER(IF($D20="","",VLOOKUP($D20,[4]六男準備名單!$A$7:$P$70,2)))</f>
        <v>林奕呈</v>
      </c>
      <c r="F20" s="40"/>
      <c r="G20" s="40" t="str">
        <f>IF($D20="","",VLOOKUP($D20,[4]六男準備名單!$A$7:$P$70,4))</f>
        <v>市立三民區民族國小</v>
      </c>
      <c r="H20" s="51"/>
      <c r="I20" s="202" t="s">
        <v>212</v>
      </c>
      <c r="J20" s="160"/>
      <c r="K20" s="155" t="s">
        <v>139</v>
      </c>
      <c r="L20" s="236"/>
      <c r="M20" s="221"/>
      <c r="N20" s="221"/>
      <c r="O20" s="221"/>
      <c r="P20" s="54"/>
      <c r="Q20" s="47"/>
    </row>
    <row r="21" spans="1:17" s="48" customFormat="1" ht="9.6" customHeight="1" x14ac:dyDescent="0.25">
      <c r="A21" s="50" t="s">
        <v>29</v>
      </c>
      <c r="B21" s="40">
        <f>IF($D21="","",VLOOKUP($D21,[4]六男準備名單!$A$7:$P$70,15))</f>
        <v>0</v>
      </c>
      <c r="C21" s="40">
        <f>IF($D21="","",VLOOKUP($D21,[4]六男準備名單!$A$7:$P$70,16))</f>
        <v>0</v>
      </c>
      <c r="D21" s="41">
        <v>55</v>
      </c>
      <c r="E21" s="40" t="str">
        <f>UPPER(IF($D21="","",VLOOKUP($D21,[4]六男準備名單!$A$7:$P$70,2)))</f>
        <v>BYE</v>
      </c>
      <c r="F21" s="40"/>
      <c r="G21" s="40">
        <f>IF($D21="","",VLOOKUP($D21,[4]六男準備名單!$A$7:$P$70,4))</f>
        <v>0</v>
      </c>
      <c r="H21" s="43"/>
      <c r="I21" s="155" t="s">
        <v>139</v>
      </c>
      <c r="J21" s="226"/>
      <c r="K21" s="167">
        <v>60</v>
      </c>
      <c r="L21" s="227"/>
      <c r="M21" s="221"/>
      <c r="N21" s="221"/>
      <c r="O21" s="221"/>
      <c r="P21" s="54"/>
      <c r="Q21" s="47"/>
    </row>
    <row r="22" spans="1:17" s="48" customFormat="1" ht="9.6" customHeight="1" x14ac:dyDescent="0.25">
      <c r="A22" s="39" t="s">
        <v>30</v>
      </c>
      <c r="B22" s="40">
        <f>IF($D22="","",VLOOKUP($D22,[4]六男準備名單!$A$7:$P$70,15))</f>
        <v>0</v>
      </c>
      <c r="C22" s="40">
        <f>IF($D22="","",VLOOKUP($D22,[4]六男準備名單!$A$7:$P$70,16))</f>
        <v>0</v>
      </c>
      <c r="D22" s="41">
        <v>5</v>
      </c>
      <c r="E22" s="42" t="str">
        <f>UPPER(IF($D22="","",VLOOKUP($D22,[4]六男準備名單!$A$7:$P$70,2)))</f>
        <v>楊芃凱</v>
      </c>
      <c r="F22" s="42"/>
      <c r="G22" s="42" t="str">
        <f>IF($D22="","",VLOOKUP($D22,[4]六男準備名單!$A$7:$P$70,4))</f>
        <v>市立黎明國小</v>
      </c>
      <c r="H22" s="51"/>
      <c r="I22" s="163"/>
      <c r="J22" s="221"/>
      <c r="K22" s="201"/>
      <c r="L22" s="237"/>
      <c r="M22" s="238" t="s">
        <v>31</v>
      </c>
      <c r="N22" s="239"/>
      <c r="O22" s="233" t="s">
        <v>208</v>
      </c>
      <c r="P22" s="62"/>
      <c r="Q22" s="47"/>
    </row>
    <row r="23" spans="1:17" s="48" customFormat="1" ht="9.6" customHeight="1" x14ac:dyDescent="0.25">
      <c r="A23" s="39" t="s">
        <v>32</v>
      </c>
      <c r="B23" s="40">
        <f>IF($D23="","",VLOOKUP($D23,[4]六男準備名單!$A$7:$P$70,15))</f>
        <v>0</v>
      </c>
      <c r="C23" s="40">
        <f>IF($D23="","",VLOOKUP($D23,[4]六男準備名單!$A$7:$P$70,16))</f>
        <v>0</v>
      </c>
      <c r="D23" s="41">
        <v>4</v>
      </c>
      <c r="E23" s="42" t="str">
        <f>UPPER(IF($D23="","",VLOOKUP($D23,[4]六男準備名單!$A$7:$P$70,2)))</f>
        <v>吳易恆</v>
      </c>
      <c r="F23" s="42"/>
      <c r="G23" s="42" t="str">
        <f>IF($D23="","",VLOOKUP($D23,[4]六男準備名單!$A$7:$P$70,4))</f>
        <v>縣立南郭國小</v>
      </c>
      <c r="H23" s="43"/>
      <c r="I23" s="155" t="s">
        <v>140</v>
      </c>
      <c r="J23" s="220"/>
      <c r="K23" s="194"/>
      <c r="L23" s="221"/>
      <c r="M23" s="159" t="s">
        <v>18</v>
      </c>
      <c r="N23" s="240"/>
      <c r="O23" s="241">
        <v>81</v>
      </c>
      <c r="P23" s="63"/>
      <c r="Q23" s="47"/>
    </row>
    <row r="24" spans="1:17" s="48" customFormat="1" ht="9.6" customHeight="1" x14ac:dyDescent="0.25">
      <c r="A24" s="50" t="s">
        <v>33</v>
      </c>
      <c r="B24" s="40">
        <f>IF($D24="","",VLOOKUP($D24,[4]六男準備名單!$A$7:$P$70,15))</f>
        <v>0</v>
      </c>
      <c r="C24" s="40">
        <f>IF($D24="","",VLOOKUP($D24,[4]六男準備名單!$A$7:$P$70,16))</f>
        <v>0</v>
      </c>
      <c r="D24" s="41">
        <v>55</v>
      </c>
      <c r="E24" s="40" t="str">
        <f>UPPER(IF($D24="","",VLOOKUP($D24,[4]六男準備名單!$A$7:$P$70,2)))</f>
        <v>BYE</v>
      </c>
      <c r="F24" s="40"/>
      <c r="G24" s="40">
        <f>IF($D24="","",VLOOKUP($D24,[4]六男準備名單!$A$7:$P$70,4))</f>
        <v>0</v>
      </c>
      <c r="H24" s="51"/>
      <c r="I24" s="163"/>
      <c r="J24" s="160"/>
      <c r="K24" s="155" t="s">
        <v>140</v>
      </c>
      <c r="L24" s="220"/>
      <c r="M24" s="221"/>
      <c r="N24" s="221"/>
      <c r="O24" s="221"/>
      <c r="P24" s="54"/>
      <c r="Q24" s="47"/>
    </row>
    <row r="25" spans="1:17" s="48" customFormat="1" ht="9.6" customHeight="1" x14ac:dyDescent="0.25">
      <c r="A25" s="50" t="s">
        <v>34</v>
      </c>
      <c r="B25" s="40">
        <f>IF($D25="","",VLOOKUP($D25,[4]六男準備名單!$A$7:$P$70,15))</f>
        <v>0</v>
      </c>
      <c r="C25" s="40">
        <f>IF($D25="","",VLOOKUP($D25,[4]六男準備名單!$A$7:$P$70,16))</f>
        <v>0</v>
      </c>
      <c r="D25" s="41">
        <v>37</v>
      </c>
      <c r="E25" s="40" t="str">
        <f>UPPER(IF($D25="","",VLOOKUP($D25,[4]六男準備名單!$A$7:$P$70,2)))</f>
        <v>趙柏翔</v>
      </c>
      <c r="F25" s="40"/>
      <c r="G25" s="40" t="str">
        <f>IF($D25="","",VLOOKUP($D25,[4]六男準備名單!$A$7:$P$70,4))</f>
        <v>國立南科國際實驗高中(國小部)</v>
      </c>
      <c r="H25" s="43"/>
      <c r="I25" s="155" t="s">
        <v>157</v>
      </c>
      <c r="J25" s="234"/>
      <c r="K25" s="167">
        <v>60</v>
      </c>
      <c r="L25" s="225"/>
      <c r="M25" s="221"/>
      <c r="N25" s="221"/>
      <c r="O25" s="221"/>
      <c r="P25" s="54"/>
      <c r="Q25" s="47"/>
    </row>
    <row r="26" spans="1:17" s="48" customFormat="1" ht="9.6" customHeight="1" x14ac:dyDescent="0.25">
      <c r="A26" s="50" t="s">
        <v>35</v>
      </c>
      <c r="B26" s="40">
        <f>IF($D26="","",VLOOKUP($D26,[4]六男準備名單!$A$7:$P$70,15))</f>
        <v>0</v>
      </c>
      <c r="C26" s="40">
        <f>IF($D26="","",VLOOKUP($D26,[4]六男準備名單!$A$7:$P$70,16))</f>
        <v>0</v>
      </c>
      <c r="D26" s="41">
        <v>38</v>
      </c>
      <c r="E26" s="40" t="str">
        <f>UPPER(IF($D26="","",VLOOKUP($D26,[4]六男準備名單!$A$7:$P$70,2)))</f>
        <v>鍾宇翔</v>
      </c>
      <c r="F26" s="40"/>
      <c r="G26" s="40" t="str">
        <f>IF($D26="","",VLOOKUP($D26,[4]六男準備名單!$A$7:$P$70,4))</f>
        <v>縣立信義國小</v>
      </c>
      <c r="H26" s="51"/>
      <c r="I26" s="202" t="s">
        <v>158</v>
      </c>
      <c r="J26" s="227"/>
      <c r="K26" s="164" t="s">
        <v>18</v>
      </c>
      <c r="L26" s="219"/>
      <c r="M26" s="155" t="s">
        <v>141</v>
      </c>
      <c r="N26" s="220"/>
      <c r="O26" s="221"/>
      <c r="P26" s="54"/>
      <c r="Q26" s="47"/>
    </row>
    <row r="27" spans="1:17" s="48" customFormat="1" ht="9.6" customHeight="1" x14ac:dyDescent="0.25">
      <c r="A27" s="50" t="s">
        <v>36</v>
      </c>
      <c r="B27" s="40">
        <f>IF($D27="","",VLOOKUP($D27,[4]六男準備名單!$A$7:$P$70,15))</f>
        <v>0</v>
      </c>
      <c r="C27" s="40">
        <f>IF($D27="","",VLOOKUP($D27,[4]六男準備名單!$A$7:$P$70,16))</f>
        <v>0</v>
      </c>
      <c r="D27" s="41">
        <v>44</v>
      </c>
      <c r="E27" s="40" t="str">
        <f>UPPER(IF($D27="","",VLOOKUP($D27,[4]六男準備名單!$A$7:$P$70,2)))</f>
        <v>江益明</v>
      </c>
      <c r="F27" s="40"/>
      <c r="G27" s="40" t="str">
        <f>IF($D27="","",VLOOKUP($D27,[4]六男準備名單!$A$7:$P$70,4))</f>
        <v>縣立新庄國小</v>
      </c>
      <c r="H27" s="43"/>
      <c r="I27" s="155" t="s">
        <v>156</v>
      </c>
      <c r="J27" s="220"/>
      <c r="K27" s="201"/>
      <c r="L27" s="235"/>
      <c r="M27" s="167">
        <v>64</v>
      </c>
      <c r="N27" s="223"/>
      <c r="O27" s="221"/>
      <c r="P27" s="54"/>
      <c r="Q27" s="47"/>
    </row>
    <row r="28" spans="1:17" s="48" customFormat="1" ht="9.6" customHeight="1" x14ac:dyDescent="0.25">
      <c r="A28" s="50" t="s">
        <v>37</v>
      </c>
      <c r="B28" s="40">
        <f>IF($D28="","",VLOOKUP($D28,[4]六男準備名單!$A$7:$P$70,15))</f>
        <v>0</v>
      </c>
      <c r="C28" s="40">
        <f>IF($D28="","",VLOOKUP($D28,[4]六男準備名單!$A$7:$P$70,16))</f>
        <v>0</v>
      </c>
      <c r="D28" s="41">
        <v>27</v>
      </c>
      <c r="E28" s="40" t="str">
        <f>UPPER(IF($D28="","",VLOOKUP($D28,[4]六男準備名單!$A$7:$P$70,2)))</f>
        <v>王柏青</v>
      </c>
      <c r="F28" s="40"/>
      <c r="G28" s="40" t="str">
        <f>IF($D28="","",VLOOKUP($D28,[4]六男準備名單!$A$7:$P$70,4))</f>
        <v>市立三民區民族國小</v>
      </c>
      <c r="H28" s="51"/>
      <c r="I28" s="202" t="s">
        <v>131</v>
      </c>
      <c r="J28" s="160"/>
      <c r="K28" s="155" t="s">
        <v>141</v>
      </c>
      <c r="L28" s="236"/>
      <c r="M28" s="221"/>
      <c r="N28" s="225"/>
      <c r="O28" s="221"/>
      <c r="P28" s="54"/>
      <c r="Q28" s="47"/>
    </row>
    <row r="29" spans="1:17" s="48" customFormat="1" ht="9.6" customHeight="1" x14ac:dyDescent="0.25">
      <c r="A29" s="50" t="s">
        <v>38</v>
      </c>
      <c r="B29" s="40">
        <f>IF($D29="","",VLOOKUP($D29,[4]六男準備名單!$A$7:$P$70,15))</f>
        <v>0</v>
      </c>
      <c r="C29" s="40">
        <f>IF($D29="","",VLOOKUP($D29,[4]六男準備名單!$A$7:$P$70,16))</f>
        <v>0</v>
      </c>
      <c r="D29" s="41">
        <v>55</v>
      </c>
      <c r="E29" s="40" t="str">
        <f>UPPER(IF($D29="","",VLOOKUP($D29,[4]六男準備名單!$A$7:$P$70,2)))</f>
        <v>BYE</v>
      </c>
      <c r="F29" s="40"/>
      <c r="G29" s="40">
        <f>IF($D29="","",VLOOKUP($D29,[4]六男準備名單!$A$7:$P$70,4))</f>
        <v>0</v>
      </c>
      <c r="H29" s="43"/>
      <c r="I29" s="155" t="s">
        <v>141</v>
      </c>
      <c r="J29" s="226"/>
      <c r="K29" s="167">
        <v>60</v>
      </c>
      <c r="L29" s="227"/>
      <c r="M29" s="221"/>
      <c r="N29" s="225"/>
      <c r="O29" s="221"/>
      <c r="P29" s="54"/>
      <c r="Q29" s="47"/>
    </row>
    <row r="30" spans="1:17" s="48" customFormat="1" ht="9.6" customHeight="1" x14ac:dyDescent="0.25">
      <c r="A30" s="39" t="s">
        <v>39</v>
      </c>
      <c r="B30" s="40">
        <f>IF($D30="","",VLOOKUP($D30,[4]六男準備名單!$A$7:$P$70,15))</f>
        <v>0</v>
      </c>
      <c r="C30" s="40">
        <f>IF($D30="","",VLOOKUP($D30,[4]六男準備名單!$A$7:$P$70,16))</f>
        <v>0</v>
      </c>
      <c r="D30" s="41">
        <v>13</v>
      </c>
      <c r="E30" s="42" t="str">
        <f>UPPER(IF($D30="","",VLOOKUP($D30,[4]六男準備名單!$A$7:$P$70,2)))</f>
        <v>陳俊欽</v>
      </c>
      <c r="F30" s="42"/>
      <c r="G30" s="42" t="str">
        <f>IF($D30="","",VLOOKUP($D30,[4]六男準備名單!$A$7:$P$70,4))</f>
        <v>縣立潮昇國小</v>
      </c>
      <c r="H30" s="51"/>
      <c r="I30" s="163"/>
      <c r="J30" s="221"/>
      <c r="K30" s="201"/>
      <c r="L30" s="237"/>
      <c r="M30" s="159" t="s">
        <v>18</v>
      </c>
      <c r="N30" s="219"/>
      <c r="O30" s="155" t="s">
        <v>141</v>
      </c>
      <c r="P30" s="59"/>
      <c r="Q30" s="47"/>
    </row>
    <row r="31" spans="1:17" s="48" customFormat="1" ht="9.6" customHeight="1" x14ac:dyDescent="0.25">
      <c r="A31" s="39" t="s">
        <v>40</v>
      </c>
      <c r="B31" s="40">
        <f>IF($D31="","",VLOOKUP($D31,[4]六男準備名單!$A$7:$P$70,15))</f>
        <v>0</v>
      </c>
      <c r="C31" s="40">
        <f>IF($D31="","",VLOOKUP($D31,[4]六男準備名單!$A$7:$P$70,16))</f>
        <v>0</v>
      </c>
      <c r="D31" s="41">
        <v>10</v>
      </c>
      <c r="E31" s="42" t="str">
        <f>UPPER(IF($D31="","",VLOOKUP($D31,[4]六男準備名單!$A$7:$P$70,2)))</f>
        <v>曾品嘉</v>
      </c>
      <c r="F31" s="42"/>
      <c r="G31" s="42" t="str">
        <f>IF($D31="","",VLOOKUP($D31,[4]六男準備名單!$A$7:$P$70,4))</f>
        <v>市立國安國小</v>
      </c>
      <c r="H31" s="43"/>
      <c r="I31" s="155" t="s">
        <v>142</v>
      </c>
      <c r="J31" s="220"/>
      <c r="K31" s="194"/>
      <c r="L31" s="221"/>
      <c r="M31" s="221"/>
      <c r="N31" s="225"/>
      <c r="O31" s="167">
        <v>62</v>
      </c>
      <c r="P31" s="55"/>
      <c r="Q31" s="47"/>
    </row>
    <row r="32" spans="1:17" s="48" customFormat="1" ht="9.6" customHeight="1" x14ac:dyDescent="0.25">
      <c r="A32" s="50" t="s">
        <v>41</v>
      </c>
      <c r="B32" s="40">
        <f>IF($D32="","",VLOOKUP($D32,[4]六男準備名單!$A$7:$P$70,15))</f>
        <v>0</v>
      </c>
      <c r="C32" s="40">
        <f>IF($D32="","",VLOOKUP($D32,[4]六男準備名單!$A$7:$P$70,16))</f>
        <v>0</v>
      </c>
      <c r="D32" s="41">
        <v>55</v>
      </c>
      <c r="E32" s="40" t="str">
        <f>UPPER(IF($D32="","",VLOOKUP($D32,[4]六男準備名單!$A$7:$P$70,2)))</f>
        <v>BYE</v>
      </c>
      <c r="F32" s="40"/>
      <c r="G32" s="40">
        <f>IF($D32="","",VLOOKUP($D32,[4]六男準備名單!$A$7:$P$70,4))</f>
        <v>0</v>
      </c>
      <c r="H32" s="51"/>
      <c r="I32" s="163"/>
      <c r="J32" s="160"/>
      <c r="K32" s="155" t="s">
        <v>142</v>
      </c>
      <c r="L32" s="220"/>
      <c r="M32" s="221"/>
      <c r="N32" s="225"/>
      <c r="O32" s="221"/>
      <c r="P32" s="55"/>
      <c r="Q32" s="47"/>
    </row>
    <row r="33" spans="1:17" s="48" customFormat="1" ht="9.6" customHeight="1" x14ac:dyDescent="0.25">
      <c r="A33" s="50" t="s">
        <v>42</v>
      </c>
      <c r="B33" s="40">
        <f>IF($D33="","",VLOOKUP($D33,[4]六男準備名單!$A$7:$P$70,15))</f>
        <v>0</v>
      </c>
      <c r="C33" s="40">
        <f>IF($D33="","",VLOOKUP($D33,[4]六男準備名單!$A$7:$P$70,16))</f>
        <v>0</v>
      </c>
      <c r="D33" s="41">
        <v>26</v>
      </c>
      <c r="E33" s="40" t="str">
        <f>UPPER(IF($D33="","",VLOOKUP($D33,[4]六男準備名單!$A$7:$P$70,2)))</f>
        <v>陳品佑</v>
      </c>
      <c r="F33" s="40"/>
      <c r="G33" s="40" t="str">
        <f>IF($D33="","",VLOOKUP($D33,[4]六男準備名單!$A$7:$P$70,4))</f>
        <v>市立三民區民族國小</v>
      </c>
      <c r="H33" s="43"/>
      <c r="I33" s="155" t="s">
        <v>160</v>
      </c>
      <c r="J33" s="234"/>
      <c r="K33" s="167" t="s">
        <v>211</v>
      </c>
      <c r="L33" s="225"/>
      <c r="M33" s="221"/>
      <c r="N33" s="225"/>
      <c r="O33" s="221"/>
      <c r="P33" s="55"/>
      <c r="Q33" s="47"/>
    </row>
    <row r="34" spans="1:17" s="48" customFormat="1" ht="9.6" customHeight="1" x14ac:dyDescent="0.25">
      <c r="A34" s="50" t="s">
        <v>43</v>
      </c>
      <c r="B34" s="40">
        <f>IF($D34="","",VLOOKUP($D34,[4]六男準備名單!$A$7:$P$70,15))</f>
        <v>0</v>
      </c>
      <c r="C34" s="40">
        <f>IF($D34="","",VLOOKUP($D34,[4]六男準備名單!$A$7:$P$70,16))</f>
        <v>0</v>
      </c>
      <c r="D34" s="41">
        <v>41</v>
      </c>
      <c r="E34" s="40" t="str">
        <f>UPPER(IF($D34="","",VLOOKUP($D34,[4]六男準備名單!$A$7:$P$70,2)))</f>
        <v>賴宇軒</v>
      </c>
      <c r="F34" s="40"/>
      <c r="G34" s="40" t="str">
        <f>IF($D34="","",VLOOKUP($D34,[4]六男準備名單!$A$7:$P$70,4))</f>
        <v>縣立信義國小</v>
      </c>
      <c r="H34" s="51"/>
      <c r="I34" s="202">
        <v>61</v>
      </c>
      <c r="J34" s="227"/>
      <c r="K34" s="164" t="s">
        <v>18</v>
      </c>
      <c r="L34" s="219"/>
      <c r="M34" s="155" t="s">
        <v>143</v>
      </c>
      <c r="N34" s="226"/>
      <c r="O34" s="221"/>
      <c r="P34" s="55"/>
      <c r="Q34" s="47"/>
    </row>
    <row r="35" spans="1:17" s="48" customFormat="1" ht="9.6" customHeight="1" x14ac:dyDescent="0.25">
      <c r="A35" s="50" t="s">
        <v>44</v>
      </c>
      <c r="B35" s="40">
        <f>IF($D35="","",VLOOKUP($D35,[4]六男準備名單!$A$7:$P$70,15))</f>
        <v>0</v>
      </c>
      <c r="C35" s="40">
        <f>IF($D35="","",VLOOKUP($D35,[4]六男準備名單!$A$7:$P$70,16))</f>
        <v>0</v>
      </c>
      <c r="D35" s="41">
        <v>23</v>
      </c>
      <c r="E35" s="40" t="str">
        <f>UPPER(IF($D35="","",VLOOKUP($D35,[4]六男準備名單!$A$7:$P$70,2)))</f>
        <v>林鈺展</v>
      </c>
      <c r="F35" s="40"/>
      <c r="G35" s="40" t="str">
        <f>IF($D35="","",VLOOKUP($D35,[4]六男準備名單!$A$7:$P$70,4))</f>
        <v>市立三民區民族國小</v>
      </c>
      <c r="H35" s="43"/>
      <c r="I35" s="155" t="s">
        <v>161</v>
      </c>
      <c r="J35" s="220"/>
      <c r="K35" s="201"/>
      <c r="L35" s="235"/>
      <c r="M35" s="167">
        <v>63</v>
      </c>
      <c r="N35" s="221"/>
      <c r="O35" s="221"/>
      <c r="P35" s="46"/>
      <c r="Q35" s="47"/>
    </row>
    <row r="36" spans="1:17" s="48" customFormat="1" ht="9.6" customHeight="1" x14ac:dyDescent="0.25">
      <c r="A36" s="50" t="s">
        <v>45</v>
      </c>
      <c r="B36" s="40">
        <f>IF($D36="","",VLOOKUP($D36,[4]六男準備名單!$A$7:$P$70,15))</f>
        <v>0</v>
      </c>
      <c r="C36" s="40">
        <f>IF($D36="","",VLOOKUP($D36,[4]六男準備名單!$A$7:$P$70,16))</f>
        <v>0</v>
      </c>
      <c r="D36" s="41">
        <v>33</v>
      </c>
      <c r="E36" s="40" t="str">
        <f>UPPER(IF($D36="","",VLOOKUP($D36,[4]六男準備名單!$A$7:$P$70,2)))</f>
        <v>許宇欣</v>
      </c>
      <c r="F36" s="40"/>
      <c r="G36" s="40" t="str">
        <f>IF($D36="","",VLOOKUP($D36,[4]六男準備名單!$A$7:$P$70,4))</f>
        <v>市立新甲國小</v>
      </c>
      <c r="H36" s="51"/>
      <c r="I36" s="202">
        <v>63</v>
      </c>
      <c r="J36" s="160"/>
      <c r="K36" s="155" t="s">
        <v>143</v>
      </c>
      <c r="L36" s="236"/>
      <c r="M36" s="242" t="s">
        <v>46</v>
      </c>
      <c r="N36" s="243"/>
      <c r="O36" s="242" t="s">
        <v>47</v>
      </c>
      <c r="P36" s="64"/>
      <c r="Q36" s="47"/>
    </row>
    <row r="37" spans="1:17" s="48" customFormat="1" ht="9.6" customHeight="1" x14ac:dyDescent="0.25">
      <c r="A37" s="50" t="s">
        <v>48</v>
      </c>
      <c r="B37" s="40">
        <f>IF($D37="","",VLOOKUP($D37,[4]六男準備名單!$A$7:$P$70,15))</f>
        <v>0</v>
      </c>
      <c r="C37" s="40">
        <f>IF($D37="","",VLOOKUP($D37,[4]六男準備名單!$A$7:$P$70,16))</f>
        <v>0</v>
      </c>
      <c r="D37" s="41">
        <v>55</v>
      </c>
      <c r="E37" s="40" t="str">
        <f>UPPER(IF($D37="","",VLOOKUP($D37,[4]六男準備名單!$A$7:$P$70,2)))</f>
        <v>BYE</v>
      </c>
      <c r="F37" s="40"/>
      <c r="G37" s="40">
        <f>IF($D37="","",VLOOKUP($D37,[4]六男準備名單!$A$7:$P$70,4))</f>
        <v>0</v>
      </c>
      <c r="H37" s="43"/>
      <c r="I37" s="155" t="s">
        <v>143</v>
      </c>
      <c r="J37" s="226"/>
      <c r="K37" s="167">
        <v>60</v>
      </c>
      <c r="L37" s="227"/>
      <c r="M37" s="233" t="s">
        <v>208</v>
      </c>
      <c r="N37" s="244"/>
      <c r="O37" s="242"/>
      <c r="P37" s="64"/>
      <c r="Q37" s="47"/>
    </row>
    <row r="38" spans="1:17" s="48" customFormat="1" ht="9.6" customHeight="1" x14ac:dyDescent="0.25">
      <c r="A38" s="39" t="s">
        <v>49</v>
      </c>
      <c r="B38" s="40">
        <f>IF($D38="","",VLOOKUP($D38,[4]六男準備名單!$A$7:$P$70,15))</f>
        <v>0</v>
      </c>
      <c r="C38" s="40">
        <f>IF($D38="","",VLOOKUP($D38,[4]六男準備名單!$A$7:$P$70,16))</f>
        <v>0</v>
      </c>
      <c r="D38" s="41">
        <v>8</v>
      </c>
      <c r="E38" s="42" t="str">
        <f>UPPER(IF($D38="","",VLOOKUP($D38,[4]六男準備名單!$A$7:$P$70,2)))</f>
        <v>康守和</v>
      </c>
      <c r="F38" s="42"/>
      <c r="G38" s="42" t="str">
        <f>IF($D38="","",VLOOKUP($D38,[4]六男準備名單!$A$7:$P$70,4))</f>
        <v>市立光榮國小</v>
      </c>
      <c r="H38" s="51"/>
      <c r="I38" s="163"/>
      <c r="J38" s="221"/>
      <c r="K38" s="245"/>
      <c r="L38" s="246"/>
      <c r="M38" s="247" t="s">
        <v>18</v>
      </c>
      <c r="N38" s="248"/>
      <c r="O38" s="233" t="s">
        <v>208</v>
      </c>
      <c r="P38" s="65"/>
      <c r="Q38" s="47"/>
    </row>
    <row r="39" spans="1:17" s="48" customFormat="1" ht="9.6" customHeight="1" x14ac:dyDescent="0.25">
      <c r="A39" s="39" t="s">
        <v>50</v>
      </c>
      <c r="B39" s="40">
        <f>IF($D39="","",VLOOKUP($D39,[4]六男準備名單!$A$7:$P$70,15))</f>
        <v>0</v>
      </c>
      <c r="C39" s="40">
        <f>IF($D39="","",VLOOKUP($D39,[4]六男準備名單!$A$7:$P$70,16))</f>
        <v>0</v>
      </c>
      <c r="D39" s="41">
        <v>7</v>
      </c>
      <c r="E39" s="42" t="str">
        <f>UPPER(IF($D39="","",VLOOKUP($D39,[4]六男準備名單!$A$7:$P$70,2)))</f>
        <v>高士凱</v>
      </c>
      <c r="F39" s="42"/>
      <c r="G39" s="42" t="str">
        <f>IF($D39="","",VLOOKUP($D39,[4]六男準備名單!$A$7:$P$70,4))</f>
        <v>縣立潮昇國小</v>
      </c>
      <c r="H39" s="43"/>
      <c r="I39" s="155" t="s">
        <v>144</v>
      </c>
      <c r="J39" s="220"/>
      <c r="K39" s="194"/>
      <c r="L39" s="249"/>
      <c r="M39" s="250" t="s">
        <v>148</v>
      </c>
      <c r="N39" s="251"/>
      <c r="O39" s="252" t="s">
        <v>240</v>
      </c>
      <c r="P39" s="64"/>
      <c r="Q39" s="47"/>
    </row>
    <row r="40" spans="1:17" s="48" customFormat="1" ht="9.6" customHeight="1" x14ac:dyDescent="0.25">
      <c r="A40" s="50" t="s">
        <v>51</v>
      </c>
      <c r="B40" s="40">
        <f>IF($D40="","",VLOOKUP($D40,[4]六男準備名單!$A$7:$P$70,15))</f>
        <v>0</v>
      </c>
      <c r="C40" s="40">
        <f>IF($D40="","",VLOOKUP($D40,[4]六男準備名單!$A$7:$P$70,16))</f>
        <v>0</v>
      </c>
      <c r="D40" s="41">
        <v>55</v>
      </c>
      <c r="E40" s="40" t="str">
        <f>UPPER(IF($D40="","",VLOOKUP($D40,[4]六男準備名單!$A$7:$P$70,2)))</f>
        <v>BYE</v>
      </c>
      <c r="F40" s="40"/>
      <c r="G40" s="40">
        <f>IF($D40="","",VLOOKUP($D40,[4]六男準備名單!$A$7:$P$70,4))</f>
        <v>0</v>
      </c>
      <c r="H40" s="51"/>
      <c r="I40" s="163"/>
      <c r="J40" s="160"/>
      <c r="K40" s="155" t="s">
        <v>144</v>
      </c>
      <c r="L40" s="220"/>
      <c r="M40" s="243"/>
      <c r="N40" s="243"/>
      <c r="O40" s="243"/>
      <c r="P40" s="64"/>
      <c r="Q40" s="47"/>
    </row>
    <row r="41" spans="1:17" s="48" customFormat="1" ht="9.6" customHeight="1" x14ac:dyDescent="0.25">
      <c r="A41" s="50" t="s">
        <v>52</v>
      </c>
      <c r="B41" s="40">
        <f>IF($D41="","",VLOOKUP($D41,[4]六男準備名單!$A$7:$P$70,15))</f>
        <v>0</v>
      </c>
      <c r="C41" s="40">
        <f>IF($D41="","",VLOOKUP($D41,[4]六男準備名單!$A$7:$P$70,16))</f>
        <v>0</v>
      </c>
      <c r="D41" s="41">
        <v>30</v>
      </c>
      <c r="E41" s="40" t="str">
        <f>UPPER(IF($D41="","",VLOOKUP($D41,[4]六男準備名單!$A$7:$P$70,2)))</f>
        <v>張宥辰</v>
      </c>
      <c r="F41" s="40"/>
      <c r="G41" s="40" t="str">
        <f>IF($D41="","",VLOOKUP($D41,[4]六男準備名單!$A$7:$P$70,4))</f>
        <v>市立永康國小</v>
      </c>
      <c r="H41" s="43"/>
      <c r="I41" s="155" t="s">
        <v>162</v>
      </c>
      <c r="J41" s="234"/>
      <c r="K41" s="167">
        <v>60</v>
      </c>
      <c r="L41" s="225"/>
      <c r="M41" s="243"/>
      <c r="N41" s="243"/>
      <c r="O41" s="243"/>
      <c r="P41" s="64"/>
      <c r="Q41" s="47"/>
    </row>
    <row r="42" spans="1:17" s="48" customFormat="1" ht="9.6" customHeight="1" x14ac:dyDescent="0.25">
      <c r="A42" s="50" t="s">
        <v>53</v>
      </c>
      <c r="B42" s="40">
        <f>IF($D42="","",VLOOKUP($D42,[4]六男準備名單!$A$7:$P$70,15))</f>
        <v>0</v>
      </c>
      <c r="C42" s="40">
        <f>IF($D42="","",VLOOKUP($D42,[4]六男準備名單!$A$7:$P$70,16))</f>
        <v>0</v>
      </c>
      <c r="D42" s="41">
        <v>34</v>
      </c>
      <c r="E42" s="40" t="str">
        <f>UPPER(IF($D42="","",VLOOKUP($D42,[4]六男準備名單!$A$7:$P$70,2)))</f>
        <v>王昱鈞</v>
      </c>
      <c r="F42" s="40"/>
      <c r="G42" s="40" t="str">
        <f>IF($D42="","",VLOOKUP($D42,[4]六男準備名單!$A$7:$P$70,4))</f>
        <v>市立新甲國小</v>
      </c>
      <c r="H42" s="51"/>
      <c r="I42" s="202">
        <v>62</v>
      </c>
      <c r="J42" s="227"/>
      <c r="K42" s="164" t="s">
        <v>18</v>
      </c>
      <c r="L42" s="219"/>
      <c r="M42" s="155" t="s">
        <v>144</v>
      </c>
      <c r="N42" s="220"/>
      <c r="O42" s="221"/>
      <c r="P42" s="46"/>
      <c r="Q42" s="47"/>
    </row>
    <row r="43" spans="1:17" s="48" customFormat="1" ht="9.6" customHeight="1" x14ac:dyDescent="0.25">
      <c r="A43" s="50" t="s">
        <v>54</v>
      </c>
      <c r="B43" s="40">
        <f>IF($D43="","",VLOOKUP($D43,[4]六男準備名單!$A$7:$P$70,15))</f>
        <v>0</v>
      </c>
      <c r="C43" s="40">
        <f>IF($D43="","",VLOOKUP($D43,[4]六男準備名單!$A$7:$P$70,16))</f>
        <v>0</v>
      </c>
      <c r="D43" s="41">
        <v>40</v>
      </c>
      <c r="E43" s="40" t="str">
        <f>UPPER(IF($D43="","",VLOOKUP($D43,[4]六男準備名單!$A$7:$P$70,2)))</f>
        <v>姜宥銨</v>
      </c>
      <c r="F43" s="40"/>
      <c r="G43" s="40" t="str">
        <f>IF($D43="","",VLOOKUP($D43,[4]六男準備名單!$A$7:$P$70,4))</f>
        <v>縣立信義國小</v>
      </c>
      <c r="H43" s="43"/>
      <c r="I43" s="155" t="s">
        <v>163</v>
      </c>
      <c r="J43" s="220"/>
      <c r="K43" s="201"/>
      <c r="L43" s="235"/>
      <c r="M43" s="167">
        <v>63</v>
      </c>
      <c r="N43" s="223"/>
      <c r="O43" s="221"/>
      <c r="P43" s="46"/>
      <c r="Q43" s="47"/>
    </row>
    <row r="44" spans="1:17" s="48" customFormat="1" ht="9.6" customHeight="1" x14ac:dyDescent="0.25">
      <c r="A44" s="50" t="s">
        <v>55</v>
      </c>
      <c r="B44" s="40">
        <f>IF($D44="","",VLOOKUP($D44,[4]六男準備名單!$A$7:$P$70,15))</f>
        <v>0</v>
      </c>
      <c r="C44" s="40">
        <f>IF($D44="","",VLOOKUP($D44,[4]六男準備名單!$A$7:$P$70,16))</f>
        <v>0</v>
      </c>
      <c r="D44" s="41">
        <v>22</v>
      </c>
      <c r="E44" s="40" t="str">
        <f>UPPER(IF($D44="","",VLOOKUP($D44,[4]六男準備名單!$A$7:$P$70,2)))</f>
        <v>高陳冠宇</v>
      </c>
      <c r="F44" s="40"/>
      <c r="G44" s="40" t="str">
        <f>IF($D44="","",VLOOKUP($D44,[4]六男準備名單!$A$7:$P$70,4))</f>
        <v>市立三民區民族國小</v>
      </c>
      <c r="H44" s="51"/>
      <c r="I44" s="202">
        <v>60</v>
      </c>
      <c r="J44" s="160"/>
      <c r="K44" s="155" t="s">
        <v>145</v>
      </c>
      <c r="L44" s="236"/>
      <c r="M44" s="221"/>
      <c r="N44" s="225"/>
      <c r="O44" s="221"/>
      <c r="P44" s="46"/>
      <c r="Q44" s="47"/>
    </row>
    <row r="45" spans="1:17" s="48" customFormat="1" ht="9.6" customHeight="1" x14ac:dyDescent="0.25">
      <c r="A45" s="50" t="s">
        <v>56</v>
      </c>
      <c r="B45" s="40">
        <f>IF($D45="","",VLOOKUP($D45,[4]六男準備名單!$A$7:$P$70,15))</f>
        <v>0</v>
      </c>
      <c r="C45" s="40">
        <f>IF($D45="","",VLOOKUP($D45,[4]六男準備名單!$A$7:$P$70,16))</f>
        <v>0</v>
      </c>
      <c r="D45" s="41">
        <v>55</v>
      </c>
      <c r="E45" s="40" t="str">
        <f>UPPER(IF($D45="","",VLOOKUP($D45,[4]六男準備名單!$A$7:$P$70,2)))</f>
        <v>BYE</v>
      </c>
      <c r="F45" s="40"/>
      <c r="G45" s="40">
        <f>IF($D45="","",VLOOKUP($D45,[4]六男準備名單!$A$7:$P$70,4))</f>
        <v>0</v>
      </c>
      <c r="H45" s="43"/>
      <c r="I45" s="155" t="s">
        <v>145</v>
      </c>
      <c r="J45" s="226"/>
      <c r="K45" s="167">
        <v>60</v>
      </c>
      <c r="L45" s="227"/>
      <c r="M45" s="221"/>
      <c r="N45" s="225"/>
      <c r="O45" s="221"/>
      <c r="P45" s="46"/>
      <c r="Q45" s="47"/>
    </row>
    <row r="46" spans="1:17" s="48" customFormat="1" ht="9.6" customHeight="1" x14ac:dyDescent="0.25">
      <c r="A46" s="39" t="s">
        <v>57</v>
      </c>
      <c r="B46" s="40">
        <f>IF($D46="","",VLOOKUP($D46,[4]六男準備名單!$A$7:$P$70,15))</f>
        <v>0</v>
      </c>
      <c r="C46" s="40">
        <f>IF($D46="","",VLOOKUP($D46,[4]六男準備名單!$A$7:$P$70,16))</f>
        <v>0</v>
      </c>
      <c r="D46" s="41">
        <v>9</v>
      </c>
      <c r="E46" s="42" t="str">
        <f>UPPER(IF($D46="","",VLOOKUP($D46,[4]六男準備名單!$A$7:$P$70,2)))</f>
        <v>梁鎧麟</v>
      </c>
      <c r="F46" s="42"/>
      <c r="G46" s="42" t="str">
        <f>IF($D46="","",VLOOKUP($D46,[4]六男準備名單!$A$7:$P$70,4))</f>
        <v>市立三民區民族國小</v>
      </c>
      <c r="H46" s="51"/>
      <c r="I46" s="163"/>
      <c r="J46" s="221"/>
      <c r="K46" s="201"/>
      <c r="L46" s="237"/>
      <c r="M46" s="159" t="s">
        <v>18</v>
      </c>
      <c r="N46" s="219"/>
      <c r="O46" s="155" t="s">
        <v>144</v>
      </c>
      <c r="P46" s="45"/>
      <c r="Q46" s="47"/>
    </row>
    <row r="47" spans="1:17" s="48" customFormat="1" ht="9.6" customHeight="1" x14ac:dyDescent="0.25">
      <c r="A47" s="39" t="s">
        <v>58</v>
      </c>
      <c r="B47" s="40">
        <f>IF($D47="","",VLOOKUP($D47,[4]六男準備名單!$A$7:$P$70,15))</f>
        <v>0</v>
      </c>
      <c r="C47" s="40">
        <f>IF($D47="","",VLOOKUP($D47,[4]六男準備名單!$A$7:$P$70,16))</f>
        <v>0</v>
      </c>
      <c r="D47" s="41">
        <v>14</v>
      </c>
      <c r="E47" s="42" t="str">
        <f>UPPER(IF($D47="","",VLOOKUP($D47,[4]六男準備名單!$A$7:$P$70,2)))</f>
        <v>龍宥霖</v>
      </c>
      <c r="F47" s="42"/>
      <c r="G47" s="42" t="str">
        <f>IF($D47="","",VLOOKUP($D47,[4]六男準備名單!$A$7:$P$70,4))</f>
        <v>市立光武國小</v>
      </c>
      <c r="H47" s="43"/>
      <c r="I47" s="155" t="s">
        <v>146</v>
      </c>
      <c r="J47" s="220"/>
      <c r="K47" s="194"/>
      <c r="L47" s="221"/>
      <c r="M47" s="221"/>
      <c r="N47" s="225"/>
      <c r="O47" s="167">
        <v>60</v>
      </c>
      <c r="P47" s="58"/>
      <c r="Q47" s="47"/>
    </row>
    <row r="48" spans="1:17" s="48" customFormat="1" ht="9.6" customHeight="1" x14ac:dyDescent="0.25">
      <c r="A48" s="50" t="s">
        <v>59</v>
      </c>
      <c r="B48" s="40">
        <f>IF($D48="","",VLOOKUP($D48,[4]六男準備名單!$A$7:$P$70,15))</f>
        <v>0</v>
      </c>
      <c r="C48" s="40">
        <f>IF($D48="","",VLOOKUP($D48,[4]六男準備名單!$A$7:$P$70,16))</f>
        <v>0</v>
      </c>
      <c r="D48" s="41">
        <v>55</v>
      </c>
      <c r="E48" s="40" t="str">
        <f>UPPER(IF($D48="","",VLOOKUP($D48,[4]六男準備名單!$A$7:$P$70,2)))</f>
        <v>BYE</v>
      </c>
      <c r="F48" s="40"/>
      <c r="G48" s="40">
        <f>IF($D48="","",VLOOKUP($D48,[4]六男準備名單!$A$7:$P$70,4))</f>
        <v>0</v>
      </c>
      <c r="H48" s="51"/>
      <c r="I48" s="163"/>
      <c r="J48" s="160"/>
      <c r="K48" s="155" t="s">
        <v>146</v>
      </c>
      <c r="L48" s="220"/>
      <c r="M48" s="221"/>
      <c r="N48" s="225"/>
      <c r="O48" s="221"/>
      <c r="P48" s="54"/>
      <c r="Q48" s="47"/>
    </row>
    <row r="49" spans="1:17" s="48" customFormat="1" ht="9.6" customHeight="1" x14ac:dyDescent="0.25">
      <c r="A49" s="50" t="s">
        <v>60</v>
      </c>
      <c r="B49" s="40">
        <f>IF($D49="","",VLOOKUP($D49,[4]六男準備名單!$A$7:$P$70,15))</f>
        <v>0</v>
      </c>
      <c r="C49" s="40">
        <f>IF($D49="","",VLOOKUP($D49,[4]六男準備名單!$A$7:$P$70,16))</f>
        <v>0</v>
      </c>
      <c r="D49" s="41">
        <v>29</v>
      </c>
      <c r="E49" s="40" t="str">
        <f>UPPER(IF($D49="","",VLOOKUP($D49,[4]六男準備名單!$A$7:$P$70,2)))</f>
        <v>朱翊綸</v>
      </c>
      <c r="F49" s="40"/>
      <c r="G49" s="40" t="str">
        <f>IF($D49="","",VLOOKUP($D49,[4]六男準備名單!$A$7:$P$70,4))</f>
        <v>市立正義國小</v>
      </c>
      <c r="H49" s="43"/>
      <c r="I49" s="155" t="s">
        <v>164</v>
      </c>
      <c r="J49" s="234"/>
      <c r="K49" s="167">
        <v>60</v>
      </c>
      <c r="L49" s="225"/>
      <c r="M49" s="221"/>
      <c r="N49" s="225"/>
      <c r="O49" s="221"/>
      <c r="P49" s="54"/>
      <c r="Q49" s="47"/>
    </row>
    <row r="50" spans="1:17" s="48" customFormat="1" ht="9.6" customHeight="1" x14ac:dyDescent="0.25">
      <c r="A50" s="50" t="s">
        <v>61</v>
      </c>
      <c r="B50" s="40">
        <f>IF($D50="","",VLOOKUP($D50,[4]六男準備名單!$A$7:$P$70,15))</f>
        <v>0</v>
      </c>
      <c r="C50" s="40">
        <f>IF($D50="","",VLOOKUP($D50,[4]六男準備名單!$A$7:$P$70,16))</f>
        <v>0</v>
      </c>
      <c r="D50" s="41">
        <v>17</v>
      </c>
      <c r="E50" s="40" t="str">
        <f>UPPER(IF($D50="","",VLOOKUP($D50,[4]六男準備名單!$A$7:$P$70,2)))</f>
        <v>林駿</v>
      </c>
      <c r="F50" s="40"/>
      <c r="G50" s="40" t="str">
        <f>IF($D50="","",VLOOKUP($D50,[4]六男準備名單!$A$7:$P$70,4))</f>
        <v>市立三民區民族國小</v>
      </c>
      <c r="H50" s="51"/>
      <c r="I50" s="202">
        <v>63</v>
      </c>
      <c r="J50" s="227"/>
      <c r="K50" s="164" t="s">
        <v>18</v>
      </c>
      <c r="L50" s="219"/>
      <c r="M50" s="155" t="s">
        <v>146</v>
      </c>
      <c r="N50" s="226"/>
      <c r="O50" s="221"/>
      <c r="P50" s="54"/>
      <c r="Q50" s="47"/>
    </row>
    <row r="51" spans="1:17" s="48" customFormat="1" ht="9.6" customHeight="1" x14ac:dyDescent="0.25">
      <c r="A51" s="50" t="s">
        <v>62</v>
      </c>
      <c r="B51" s="40">
        <f>IF($D51="","",VLOOKUP($D51,[4]六男準備名單!$A$7:$P$70,15))</f>
        <v>0</v>
      </c>
      <c r="C51" s="40">
        <f>IF($D51="","",VLOOKUP($D51,[4]六男準備名單!$A$7:$P$70,16))</f>
        <v>0</v>
      </c>
      <c r="D51" s="41">
        <v>36</v>
      </c>
      <c r="E51" s="40" t="str">
        <f>UPPER(IF($D51="","",VLOOKUP($D51,[4]六男準備名單!$A$7:$P$70,2)))</f>
        <v>鄭閔謙</v>
      </c>
      <c r="F51" s="40"/>
      <c r="G51" s="40" t="str">
        <f>IF($D51="","",VLOOKUP($D51,[4]六男準備名單!$A$7:$P$70,4))</f>
        <v>國立南科國際實驗高中(國小部)</v>
      </c>
      <c r="H51" s="43"/>
      <c r="I51" s="155" t="s">
        <v>165</v>
      </c>
      <c r="J51" s="220"/>
      <c r="K51" s="201"/>
      <c r="L51" s="235"/>
      <c r="M51" s="167">
        <v>61</v>
      </c>
      <c r="N51" s="221"/>
      <c r="O51" s="221"/>
      <c r="P51" s="54"/>
      <c r="Q51" s="47"/>
    </row>
    <row r="52" spans="1:17" s="48" customFormat="1" ht="9.6" customHeight="1" x14ac:dyDescent="0.25">
      <c r="A52" s="50" t="s">
        <v>63</v>
      </c>
      <c r="B52" s="40">
        <f>IF($D52="","",VLOOKUP($D52,[4]六男準備名單!$A$7:$P$70,15))</f>
        <v>0</v>
      </c>
      <c r="C52" s="40">
        <f>IF($D52="","",VLOOKUP($D52,[4]六男準備名單!$A$7:$P$70,16))</f>
        <v>0</v>
      </c>
      <c r="D52" s="41">
        <v>18</v>
      </c>
      <c r="E52" s="40" t="str">
        <f>UPPER(IF($D52="","",VLOOKUP($D52,[4]六男準備名單!$A$7:$P$70,2)))</f>
        <v>王伯睿</v>
      </c>
      <c r="F52" s="40"/>
      <c r="G52" s="40" t="str">
        <f>IF($D52="","",VLOOKUP($D52,[4]六男準備名單!$A$7:$P$70,4))</f>
        <v>市立三民區民族國小</v>
      </c>
      <c r="H52" s="51"/>
      <c r="I52" s="202" t="s">
        <v>166</v>
      </c>
      <c r="J52" s="160"/>
      <c r="K52" s="155" t="s">
        <v>165</v>
      </c>
      <c r="L52" s="236"/>
      <c r="M52" s="221"/>
      <c r="N52" s="221"/>
      <c r="O52" s="221"/>
      <c r="P52" s="54"/>
      <c r="Q52" s="47"/>
    </row>
    <row r="53" spans="1:17" s="48" customFormat="1" ht="9.6" customHeight="1" x14ac:dyDescent="0.25">
      <c r="A53" s="50" t="s">
        <v>64</v>
      </c>
      <c r="B53" s="40">
        <f>IF($D53="","",VLOOKUP($D53,[4]六男準備名單!$A$7:$P$70,15))</f>
        <v>0</v>
      </c>
      <c r="C53" s="40">
        <f>IF($D53="","",VLOOKUP($D53,[4]六男準備名單!$A$7:$P$70,16))</f>
        <v>0</v>
      </c>
      <c r="D53" s="41">
        <v>55</v>
      </c>
      <c r="E53" s="40" t="str">
        <f>UPPER(IF($D53="","",VLOOKUP($D53,[4]六男準備名單!$A$7:$P$70,2)))</f>
        <v>BYE</v>
      </c>
      <c r="F53" s="40"/>
      <c r="G53" s="40">
        <f>IF($D53="","",VLOOKUP($D53,[4]六男準備名單!$A$7:$P$70,4))</f>
        <v>0</v>
      </c>
      <c r="H53" s="43"/>
      <c r="I53" s="155" t="s">
        <v>147</v>
      </c>
      <c r="J53" s="226"/>
      <c r="K53" s="167" t="s">
        <v>209</v>
      </c>
      <c r="L53" s="227"/>
      <c r="M53" s="221"/>
      <c r="N53" s="221"/>
      <c r="O53" s="221"/>
      <c r="P53" s="54"/>
      <c r="Q53" s="47"/>
    </row>
    <row r="54" spans="1:17" s="48" customFormat="1" ht="9.6" customHeight="1" x14ac:dyDescent="0.25">
      <c r="A54" s="39" t="s">
        <v>65</v>
      </c>
      <c r="B54" s="40">
        <f>IF($D54="","",VLOOKUP($D54,[4]六男準備名單!$A$7:$P$70,15))</f>
        <v>0</v>
      </c>
      <c r="C54" s="40">
        <f>IF($D54="","",VLOOKUP($D54,[4]六男準備名單!$A$7:$P$70,16))</f>
        <v>0</v>
      </c>
      <c r="D54" s="41">
        <v>3</v>
      </c>
      <c r="E54" s="42" t="str">
        <f>UPPER(IF($D54="","",VLOOKUP($D54,[4]六男準備名單!$A$7:$P$70,2)))</f>
        <v>沈樂</v>
      </c>
      <c r="F54" s="42"/>
      <c r="G54" s="42" t="str">
        <f>IF($D54="","",VLOOKUP($D54,[4]六男準備名單!$A$7:$P$70,4))</f>
        <v>縣立明恥國小</v>
      </c>
      <c r="H54" s="51"/>
      <c r="I54" s="163"/>
      <c r="J54" s="221"/>
      <c r="K54" s="201"/>
      <c r="L54" s="237"/>
      <c r="M54" s="238" t="s">
        <v>66</v>
      </c>
      <c r="N54" s="239"/>
      <c r="O54" s="155" t="s">
        <v>148</v>
      </c>
      <c r="P54" s="62"/>
      <c r="Q54" s="47"/>
    </row>
    <row r="55" spans="1:17" s="48" customFormat="1" ht="9.6" customHeight="1" x14ac:dyDescent="0.25">
      <c r="A55" s="39" t="s">
        <v>67</v>
      </c>
      <c r="B55" s="40">
        <f>IF($D55="","",VLOOKUP($D55,[4]六男準備名單!$A$7:$P$70,15))</f>
        <v>0</v>
      </c>
      <c r="C55" s="40">
        <f>IF($D55="","",VLOOKUP($D55,[4]六男準備名單!$A$7:$P$70,16))</f>
        <v>0</v>
      </c>
      <c r="D55" s="41">
        <v>6</v>
      </c>
      <c r="E55" s="42" t="str">
        <f>UPPER(IF($D55="","",VLOOKUP($D55,[4]六男準備名單!$A$7:$P$70,2)))</f>
        <v>陳博遠</v>
      </c>
      <c r="F55" s="42"/>
      <c r="G55" s="42" t="str">
        <f>IF($D55="","",VLOOKUP($D55,[4]六男準備名單!$A$7:$P$70,4))</f>
        <v>國立南科國際實驗高中(國小部)</v>
      </c>
      <c r="H55" s="43"/>
      <c r="I55" s="155" t="s">
        <v>148</v>
      </c>
      <c r="J55" s="220"/>
      <c r="K55" s="194"/>
      <c r="L55" s="221"/>
      <c r="M55" s="159" t="s">
        <v>18</v>
      </c>
      <c r="N55" s="240"/>
      <c r="O55" s="241">
        <v>85</v>
      </c>
      <c r="P55" s="63"/>
      <c r="Q55" s="47"/>
    </row>
    <row r="56" spans="1:17" s="48" customFormat="1" ht="9.6" customHeight="1" x14ac:dyDescent="0.25">
      <c r="A56" s="50" t="s">
        <v>68</v>
      </c>
      <c r="B56" s="40">
        <f>IF($D56="","",VLOOKUP($D56,[4]六男準備名單!$A$7:$P$70,15))</f>
        <v>0</v>
      </c>
      <c r="C56" s="40">
        <f>IF($D56="","",VLOOKUP($D56,[4]六男準備名單!$A$7:$P$70,16))</f>
        <v>0</v>
      </c>
      <c r="D56" s="41">
        <v>55</v>
      </c>
      <c r="E56" s="40" t="str">
        <f>UPPER(IF($D56="","",VLOOKUP($D56,[4]六男準備名單!$A$7:$P$70,2)))</f>
        <v>BYE</v>
      </c>
      <c r="F56" s="40"/>
      <c r="G56" s="40">
        <f>IF($D56="","",VLOOKUP($D56,[4]六男準備名單!$A$7:$P$70,4))</f>
        <v>0</v>
      </c>
      <c r="H56" s="51"/>
      <c r="I56" s="163"/>
      <c r="J56" s="160"/>
      <c r="K56" s="155" t="s">
        <v>148</v>
      </c>
      <c r="L56" s="220"/>
      <c r="M56" s="221"/>
      <c r="N56" s="221"/>
      <c r="O56" s="221"/>
      <c r="P56" s="54"/>
      <c r="Q56" s="47"/>
    </row>
    <row r="57" spans="1:17" s="48" customFormat="1" ht="9.6" customHeight="1" x14ac:dyDescent="0.25">
      <c r="A57" s="50" t="s">
        <v>69</v>
      </c>
      <c r="B57" s="40">
        <f>IF($D57="","",VLOOKUP($D57,[4]六男準備名單!$A$7:$P$70,15))</f>
        <v>0</v>
      </c>
      <c r="C57" s="40">
        <f>IF($D57="","",VLOOKUP($D57,[4]六男準備名單!$A$7:$P$70,16))</f>
        <v>0</v>
      </c>
      <c r="D57" s="41">
        <v>45</v>
      </c>
      <c r="E57" s="40" t="str">
        <f>UPPER(IF($D57="","",VLOOKUP($D57,[4]六男準備名單!$A$7:$P$70,2)))</f>
        <v>林昀辰</v>
      </c>
      <c r="F57" s="40"/>
      <c r="G57" s="40" t="str">
        <f>IF($D57="","",VLOOKUP($D57,[4]六男準備名單!$A$7:$P$70,4))</f>
        <v>縣立新庄國小</v>
      </c>
      <c r="H57" s="43"/>
      <c r="I57" s="155" t="s">
        <v>167</v>
      </c>
      <c r="J57" s="234"/>
      <c r="K57" s="167">
        <v>60</v>
      </c>
      <c r="L57" s="225"/>
      <c r="M57" s="221"/>
      <c r="N57" s="221"/>
      <c r="O57" s="221"/>
      <c r="P57" s="54"/>
      <c r="Q57" s="47"/>
    </row>
    <row r="58" spans="1:17" s="48" customFormat="1" ht="9.6" customHeight="1" x14ac:dyDescent="0.25">
      <c r="A58" s="50" t="s">
        <v>70</v>
      </c>
      <c r="B58" s="40">
        <f>IF($D58="","",VLOOKUP($D58,[4]六男準備名單!$A$7:$P$70,15))</f>
        <v>0</v>
      </c>
      <c r="C58" s="40">
        <f>IF($D58="","",VLOOKUP($D58,[4]六男準備名單!$A$7:$P$70,16))</f>
        <v>0</v>
      </c>
      <c r="D58" s="41">
        <v>19</v>
      </c>
      <c r="E58" s="40" t="str">
        <f>UPPER(IF($D58="","",VLOOKUP($D58,[4]六男準備名單!$A$7:$P$70,2)))</f>
        <v>何彥良</v>
      </c>
      <c r="F58" s="40"/>
      <c r="G58" s="40" t="str">
        <f>IF($D58="","",VLOOKUP($D58,[4]六男準備名單!$A$7:$P$70,4))</f>
        <v>市立三民區民族國小</v>
      </c>
      <c r="H58" s="51"/>
      <c r="I58" s="202" t="s">
        <v>131</v>
      </c>
      <c r="J58" s="227"/>
      <c r="K58" s="164" t="s">
        <v>18</v>
      </c>
      <c r="L58" s="219"/>
      <c r="M58" s="155" t="s">
        <v>148</v>
      </c>
      <c r="N58" s="220"/>
      <c r="O58" s="221"/>
      <c r="P58" s="54"/>
      <c r="Q58" s="47"/>
    </row>
    <row r="59" spans="1:17" s="48" customFormat="1" ht="9.6" customHeight="1" x14ac:dyDescent="0.25">
      <c r="A59" s="50" t="s">
        <v>71</v>
      </c>
      <c r="B59" s="40">
        <f>IF($D59="","",VLOOKUP($D59,[4]六男準備名單!$A$7:$P$70,15))</f>
        <v>0</v>
      </c>
      <c r="C59" s="40">
        <f>IF($D59="","",VLOOKUP($D59,[4]六男準備名單!$A$7:$P$70,16))</f>
        <v>0</v>
      </c>
      <c r="D59" s="41">
        <v>20</v>
      </c>
      <c r="E59" s="40" t="str">
        <f>UPPER(IF($D59="","",VLOOKUP($D59,[4]六男準備名單!$A$7:$P$70,2)))</f>
        <v>黃仕杰</v>
      </c>
      <c r="F59" s="40"/>
      <c r="G59" s="40" t="str">
        <f>IF($D59="","",VLOOKUP($D59,[4]六男準備名單!$A$7:$P$70,4))</f>
        <v>市立三民區民族國小</v>
      </c>
      <c r="H59" s="43"/>
      <c r="I59" s="155" t="s">
        <v>168</v>
      </c>
      <c r="J59" s="220"/>
      <c r="K59" s="201"/>
      <c r="L59" s="235"/>
      <c r="M59" s="167" t="s">
        <v>211</v>
      </c>
      <c r="N59" s="223"/>
      <c r="O59" s="221"/>
      <c r="P59" s="54"/>
      <c r="Q59" s="47"/>
    </row>
    <row r="60" spans="1:17" s="48" customFormat="1" ht="9.6" customHeight="1" x14ac:dyDescent="0.25">
      <c r="A60" s="50" t="s">
        <v>72</v>
      </c>
      <c r="B60" s="40">
        <f>IF($D60="","",VLOOKUP($D60,[4]六男準備名單!$A$7:$P$70,15))</f>
        <v>0</v>
      </c>
      <c r="C60" s="40">
        <f>IF($D60="","",VLOOKUP($D60,[4]六男準備名單!$A$7:$P$70,16))</f>
        <v>0</v>
      </c>
      <c r="D60" s="41">
        <v>31</v>
      </c>
      <c r="E60" s="40" t="str">
        <f>UPPER(IF($D60="","",VLOOKUP($D60,[4]六男準備名單!$A$7:$P$70,2)))</f>
        <v>蔡展正</v>
      </c>
      <c r="F60" s="40"/>
      <c r="G60" s="40" t="str">
        <f>IF($D60="","",VLOOKUP($D60,[4]六男準備名單!$A$7:$P$70,4))</f>
        <v>市立陽明國小</v>
      </c>
      <c r="H60" s="51"/>
      <c r="I60" s="202">
        <v>60</v>
      </c>
      <c r="J60" s="160"/>
      <c r="K60" s="155" t="s">
        <v>149</v>
      </c>
      <c r="L60" s="236"/>
      <c r="M60" s="221"/>
      <c r="N60" s="225"/>
      <c r="O60" s="221"/>
      <c r="P60" s="54"/>
      <c r="Q60" s="47"/>
    </row>
    <row r="61" spans="1:17" s="48" customFormat="1" ht="9.6" customHeight="1" x14ac:dyDescent="0.25">
      <c r="A61" s="50" t="s">
        <v>73</v>
      </c>
      <c r="B61" s="40">
        <f>IF($D61="","",VLOOKUP($D61,[4]六男準備名單!$A$7:$P$70,15))</f>
        <v>0</v>
      </c>
      <c r="C61" s="40">
        <f>IF($D61="","",VLOOKUP($D61,[4]六男準備名單!$A$7:$P$70,16))</f>
        <v>0</v>
      </c>
      <c r="D61" s="41">
        <v>55</v>
      </c>
      <c r="E61" s="40" t="str">
        <f>UPPER(IF($D61="","",VLOOKUP($D61,[4]六男準備名單!$A$7:$P$70,2)))</f>
        <v>BYE</v>
      </c>
      <c r="F61" s="40"/>
      <c r="G61" s="40">
        <f>IF($D61="","",VLOOKUP($D61,[4]六男準備名單!$A$7:$P$70,4))</f>
        <v>0</v>
      </c>
      <c r="H61" s="43"/>
      <c r="I61" s="155" t="s">
        <v>149</v>
      </c>
      <c r="J61" s="226"/>
      <c r="K61" s="167">
        <v>60</v>
      </c>
      <c r="L61" s="227"/>
      <c r="M61" s="221"/>
      <c r="N61" s="225"/>
      <c r="O61" s="221"/>
      <c r="P61" s="54"/>
      <c r="Q61" s="47"/>
    </row>
    <row r="62" spans="1:17" s="48" customFormat="1" ht="9.6" customHeight="1" x14ac:dyDescent="0.25">
      <c r="A62" s="39" t="s">
        <v>74</v>
      </c>
      <c r="B62" s="40">
        <f>IF($D62="","",VLOOKUP($D62,[4]六男準備名單!$A$7:$P$70,15))</f>
        <v>0</v>
      </c>
      <c r="C62" s="40">
        <f>IF($D62="","",VLOOKUP($D62,[4]六男準備名單!$A$7:$P$70,16))</f>
        <v>0</v>
      </c>
      <c r="D62" s="41">
        <v>11</v>
      </c>
      <c r="E62" s="42" t="str">
        <f>UPPER(IF($D62="","",VLOOKUP($D62,[4]六男準備名單!$A$7:$P$70,2)))</f>
        <v>江博暐</v>
      </c>
      <c r="F62" s="42"/>
      <c r="G62" s="42" t="str">
        <f>IF($D62="","",VLOOKUP($D62,[4]六男準備名單!$A$7:$P$70,4))</f>
        <v>市立龍潭國小</v>
      </c>
      <c r="H62" s="51"/>
      <c r="I62" s="163"/>
      <c r="J62" s="221"/>
      <c r="K62" s="201"/>
      <c r="L62" s="237"/>
      <c r="M62" s="159" t="s">
        <v>18</v>
      </c>
      <c r="N62" s="219"/>
      <c r="O62" s="155" t="s">
        <v>148</v>
      </c>
      <c r="P62" s="59"/>
      <c r="Q62" s="47"/>
    </row>
    <row r="63" spans="1:17" s="48" customFormat="1" ht="9.6" customHeight="1" x14ac:dyDescent="0.25">
      <c r="A63" s="39" t="s">
        <v>75</v>
      </c>
      <c r="B63" s="40">
        <f>IF($D63="","",VLOOKUP($D63,[4]六男準備名單!$A$7:$P$70,15))</f>
        <v>0</v>
      </c>
      <c r="C63" s="40">
        <f>IF($D63="","",VLOOKUP($D63,[4]六男準備名單!$A$7:$P$70,16))</f>
        <v>0</v>
      </c>
      <c r="D63" s="41">
        <v>15</v>
      </c>
      <c r="E63" s="42" t="str">
        <f>UPPER(IF($D63="","",VLOOKUP($D63,[4]六男準備名單!$A$7:$P$70,2)))</f>
        <v>安雅利</v>
      </c>
      <c r="F63" s="42"/>
      <c r="G63" s="42" t="str">
        <f>IF($D63="","",VLOOKUP($D63,[4]六男準備名單!$A$7:$P$70,4))</f>
        <v>市立黎明國小</v>
      </c>
      <c r="H63" s="43"/>
      <c r="I63" s="155" t="s">
        <v>150</v>
      </c>
      <c r="J63" s="220"/>
      <c r="K63" s="194"/>
      <c r="L63" s="221"/>
      <c r="M63" s="221"/>
      <c r="N63" s="225"/>
      <c r="O63" s="167">
        <v>61</v>
      </c>
      <c r="P63" s="55"/>
      <c r="Q63" s="47"/>
    </row>
    <row r="64" spans="1:17" s="48" customFormat="1" ht="9.6" customHeight="1" x14ac:dyDescent="0.25">
      <c r="A64" s="50" t="s">
        <v>76</v>
      </c>
      <c r="B64" s="40">
        <f>IF($D64="","",VLOOKUP($D64,[4]六男準備名單!$A$7:$P$70,15))</f>
        <v>0</v>
      </c>
      <c r="C64" s="40">
        <f>IF($D64="","",VLOOKUP($D64,[4]六男準備名單!$A$7:$P$70,16))</f>
        <v>0</v>
      </c>
      <c r="D64" s="41">
        <v>55</v>
      </c>
      <c r="E64" s="40" t="str">
        <f>UPPER(IF($D64="","",VLOOKUP($D64,[4]六男準備名單!$A$7:$P$70,2)))</f>
        <v>BYE</v>
      </c>
      <c r="F64" s="40"/>
      <c r="G64" s="40">
        <f>IF($D64="","",VLOOKUP($D64,[4]六男準備名單!$A$7:$P$70,4))</f>
        <v>0</v>
      </c>
      <c r="H64" s="51"/>
      <c r="I64" s="163"/>
      <c r="J64" s="160"/>
      <c r="K64" s="155" t="s">
        <v>169</v>
      </c>
      <c r="L64" s="220"/>
      <c r="M64" s="221"/>
      <c r="N64" s="225"/>
      <c r="O64" s="221"/>
      <c r="P64" s="55"/>
      <c r="Q64" s="47"/>
    </row>
    <row r="65" spans="1:17" s="48" customFormat="1" ht="9.6" customHeight="1" x14ac:dyDescent="0.25">
      <c r="A65" s="50" t="s">
        <v>77</v>
      </c>
      <c r="B65" s="40">
        <f>IF($D65="","",VLOOKUP($D65,[4]六男準備名單!$A$7:$P$70,15))</f>
        <v>0</v>
      </c>
      <c r="C65" s="40">
        <f>IF($D65="","",VLOOKUP($D65,[4]六男準備名單!$A$7:$P$70,16))</f>
        <v>0</v>
      </c>
      <c r="D65" s="41">
        <v>32</v>
      </c>
      <c r="E65" s="40" t="str">
        <f>UPPER(IF($D65="","",VLOOKUP($D65,[4]六男準備名單!$A$7:$P$70,2)))</f>
        <v>劉允中</v>
      </c>
      <c r="F65" s="40"/>
      <c r="G65" s="40" t="str">
        <f>IF($D65="","",VLOOKUP($D65,[4]六男準備名單!$A$7:$P$70,4))</f>
        <v>市立新甲國小</v>
      </c>
      <c r="H65" s="43"/>
      <c r="I65" s="155" t="s">
        <v>169</v>
      </c>
      <c r="J65" s="234"/>
      <c r="K65" s="167" t="s">
        <v>210</v>
      </c>
      <c r="L65" s="225"/>
      <c r="M65" s="221"/>
      <c r="N65" s="225"/>
      <c r="O65" s="221"/>
      <c r="P65" s="55"/>
      <c r="Q65" s="47"/>
    </row>
    <row r="66" spans="1:17" s="48" customFormat="1" ht="9.6" customHeight="1" x14ac:dyDescent="0.25">
      <c r="A66" s="50" t="s">
        <v>78</v>
      </c>
      <c r="B66" s="40">
        <f>IF($D66="","",VLOOKUP($D66,[4]六男準備名單!$A$7:$P$70,15))</f>
        <v>0</v>
      </c>
      <c r="C66" s="40">
        <f>IF($D66="","",VLOOKUP($D66,[4]六男準備名單!$A$7:$P$70,16))</f>
        <v>0</v>
      </c>
      <c r="D66" s="41">
        <v>46</v>
      </c>
      <c r="E66" s="40" t="str">
        <f>UPPER(IF($D66="","",VLOOKUP($D66,[4]六男準備名單!$A$7:$P$70,2)))</f>
        <v>謝子桓</v>
      </c>
      <c r="F66" s="40"/>
      <c r="G66" s="40" t="str">
        <f>IF($D66="","",VLOOKUP($D66,[4]六男準備名單!$A$7:$P$70,4))</f>
        <v>縣立瑞光國小</v>
      </c>
      <c r="H66" s="51"/>
      <c r="I66" s="202">
        <v>60</v>
      </c>
      <c r="J66" s="227"/>
      <c r="K66" s="164" t="s">
        <v>18</v>
      </c>
      <c r="L66" s="219"/>
      <c r="M66" s="155" t="s">
        <v>169</v>
      </c>
      <c r="N66" s="226"/>
      <c r="O66" s="221"/>
      <c r="P66" s="55"/>
      <c r="Q66" s="47"/>
    </row>
    <row r="67" spans="1:17" s="48" customFormat="1" ht="9.6" customHeight="1" x14ac:dyDescent="0.25">
      <c r="A67" s="50" t="s">
        <v>79</v>
      </c>
      <c r="B67" s="40">
        <f>IF($D67="","",VLOOKUP($D67,[4]六男準備名單!$A$7:$P$70,15))</f>
        <v>0</v>
      </c>
      <c r="C67" s="40">
        <f>IF($D67="","",VLOOKUP($D67,[4]六男準備名單!$A$7:$P$70,16))</f>
        <v>0</v>
      </c>
      <c r="D67" s="41">
        <v>25</v>
      </c>
      <c r="E67" s="40" t="str">
        <f>UPPER(IF($D67="","",VLOOKUP($D67,[4]六男準備名單!$A$7:$P$70,2)))</f>
        <v>蘇正亨</v>
      </c>
      <c r="F67" s="40"/>
      <c r="G67" s="40" t="str">
        <f>IF($D67="","",VLOOKUP($D67,[4]六男準備名單!$A$7:$P$70,4))</f>
        <v>市立三民區民族國小</v>
      </c>
      <c r="H67" s="43"/>
      <c r="I67" s="155" t="s">
        <v>170</v>
      </c>
      <c r="J67" s="220"/>
      <c r="K67" s="201"/>
      <c r="L67" s="235"/>
      <c r="M67" s="167">
        <v>62</v>
      </c>
      <c r="N67" s="221"/>
      <c r="O67" s="221"/>
      <c r="P67" s="46"/>
      <c r="Q67" s="47"/>
    </row>
    <row r="68" spans="1:17" s="48" customFormat="1" ht="9.6" customHeight="1" x14ac:dyDescent="0.25">
      <c r="A68" s="50" t="s">
        <v>80</v>
      </c>
      <c r="B68" s="40">
        <f>IF($D68="","",VLOOKUP($D68,[4]六男準備名單!$A$7:$P$70,15))</f>
        <v>0</v>
      </c>
      <c r="C68" s="40">
        <f>IF($D68="","",VLOOKUP($D68,[4]六男準備名單!$A$7:$P$70,16))</f>
        <v>0</v>
      </c>
      <c r="D68" s="41">
        <v>42</v>
      </c>
      <c r="E68" s="40" t="str">
        <f>UPPER(IF($D68="","",VLOOKUP($D68,[4]六男準備名單!$A$7:$P$70,2)))</f>
        <v>溫杰綸</v>
      </c>
      <c r="F68" s="40"/>
      <c r="G68" s="40" t="str">
        <f>IF($D68="","",VLOOKUP($D68,[4]六男準備名單!$A$7:$P$70,4))</f>
        <v>縣立信義國小</v>
      </c>
      <c r="H68" s="51"/>
      <c r="I68" s="202">
        <v>60</v>
      </c>
      <c r="J68" s="160"/>
      <c r="K68" s="155" t="s">
        <v>170</v>
      </c>
      <c r="L68" s="236"/>
      <c r="M68" s="221"/>
      <c r="N68" s="221"/>
      <c r="O68" s="221"/>
      <c r="P68" s="46"/>
      <c r="Q68" s="47"/>
    </row>
    <row r="69" spans="1:17" s="48" customFormat="1" ht="9.6" customHeight="1" x14ac:dyDescent="0.25">
      <c r="A69" s="50" t="s">
        <v>81</v>
      </c>
      <c r="B69" s="40">
        <f>IF($D69="","",VLOOKUP($D69,[4]六男準備名單!$A$7:$P$70,15))</f>
        <v>0</v>
      </c>
      <c r="C69" s="40">
        <f>IF($D69="","",VLOOKUP($D69,[4]六男準備名單!$A$7:$P$70,16))</f>
        <v>0</v>
      </c>
      <c r="D69" s="41">
        <v>55</v>
      </c>
      <c r="E69" s="40" t="str">
        <f>UPPER(IF($D69="","",VLOOKUP($D69,[4]六男準備名單!$A$7:$P$70,2)))</f>
        <v>BYE</v>
      </c>
      <c r="F69" s="40"/>
      <c r="G69" s="40">
        <f>IF($D69="","",VLOOKUP($D69,[4]六男準備名單!$A$7:$P$70,4))</f>
        <v>0</v>
      </c>
      <c r="H69" s="43"/>
      <c r="I69" s="155" t="s">
        <v>151</v>
      </c>
      <c r="J69" s="226"/>
      <c r="K69" s="167" t="s">
        <v>159</v>
      </c>
      <c r="L69" s="227"/>
      <c r="M69" s="221"/>
      <c r="N69" s="221"/>
      <c r="O69" s="221"/>
      <c r="P69" s="46"/>
      <c r="Q69" s="47"/>
    </row>
    <row r="70" spans="1:17" s="48" customFormat="1" ht="9.6" customHeight="1" x14ac:dyDescent="0.25">
      <c r="A70" s="39" t="s">
        <v>82</v>
      </c>
      <c r="B70" s="40">
        <f>IF($D70="","",VLOOKUP($D70,[4]六男準備名單!$A$7:$P$70,15))</f>
        <v>0</v>
      </c>
      <c r="C70" s="40">
        <f>IF($D70="","",VLOOKUP($D70,[4]六男準備名單!$A$7:$P$70,16))</f>
        <v>0</v>
      </c>
      <c r="D70" s="41">
        <v>2</v>
      </c>
      <c r="E70" s="42" t="str">
        <f>UPPER(IF($D70="","",VLOOKUP($D70,[4]六男準備名單!$A$7:$P$70,2)))</f>
        <v>侯傑恩</v>
      </c>
      <c r="F70" s="42"/>
      <c r="G70" s="42" t="str">
        <f>IF($D70="","",VLOOKUP($D70,[4]六男準備名單!$A$7:$P$70,4))</f>
        <v>縣立朴子國小</v>
      </c>
      <c r="H70" s="51"/>
      <c r="I70" s="163"/>
      <c r="J70" s="221"/>
      <c r="K70" s="201"/>
      <c r="L70" s="237"/>
      <c r="M70" s="227"/>
      <c r="N70" s="227"/>
      <c r="O70" s="221"/>
      <c r="P70" s="46"/>
      <c r="Q70" s="47"/>
    </row>
    <row r="71" spans="1:17" s="48" customFormat="1" ht="6" customHeight="1" x14ac:dyDescent="0.25">
      <c r="A71" s="66"/>
      <c r="B71" s="67"/>
      <c r="C71" s="67"/>
      <c r="D71" s="68"/>
      <c r="E71" s="69"/>
      <c r="F71" s="70"/>
      <c r="G71" s="69"/>
      <c r="H71" s="60"/>
      <c r="I71" s="194"/>
      <c r="J71" s="221"/>
      <c r="K71" s="201"/>
      <c r="L71" s="237"/>
      <c r="M71" s="227"/>
      <c r="N71" s="227"/>
      <c r="O71" s="221"/>
      <c r="P71" s="46"/>
      <c r="Q71" s="47"/>
    </row>
    <row r="72" spans="1:17" s="71" customFormat="1" ht="9" customHeight="1" x14ac:dyDescent="0.25">
      <c r="H72" s="72"/>
      <c r="I72" s="253"/>
      <c r="J72" s="254"/>
      <c r="K72" s="253"/>
      <c r="L72" s="255"/>
      <c r="M72" s="256"/>
      <c r="N72" s="254"/>
      <c r="O72" s="256"/>
      <c r="P72" s="73"/>
    </row>
  </sheetData>
  <mergeCells count="1">
    <mergeCell ref="A4:C4"/>
  </mergeCells>
  <phoneticPr fontId="3" type="noConversion"/>
  <conditionalFormatting sqref="F7:F70">
    <cfRule type="expression" dxfId="132" priority="29" stopIfTrue="1">
      <formula>AND($D7&lt;9,$C7&gt;0)</formula>
    </cfRule>
  </conditionalFormatting>
  <conditionalFormatting sqref="G7:G70">
    <cfRule type="expression" dxfId="131" priority="30" stopIfTrue="1">
      <formula>AND($D7&lt;17,$C7&gt;0)</formula>
    </cfRule>
  </conditionalFormatting>
  <conditionalFormatting sqref="K58 K42 K26 K10 K50 K34 K18 K66 M14 M30 M46 M62 M55 M23 M38">
    <cfRule type="expression" dxfId="130" priority="31" stopIfTrue="1">
      <formula>AND($M$1="CU",K10="Umpire")</formula>
    </cfRule>
    <cfRule type="expression" dxfId="129" priority="32" stopIfTrue="1">
      <formula>AND($M$1="CU",K10&lt;&gt;"Umpire",L10&lt;&gt;"")</formula>
    </cfRule>
    <cfRule type="expression" dxfId="128" priority="33" stopIfTrue="1">
      <formula>AND($M$1="CU",K10&lt;&gt;"Umpire")</formula>
    </cfRule>
  </conditionalFormatting>
  <conditionalFormatting sqref="K12 K16 K20 K24 K28 K40 K48 K52 K60 K64 K68 M66">
    <cfRule type="expression" dxfId="127" priority="34" stopIfTrue="1">
      <formula>J12="as"</formula>
    </cfRule>
    <cfRule type="expression" dxfId="126" priority="35" stopIfTrue="1">
      <formula>J12="bs"</formula>
    </cfRule>
  </conditionalFormatting>
  <conditionalFormatting sqref="I11 I15 I17 I19 I21 I23 I25 I27 I29 I31 I33 I35 I37 I39 I41 I43 I45 I47 I49 I51 I53 I55 I57 I59 I61 I63 I65 I67 I69">
    <cfRule type="expression" dxfId="125" priority="36" stopIfTrue="1">
      <formula>H12="as"</formula>
    </cfRule>
    <cfRule type="expression" dxfId="124" priority="37" stopIfTrue="1">
      <formula>H12="bs"</formula>
    </cfRule>
  </conditionalFormatting>
  <conditionalFormatting sqref="B7:B70">
    <cfRule type="cellIs" dxfId="123" priority="38" stopIfTrue="1" operator="equal">
      <formula>"QA"</formula>
    </cfRule>
    <cfRule type="cellIs" dxfId="122" priority="39" stopIfTrue="1" operator="equal">
      <formula>"DA"</formula>
    </cfRule>
  </conditionalFormatting>
  <conditionalFormatting sqref="H8 H10 H12 H14 H16 H18 H20 H22 H24 H26 H28 H30 H32 H34 H36 H38 H40 H42 H44 H46 H48 H50 H52 H54 H56 H58 H60 H62 H64 H66 H68 H70 J68 J64 J60 J56 J52 J48 J44 J40 J36 J32 J28 J24 J20 J16 J12 J8 L10 L18 L26 L34 L42 L50 L58 L66 N62 N46 N30 N14 N23 N55 N38">
    <cfRule type="expression" dxfId="121" priority="40" stopIfTrue="1">
      <formula>$M$1="CU"</formula>
    </cfRule>
  </conditionalFormatting>
  <conditionalFormatting sqref="D7:D70">
    <cfRule type="expression" dxfId="120" priority="41" stopIfTrue="1">
      <formula>$D7&lt;17</formula>
    </cfRule>
  </conditionalFormatting>
  <conditionalFormatting sqref="K32">
    <cfRule type="expression" dxfId="119" priority="27" stopIfTrue="1">
      <formula>J33="as"</formula>
    </cfRule>
    <cfRule type="expression" dxfId="118" priority="28" stopIfTrue="1">
      <formula>J33="bs"</formula>
    </cfRule>
  </conditionalFormatting>
  <conditionalFormatting sqref="K36">
    <cfRule type="expression" dxfId="117" priority="25" stopIfTrue="1">
      <formula>J37="as"</formula>
    </cfRule>
    <cfRule type="expression" dxfId="116" priority="26" stopIfTrue="1">
      <formula>J37="bs"</formula>
    </cfRule>
  </conditionalFormatting>
  <conditionalFormatting sqref="K44">
    <cfRule type="expression" dxfId="115" priority="23" stopIfTrue="1">
      <formula>J45="as"</formula>
    </cfRule>
    <cfRule type="expression" dxfId="114" priority="24" stopIfTrue="1">
      <formula>J45="bs"</formula>
    </cfRule>
  </conditionalFormatting>
  <conditionalFormatting sqref="K56">
    <cfRule type="expression" dxfId="113" priority="21" stopIfTrue="1">
      <formula>J57="as"</formula>
    </cfRule>
    <cfRule type="expression" dxfId="112" priority="22" stopIfTrue="1">
      <formula>J57="bs"</formula>
    </cfRule>
  </conditionalFormatting>
  <conditionalFormatting sqref="M18">
    <cfRule type="expression" dxfId="111" priority="19" stopIfTrue="1">
      <formula>L18="as"</formula>
    </cfRule>
    <cfRule type="expression" dxfId="110" priority="20" stopIfTrue="1">
      <formula>L18="bs"</formula>
    </cfRule>
  </conditionalFormatting>
  <conditionalFormatting sqref="M26">
    <cfRule type="expression" dxfId="109" priority="17" stopIfTrue="1">
      <formula>L26="as"</formula>
    </cfRule>
    <cfRule type="expression" dxfId="108" priority="18" stopIfTrue="1">
      <formula>L26="bs"</formula>
    </cfRule>
  </conditionalFormatting>
  <conditionalFormatting sqref="M34">
    <cfRule type="expression" dxfId="107" priority="15" stopIfTrue="1">
      <formula>L35="as"</formula>
    </cfRule>
    <cfRule type="expression" dxfId="106" priority="16" stopIfTrue="1">
      <formula>L35="bs"</formula>
    </cfRule>
  </conditionalFormatting>
  <conditionalFormatting sqref="M42">
    <cfRule type="expression" dxfId="105" priority="13" stopIfTrue="1">
      <formula>L42="as"</formula>
    </cfRule>
    <cfRule type="expression" dxfId="104" priority="14" stopIfTrue="1">
      <formula>L42="bs"</formula>
    </cfRule>
  </conditionalFormatting>
  <conditionalFormatting sqref="M50">
    <cfRule type="expression" dxfId="103" priority="11" stopIfTrue="1">
      <formula>L50="as"</formula>
    </cfRule>
    <cfRule type="expression" dxfId="102" priority="12" stopIfTrue="1">
      <formula>L50="bs"</formula>
    </cfRule>
  </conditionalFormatting>
  <conditionalFormatting sqref="M58">
    <cfRule type="expression" dxfId="101" priority="9" stopIfTrue="1">
      <formula>L59="as"</formula>
    </cfRule>
    <cfRule type="expression" dxfId="100" priority="10" stopIfTrue="1">
      <formula>L59="bs"</formula>
    </cfRule>
  </conditionalFormatting>
  <conditionalFormatting sqref="O30">
    <cfRule type="expression" dxfId="99" priority="7" stopIfTrue="1">
      <formula>N30="as"</formula>
    </cfRule>
    <cfRule type="expression" dxfId="98" priority="8" stopIfTrue="1">
      <formula>N30="bs"</formula>
    </cfRule>
  </conditionalFormatting>
  <conditionalFormatting sqref="O46">
    <cfRule type="expression" dxfId="97" priority="5" stopIfTrue="1">
      <formula>N46="as"</formula>
    </cfRule>
    <cfRule type="expression" dxfId="96" priority="6" stopIfTrue="1">
      <formula>N46="bs"</formula>
    </cfRule>
  </conditionalFormatting>
  <conditionalFormatting sqref="O62">
    <cfRule type="expression" dxfId="95" priority="3" stopIfTrue="1">
      <formula>N63="as"</formula>
    </cfRule>
    <cfRule type="expression" dxfId="94" priority="4" stopIfTrue="1">
      <formula>N63="bs"</formula>
    </cfRule>
  </conditionalFormatting>
  <conditionalFormatting sqref="O54">
    <cfRule type="expression" dxfId="93" priority="1" stopIfTrue="1">
      <formula>N55="as"</formula>
    </cfRule>
    <cfRule type="expression" dxfId="92" priority="2" stopIfTrue="1">
      <formula>N55="bs"</formula>
    </cfRule>
  </conditionalFormatting>
  <dataValidations count="1">
    <dataValidation type="list" allowBlank="1" showInputMessage="1" sqref="K10 K18 K26 K34 K42 K50 K58 K66 M14 M30 M46 M62 M55 M23 M38">
      <formula1>$S$7:$S$16</formula1>
    </dataValidation>
  </dataValidations>
  <printOptions horizontalCentered="1"/>
  <pageMargins left="0.35433070866141736" right="0.35433070866141736" top="0.35433070866141736" bottom="0.35433070866141736" header="0" footer="0"/>
  <pageSetup paperSize="9" scale="95"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4]!Jun_Show_CU">
                <anchor moveWithCells="1" sizeWithCells="1">
                  <from>
                    <xdr:col>10</xdr:col>
                    <xdr:colOff>533400</xdr:colOff>
                    <xdr:row>0</xdr:row>
                    <xdr:rowOff>7620</xdr:rowOff>
                  </from>
                  <to>
                    <xdr:col>12</xdr:col>
                    <xdr:colOff>381000</xdr:colOff>
                    <xdr:row>0</xdr:row>
                    <xdr:rowOff>175260</xdr:rowOff>
                  </to>
                </anchor>
              </controlPr>
            </control>
          </mc:Choice>
        </mc:AlternateContent>
        <mc:AlternateContent xmlns:mc="http://schemas.openxmlformats.org/markup-compatibility/2006">
          <mc:Choice Requires="x14">
            <control shapeId="3074" r:id="rId5" name="Button 2">
              <controlPr defaultSize="0" print="0" autoFill="0" autoPict="0" macro="[4]!Jun_Hide_CU">
                <anchor moveWithCells="1" sizeWithCells="1">
                  <from>
                    <xdr:col>10</xdr:col>
                    <xdr:colOff>525780</xdr:colOff>
                    <xdr:row>0</xdr:row>
                    <xdr:rowOff>182880</xdr:rowOff>
                  </from>
                  <to>
                    <xdr:col>12</xdr:col>
                    <xdr:colOff>381000</xdr:colOff>
                    <xdr:row>1</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8">
    <pageSetUpPr fitToPage="1"/>
  </sheetPr>
  <dimension ref="A1:S72"/>
  <sheetViews>
    <sheetView showGridLines="0" showZeros="0" topLeftCell="A19" workbookViewId="0">
      <selection activeCell="T41" sqref="T41"/>
    </sheetView>
  </sheetViews>
  <sheetFormatPr defaultRowHeight="13.8" x14ac:dyDescent="0.25"/>
  <cols>
    <col min="1" max="2" width="3.33203125" customWidth="1"/>
    <col min="3" max="3" width="1.21875" customWidth="1"/>
    <col min="4" max="4" width="4.33203125" customWidth="1"/>
    <col min="5" max="5" width="7.88671875" customWidth="1"/>
    <col min="6" max="6" width="4.21875" customWidth="1"/>
    <col min="7" max="7" width="5.88671875" customWidth="1"/>
    <col min="8" max="8" width="10.77734375" style="74" customWidth="1"/>
    <col min="9" max="9" width="10.6640625" style="132" customWidth="1"/>
    <col min="10" max="10" width="1.6640625" style="177" customWidth="1"/>
    <col min="11" max="11" width="10.6640625" style="132" customWidth="1"/>
    <col min="12" max="12" width="1.6640625" style="231" customWidth="1"/>
    <col min="13" max="13" width="10.6640625" style="132" customWidth="1"/>
    <col min="14" max="14" width="1.6640625" style="177" customWidth="1"/>
    <col min="15" max="15" width="10.6640625" style="176" customWidth="1"/>
    <col min="16" max="16" width="1.6640625" style="75" customWidth="1"/>
    <col min="17" max="17" width="0" hidden="1" customWidth="1"/>
    <col min="18" max="18" width="8.33203125" customWidth="1"/>
    <col min="19" max="19" width="11.44140625" hidden="1" customWidth="1"/>
  </cols>
  <sheetData>
    <row r="1" spans="1:19" s="7" customFormat="1" ht="21.75" customHeight="1" x14ac:dyDescent="0.25">
      <c r="A1" s="1">
        <f>'[5]Week SetUp'!$A$6</f>
        <v>0</v>
      </c>
      <c r="B1" s="2"/>
      <c r="C1" s="3"/>
      <c r="D1" s="3"/>
      <c r="E1" s="3"/>
      <c r="F1" s="3"/>
      <c r="G1" s="3"/>
      <c r="H1" s="4"/>
      <c r="I1" s="136" t="s">
        <v>83</v>
      </c>
      <c r="J1" s="135"/>
      <c r="K1" s="123"/>
      <c r="L1" s="135"/>
      <c r="M1" s="178" t="s">
        <v>1</v>
      </c>
      <c r="N1" s="135"/>
      <c r="O1" s="232"/>
      <c r="P1" s="6"/>
    </row>
    <row r="2" spans="1:19" s="12" customFormat="1" x14ac:dyDescent="0.25">
      <c r="A2" s="8" t="str">
        <f>'[5]Week SetUp'!$A$8</f>
        <v>第十六屆福興盃全國大專暨青少年網球錦標賽</v>
      </c>
      <c r="B2" s="9"/>
      <c r="C2" s="10"/>
      <c r="D2" s="10"/>
      <c r="E2" s="10"/>
      <c r="F2" s="10"/>
      <c r="G2" s="10"/>
      <c r="H2" s="11"/>
      <c r="I2" s="136"/>
      <c r="J2" s="138"/>
      <c r="K2" s="123"/>
      <c r="L2" s="138"/>
      <c r="M2" s="181"/>
      <c r="N2" s="138"/>
      <c r="O2" s="137"/>
      <c r="P2" s="11"/>
    </row>
    <row r="3" spans="1:19" s="19" customFormat="1" ht="9.6" x14ac:dyDescent="0.25">
      <c r="A3" s="13" t="s">
        <v>84</v>
      </c>
      <c r="B3" s="14"/>
      <c r="C3" s="14"/>
      <c r="D3" s="14"/>
      <c r="E3" s="15"/>
      <c r="F3" s="13" t="s">
        <v>85</v>
      </c>
      <c r="G3" s="14"/>
      <c r="H3" s="16"/>
      <c r="I3" s="142" t="s">
        <v>4</v>
      </c>
      <c r="J3" s="215"/>
      <c r="K3" s="142"/>
      <c r="L3" s="215"/>
      <c r="M3" s="142"/>
      <c r="N3" s="141"/>
      <c r="O3" s="139"/>
      <c r="P3" s="18" t="s">
        <v>5</v>
      </c>
    </row>
    <row r="4" spans="1:19" s="23" customFormat="1" ht="11.25" customHeight="1" thickBot="1" x14ac:dyDescent="0.3">
      <c r="A4" s="133" t="s">
        <v>128</v>
      </c>
      <c r="B4" s="133"/>
      <c r="C4" s="133"/>
      <c r="D4" s="20"/>
      <c r="E4" s="20"/>
      <c r="F4" s="20" t="str">
        <f>'[5]Week SetUp'!$C$10</f>
        <v>中山網球場</v>
      </c>
      <c r="G4" s="20"/>
      <c r="H4" s="21"/>
      <c r="I4" s="145">
        <f>'[5]Week SetUp'!$D$10</f>
        <v>0</v>
      </c>
      <c r="J4" s="144"/>
      <c r="K4" s="186" t="str">
        <f>'[5]Week SetUp'!$A$12</f>
        <v>107/2/23~3/01</v>
      </c>
      <c r="L4" s="144"/>
      <c r="M4" s="187"/>
      <c r="N4" s="144"/>
      <c r="O4" s="143"/>
      <c r="P4" s="22" t="str">
        <f>'[5]Week SetUp'!$E$10</f>
        <v>李朝裕</v>
      </c>
    </row>
    <row r="5" spans="1:19" s="31" customFormat="1" ht="9.6" x14ac:dyDescent="0.25">
      <c r="A5" s="24"/>
      <c r="B5" s="25" t="s">
        <v>6</v>
      </c>
      <c r="C5" s="26" t="s">
        <v>86</v>
      </c>
      <c r="D5" s="26" t="s">
        <v>87</v>
      </c>
      <c r="E5" s="27" t="s">
        <v>88</v>
      </c>
      <c r="F5" s="28"/>
      <c r="G5" s="27" t="s">
        <v>89</v>
      </c>
      <c r="H5" s="29"/>
      <c r="I5" s="149" t="s">
        <v>10</v>
      </c>
      <c r="J5" s="148"/>
      <c r="K5" s="149" t="s">
        <v>11</v>
      </c>
      <c r="L5" s="148"/>
      <c r="M5" s="149" t="s">
        <v>90</v>
      </c>
      <c r="N5" s="148"/>
      <c r="O5" s="149" t="s">
        <v>91</v>
      </c>
      <c r="P5" s="30"/>
    </row>
    <row r="6" spans="1:19" s="31" customFormat="1" ht="3.75" customHeight="1" thickBot="1" x14ac:dyDescent="0.3">
      <c r="A6" s="32"/>
      <c r="B6" s="33"/>
      <c r="C6" s="34"/>
      <c r="D6" s="33"/>
      <c r="E6" s="35"/>
      <c r="F6" s="36"/>
      <c r="G6" s="35"/>
      <c r="H6" s="37"/>
      <c r="I6" s="153"/>
      <c r="J6" s="152"/>
      <c r="K6" s="153"/>
      <c r="L6" s="152"/>
      <c r="M6" s="153"/>
      <c r="N6" s="152"/>
      <c r="O6" s="153"/>
      <c r="P6" s="38"/>
    </row>
    <row r="7" spans="1:19" s="48" customFormat="1" ht="9" customHeight="1" x14ac:dyDescent="0.25">
      <c r="A7" s="39" t="s">
        <v>14</v>
      </c>
      <c r="B7" s="40">
        <f>IF($D7="","",VLOOKUP($D7,[5]男準備名單!$A$7:$P$70,15))</f>
        <v>0</v>
      </c>
      <c r="C7" s="40">
        <f>IF($D7="","",VLOOKUP($D7,[5]男準備名單!$A$7:$P$70,16))</f>
        <v>0</v>
      </c>
      <c r="D7" s="41">
        <v>1</v>
      </c>
      <c r="E7" s="42" t="str">
        <f>UPPER(IF($D7="","",VLOOKUP($D7,[5]男準備名單!$A$7:$P$70,2)))</f>
        <v>曹閔翔</v>
      </c>
      <c r="F7" s="42"/>
      <c r="G7" s="42" t="str">
        <f>IF($D7="","",VLOOKUP($D7,[5]男準備名單!$A$7:$P$70,4))</f>
        <v>縣立花壇國小</v>
      </c>
      <c r="H7" s="43"/>
      <c r="I7" s="155" t="s">
        <v>178</v>
      </c>
      <c r="J7" s="220"/>
      <c r="K7" s="194"/>
      <c r="L7" s="221"/>
      <c r="M7" s="194"/>
      <c r="N7" s="221"/>
      <c r="O7" s="221"/>
      <c r="P7" s="46"/>
      <c r="Q7" s="47"/>
      <c r="S7" s="49" t="e">
        <f>#REF!</f>
        <v>#REF!</v>
      </c>
    </row>
    <row r="8" spans="1:19" s="48" customFormat="1" ht="9" customHeight="1" x14ac:dyDescent="0.25">
      <c r="A8" s="50" t="s">
        <v>15</v>
      </c>
      <c r="B8" s="40">
        <f>IF($D8="","",VLOOKUP($D8,[5]男準備名單!$A$7:$P$70,15))</f>
        <v>0</v>
      </c>
      <c r="C8" s="40">
        <f>IF($D8="","",VLOOKUP($D8,[5]男準備名單!$A$7:$P$70,16))</f>
        <v>0</v>
      </c>
      <c r="D8" s="41">
        <v>44</v>
      </c>
      <c r="E8" s="40" t="str">
        <f>UPPER(IF($D8="","",VLOOKUP($D8,[5]男準備名單!$A$7:$P$70,2)))</f>
        <v>BYE</v>
      </c>
      <c r="F8" s="40"/>
      <c r="G8" s="40">
        <f>IF($D8="","",VLOOKUP($D8,[5]男準備名單!$A$7:$P$70,4))</f>
        <v>0</v>
      </c>
      <c r="H8" s="51"/>
      <c r="I8" s="163"/>
      <c r="J8" s="160"/>
      <c r="K8" s="155" t="s">
        <v>178</v>
      </c>
      <c r="L8" s="220"/>
      <c r="M8" s="194"/>
      <c r="N8" s="221"/>
      <c r="O8" s="221"/>
      <c r="P8" s="46"/>
      <c r="Q8" s="47"/>
      <c r="S8" s="53" t="e">
        <f>#REF!</f>
        <v>#REF!</v>
      </c>
    </row>
    <row r="9" spans="1:19" s="48" customFormat="1" ht="9" customHeight="1" x14ac:dyDescent="0.25">
      <c r="A9" s="50" t="s">
        <v>16</v>
      </c>
      <c r="B9" s="40">
        <f>IF($D9="","",VLOOKUP($D9,[5]男準備名單!$A$7:$P$70,15))</f>
        <v>0</v>
      </c>
      <c r="C9" s="40">
        <f>IF($D9="","",VLOOKUP($D9,[5]男準備名單!$A$7:$P$70,16))</f>
        <v>0</v>
      </c>
      <c r="D9" s="41">
        <v>44</v>
      </c>
      <c r="E9" s="40" t="str">
        <f>UPPER(IF($D9="","",VLOOKUP($D9,[5]男準備名單!$A$7:$P$70,2)))</f>
        <v>BYE</v>
      </c>
      <c r="F9" s="40"/>
      <c r="G9" s="40">
        <f>IF($D9="","",VLOOKUP($D9,[5]男準備名單!$A$7:$P$70,4))</f>
        <v>0</v>
      </c>
      <c r="H9" s="43"/>
      <c r="I9" s="155" t="s">
        <v>179</v>
      </c>
      <c r="J9" s="234"/>
      <c r="K9" s="167">
        <v>60</v>
      </c>
      <c r="L9" s="225"/>
      <c r="M9" s="194"/>
      <c r="N9" s="221"/>
      <c r="O9" s="221"/>
      <c r="P9" s="46"/>
      <c r="Q9" s="47"/>
      <c r="S9" s="53" t="e">
        <f>#REF!</f>
        <v>#REF!</v>
      </c>
    </row>
    <row r="10" spans="1:19" s="48" customFormat="1" ht="9" customHeight="1" x14ac:dyDescent="0.25">
      <c r="A10" s="50" t="s">
        <v>17</v>
      </c>
      <c r="B10" s="40">
        <f>IF($D10="","",VLOOKUP($D10,[5]男準備名單!$A$7:$P$70,15))</f>
        <v>0</v>
      </c>
      <c r="C10" s="40">
        <f>IF($D10="","",VLOOKUP($D10,[5]男準備名單!$A$7:$P$70,16))</f>
        <v>0</v>
      </c>
      <c r="D10" s="41">
        <v>21</v>
      </c>
      <c r="E10" s="40" t="str">
        <f>UPPER(IF($D10="","",VLOOKUP($D10,[5]男準備名單!$A$7:$P$70,2)))</f>
        <v>呂俊彥</v>
      </c>
      <c r="F10" s="40"/>
      <c r="G10" s="40" t="str">
        <f>IF($D10="","",VLOOKUP($D10,[5]男準備名單!$A$7:$P$70,4))</f>
        <v>市立光武國小</v>
      </c>
      <c r="H10" s="51"/>
      <c r="I10" s="163"/>
      <c r="J10" s="227"/>
      <c r="K10" s="164" t="s">
        <v>18</v>
      </c>
      <c r="L10" s="219"/>
      <c r="M10" s="155" t="s">
        <v>178</v>
      </c>
      <c r="N10" s="220"/>
      <c r="O10" s="221"/>
      <c r="P10" s="46"/>
      <c r="Q10" s="47"/>
      <c r="S10" s="53" t="e">
        <f>#REF!</f>
        <v>#REF!</v>
      </c>
    </row>
    <row r="11" spans="1:19" s="48" customFormat="1" ht="9.6" customHeight="1" x14ac:dyDescent="0.25">
      <c r="A11" s="50" t="s">
        <v>19</v>
      </c>
      <c r="B11" s="40">
        <f>IF($D11="","",VLOOKUP($D11,[5]男準備名單!$A$7:$P$70,15))</f>
        <v>0</v>
      </c>
      <c r="C11" s="40">
        <f>IF($D11="","",VLOOKUP($D11,[5]男準備名單!$A$7:$P$70,16))</f>
        <v>0</v>
      </c>
      <c r="D11" s="41">
        <v>40</v>
      </c>
      <c r="E11" s="40" t="str">
        <f>UPPER(IF($D11="","",VLOOKUP($D11,[5]男準備名單!$A$7:$P$70,2)))</f>
        <v>曾偉倫</v>
      </c>
      <c r="F11" s="40"/>
      <c r="G11" s="40" t="str">
        <f>IF($D11="","",VLOOKUP($D11,[5]男準備名單!$A$7:$P$70,4))</f>
        <v>縣立僑光國小</v>
      </c>
      <c r="H11" s="43"/>
      <c r="I11" s="198" t="str">
        <f>UPPER(IF($D11="","",VLOOKUP($D11,[5]男準備名單!$A$7:$P$70,2)))</f>
        <v>曾偉倫</v>
      </c>
      <c r="J11" s="220"/>
      <c r="K11" s="201"/>
      <c r="L11" s="235"/>
      <c r="M11" s="167">
        <v>60</v>
      </c>
      <c r="N11" s="223"/>
      <c r="O11" s="221"/>
      <c r="P11" s="46"/>
      <c r="Q11" s="47"/>
      <c r="S11" s="53" t="e">
        <f>#REF!</f>
        <v>#REF!</v>
      </c>
    </row>
    <row r="12" spans="1:19" s="48" customFormat="1" ht="9.6" customHeight="1" x14ac:dyDescent="0.25">
      <c r="A12" s="50" t="s">
        <v>20</v>
      </c>
      <c r="B12" s="40">
        <f>IF($D12="","",VLOOKUP($D12,[5]男準備名單!$A$7:$P$70,15))</f>
        <v>0</v>
      </c>
      <c r="C12" s="40">
        <f>IF($D12="","",VLOOKUP($D12,[5]男準備名單!$A$7:$P$70,16))</f>
        <v>0</v>
      </c>
      <c r="D12" s="41">
        <v>17</v>
      </c>
      <c r="E12" s="40" t="str">
        <f>UPPER(IF($D12="","",VLOOKUP($D12,[5]男準備名單!$A$7:$P$70,2)))</f>
        <v>許棨翔</v>
      </c>
      <c r="F12" s="40"/>
      <c r="G12" s="40" t="str">
        <f>IF($D12="","",VLOOKUP($D12,[5]男準備名單!$A$7:$P$70,4))</f>
        <v>市立三民區民族國小</v>
      </c>
      <c r="H12" s="51"/>
      <c r="I12" s="167">
        <v>60</v>
      </c>
      <c r="J12" s="160"/>
      <c r="K12" s="155" t="s">
        <v>180</v>
      </c>
      <c r="L12" s="236"/>
      <c r="M12" s="194"/>
      <c r="N12" s="225"/>
      <c r="O12" s="221"/>
      <c r="P12" s="46"/>
      <c r="Q12" s="47"/>
      <c r="S12" s="53" t="e">
        <f>#REF!</f>
        <v>#REF!</v>
      </c>
    </row>
    <row r="13" spans="1:19" s="48" customFormat="1" ht="9.6" customHeight="1" x14ac:dyDescent="0.25">
      <c r="A13" s="50" t="s">
        <v>21</v>
      </c>
      <c r="B13" s="40">
        <f>IF($D13="","",VLOOKUP($D13,[5]男準備名單!$A$7:$P$70,15))</f>
        <v>0</v>
      </c>
      <c r="C13" s="40">
        <f>IF($D13="","",VLOOKUP($D13,[5]男準備名單!$A$7:$P$70,16))</f>
        <v>0</v>
      </c>
      <c r="D13" s="41">
        <v>44</v>
      </c>
      <c r="E13" s="40" t="str">
        <f>UPPER(IF($D13="","",VLOOKUP($D13,[5]男準備名單!$A$7:$P$70,2)))</f>
        <v>BYE</v>
      </c>
      <c r="F13" s="40"/>
      <c r="G13" s="40">
        <f>IF($D13="","",VLOOKUP($D13,[5]男準備名單!$A$7:$P$70,4))</f>
        <v>0</v>
      </c>
      <c r="H13" s="43"/>
      <c r="I13" s="155" t="s">
        <v>180</v>
      </c>
      <c r="J13" s="226"/>
      <c r="K13" s="167">
        <v>64</v>
      </c>
      <c r="L13" s="227"/>
      <c r="M13" s="194"/>
      <c r="N13" s="225"/>
      <c r="O13" s="221"/>
      <c r="P13" s="46"/>
      <c r="Q13" s="47"/>
      <c r="S13" s="53" t="e">
        <f>#REF!</f>
        <v>#REF!</v>
      </c>
    </row>
    <row r="14" spans="1:19" s="48" customFormat="1" ht="9.6" customHeight="1" x14ac:dyDescent="0.25">
      <c r="A14" s="39" t="s">
        <v>22</v>
      </c>
      <c r="B14" s="40">
        <f>IF($D14="","",VLOOKUP($D14,[5]男準備名單!$A$7:$P$70,15))</f>
        <v>0</v>
      </c>
      <c r="C14" s="40">
        <f>IF($D14="","",VLOOKUP($D14,[5]男準備名單!$A$7:$P$70,16))</f>
        <v>0</v>
      </c>
      <c r="D14" s="41">
        <v>14</v>
      </c>
      <c r="E14" s="42" t="str">
        <f>UPPER(IF($D14="","",VLOOKUP($D14,[5]男準備名單!$A$7:$P$70,2)))</f>
        <v>貝當·吾茂</v>
      </c>
      <c r="F14" s="42"/>
      <c r="G14" s="42" t="str">
        <f>IF($D14="","",VLOOKUP($D14,[5]男準備名單!$A$7:$P$70,4))</f>
        <v>市立加昌國小</v>
      </c>
      <c r="H14" s="51"/>
      <c r="I14" s="163"/>
      <c r="J14" s="221"/>
      <c r="K14" s="201"/>
      <c r="L14" s="237"/>
      <c r="M14" s="164" t="s">
        <v>18</v>
      </c>
      <c r="N14" s="219"/>
      <c r="O14" s="155" t="s">
        <v>178</v>
      </c>
      <c r="P14" s="45"/>
      <c r="Q14" s="47"/>
      <c r="S14" s="53" t="e">
        <f>#REF!</f>
        <v>#REF!</v>
      </c>
    </row>
    <row r="15" spans="1:19" s="48" customFormat="1" ht="9.6" customHeight="1" x14ac:dyDescent="0.25">
      <c r="A15" s="39" t="s">
        <v>23</v>
      </c>
      <c r="B15" s="40">
        <f>IF($D15="","",VLOOKUP($D15,[5]男準備名單!$A$7:$P$70,15))</f>
        <v>0</v>
      </c>
      <c r="C15" s="40">
        <f>IF($D15="","",VLOOKUP($D15,[5]男準備名單!$A$7:$P$70,16))</f>
        <v>0</v>
      </c>
      <c r="D15" s="41">
        <v>12</v>
      </c>
      <c r="E15" s="42" t="str">
        <f>UPPER(IF($D15="","",VLOOKUP($D15,[5]男準備名單!$A$7:$P$70,2)))</f>
        <v>曾宇傑</v>
      </c>
      <c r="F15" s="42"/>
      <c r="G15" s="42" t="str">
        <f>IF($D15="","",VLOOKUP($D15,[5]男準備名單!$A$7:$P$70,4))</f>
        <v>縣立信義國小</v>
      </c>
      <c r="H15" s="43"/>
      <c r="I15" s="155" t="s">
        <v>181</v>
      </c>
      <c r="J15" s="220"/>
      <c r="K15" s="194"/>
      <c r="L15" s="221"/>
      <c r="M15" s="194"/>
      <c r="N15" s="225"/>
      <c r="O15" s="167">
        <v>61</v>
      </c>
      <c r="P15" s="58"/>
      <c r="Q15" s="47"/>
      <c r="S15" s="53" t="e">
        <f>#REF!</f>
        <v>#REF!</v>
      </c>
    </row>
    <row r="16" spans="1:19" s="48" customFormat="1" ht="9.6" customHeight="1" thickBot="1" x14ac:dyDescent="0.3">
      <c r="A16" s="50" t="s">
        <v>24</v>
      </c>
      <c r="B16" s="40">
        <f>IF($D16="","",VLOOKUP($D16,[5]男準備名單!$A$7:$P$70,15))</f>
        <v>0</v>
      </c>
      <c r="C16" s="40">
        <f>IF($D16="","",VLOOKUP($D16,[5]男準備名單!$A$7:$P$70,16))</f>
        <v>0</v>
      </c>
      <c r="D16" s="41">
        <v>44</v>
      </c>
      <c r="E16" s="40" t="str">
        <f>UPPER(IF($D16="","",VLOOKUP($D16,[5]男準備名單!$A$7:$P$70,2)))</f>
        <v>BYE</v>
      </c>
      <c r="F16" s="40"/>
      <c r="G16" s="40">
        <f>IF($D16="","",VLOOKUP($D16,[5]男準備名單!$A$7:$P$70,4))</f>
        <v>0</v>
      </c>
      <c r="H16" s="51"/>
      <c r="I16" s="163"/>
      <c r="J16" s="160"/>
      <c r="K16" s="155" t="s">
        <v>181</v>
      </c>
      <c r="L16" s="220"/>
      <c r="M16" s="194"/>
      <c r="N16" s="225"/>
      <c r="O16" s="221"/>
      <c r="P16" s="54"/>
      <c r="Q16" s="47"/>
      <c r="S16" s="61" t="e">
        <f>#REF!</f>
        <v>#REF!</v>
      </c>
    </row>
    <row r="17" spans="1:17" s="48" customFormat="1" ht="9.6" customHeight="1" x14ac:dyDescent="0.25">
      <c r="A17" s="50" t="s">
        <v>25</v>
      </c>
      <c r="B17" s="40">
        <f>IF($D17="","",VLOOKUP($D17,[5]男準備名單!$A$7:$P$70,15))</f>
        <v>0</v>
      </c>
      <c r="C17" s="40">
        <f>IF($D17="","",VLOOKUP($D17,[5]男準備名單!$A$7:$P$70,16))</f>
        <v>0</v>
      </c>
      <c r="D17" s="41">
        <v>29</v>
      </c>
      <c r="E17" s="40" t="str">
        <f>UPPER(IF($D17="","",VLOOKUP($D17,[5]男準備名單!$A$7:$P$70,2)))</f>
        <v>梁振宇</v>
      </c>
      <c r="F17" s="40"/>
      <c r="G17" s="40" t="str">
        <f>IF($D17="","",VLOOKUP($D17,[5]男準備名單!$A$7:$P$70,4))</f>
        <v>市立福山國小</v>
      </c>
      <c r="H17" s="43"/>
      <c r="I17" s="198" t="s">
        <v>214</v>
      </c>
      <c r="J17" s="234"/>
      <c r="K17" s="167">
        <v>60</v>
      </c>
      <c r="L17" s="225"/>
      <c r="M17" s="194"/>
      <c r="N17" s="225"/>
      <c r="O17" s="221"/>
      <c r="P17" s="54"/>
      <c r="Q17" s="47"/>
    </row>
    <row r="18" spans="1:17" s="48" customFormat="1" ht="9.6" customHeight="1" x14ac:dyDescent="0.25">
      <c r="A18" s="50" t="s">
        <v>26</v>
      </c>
      <c r="B18" s="40">
        <f>IF($D18="","",VLOOKUP($D18,[5]男準備名單!$A$7:$P$70,15))</f>
        <v>0</v>
      </c>
      <c r="C18" s="40">
        <f>IF($D18="","",VLOOKUP($D18,[5]男準備名單!$A$7:$P$70,16))</f>
        <v>0</v>
      </c>
      <c r="D18" s="41">
        <v>39</v>
      </c>
      <c r="E18" s="40" t="str">
        <f>UPPER(IF($D18="","",VLOOKUP($D18,[5]男準備名單!$A$7:$P$70,2)))</f>
        <v>吳紹瑋</v>
      </c>
      <c r="F18" s="40"/>
      <c r="G18" s="40" t="str">
        <f>IF($D18="","",VLOOKUP($D18,[5]男準備名單!$A$7:$P$70,4))</f>
        <v>縣立僑光國小</v>
      </c>
      <c r="H18" s="51"/>
      <c r="I18" s="167" t="s">
        <v>215</v>
      </c>
      <c r="J18" s="227"/>
      <c r="K18" s="164" t="s">
        <v>18</v>
      </c>
      <c r="L18" s="219"/>
      <c r="M18" s="155" t="s">
        <v>181</v>
      </c>
      <c r="N18" s="226"/>
      <c r="O18" s="221"/>
      <c r="P18" s="54"/>
      <c r="Q18" s="47"/>
    </row>
    <row r="19" spans="1:17" s="48" customFormat="1" ht="9.6" customHeight="1" x14ac:dyDescent="0.25">
      <c r="A19" s="50" t="s">
        <v>27</v>
      </c>
      <c r="B19" s="40">
        <f>IF($D19="","",VLOOKUP($D19,[5]男準備名單!$A$7:$P$70,15))</f>
        <v>0</v>
      </c>
      <c r="C19" s="40">
        <f>IF($D19="","",VLOOKUP($D19,[5]男準備名單!$A$7:$P$70,16))</f>
        <v>0</v>
      </c>
      <c r="D19" s="41">
        <v>43</v>
      </c>
      <c r="E19" s="40" t="str">
        <f>UPPER(IF($D19="","",VLOOKUP($D19,[5]男準備名單!$A$7:$P$70,2)))</f>
        <v>吳柏勻</v>
      </c>
      <c r="F19" s="40"/>
      <c r="G19" s="40" t="str">
        <f>IF($D19="","",VLOOKUP($D19,[5]男準備名單!$A$7:$P$70,4))</f>
        <v>市立億載國小</v>
      </c>
      <c r="H19" s="43"/>
      <c r="I19" s="155" t="s">
        <v>216</v>
      </c>
      <c r="J19" s="220"/>
      <c r="K19" s="201"/>
      <c r="L19" s="235"/>
      <c r="M19" s="167">
        <v>63</v>
      </c>
      <c r="N19" s="221"/>
      <c r="O19" s="221"/>
      <c r="P19" s="54"/>
      <c r="Q19" s="47"/>
    </row>
    <row r="20" spans="1:17" s="48" customFormat="1" ht="9.6" customHeight="1" x14ac:dyDescent="0.25">
      <c r="A20" s="50" t="s">
        <v>28</v>
      </c>
      <c r="B20" s="40">
        <f>IF($D20="","",VLOOKUP($D20,[5]男準備名單!$A$7:$P$70,15))</f>
        <v>0</v>
      </c>
      <c r="C20" s="40">
        <f>IF($D20="","",VLOOKUP($D20,[5]男準備名單!$A$7:$P$70,16))</f>
        <v>0</v>
      </c>
      <c r="D20" s="41">
        <v>20</v>
      </c>
      <c r="E20" s="40" t="str">
        <f>UPPER(IF($D20="","",VLOOKUP($D20,[5]男準備名單!$A$7:$P$70,2)))</f>
        <v>張庭瑋</v>
      </c>
      <c r="F20" s="40"/>
      <c r="G20" s="40" t="str">
        <f>IF($D20="","",VLOOKUP($D20,[5]男準備名單!$A$7:$P$70,4))</f>
        <v>市立光武國小</v>
      </c>
      <c r="H20" s="51"/>
      <c r="I20" s="167" t="s">
        <v>217</v>
      </c>
      <c r="J20" s="160"/>
      <c r="K20" s="155" t="s">
        <v>182</v>
      </c>
      <c r="L20" s="236"/>
      <c r="M20" s="194"/>
      <c r="N20" s="221"/>
      <c r="O20" s="221"/>
      <c r="P20" s="54"/>
      <c r="Q20" s="47"/>
    </row>
    <row r="21" spans="1:17" s="48" customFormat="1" ht="9.6" customHeight="1" x14ac:dyDescent="0.25">
      <c r="A21" s="50" t="s">
        <v>29</v>
      </c>
      <c r="B21" s="40">
        <f>IF($D21="","",VLOOKUP($D21,[5]男準備名單!$A$7:$P$70,15))</f>
        <v>0</v>
      </c>
      <c r="C21" s="40">
        <f>IF($D21="","",VLOOKUP($D21,[5]男準備名單!$A$7:$P$70,16))</f>
        <v>0</v>
      </c>
      <c r="D21" s="41">
        <v>44</v>
      </c>
      <c r="E21" s="40" t="str">
        <f>UPPER(IF($D21="","",VLOOKUP($D21,[5]男準備名單!$A$7:$P$70,2)))</f>
        <v>BYE</v>
      </c>
      <c r="F21" s="40"/>
      <c r="G21" s="40">
        <f>IF($D21="","",VLOOKUP($D21,[5]男準備名單!$A$7:$P$70,4))</f>
        <v>0</v>
      </c>
      <c r="H21" s="43"/>
      <c r="I21" s="155" t="s">
        <v>182</v>
      </c>
      <c r="J21" s="226"/>
      <c r="K21" s="167">
        <v>60</v>
      </c>
      <c r="L21" s="227"/>
      <c r="M21" s="194"/>
      <c r="N21" s="221"/>
      <c r="O21" s="221"/>
      <c r="P21" s="54"/>
      <c r="Q21" s="47"/>
    </row>
    <row r="22" spans="1:17" s="48" customFormat="1" ht="9.6" customHeight="1" x14ac:dyDescent="0.25">
      <c r="A22" s="39" t="s">
        <v>30</v>
      </c>
      <c r="B22" s="40">
        <f>IF($D22="","",VLOOKUP($D22,[5]男準備名單!$A$7:$P$70,15))</f>
        <v>0</v>
      </c>
      <c r="C22" s="40">
        <f>IF($D22="","",VLOOKUP($D22,[5]男準備名單!$A$7:$P$70,16))</f>
        <v>0</v>
      </c>
      <c r="D22" s="41">
        <v>8</v>
      </c>
      <c r="E22" s="42" t="str">
        <f>UPPER(IF($D22="","",VLOOKUP($D22,[5]男準備名單!$A$7:$P$70,2)))</f>
        <v>張原溥</v>
      </c>
      <c r="F22" s="42"/>
      <c r="G22" s="42" t="str">
        <f>IF($D22="","",VLOOKUP($D22,[5]男準備名單!$A$7:$P$70,4))</f>
        <v>縣立潮昇國小</v>
      </c>
      <c r="H22" s="51"/>
      <c r="I22" s="163"/>
      <c r="J22" s="221"/>
      <c r="K22" s="201"/>
      <c r="L22" s="237"/>
      <c r="M22" s="257" t="s">
        <v>31</v>
      </c>
      <c r="N22" s="239"/>
      <c r="O22" s="155" t="s">
        <v>178</v>
      </c>
      <c r="P22" s="62"/>
      <c r="Q22" s="47"/>
    </row>
    <row r="23" spans="1:17" s="48" customFormat="1" ht="9.6" customHeight="1" x14ac:dyDescent="0.25">
      <c r="A23" s="39" t="s">
        <v>32</v>
      </c>
      <c r="B23" s="40">
        <f>IF($D23="","",VLOOKUP($D23,[5]男準備名單!$A$7:$P$70,15))</f>
        <v>0</v>
      </c>
      <c r="C23" s="40">
        <f>IF($D23="","",VLOOKUP($D23,[5]男準備名單!$A$7:$P$70,16))</f>
        <v>0</v>
      </c>
      <c r="D23" s="41">
        <v>3</v>
      </c>
      <c r="E23" s="42" t="str">
        <f>UPPER(IF($D23="","",VLOOKUP($D23,[5]男準備名單!$A$7:$P$70,2)))</f>
        <v>余冠憲</v>
      </c>
      <c r="F23" s="42"/>
      <c r="G23" s="42" t="str">
        <f>IF($D23="","",VLOOKUP($D23,[5]男準備名單!$A$7:$P$70,4))</f>
        <v>市立陽明國小</v>
      </c>
      <c r="H23" s="43"/>
      <c r="I23" s="155" t="s">
        <v>183</v>
      </c>
      <c r="J23" s="220"/>
      <c r="K23" s="194"/>
      <c r="L23" s="221"/>
      <c r="M23" s="164" t="s">
        <v>18</v>
      </c>
      <c r="N23" s="240"/>
      <c r="O23" s="258">
        <v>83</v>
      </c>
      <c r="P23" s="63"/>
      <c r="Q23" s="47"/>
    </row>
    <row r="24" spans="1:17" s="48" customFormat="1" ht="9.6" customHeight="1" x14ac:dyDescent="0.25">
      <c r="A24" s="50" t="s">
        <v>33</v>
      </c>
      <c r="B24" s="40">
        <f>IF($D24="","",VLOOKUP($D24,[5]男準備名單!$A$7:$P$70,15))</f>
        <v>0</v>
      </c>
      <c r="C24" s="40">
        <f>IF($D24="","",VLOOKUP($D24,[5]男準備名單!$A$7:$P$70,16))</f>
        <v>0</v>
      </c>
      <c r="D24" s="41">
        <v>44</v>
      </c>
      <c r="E24" s="40" t="str">
        <f>UPPER(IF($D24="","",VLOOKUP($D24,[5]男準備名單!$A$7:$P$70,2)))</f>
        <v>BYE</v>
      </c>
      <c r="F24" s="40"/>
      <c r="G24" s="40">
        <f>IF($D24="","",VLOOKUP($D24,[5]男準備名單!$A$7:$P$70,4))</f>
        <v>0</v>
      </c>
      <c r="H24" s="51"/>
      <c r="I24" s="163"/>
      <c r="J24" s="160"/>
      <c r="K24" s="155" t="s">
        <v>183</v>
      </c>
      <c r="L24" s="220"/>
      <c r="M24" s="194"/>
      <c r="N24" s="221"/>
      <c r="O24" s="221"/>
      <c r="P24" s="54"/>
      <c r="Q24" s="47"/>
    </row>
    <row r="25" spans="1:17" s="48" customFormat="1" ht="9.6" customHeight="1" x14ac:dyDescent="0.25">
      <c r="A25" s="50" t="s">
        <v>34</v>
      </c>
      <c r="B25" s="40">
        <f>IF($D25="","",VLOOKUP($D25,[5]男準備名單!$A$7:$P$70,15))</f>
        <v>0</v>
      </c>
      <c r="C25" s="40">
        <f>IF($D25="","",VLOOKUP($D25,[5]男準備名單!$A$7:$P$70,16))</f>
        <v>0</v>
      </c>
      <c r="D25" s="41">
        <v>44</v>
      </c>
      <c r="E25" s="40" t="str">
        <f>UPPER(IF($D25="","",VLOOKUP($D25,[5]男準備名單!$A$7:$P$70,2)))</f>
        <v>BYE</v>
      </c>
      <c r="F25" s="40"/>
      <c r="G25" s="40">
        <f>IF($D25="","",VLOOKUP($D25,[5]男準備名單!$A$7:$P$70,4))</f>
        <v>0</v>
      </c>
      <c r="H25" s="43"/>
      <c r="I25" s="155" t="s">
        <v>218</v>
      </c>
      <c r="J25" s="234"/>
      <c r="K25" s="167">
        <v>61</v>
      </c>
      <c r="L25" s="225"/>
      <c r="M25" s="194"/>
      <c r="N25" s="221"/>
      <c r="O25" s="221"/>
      <c r="P25" s="54"/>
      <c r="Q25" s="47"/>
    </row>
    <row r="26" spans="1:17" s="48" customFormat="1" ht="9.6" customHeight="1" x14ac:dyDescent="0.25">
      <c r="A26" s="50" t="s">
        <v>35</v>
      </c>
      <c r="B26" s="40">
        <f>IF($D26="","",VLOOKUP($D26,[5]男準備名單!$A$7:$P$70,15))</f>
        <v>0</v>
      </c>
      <c r="C26" s="40">
        <f>IF($D26="","",VLOOKUP($D26,[5]男準備名單!$A$7:$P$70,16))</f>
        <v>0</v>
      </c>
      <c r="D26" s="41">
        <v>42</v>
      </c>
      <c r="E26" s="40" t="str">
        <f>UPPER(IF($D26="","",VLOOKUP($D26,[5]男準備名單!$A$7:$P$70,2)))</f>
        <v>徐宇洋</v>
      </c>
      <c r="F26" s="40"/>
      <c r="G26" s="40" t="str">
        <f>IF($D26="","",VLOOKUP($D26,[5]男準備名單!$A$7:$P$70,4))</f>
        <v>縣立潮昇國小</v>
      </c>
      <c r="H26" s="51"/>
      <c r="I26" s="163"/>
      <c r="J26" s="227"/>
      <c r="K26" s="164" t="s">
        <v>18</v>
      </c>
      <c r="L26" s="219"/>
      <c r="M26" s="155" t="s">
        <v>183</v>
      </c>
      <c r="N26" s="220"/>
      <c r="O26" s="221"/>
      <c r="P26" s="54"/>
      <c r="Q26" s="47"/>
    </row>
    <row r="27" spans="1:17" s="48" customFormat="1" ht="9.6" customHeight="1" x14ac:dyDescent="0.25">
      <c r="A27" s="50" t="s">
        <v>36</v>
      </c>
      <c r="B27" s="40">
        <f>IF($D27="","",VLOOKUP($D27,[5]男準備名單!$A$7:$P$70,15))</f>
        <v>0</v>
      </c>
      <c r="C27" s="40">
        <f>IF($D27="","",VLOOKUP($D27,[5]男準備名單!$A$7:$P$70,16))</f>
        <v>0</v>
      </c>
      <c r="D27" s="41">
        <v>28</v>
      </c>
      <c r="E27" s="40" t="str">
        <f>UPPER(IF($D27="","",VLOOKUP($D27,[5]男準備名單!$A$7:$P$70,2)))</f>
        <v>劉育綸</v>
      </c>
      <c r="F27" s="40"/>
      <c r="G27" s="40" t="str">
        <f>IF($D27="","",VLOOKUP($D27,[5]男準備名單!$A$7:$P$70,4))</f>
        <v>市立福山國小</v>
      </c>
      <c r="H27" s="43"/>
      <c r="I27" s="198" t="str">
        <f>UPPER(IF($D27="","",VLOOKUP($D27,[5]男準備名單!$A$7:$P$70,2)))</f>
        <v>劉育綸</v>
      </c>
      <c r="J27" s="220"/>
      <c r="K27" s="201"/>
      <c r="L27" s="235"/>
      <c r="M27" s="167">
        <v>60</v>
      </c>
      <c r="N27" s="223"/>
      <c r="O27" s="221"/>
      <c r="P27" s="54"/>
      <c r="Q27" s="47"/>
    </row>
    <row r="28" spans="1:17" s="48" customFormat="1" ht="9.6" customHeight="1" x14ac:dyDescent="0.25">
      <c r="A28" s="50" t="s">
        <v>37</v>
      </c>
      <c r="B28" s="40">
        <f>IF($D28="","",VLOOKUP($D28,[5]男準備名單!$A$7:$P$70,15))</f>
        <v>0</v>
      </c>
      <c r="C28" s="40">
        <f>IF($D28="","",VLOOKUP($D28,[5]男準備名單!$A$7:$P$70,16))</f>
        <v>0</v>
      </c>
      <c r="D28" s="41">
        <v>32</v>
      </c>
      <c r="E28" s="40" t="str">
        <f>UPPER(IF($D28="","",VLOOKUP($D28,[5]男準備名單!$A$7:$P$70,2)))</f>
        <v>卓宣仰</v>
      </c>
      <c r="F28" s="40"/>
      <c r="G28" s="40" t="str">
        <f>IF($D28="","",VLOOKUP($D28,[5]男準備名單!$A$7:$P$70,4))</f>
        <v>市立福山國小</v>
      </c>
      <c r="H28" s="51"/>
      <c r="I28" s="167">
        <v>62</v>
      </c>
      <c r="J28" s="160"/>
      <c r="K28" s="155" t="s">
        <v>219</v>
      </c>
      <c r="L28" s="236"/>
      <c r="M28" s="194"/>
      <c r="N28" s="225"/>
      <c r="O28" s="221"/>
      <c r="P28" s="54"/>
      <c r="Q28" s="47"/>
    </row>
    <row r="29" spans="1:17" s="48" customFormat="1" ht="9.6" customHeight="1" x14ac:dyDescent="0.25">
      <c r="A29" s="50" t="s">
        <v>38</v>
      </c>
      <c r="B29" s="40">
        <f>IF($D29="","",VLOOKUP($D29,[5]男準備名單!$A$7:$P$70,15))</f>
        <v>0</v>
      </c>
      <c r="C29" s="40">
        <f>IF($D29="","",VLOOKUP($D29,[5]男準備名單!$A$7:$P$70,16))</f>
        <v>0</v>
      </c>
      <c r="D29" s="41">
        <v>41</v>
      </c>
      <c r="E29" s="40" t="str">
        <f>UPPER(IF($D29="","",VLOOKUP($D29,[5]男準備名單!$A$7:$P$70,2)))</f>
        <v>陳韋霖</v>
      </c>
      <c r="F29" s="40"/>
      <c r="G29" s="40" t="str">
        <f>IF($D29="","",VLOOKUP($D29,[5]男準備名單!$A$7:$P$70,4))</f>
        <v>縣立潮昇國小</v>
      </c>
      <c r="H29" s="43"/>
      <c r="I29" s="155" t="s">
        <v>219</v>
      </c>
      <c r="J29" s="226"/>
      <c r="K29" s="167">
        <v>63</v>
      </c>
      <c r="L29" s="227"/>
      <c r="M29" s="194"/>
      <c r="N29" s="225"/>
      <c r="O29" s="221"/>
      <c r="P29" s="54"/>
      <c r="Q29" s="47"/>
    </row>
    <row r="30" spans="1:17" s="48" customFormat="1" ht="9.6" customHeight="1" x14ac:dyDescent="0.25">
      <c r="A30" s="39" t="s">
        <v>39</v>
      </c>
      <c r="B30" s="40">
        <f>IF($D30="","",VLOOKUP($D30,[5]男準備名單!$A$7:$P$70,15))</f>
        <v>0</v>
      </c>
      <c r="C30" s="40">
        <f>IF($D30="","",VLOOKUP($D30,[5]男準備名單!$A$7:$P$70,16))</f>
        <v>0</v>
      </c>
      <c r="D30" s="41">
        <v>38</v>
      </c>
      <c r="E30" s="42" t="str">
        <f>UPPER(IF($D30="","",VLOOKUP($D30,[5]男準備名單!$A$7:$P$70,2)))</f>
        <v>洪承楷</v>
      </c>
      <c r="F30" s="42"/>
      <c r="G30" s="42" t="str">
        <f>IF($D30="","",VLOOKUP($D30,[5]男準備名單!$A$7:$P$70,4))</f>
        <v>縣立僑光國小</v>
      </c>
      <c r="H30" s="51"/>
      <c r="I30" s="167">
        <v>63</v>
      </c>
      <c r="J30" s="221"/>
      <c r="K30" s="201"/>
      <c r="L30" s="237"/>
      <c r="M30" s="164" t="s">
        <v>18</v>
      </c>
      <c r="N30" s="219"/>
      <c r="O30" s="155" t="s">
        <v>183</v>
      </c>
      <c r="P30" s="59"/>
      <c r="Q30" s="47"/>
    </row>
    <row r="31" spans="1:17" s="48" customFormat="1" ht="9.6" customHeight="1" x14ac:dyDescent="0.25">
      <c r="A31" s="39" t="s">
        <v>40</v>
      </c>
      <c r="B31" s="40">
        <f>IF($D31="","",VLOOKUP($D31,[5]男準備名單!$A$7:$P$70,15))</f>
        <v>0</v>
      </c>
      <c r="C31" s="40">
        <f>IF($D31="","",VLOOKUP($D31,[5]男準備名單!$A$7:$P$70,16))</f>
        <v>0</v>
      </c>
      <c r="D31" s="41">
        <v>10</v>
      </c>
      <c r="E31" s="42" t="str">
        <f>UPPER(IF($D31="","",VLOOKUP($D31,[5]男準備名單!$A$7:$P$70,2)))</f>
        <v>莊檳豪</v>
      </c>
      <c r="F31" s="42"/>
      <c r="G31" s="42" t="str">
        <f>IF($D31="","",VLOOKUP($D31,[5]男準備名單!$A$7:$P$70,4))</f>
        <v>市立橫山國小</v>
      </c>
      <c r="H31" s="43"/>
      <c r="I31" s="155" t="s">
        <v>184</v>
      </c>
      <c r="J31" s="220"/>
      <c r="K31" s="194"/>
      <c r="L31" s="221"/>
      <c r="M31" s="194"/>
      <c r="N31" s="225"/>
      <c r="O31" s="167">
        <v>62</v>
      </c>
      <c r="P31" s="55"/>
      <c r="Q31" s="47"/>
    </row>
    <row r="32" spans="1:17" s="48" customFormat="1" ht="9.6" customHeight="1" x14ac:dyDescent="0.25">
      <c r="A32" s="50" t="s">
        <v>41</v>
      </c>
      <c r="B32" s="40">
        <f>IF($D32="","",VLOOKUP($D32,[5]男準備名單!$A$7:$P$70,15))</f>
        <v>0</v>
      </c>
      <c r="C32" s="40">
        <f>IF($D32="","",VLOOKUP($D32,[5]男準備名單!$A$7:$P$70,16))</f>
        <v>0</v>
      </c>
      <c r="D32" s="41">
        <v>44</v>
      </c>
      <c r="E32" s="40" t="str">
        <f>UPPER(IF($D32="","",VLOOKUP($D32,[5]男準備名單!$A$7:$P$70,2)))</f>
        <v>BYE</v>
      </c>
      <c r="F32" s="40"/>
      <c r="G32" s="40">
        <f>IF($D32="","",VLOOKUP($D32,[5]男準備名單!$A$7:$P$70,4))</f>
        <v>0</v>
      </c>
      <c r="H32" s="51"/>
      <c r="I32" s="163"/>
      <c r="J32" s="160"/>
      <c r="K32" s="155" t="s">
        <v>220</v>
      </c>
      <c r="L32" s="220"/>
      <c r="M32" s="194"/>
      <c r="N32" s="225"/>
      <c r="O32" s="221"/>
      <c r="P32" s="55"/>
      <c r="Q32" s="47"/>
    </row>
    <row r="33" spans="1:17" s="48" customFormat="1" ht="9.6" customHeight="1" x14ac:dyDescent="0.25">
      <c r="A33" s="50" t="s">
        <v>42</v>
      </c>
      <c r="B33" s="40">
        <f>IF($D33="","",VLOOKUP($D33,[5]男準備名單!$A$7:$P$70,15))</f>
        <v>0</v>
      </c>
      <c r="C33" s="40">
        <f>IF($D33="","",VLOOKUP($D33,[5]男準備名單!$A$7:$P$70,16))</f>
        <v>0</v>
      </c>
      <c r="D33" s="41">
        <v>16</v>
      </c>
      <c r="E33" s="40" t="str">
        <f>UPPER(IF($D33="","",VLOOKUP($D33,[5]男準備名單!$A$7:$P$70,2)))</f>
        <v>王子宸</v>
      </c>
      <c r="F33" s="40"/>
      <c r="G33" s="40" t="str">
        <f>IF($D33="","",VLOOKUP($D33,[5]男準備名單!$A$7:$P$70,4))</f>
        <v>市立三民區民族國小</v>
      </c>
      <c r="H33" s="43"/>
      <c r="I33" s="155" t="s">
        <v>220</v>
      </c>
      <c r="J33" s="234"/>
      <c r="K33" s="167">
        <v>62</v>
      </c>
      <c r="L33" s="225"/>
      <c r="M33" s="194"/>
      <c r="N33" s="225"/>
      <c r="O33" s="221"/>
      <c r="P33" s="55"/>
      <c r="Q33" s="47"/>
    </row>
    <row r="34" spans="1:17" s="48" customFormat="1" ht="9.6" customHeight="1" x14ac:dyDescent="0.25">
      <c r="A34" s="50" t="s">
        <v>43</v>
      </c>
      <c r="B34" s="40">
        <f>IF($D34="","",VLOOKUP($D34,[5]男準備名單!$A$7:$P$70,15))</f>
        <v>0</v>
      </c>
      <c r="C34" s="76">
        <f>O1</f>
        <v>0</v>
      </c>
      <c r="D34" s="41">
        <v>27</v>
      </c>
      <c r="E34" s="40" t="str">
        <f>UPPER(IF($D34="","",VLOOKUP($D34,[5]男準備名單!$A$7:$P$70,2)))</f>
        <v>許啟翔</v>
      </c>
      <c r="F34" s="40"/>
      <c r="G34" s="40" t="str">
        <f>IF($D34="","",VLOOKUP($D34,[5]男準備名單!$A$7:$P$70,4))</f>
        <v>市立新甲國小</v>
      </c>
      <c r="H34" s="51"/>
      <c r="I34" s="167">
        <v>60</v>
      </c>
      <c r="J34" s="227"/>
      <c r="K34" s="164" t="s">
        <v>18</v>
      </c>
      <c r="L34" s="219"/>
      <c r="M34" s="155" t="s">
        <v>186</v>
      </c>
      <c r="N34" s="226"/>
      <c r="O34" s="221"/>
      <c r="P34" s="55"/>
      <c r="Q34" s="47"/>
    </row>
    <row r="35" spans="1:17" s="48" customFormat="1" ht="9.6" customHeight="1" x14ac:dyDescent="0.25">
      <c r="A35" s="50" t="s">
        <v>44</v>
      </c>
      <c r="B35" s="40">
        <f>IF($D35="","",VLOOKUP($D35,[5]男準備名單!$A$7:$P$70,15))</f>
        <v>0</v>
      </c>
      <c r="C35" s="40">
        <f>IF($D35="","",VLOOKUP($D35,[5]男準備名單!$A$7:$P$70,16))</f>
        <v>0</v>
      </c>
      <c r="D35" s="41">
        <v>33</v>
      </c>
      <c r="E35" s="40" t="str">
        <f>UPPER(IF($D35="","",VLOOKUP($D35,[5]男準備名單!$A$7:$P$70,2)))</f>
        <v>林書民</v>
      </c>
      <c r="F35" s="40"/>
      <c r="G35" s="40" t="str">
        <f>IF($D35="","",VLOOKUP($D35,[5]男準備名單!$A$7:$P$70,4))</f>
        <v>市立黎明國小</v>
      </c>
      <c r="H35" s="43"/>
      <c r="I35" s="155" t="s">
        <v>185</v>
      </c>
      <c r="J35" s="220"/>
      <c r="K35" s="201"/>
      <c r="L35" s="235"/>
      <c r="M35" s="167" t="s">
        <v>248</v>
      </c>
      <c r="N35" s="221"/>
      <c r="O35" s="221"/>
      <c r="P35" s="46"/>
      <c r="Q35" s="47"/>
    </row>
    <row r="36" spans="1:17" s="48" customFormat="1" ht="9.6" customHeight="1" x14ac:dyDescent="0.25">
      <c r="A36" s="50" t="s">
        <v>45</v>
      </c>
      <c r="B36" s="40">
        <f>IF($D36="","",VLOOKUP($D36,[5]男準備名單!$A$7:$P$70,15))</f>
        <v>0</v>
      </c>
      <c r="C36" s="40">
        <f>IF($D36="","",VLOOKUP($D36,[5]男準備名單!$A$7:$P$70,16))</f>
        <v>0</v>
      </c>
      <c r="D36" s="41">
        <v>44</v>
      </c>
      <c r="E36" s="40" t="str">
        <f>UPPER(IF($D36="","",VLOOKUP($D36,[5]男準備名單!$A$7:$P$70,2)))</f>
        <v>BYE</v>
      </c>
      <c r="F36" s="40"/>
      <c r="G36" s="40">
        <f>IF($D36="","",VLOOKUP($D36,[5]男準備名單!$A$7:$P$70,4))</f>
        <v>0</v>
      </c>
      <c r="H36" s="51"/>
      <c r="I36" s="163"/>
      <c r="J36" s="160"/>
      <c r="K36" s="155" t="s">
        <v>186</v>
      </c>
      <c r="L36" s="236"/>
      <c r="M36" s="242" t="s">
        <v>46</v>
      </c>
      <c r="N36" s="243"/>
      <c r="O36" s="242" t="s">
        <v>47</v>
      </c>
      <c r="P36" s="64"/>
      <c r="Q36" s="47"/>
    </row>
    <row r="37" spans="1:17" s="48" customFormat="1" ht="9.6" customHeight="1" x14ac:dyDescent="0.25">
      <c r="A37" s="50" t="s">
        <v>48</v>
      </c>
      <c r="B37" s="40">
        <f>IF($D37="","",VLOOKUP($D37,[5]男準備名單!$A$7:$P$70,15))</f>
        <v>0</v>
      </c>
      <c r="C37" s="40">
        <f>IF($D37="","",VLOOKUP($D37,[5]男準備名單!$A$7:$P$70,16))</f>
        <v>0</v>
      </c>
      <c r="D37" s="41">
        <v>44</v>
      </c>
      <c r="E37" s="40" t="str">
        <f>UPPER(IF($D37="","",VLOOKUP($D37,[5]男準備名單!$A$7:$P$70,2)))</f>
        <v>BYE</v>
      </c>
      <c r="F37" s="40"/>
      <c r="G37" s="40">
        <f>IF($D37="","",VLOOKUP($D37,[5]男準備名單!$A$7:$P$70,4))</f>
        <v>0</v>
      </c>
      <c r="H37" s="43"/>
      <c r="I37" s="155" t="s">
        <v>186</v>
      </c>
      <c r="J37" s="226"/>
      <c r="K37" s="167">
        <v>64</v>
      </c>
      <c r="L37" s="227"/>
      <c r="M37" s="250" t="s">
        <v>178</v>
      </c>
      <c r="N37" s="244"/>
      <c r="O37" s="242"/>
      <c r="P37" s="64"/>
      <c r="Q37" s="47"/>
    </row>
    <row r="38" spans="1:17" s="48" customFormat="1" ht="9.6" customHeight="1" x14ac:dyDescent="0.25">
      <c r="A38" s="39" t="s">
        <v>49</v>
      </c>
      <c r="B38" s="40">
        <f>IF($D38="","",VLOOKUP($D38,[5]男準備名單!$A$7:$P$70,15))</f>
        <v>0</v>
      </c>
      <c r="C38" s="40">
        <f>IF($D38="","",VLOOKUP($D38,[5]男準備名單!$A$7:$P$70,16))</f>
        <v>0</v>
      </c>
      <c r="D38" s="41">
        <v>7</v>
      </c>
      <c r="E38" s="42" t="str">
        <f>UPPER(IF($D38="","",VLOOKUP($D38,[5]男準備名單!$A$7:$P$70,2)))</f>
        <v>張丞佐</v>
      </c>
      <c r="F38" s="42"/>
      <c r="G38" s="42" t="str">
        <f>IF($D38="","",VLOOKUP($D38,[5]男準備名單!$A$7:$P$70,4))</f>
        <v>縣立中城國小</v>
      </c>
      <c r="H38" s="51"/>
      <c r="I38" s="163"/>
      <c r="J38" s="221"/>
      <c r="K38" s="201"/>
      <c r="L38" s="246"/>
      <c r="M38" s="259" t="s">
        <v>18</v>
      </c>
      <c r="N38" s="248"/>
      <c r="O38" s="262" t="s">
        <v>178</v>
      </c>
      <c r="P38" s="65"/>
      <c r="Q38" s="47"/>
    </row>
    <row r="39" spans="1:17" s="48" customFormat="1" ht="9.6" customHeight="1" x14ac:dyDescent="0.25">
      <c r="A39" s="39" t="s">
        <v>50</v>
      </c>
      <c r="B39" s="40">
        <f>IF($D39="","",VLOOKUP($D39,[5]男準備名單!$A$7:$P$70,15))</f>
        <v>0</v>
      </c>
      <c r="C39" s="40">
        <f>IF($D39="","",VLOOKUP($D39,[5]男準備名單!$A$7:$P$70,16))</f>
        <v>0</v>
      </c>
      <c r="D39" s="41">
        <v>5</v>
      </c>
      <c r="E39" s="42" t="str">
        <f>UPPER(IF($D39="","",VLOOKUP($D39,[5]男準備名單!$A$7:$P$70,2)))</f>
        <v>吳伯宇</v>
      </c>
      <c r="F39" s="42"/>
      <c r="G39" s="42" t="str">
        <f>IF($D39="","",VLOOKUP($D39,[5]男準備名單!$A$7:$P$70,4))</f>
        <v>縣立中城國小</v>
      </c>
      <c r="H39" s="43"/>
      <c r="I39" s="155" t="s">
        <v>187</v>
      </c>
      <c r="J39" s="220"/>
      <c r="K39" s="194"/>
      <c r="L39" s="249"/>
      <c r="M39" s="250" t="s">
        <v>191</v>
      </c>
      <c r="N39" s="251"/>
      <c r="O39" s="260" t="s">
        <v>249</v>
      </c>
      <c r="P39" s="64"/>
      <c r="Q39" s="47"/>
    </row>
    <row r="40" spans="1:17" s="48" customFormat="1" ht="9.6" customHeight="1" x14ac:dyDescent="0.25">
      <c r="A40" s="50" t="s">
        <v>51</v>
      </c>
      <c r="B40" s="40">
        <f>IF($D40="","",VLOOKUP($D40,[5]男準備名單!$A$7:$P$70,15))</f>
        <v>0</v>
      </c>
      <c r="C40" s="40">
        <f>IF($D40="","",VLOOKUP($D40,[5]男準備名單!$A$7:$P$70,16))</f>
        <v>0</v>
      </c>
      <c r="D40" s="41">
        <v>44</v>
      </c>
      <c r="E40" s="40" t="str">
        <f>UPPER(IF($D40="","",VLOOKUP($D40,[5]男準備名單!$A$7:$P$70,2)))</f>
        <v>BYE</v>
      </c>
      <c r="F40" s="40"/>
      <c r="G40" s="40">
        <f>IF($D40="","",VLOOKUP($D40,[5]男準備名單!$A$7:$P$70,4))</f>
        <v>0</v>
      </c>
      <c r="H40" s="51"/>
      <c r="I40" s="163"/>
      <c r="J40" s="160"/>
      <c r="K40" s="155" t="s">
        <v>187</v>
      </c>
      <c r="L40" s="220"/>
      <c r="M40" s="261"/>
      <c r="N40" s="243"/>
      <c r="O40" s="243"/>
      <c r="P40" s="64"/>
      <c r="Q40" s="47"/>
    </row>
    <row r="41" spans="1:17" s="48" customFormat="1" ht="9.6" customHeight="1" x14ac:dyDescent="0.25">
      <c r="A41" s="50" t="s">
        <v>52</v>
      </c>
      <c r="B41" s="40">
        <f>IF($D41="","",VLOOKUP($D41,[5]男準備名單!$A$7:$P$70,15))</f>
        <v>0</v>
      </c>
      <c r="C41" s="40">
        <f>IF($D41="","",VLOOKUP($D41,[5]男準備名單!$A$7:$P$70,16))</f>
        <v>0</v>
      </c>
      <c r="D41" s="41">
        <v>44</v>
      </c>
      <c r="E41" s="40" t="str">
        <f>UPPER(IF($D41="","",VLOOKUP($D41,[5]男準備名單!$A$7:$P$70,2)))</f>
        <v>BYE</v>
      </c>
      <c r="F41" s="40"/>
      <c r="G41" s="40">
        <f>IF($D41="","",VLOOKUP($D41,[5]男準備名單!$A$7:$P$70,4))</f>
        <v>0</v>
      </c>
      <c r="H41" s="43"/>
      <c r="I41" s="155" t="s">
        <v>188</v>
      </c>
      <c r="J41" s="234"/>
      <c r="K41" s="167">
        <v>60</v>
      </c>
      <c r="L41" s="225"/>
      <c r="M41" s="261"/>
      <c r="N41" s="243"/>
      <c r="O41" s="243"/>
      <c r="P41" s="64"/>
      <c r="Q41" s="47"/>
    </row>
    <row r="42" spans="1:17" s="48" customFormat="1" ht="9.6" customHeight="1" x14ac:dyDescent="0.25">
      <c r="A42" s="50" t="s">
        <v>53</v>
      </c>
      <c r="B42" s="40">
        <f>IF($D42="","",VLOOKUP($D42,[5]男準備名單!$A$7:$P$70,15))</f>
        <v>0</v>
      </c>
      <c r="C42" s="40">
        <f>IF($D42="","",VLOOKUP($D42,[5]男準備名單!$A$7:$P$70,16))</f>
        <v>0</v>
      </c>
      <c r="D42" s="41">
        <v>15</v>
      </c>
      <c r="E42" s="40" t="str">
        <f>UPPER(IF($D42="","",VLOOKUP($D42,[5]男準備名單!$A$7:$P$70,2)))</f>
        <v>王證維</v>
      </c>
      <c r="F42" s="40"/>
      <c r="G42" s="40" t="str">
        <f>IF($D42="","",VLOOKUP($D42,[5]男準備名單!$A$7:$P$70,4))</f>
        <v>市立三民區民族國小</v>
      </c>
      <c r="H42" s="51"/>
      <c r="I42" s="163"/>
      <c r="J42" s="227"/>
      <c r="K42" s="164" t="s">
        <v>18</v>
      </c>
      <c r="L42" s="219"/>
      <c r="M42" s="155" t="s">
        <v>189</v>
      </c>
      <c r="N42" s="220"/>
      <c r="O42" s="221"/>
      <c r="P42" s="46"/>
      <c r="Q42" s="47"/>
    </row>
    <row r="43" spans="1:17" s="48" customFormat="1" ht="9.6" customHeight="1" x14ac:dyDescent="0.25">
      <c r="A43" s="50" t="s">
        <v>54</v>
      </c>
      <c r="B43" s="40">
        <f>IF($D43="","",VLOOKUP($D43,[5]男準備名單!$A$7:$P$70,15))</f>
        <v>0</v>
      </c>
      <c r="C43" s="40">
        <f>IF($D43="","",VLOOKUP($D43,[5]男準備名單!$A$7:$P$70,16))</f>
        <v>0</v>
      </c>
      <c r="D43" s="41">
        <v>30</v>
      </c>
      <c r="E43" s="40" t="str">
        <f>UPPER(IF($D43="","",VLOOKUP($D43,[5]男準備名單!$A$7:$P$70,2)))</f>
        <v>王英楷</v>
      </c>
      <c r="F43" s="40"/>
      <c r="G43" s="40" t="str">
        <f>IF($D43="","",VLOOKUP($D43,[5]男準備名單!$A$7:$P$70,4))</f>
        <v>市立福山國小</v>
      </c>
      <c r="H43" s="43"/>
      <c r="I43" s="155" t="s">
        <v>221</v>
      </c>
      <c r="J43" s="220"/>
      <c r="K43" s="201"/>
      <c r="L43" s="235"/>
      <c r="M43" s="167">
        <v>63</v>
      </c>
      <c r="N43" s="223"/>
      <c r="O43" s="221"/>
      <c r="P43" s="46"/>
      <c r="Q43" s="47"/>
    </row>
    <row r="44" spans="1:17" s="48" customFormat="1" ht="9.6" customHeight="1" x14ac:dyDescent="0.25">
      <c r="A44" s="50" t="s">
        <v>55</v>
      </c>
      <c r="B44" s="40">
        <f>IF($D44="","",VLOOKUP($D44,[5]男準備名單!$A$7:$P$70,15))</f>
        <v>0</v>
      </c>
      <c r="C44" s="40">
        <f>IF($D44="","",VLOOKUP($D44,[5]男準備名單!$A$7:$P$70,16))</f>
        <v>0</v>
      </c>
      <c r="D44" s="41">
        <v>34</v>
      </c>
      <c r="E44" s="40" t="str">
        <f>UPPER(IF($D44="","",VLOOKUP($D44,[5]男準備名單!$A$7:$P$70,2)))</f>
        <v>吳立倫</v>
      </c>
      <c r="F44" s="40"/>
      <c r="G44" s="40" t="str">
        <f>IF($D44="","",VLOOKUP($D44,[5]男準備名單!$A$7:$P$70,4))</f>
        <v>市立龍潭國小</v>
      </c>
      <c r="H44" s="51"/>
      <c r="I44" s="167" t="s">
        <v>215</v>
      </c>
      <c r="J44" s="160"/>
      <c r="K44" s="155" t="s">
        <v>189</v>
      </c>
      <c r="L44" s="236"/>
      <c r="M44" s="194"/>
      <c r="N44" s="225"/>
      <c r="O44" s="221"/>
      <c r="P44" s="46"/>
      <c r="Q44" s="47"/>
    </row>
    <row r="45" spans="1:17" s="48" customFormat="1" ht="9.6" customHeight="1" x14ac:dyDescent="0.25">
      <c r="A45" s="50" t="s">
        <v>56</v>
      </c>
      <c r="B45" s="40">
        <f>IF($D45="","",VLOOKUP($D45,[5]男準備名單!$A$7:$P$70,15))</f>
        <v>0</v>
      </c>
      <c r="C45" s="40">
        <f>IF($D45="","",VLOOKUP($D45,[5]男準備名單!$A$7:$P$70,16))</f>
        <v>0</v>
      </c>
      <c r="D45" s="41">
        <v>44</v>
      </c>
      <c r="E45" s="40" t="str">
        <f>UPPER(IF($D45="","",VLOOKUP($D45,[5]男準備名單!$A$7:$P$70,2)))</f>
        <v>BYE</v>
      </c>
      <c r="F45" s="40"/>
      <c r="G45" s="40">
        <f>IF($D45="","",VLOOKUP($D45,[5]男準備名單!$A$7:$P$70,4))</f>
        <v>0</v>
      </c>
      <c r="H45" s="43"/>
      <c r="I45" s="155" t="s">
        <v>189</v>
      </c>
      <c r="J45" s="226"/>
      <c r="K45" s="167">
        <v>61</v>
      </c>
      <c r="L45" s="227"/>
      <c r="M45" s="194"/>
      <c r="N45" s="225"/>
      <c r="O45" s="221"/>
      <c r="P45" s="46"/>
      <c r="Q45" s="47"/>
    </row>
    <row r="46" spans="1:17" s="48" customFormat="1" ht="9.6" customHeight="1" x14ac:dyDescent="0.25">
      <c r="A46" s="39" t="s">
        <v>57</v>
      </c>
      <c r="B46" s="40">
        <f>IF($D46="","",VLOOKUP($D46,[5]男準備名單!$A$7:$P$70,15))</f>
        <v>0</v>
      </c>
      <c r="C46" s="40">
        <f>IF($D46="","",VLOOKUP($D46,[5]男準備名單!$A$7:$P$70,16))</f>
        <v>0</v>
      </c>
      <c r="D46" s="41">
        <v>11</v>
      </c>
      <c r="E46" s="42" t="str">
        <f>UPPER(IF($D46="","",VLOOKUP($D46,[5]男準備名單!$A$7:$P$70,2)))</f>
        <v>高尚恩</v>
      </c>
      <c r="F46" s="42"/>
      <c r="G46" s="42" t="str">
        <f>IF($D46="","",VLOOKUP($D46,[5]男準備名單!$A$7:$P$70,4))</f>
        <v>縣立瑞光國小</v>
      </c>
      <c r="H46" s="51"/>
      <c r="I46" s="163"/>
      <c r="J46" s="221"/>
      <c r="K46" s="201"/>
      <c r="L46" s="237"/>
      <c r="M46" s="164" t="s">
        <v>18</v>
      </c>
      <c r="N46" s="219"/>
      <c r="O46" s="155" t="s">
        <v>191</v>
      </c>
      <c r="P46" s="45"/>
      <c r="Q46" s="47"/>
    </row>
    <row r="47" spans="1:17" s="48" customFormat="1" ht="9.6" customHeight="1" x14ac:dyDescent="0.25">
      <c r="A47" s="39" t="s">
        <v>58</v>
      </c>
      <c r="B47" s="40">
        <f>IF($D47="","",VLOOKUP($D47,[5]男準備名單!$A$7:$P$70,15))</f>
        <v>0</v>
      </c>
      <c r="C47" s="40">
        <f>IF($D47="","",VLOOKUP($D47,[5]男準備名單!$A$7:$P$70,16))</f>
        <v>0</v>
      </c>
      <c r="D47" s="41">
        <v>25</v>
      </c>
      <c r="E47" s="42" t="str">
        <f>UPPER(IF($D47="","",VLOOKUP($D47,[5]男準備名單!$A$7:$P$70,2)))</f>
        <v>高誠鈞</v>
      </c>
      <c r="F47" s="42"/>
      <c r="G47" s="42" t="str">
        <f>IF($D47="","",VLOOKUP($D47,[5]男準備名單!$A$7:$P$70,4))</f>
        <v>市立新甲國小</v>
      </c>
      <c r="H47" s="43"/>
      <c r="I47" s="155" t="s">
        <v>222</v>
      </c>
      <c r="J47" s="220"/>
      <c r="K47" s="194"/>
      <c r="L47" s="221"/>
      <c r="M47" s="194"/>
      <c r="N47" s="225"/>
      <c r="O47" s="167">
        <v>60</v>
      </c>
      <c r="P47" s="58"/>
      <c r="Q47" s="47"/>
    </row>
    <row r="48" spans="1:17" s="48" customFormat="1" ht="9.6" customHeight="1" x14ac:dyDescent="0.25">
      <c r="A48" s="50" t="s">
        <v>59</v>
      </c>
      <c r="B48" s="40">
        <f>IF($D48="","",VLOOKUP($D48,[5]男準備名單!$A$7:$P$70,15))</f>
        <v>0</v>
      </c>
      <c r="C48" s="40">
        <f>IF($D48="","",VLOOKUP($D48,[5]男準備名單!$A$7:$P$70,16))</f>
        <v>0</v>
      </c>
      <c r="D48" s="41">
        <v>35</v>
      </c>
      <c r="E48" s="40" t="str">
        <f>UPPER(IF($D48="","",VLOOKUP($D48,[5]男準備名單!$A$7:$P$70,2)))</f>
        <v>洪維德</v>
      </c>
      <c r="F48" s="40"/>
      <c r="G48" s="40" t="str">
        <f>IF($D48="","",VLOOKUP($D48,[5]男準備名單!$A$7:$P$70,4))</f>
        <v>縣立信義國小</v>
      </c>
      <c r="H48" s="51"/>
      <c r="I48" s="167">
        <v>60</v>
      </c>
      <c r="J48" s="160"/>
      <c r="K48" s="155" t="s">
        <v>222</v>
      </c>
      <c r="L48" s="220"/>
      <c r="M48" s="194"/>
      <c r="N48" s="225"/>
      <c r="O48" s="221"/>
      <c r="P48" s="54"/>
      <c r="Q48" s="47"/>
    </row>
    <row r="49" spans="1:17" s="48" customFormat="1" ht="9.6" customHeight="1" x14ac:dyDescent="0.25">
      <c r="A49" s="50" t="s">
        <v>60</v>
      </c>
      <c r="B49" s="40">
        <f>IF($D49="","",VLOOKUP($D49,[5]男準備名單!$A$7:$P$70,15))</f>
        <v>0</v>
      </c>
      <c r="C49" s="40">
        <f>IF($D49="","",VLOOKUP($D49,[5]男準備名單!$A$7:$P$70,16))</f>
        <v>0</v>
      </c>
      <c r="D49" s="41">
        <v>22</v>
      </c>
      <c r="E49" s="40" t="str">
        <f>UPPER(IF($D49="","",VLOOKUP($D49,[5]男準備名單!$A$7:$P$70,2)))</f>
        <v>黃鋐仁</v>
      </c>
      <c r="F49" s="40"/>
      <c r="G49" s="40" t="str">
        <f>IF($D49="","",VLOOKUP($D49,[5]男準備名單!$A$7:$P$70,4))</f>
        <v>市立崑山國小</v>
      </c>
      <c r="H49" s="43"/>
      <c r="I49" s="155" t="s">
        <v>223</v>
      </c>
      <c r="J49" s="234"/>
      <c r="K49" s="167">
        <v>63</v>
      </c>
      <c r="L49" s="225"/>
      <c r="M49" s="194"/>
      <c r="N49" s="225"/>
      <c r="O49" s="221"/>
      <c r="P49" s="54"/>
      <c r="Q49" s="47"/>
    </row>
    <row r="50" spans="1:17" s="48" customFormat="1" ht="9.6" customHeight="1" x14ac:dyDescent="0.25">
      <c r="A50" s="50" t="s">
        <v>61</v>
      </c>
      <c r="B50" s="40">
        <f>IF($D50="","",VLOOKUP($D50,[5]男準備名單!$A$7:$P$70,15))</f>
        <v>0</v>
      </c>
      <c r="C50" s="40">
        <f>IF($D50="","",VLOOKUP($D50,[5]男準備名單!$A$7:$P$70,16))</f>
        <v>0</v>
      </c>
      <c r="D50" s="41">
        <v>19</v>
      </c>
      <c r="E50" s="40" t="str">
        <f>UPPER(IF($D50="","",VLOOKUP($D50,[5]男準備名單!$A$7:$P$70,2)))</f>
        <v>陳證翔</v>
      </c>
      <c r="F50" s="40"/>
      <c r="G50" s="40" t="str">
        <f>IF($D50="","",VLOOKUP($D50,[5]男準備名單!$A$7:$P$70,4))</f>
        <v>市立三民區民族國小</v>
      </c>
      <c r="H50" s="51"/>
      <c r="I50" s="167">
        <v>61</v>
      </c>
      <c r="J50" s="227"/>
      <c r="K50" s="164" t="s">
        <v>18</v>
      </c>
      <c r="L50" s="219"/>
      <c r="M50" s="155" t="s">
        <v>191</v>
      </c>
      <c r="N50" s="226"/>
      <c r="O50" s="221"/>
      <c r="P50" s="54"/>
      <c r="Q50" s="47"/>
    </row>
    <row r="51" spans="1:17" s="48" customFormat="1" ht="9.6" customHeight="1" x14ac:dyDescent="0.25">
      <c r="A51" s="50" t="s">
        <v>62</v>
      </c>
      <c r="B51" s="40">
        <f>IF($D51="","",VLOOKUP($D51,[5]男準備名單!$A$7:$P$70,15))</f>
        <v>0</v>
      </c>
      <c r="C51" s="40">
        <f>IF($D51="","",VLOOKUP($D51,[5]男準備名單!$A$7:$P$70,16))</f>
        <v>0</v>
      </c>
      <c r="D51" s="41">
        <v>37</v>
      </c>
      <c r="E51" s="40" t="str">
        <f>UPPER(IF($D51="","",VLOOKUP($D51,[5]男準備名單!$A$7:$P$70,2)))</f>
        <v>游鎮豪</v>
      </c>
      <c r="F51" s="40"/>
      <c r="G51" s="40" t="str">
        <f>IF($D51="","",VLOOKUP($D51,[5]男準備名單!$A$7:$P$70,4))</f>
        <v>縣立僑光國小</v>
      </c>
      <c r="H51" s="43"/>
      <c r="I51" s="155" t="s">
        <v>190</v>
      </c>
      <c r="J51" s="220"/>
      <c r="K51" s="201"/>
      <c r="L51" s="235"/>
      <c r="M51" s="167">
        <v>60</v>
      </c>
      <c r="N51" s="221"/>
      <c r="O51" s="221"/>
      <c r="P51" s="54"/>
      <c r="Q51" s="47"/>
    </row>
    <row r="52" spans="1:17" s="48" customFormat="1" ht="9.6" customHeight="1" x14ac:dyDescent="0.25">
      <c r="A52" s="50" t="s">
        <v>63</v>
      </c>
      <c r="B52" s="40">
        <f>IF($D52="","",VLOOKUP($D52,[5]男準備名單!$A$7:$P$70,15))</f>
        <v>0</v>
      </c>
      <c r="C52" s="40">
        <f>IF($D52="","",VLOOKUP($D52,[5]男準備名單!$A$7:$P$70,16))</f>
        <v>0</v>
      </c>
      <c r="D52" s="41">
        <v>44</v>
      </c>
      <c r="E52" s="40" t="str">
        <f>UPPER(IF($D52="","",VLOOKUP($D52,[5]男準備名單!$A$7:$P$70,2)))</f>
        <v>BYE</v>
      </c>
      <c r="F52" s="40"/>
      <c r="G52" s="40">
        <f>IF($D52="","",VLOOKUP($D52,[5]男準備名單!$A$7:$P$70,4))</f>
        <v>0</v>
      </c>
      <c r="H52" s="51"/>
      <c r="I52" s="163"/>
      <c r="J52" s="160"/>
      <c r="K52" s="155" t="s">
        <v>191</v>
      </c>
      <c r="L52" s="236"/>
      <c r="M52" s="194"/>
      <c r="N52" s="221"/>
      <c r="O52" s="221"/>
      <c r="P52" s="54"/>
      <c r="Q52" s="47"/>
    </row>
    <row r="53" spans="1:17" s="48" customFormat="1" ht="9.6" customHeight="1" x14ac:dyDescent="0.25">
      <c r="A53" s="50" t="s">
        <v>64</v>
      </c>
      <c r="B53" s="40">
        <f>IF($D53="","",VLOOKUP($D53,[5]男準備名單!$A$7:$P$70,15))</f>
        <v>0</v>
      </c>
      <c r="C53" s="40">
        <f>IF($D53="","",VLOOKUP($D53,[5]男準備名單!$A$7:$P$70,16))</f>
        <v>0</v>
      </c>
      <c r="D53" s="41">
        <v>44</v>
      </c>
      <c r="E53" s="40" t="str">
        <f>UPPER(IF($D53="","",VLOOKUP($D53,[5]男準備名單!$A$7:$P$70,2)))</f>
        <v>BYE</v>
      </c>
      <c r="F53" s="40"/>
      <c r="G53" s="40">
        <f>IF($D53="","",VLOOKUP($D53,[5]男準備名單!$A$7:$P$70,4))</f>
        <v>0</v>
      </c>
      <c r="H53" s="43"/>
      <c r="I53" s="155" t="s">
        <v>191</v>
      </c>
      <c r="J53" s="226"/>
      <c r="K53" s="167">
        <v>60</v>
      </c>
      <c r="L53" s="227"/>
      <c r="M53" s="194"/>
      <c r="N53" s="221"/>
      <c r="O53" s="221"/>
      <c r="P53" s="54"/>
      <c r="Q53" s="47"/>
    </row>
    <row r="54" spans="1:17" s="48" customFormat="1" ht="9.6" customHeight="1" x14ac:dyDescent="0.25">
      <c r="A54" s="39" t="s">
        <v>65</v>
      </c>
      <c r="B54" s="40">
        <f>IF($D54="","",VLOOKUP($D54,[5]男準備名單!$A$7:$P$70,15))</f>
        <v>0</v>
      </c>
      <c r="C54" s="40">
        <f>IF($D54="","",VLOOKUP($D54,[5]男準備名單!$A$7:$P$70,16))</f>
        <v>0</v>
      </c>
      <c r="D54" s="41">
        <v>4</v>
      </c>
      <c r="E54" s="42" t="str">
        <f>UPPER(IF($D54="","",VLOOKUP($D54,[5]男準備名單!$A$7:$P$70,2)))</f>
        <v>周曉風</v>
      </c>
      <c r="F54" s="42"/>
      <c r="G54" s="42" t="str">
        <f>IF($D54="","",VLOOKUP($D54,[5]男準備名單!$A$7:$P$70,4))</f>
        <v>縣立瑞光國小</v>
      </c>
      <c r="H54" s="51"/>
      <c r="I54" s="163"/>
      <c r="J54" s="221"/>
      <c r="K54" s="201"/>
      <c r="L54" s="237"/>
      <c r="M54" s="257" t="s">
        <v>66</v>
      </c>
      <c r="N54" s="239"/>
      <c r="O54" s="217" t="s">
        <v>191</v>
      </c>
      <c r="P54" s="62"/>
      <c r="Q54" s="47"/>
    </row>
    <row r="55" spans="1:17" s="48" customFormat="1" ht="9.6" customHeight="1" x14ac:dyDescent="0.25">
      <c r="A55" s="39" t="s">
        <v>67</v>
      </c>
      <c r="B55" s="40">
        <f>IF($D55="","",VLOOKUP($D55,[5]男準備名單!$A$7:$P$70,15))</f>
        <v>0</v>
      </c>
      <c r="C55" s="40">
        <f>IF($D55="","",VLOOKUP($D55,[5]男準備名單!$A$7:$P$70,16))</f>
        <v>0</v>
      </c>
      <c r="D55" s="41">
        <v>6</v>
      </c>
      <c r="E55" s="42" t="str">
        <f>UPPER(IF($D55="","",VLOOKUP($D55,[5]男準備名單!$A$7:$P$70,2)))</f>
        <v>張育鵬</v>
      </c>
      <c r="F55" s="42"/>
      <c r="G55" s="42" t="str">
        <f>IF($D55="","",VLOOKUP($D55,[5]男準備名單!$A$7:$P$70,4))</f>
        <v>市立大湖國小</v>
      </c>
      <c r="H55" s="43"/>
      <c r="I55" s="155" t="s">
        <v>192</v>
      </c>
      <c r="J55" s="220"/>
      <c r="K55" s="194"/>
      <c r="L55" s="221"/>
      <c r="M55" s="164" t="s">
        <v>18</v>
      </c>
      <c r="N55" s="240"/>
      <c r="O55" s="258">
        <v>81</v>
      </c>
      <c r="P55" s="63"/>
      <c r="Q55" s="47"/>
    </row>
    <row r="56" spans="1:17" s="48" customFormat="1" ht="9.6" customHeight="1" x14ac:dyDescent="0.25">
      <c r="A56" s="50" t="s">
        <v>68</v>
      </c>
      <c r="B56" s="40">
        <f>IF($D56="","",VLOOKUP($D56,[5]男準備名單!$A$7:$P$70,15))</f>
        <v>0</v>
      </c>
      <c r="C56" s="40">
        <f>IF($D56="","",VLOOKUP($D56,[5]男準備名單!$A$7:$P$70,16))</f>
        <v>0</v>
      </c>
      <c r="D56" s="41">
        <v>44</v>
      </c>
      <c r="E56" s="40" t="str">
        <f>UPPER(IF($D56="","",VLOOKUP($D56,[5]男準備名單!$A$7:$P$70,2)))</f>
        <v>BYE</v>
      </c>
      <c r="F56" s="40"/>
      <c r="G56" s="40">
        <f>IF($D56="","",VLOOKUP($D56,[5]男準備名單!$A$7:$P$70,4))</f>
        <v>0</v>
      </c>
      <c r="H56" s="51"/>
      <c r="I56" s="163"/>
      <c r="J56" s="160"/>
      <c r="K56" s="155" t="s">
        <v>193</v>
      </c>
      <c r="L56" s="220"/>
      <c r="M56" s="194"/>
      <c r="N56" s="221"/>
      <c r="O56" s="221"/>
      <c r="P56" s="54"/>
      <c r="Q56" s="47"/>
    </row>
    <row r="57" spans="1:17" s="48" customFormat="1" ht="9.6" customHeight="1" x14ac:dyDescent="0.25">
      <c r="A57" s="50" t="s">
        <v>69</v>
      </c>
      <c r="B57" s="40">
        <f>IF($D57="","",VLOOKUP($D57,[5]男準備名單!$A$7:$P$70,15))</f>
        <v>0</v>
      </c>
      <c r="C57" s="40">
        <f>IF($D57="","",VLOOKUP($D57,[5]男準備名單!$A$7:$P$70,16))</f>
        <v>0</v>
      </c>
      <c r="D57" s="41">
        <v>44</v>
      </c>
      <c r="E57" s="40" t="str">
        <f>UPPER(IF($D57="","",VLOOKUP($D57,[5]男準備名單!$A$7:$P$70,2)))</f>
        <v>BYE</v>
      </c>
      <c r="F57" s="40"/>
      <c r="G57" s="40">
        <f>IF($D57="","",VLOOKUP($D57,[5]男準備名單!$A$7:$P$70,4))</f>
        <v>0</v>
      </c>
      <c r="H57" s="43"/>
      <c r="I57" s="155" t="s">
        <v>193</v>
      </c>
      <c r="J57" s="234"/>
      <c r="K57" s="167" t="s">
        <v>215</v>
      </c>
      <c r="L57" s="225"/>
      <c r="M57" s="194"/>
      <c r="N57" s="221"/>
      <c r="O57" s="221"/>
      <c r="P57" s="54"/>
      <c r="Q57" s="47"/>
    </row>
    <row r="58" spans="1:17" s="48" customFormat="1" ht="9.6" customHeight="1" x14ac:dyDescent="0.25">
      <c r="A58" s="50" t="s">
        <v>70</v>
      </c>
      <c r="B58" s="40">
        <f>IF($D58="","",VLOOKUP($D58,[5]男準備名單!$A$7:$P$70,15))</f>
        <v>0</v>
      </c>
      <c r="C58" s="40">
        <f>IF($D58="","",VLOOKUP($D58,[5]男準備名單!$A$7:$P$70,16))</f>
        <v>0</v>
      </c>
      <c r="D58" s="41">
        <v>31</v>
      </c>
      <c r="E58" s="40" t="str">
        <f>UPPER(IF($D58="","",VLOOKUP($D58,[5]男準備名單!$A$7:$P$70,2)))</f>
        <v>郭瑋誠</v>
      </c>
      <c r="F58" s="40"/>
      <c r="G58" s="40" t="str">
        <f>IF($D58="","",VLOOKUP($D58,[5]男準備名單!$A$7:$P$70,4))</f>
        <v>市立福山國小</v>
      </c>
      <c r="H58" s="51"/>
      <c r="I58" s="163"/>
      <c r="J58" s="227"/>
      <c r="K58" s="164" t="s">
        <v>18</v>
      </c>
      <c r="L58" s="219"/>
      <c r="M58" s="155" t="s">
        <v>194</v>
      </c>
      <c r="N58" s="220"/>
      <c r="O58" s="221"/>
      <c r="P58" s="54"/>
      <c r="Q58" s="47"/>
    </row>
    <row r="59" spans="1:17" s="48" customFormat="1" ht="9.6" customHeight="1" x14ac:dyDescent="0.25">
      <c r="A59" s="50" t="s">
        <v>71</v>
      </c>
      <c r="B59" s="40">
        <f>IF($D59="","",VLOOKUP($D59,[5]男準備名單!$A$7:$P$70,15))</f>
        <v>0</v>
      </c>
      <c r="C59" s="40">
        <f>IF($D59="","",VLOOKUP($D59,[5]男準備名單!$A$7:$P$70,16))</f>
        <v>0</v>
      </c>
      <c r="D59" s="41">
        <v>18</v>
      </c>
      <c r="E59" s="40" t="str">
        <f>UPPER(IF($D59="","",VLOOKUP($D59,[5]男準備名單!$A$7:$P$70,2)))</f>
        <v>陳子諒</v>
      </c>
      <c r="F59" s="40"/>
      <c r="G59" s="40" t="str">
        <f>IF($D59="","",VLOOKUP($D59,[5]男準備名單!$A$7:$P$70,4))</f>
        <v>市立三民區民族國小</v>
      </c>
      <c r="H59" s="43"/>
      <c r="I59" s="155" t="s">
        <v>224</v>
      </c>
      <c r="J59" s="220"/>
      <c r="K59" s="201"/>
      <c r="L59" s="235"/>
      <c r="M59" s="167">
        <v>63</v>
      </c>
      <c r="N59" s="223"/>
      <c r="O59" s="221"/>
      <c r="P59" s="54"/>
      <c r="Q59" s="47"/>
    </row>
    <row r="60" spans="1:17" s="48" customFormat="1" ht="9.6" customHeight="1" x14ac:dyDescent="0.25">
      <c r="A60" s="50" t="s">
        <v>72</v>
      </c>
      <c r="B60" s="40">
        <f>IF($D60="","",VLOOKUP($D60,[5]男準備名單!$A$7:$P$70,15))</f>
        <v>0</v>
      </c>
      <c r="C60" s="40">
        <f>IF($D60="","",VLOOKUP($D60,[5]男準備名單!$A$7:$P$70,16))</f>
        <v>0</v>
      </c>
      <c r="D60" s="41">
        <v>24</v>
      </c>
      <c r="E60" s="40" t="str">
        <f>UPPER(IF($D60="","",VLOOKUP($D60,[5]男準備名單!$A$7:$P$70,2)))</f>
        <v>林彥宇</v>
      </c>
      <c r="F60" s="40"/>
      <c r="G60" s="40" t="str">
        <f>IF($D60="","",VLOOKUP($D60,[5]男準備名單!$A$7:$P$70,4))</f>
        <v>市立陽明國小</v>
      </c>
      <c r="H60" s="51"/>
      <c r="I60" s="167">
        <v>62</v>
      </c>
      <c r="J60" s="160"/>
      <c r="K60" s="155" t="s">
        <v>194</v>
      </c>
      <c r="L60" s="236"/>
      <c r="M60" s="194"/>
      <c r="N60" s="225"/>
      <c r="O60" s="221"/>
      <c r="P60" s="54"/>
      <c r="Q60" s="47"/>
    </row>
    <row r="61" spans="1:17" s="48" customFormat="1" ht="9.6" customHeight="1" x14ac:dyDescent="0.25">
      <c r="A61" s="50" t="s">
        <v>73</v>
      </c>
      <c r="B61" s="40">
        <f>IF($D61="","",VLOOKUP($D61,[5]男準備名單!$A$7:$P$70,15))</f>
        <v>0</v>
      </c>
      <c r="C61" s="40">
        <f>IF($D61="","",VLOOKUP($D61,[5]男準備名單!$A$7:$P$70,16))</f>
        <v>0</v>
      </c>
      <c r="D61" s="41">
        <v>44</v>
      </c>
      <c r="E61" s="40" t="str">
        <f>UPPER(IF($D61="","",VLOOKUP($D61,[5]男準備名單!$A$7:$P$70,2)))</f>
        <v>BYE</v>
      </c>
      <c r="F61" s="40"/>
      <c r="G61" s="40">
        <f>IF($D61="","",VLOOKUP($D61,[5]男準備名單!$A$7:$P$70,4))</f>
        <v>0</v>
      </c>
      <c r="H61" s="43"/>
      <c r="I61" s="155" t="s">
        <v>194</v>
      </c>
      <c r="J61" s="226"/>
      <c r="K61" s="167" t="s">
        <v>239</v>
      </c>
      <c r="L61" s="227"/>
      <c r="M61" s="194"/>
      <c r="N61" s="225"/>
      <c r="O61" s="221"/>
      <c r="P61" s="54"/>
      <c r="Q61" s="47"/>
    </row>
    <row r="62" spans="1:17" s="48" customFormat="1" ht="9.6" customHeight="1" x14ac:dyDescent="0.25">
      <c r="A62" s="39" t="s">
        <v>74</v>
      </c>
      <c r="B62" s="40">
        <f>IF($D62="","",VLOOKUP($D62,[5]男準備名單!$A$7:$P$70,15))</f>
        <v>0</v>
      </c>
      <c r="C62" s="40">
        <f>IF($D62="","",VLOOKUP($D62,[5]男準備名單!$A$7:$P$70,16))</f>
        <v>0</v>
      </c>
      <c r="D62" s="41">
        <v>9</v>
      </c>
      <c r="E62" s="42" t="str">
        <f>UPPER(IF($D62="","",VLOOKUP($D62,[5]男準備名單!$A$7:$P$70,2)))</f>
        <v>蔡承祐</v>
      </c>
      <c r="F62" s="42"/>
      <c r="G62" s="42" t="str">
        <f>IF($D62="","",VLOOKUP($D62,[5]男準備名單!$A$7:$P$70,4))</f>
        <v>市立新甲國小</v>
      </c>
      <c r="H62" s="51"/>
      <c r="I62" s="163"/>
      <c r="J62" s="221"/>
      <c r="K62" s="201"/>
      <c r="L62" s="237"/>
      <c r="M62" s="164" t="s">
        <v>18</v>
      </c>
      <c r="N62" s="219"/>
      <c r="O62" s="155" t="s">
        <v>197</v>
      </c>
      <c r="P62" s="59"/>
      <c r="Q62" s="47"/>
    </row>
    <row r="63" spans="1:17" s="48" customFormat="1" ht="9.6" customHeight="1" x14ac:dyDescent="0.25">
      <c r="A63" s="39" t="s">
        <v>75</v>
      </c>
      <c r="B63" s="40">
        <f>IF($D63="","",VLOOKUP($D63,[5]男準備名單!$A$7:$P$70,15))</f>
        <v>0</v>
      </c>
      <c r="C63" s="40">
        <f>IF($D63="","",VLOOKUP($D63,[5]男準備名單!$A$7:$P$70,16))</f>
        <v>0</v>
      </c>
      <c r="D63" s="41">
        <v>13</v>
      </c>
      <c r="E63" s="42" t="str">
        <f>UPPER(IF($D63="","",VLOOKUP($D63,[5]男準備名單!$A$7:$P$70,2)))</f>
        <v>黃致遠</v>
      </c>
      <c r="F63" s="42"/>
      <c r="G63" s="42" t="str">
        <f>IF($D63="","",VLOOKUP($D63,[5]男準備名單!$A$7:$P$70,4))</f>
        <v>市立億載國小</v>
      </c>
      <c r="H63" s="43"/>
      <c r="I63" s="155" t="s">
        <v>195</v>
      </c>
      <c r="J63" s="220"/>
      <c r="K63" s="194"/>
      <c r="L63" s="221"/>
      <c r="M63" s="194"/>
      <c r="N63" s="225"/>
      <c r="O63" s="167">
        <v>61</v>
      </c>
      <c r="P63" s="55"/>
      <c r="Q63" s="47"/>
    </row>
    <row r="64" spans="1:17" s="48" customFormat="1" ht="9.6" customHeight="1" x14ac:dyDescent="0.25">
      <c r="A64" s="50" t="s">
        <v>76</v>
      </c>
      <c r="B64" s="40">
        <f>IF($D64="","",VLOOKUP($D64,[5]男準備名單!$A$7:$P$70,15))</f>
        <v>0</v>
      </c>
      <c r="C64" s="40">
        <f>IF($D64="","",VLOOKUP($D64,[5]男準備名單!$A$7:$P$70,16))</f>
        <v>0</v>
      </c>
      <c r="D64" s="41">
        <v>44</v>
      </c>
      <c r="E64" s="40" t="str">
        <f>UPPER(IF($D64="","",VLOOKUP($D64,[5]男準備名單!$A$7:$P$70,2)))</f>
        <v>BYE</v>
      </c>
      <c r="F64" s="40"/>
      <c r="G64" s="40">
        <f>IF($D64="","",VLOOKUP($D64,[5]男準備名單!$A$7:$P$70,4))</f>
        <v>0</v>
      </c>
      <c r="H64" s="51"/>
      <c r="I64" s="163"/>
      <c r="J64" s="160"/>
      <c r="K64" s="155" t="s">
        <v>225</v>
      </c>
      <c r="L64" s="220"/>
      <c r="M64" s="194"/>
      <c r="N64" s="225"/>
      <c r="O64" s="221"/>
      <c r="P64" s="55"/>
      <c r="Q64" s="47"/>
    </row>
    <row r="65" spans="1:17" s="48" customFormat="1" ht="9.6" customHeight="1" x14ac:dyDescent="0.25">
      <c r="A65" s="50" t="s">
        <v>77</v>
      </c>
      <c r="B65" s="40">
        <f>IF($D65="","",VLOOKUP($D65,[5]男準備名單!$A$7:$P$70,15))</f>
        <v>0</v>
      </c>
      <c r="C65" s="40">
        <f>IF($D65="","",VLOOKUP($D65,[5]男準備名單!$A$7:$P$70,16))</f>
        <v>0</v>
      </c>
      <c r="D65" s="41">
        <v>26</v>
      </c>
      <c r="E65" s="40" t="str">
        <f>UPPER(IF($D65="","",VLOOKUP($D65,[5]男準備名單!$A$7:$P$70,2)))</f>
        <v>許宇兆</v>
      </c>
      <c r="F65" s="40"/>
      <c r="G65" s="40" t="str">
        <f>IF($D65="","",VLOOKUP($D65,[5]男準備名單!$A$7:$P$70,4))</f>
        <v>市立新甲國小</v>
      </c>
      <c r="H65" s="43"/>
      <c r="I65" s="155" t="s">
        <v>225</v>
      </c>
      <c r="J65" s="234"/>
      <c r="K65" s="167">
        <v>62</v>
      </c>
      <c r="L65" s="225"/>
      <c r="M65" s="194"/>
      <c r="N65" s="225"/>
      <c r="O65" s="221"/>
      <c r="P65" s="55"/>
      <c r="Q65" s="47"/>
    </row>
    <row r="66" spans="1:17" s="48" customFormat="1" ht="9.6" customHeight="1" x14ac:dyDescent="0.25">
      <c r="A66" s="50" t="s">
        <v>78</v>
      </c>
      <c r="B66" s="40">
        <f>IF($D66="","",VLOOKUP($D66,[5]男準備名單!$A$7:$P$70,15))</f>
        <v>0</v>
      </c>
      <c r="C66" s="40">
        <f>IF($D66="","",VLOOKUP($D66,[5]男準備名單!$A$7:$P$70,16))</f>
        <v>0</v>
      </c>
      <c r="D66" s="41">
        <v>23</v>
      </c>
      <c r="E66" s="40" t="str">
        <f>UPPER(IF($D66="","",VLOOKUP($D66,[5]男準備名單!$A$7:$P$70,2)))</f>
        <v>蔡東翰</v>
      </c>
      <c r="F66" s="40"/>
      <c r="G66" s="40" t="str">
        <f>IF($D66="","",VLOOKUP($D66,[5]男準備名單!$A$7:$P$70,4))</f>
        <v>市立陽明國小</v>
      </c>
      <c r="H66" s="51"/>
      <c r="I66" s="167">
        <v>61</v>
      </c>
      <c r="J66" s="227"/>
      <c r="K66" s="164" t="s">
        <v>18</v>
      </c>
      <c r="L66" s="219"/>
      <c r="M66" s="155" t="s">
        <v>197</v>
      </c>
      <c r="N66" s="226"/>
      <c r="O66" s="221"/>
      <c r="P66" s="55"/>
      <c r="Q66" s="47"/>
    </row>
    <row r="67" spans="1:17" s="48" customFormat="1" ht="9.6" customHeight="1" x14ac:dyDescent="0.25">
      <c r="A67" s="50" t="s">
        <v>79</v>
      </c>
      <c r="B67" s="40">
        <f>IF($D67="","",VLOOKUP($D67,[5]男準備名單!$A$7:$P$70,15))</f>
        <v>0</v>
      </c>
      <c r="C67" s="40">
        <f>IF($D67="","",VLOOKUP($D67,[5]男準備名單!$A$7:$P$70,16))</f>
        <v>0</v>
      </c>
      <c r="D67" s="41">
        <v>36</v>
      </c>
      <c r="E67" s="40" t="str">
        <f>UPPER(IF($D67="","",VLOOKUP($D67,[5]男準備名單!$A$7:$P$70,2)))</f>
        <v>周鈞越</v>
      </c>
      <c r="F67" s="40"/>
      <c r="G67" s="40" t="str">
        <f>IF($D67="","",VLOOKUP($D67,[5]男準備名單!$A$7:$P$70,4))</f>
        <v>縣立瑞光國小</v>
      </c>
      <c r="H67" s="43"/>
      <c r="I67" s="155" t="s">
        <v>196</v>
      </c>
      <c r="J67" s="220"/>
      <c r="K67" s="201"/>
      <c r="L67" s="235"/>
      <c r="M67" s="167">
        <v>61</v>
      </c>
      <c r="N67" s="221"/>
      <c r="O67" s="221"/>
      <c r="P67" s="46"/>
      <c r="Q67" s="47"/>
    </row>
    <row r="68" spans="1:17" s="48" customFormat="1" ht="9.6" customHeight="1" x14ac:dyDescent="0.25">
      <c r="A68" s="50" t="s">
        <v>80</v>
      </c>
      <c r="B68" s="40">
        <f>IF($D68="","",VLOOKUP($D68,[5]男準備名單!$A$7:$P$70,15))</f>
        <v>0</v>
      </c>
      <c r="C68" s="40">
        <f>IF($D68="","",VLOOKUP($D68,[5]男準備名單!$A$7:$P$70,16))</f>
        <v>0</v>
      </c>
      <c r="D68" s="41">
        <v>44</v>
      </c>
      <c r="E68" s="40" t="str">
        <f>UPPER(IF($D68="","",VLOOKUP($D68,[5]男準備名單!$A$7:$P$70,2)))</f>
        <v>BYE</v>
      </c>
      <c r="F68" s="40"/>
      <c r="G68" s="40">
        <f>IF($D68="","",VLOOKUP($D68,[5]男準備名單!$A$7:$P$70,4))</f>
        <v>0</v>
      </c>
      <c r="H68" s="51"/>
      <c r="I68" s="163"/>
      <c r="J68" s="160"/>
      <c r="K68" s="155" t="s">
        <v>197</v>
      </c>
      <c r="L68" s="236"/>
      <c r="M68" s="194"/>
      <c r="N68" s="221"/>
      <c r="O68" s="221"/>
      <c r="P68" s="46"/>
      <c r="Q68" s="47"/>
    </row>
    <row r="69" spans="1:17" s="48" customFormat="1" ht="9.6" customHeight="1" x14ac:dyDescent="0.25">
      <c r="A69" s="50" t="s">
        <v>81</v>
      </c>
      <c r="B69" s="40">
        <f>IF($D69="","",VLOOKUP($D69,[5]男準備名單!$A$7:$P$70,15))</f>
        <v>0</v>
      </c>
      <c r="C69" s="40">
        <f>IF($D69="","",VLOOKUP($D69,[5]男準備名單!$A$7:$P$70,16))</f>
        <v>0</v>
      </c>
      <c r="D69" s="41">
        <v>44</v>
      </c>
      <c r="E69" s="40" t="str">
        <f>UPPER(IF($D69="","",VLOOKUP($D69,[5]男準備名單!$A$7:$P$70,2)))</f>
        <v>BYE</v>
      </c>
      <c r="F69" s="40"/>
      <c r="G69" s="40">
        <f>IF($D69="","",VLOOKUP($D69,[5]男準備名單!$A$7:$P$70,4))</f>
        <v>0</v>
      </c>
      <c r="H69" s="43"/>
      <c r="I69" s="155" t="s">
        <v>197</v>
      </c>
      <c r="J69" s="226"/>
      <c r="K69" s="167">
        <v>60</v>
      </c>
      <c r="L69" s="227"/>
      <c r="M69" s="194"/>
      <c r="N69" s="221"/>
      <c r="O69" s="221"/>
      <c r="P69" s="46"/>
      <c r="Q69" s="47"/>
    </row>
    <row r="70" spans="1:17" s="48" customFormat="1" ht="9.6" customHeight="1" x14ac:dyDescent="0.25">
      <c r="A70" s="39" t="s">
        <v>82</v>
      </c>
      <c r="B70" s="40">
        <f>IF($D70="","",VLOOKUP($D70,[5]男準備名單!$A$7:$P$70,15))</f>
        <v>0</v>
      </c>
      <c r="C70" s="40">
        <f>IF($D70="","",VLOOKUP($D70,[5]男準備名單!$A$7:$P$70,16))</f>
        <v>0</v>
      </c>
      <c r="D70" s="41">
        <v>2</v>
      </c>
      <c r="E70" s="42" t="str">
        <f>UPPER(IF($D70="","",VLOOKUP($D70,[5]男準備名單!$A$7:$P$70,2)))</f>
        <v>陳泓諭</v>
      </c>
      <c r="F70" s="42"/>
      <c r="G70" s="42" t="str">
        <f>IF($D70="","",VLOOKUP($D70,[5]男準備名單!$A$7:$P$70,4))</f>
        <v>市立東信國小</v>
      </c>
      <c r="H70" s="51"/>
      <c r="I70" s="163"/>
      <c r="J70" s="221"/>
      <c r="K70" s="201"/>
      <c r="L70" s="237"/>
      <c r="M70" s="201"/>
      <c r="N70" s="227"/>
      <c r="O70" s="221"/>
      <c r="P70" s="46"/>
      <c r="Q70" s="47"/>
    </row>
    <row r="71" spans="1:17" s="48" customFormat="1" ht="6" customHeight="1" x14ac:dyDescent="0.25">
      <c r="A71" s="66"/>
      <c r="B71" s="67"/>
      <c r="C71" s="67"/>
      <c r="D71" s="68"/>
      <c r="E71" s="69"/>
      <c r="F71" s="70"/>
      <c r="G71" s="69"/>
      <c r="H71" s="60"/>
      <c r="I71" s="194"/>
      <c r="J71" s="221"/>
      <c r="K71" s="201"/>
      <c r="L71" s="237"/>
      <c r="M71" s="201"/>
      <c r="N71" s="227"/>
      <c r="O71" s="221"/>
      <c r="P71" s="46"/>
      <c r="Q71" s="47"/>
    </row>
    <row r="72" spans="1:17" s="71" customFormat="1" ht="9" customHeight="1" x14ac:dyDescent="0.25">
      <c r="H72" s="72"/>
      <c r="I72" s="253"/>
      <c r="J72" s="254"/>
      <c r="K72" s="253"/>
      <c r="L72" s="255"/>
      <c r="M72" s="253"/>
      <c r="N72" s="254"/>
      <c r="O72" s="256"/>
      <c r="P72" s="73"/>
    </row>
  </sheetData>
  <mergeCells count="1">
    <mergeCell ref="A4:C4"/>
  </mergeCells>
  <phoneticPr fontId="3" type="noConversion"/>
  <conditionalFormatting sqref="F7:F70">
    <cfRule type="expression" dxfId="91" priority="43" stopIfTrue="1">
      <formula>AND($D7&lt;9,$C7&gt;0)</formula>
    </cfRule>
  </conditionalFormatting>
  <conditionalFormatting sqref="G7:G70">
    <cfRule type="expression" dxfId="90" priority="44" stopIfTrue="1">
      <formula>AND($D7&lt;17,$C7&gt;0)</formula>
    </cfRule>
  </conditionalFormatting>
  <conditionalFormatting sqref="K58 K42 K26 K10 K50 K34 K18 K66 M14 M30 M46 M62 M55 M23 M38">
    <cfRule type="expression" dxfId="89" priority="45" stopIfTrue="1">
      <formula>AND($M$1="CU",K10="Umpire")</formula>
    </cfRule>
    <cfRule type="expression" dxfId="88" priority="46" stopIfTrue="1">
      <formula>AND($M$1="CU",K10&lt;&gt;"Umpire",L10&lt;&gt;"")</formula>
    </cfRule>
    <cfRule type="expression" dxfId="87" priority="47" stopIfTrue="1">
      <formula>AND($M$1="CU",K10&lt;&gt;"Umpire")</formula>
    </cfRule>
  </conditionalFormatting>
  <conditionalFormatting sqref="K20 M18 M34 M42 M50 M58 M66 O38 M10">
    <cfRule type="expression" dxfId="86" priority="48" stopIfTrue="1">
      <formula>J10="as"</formula>
    </cfRule>
    <cfRule type="expression" dxfId="85" priority="49" stopIfTrue="1">
      <formula>J10="bs"</formula>
    </cfRule>
  </conditionalFormatting>
  <conditionalFormatting sqref="I7 I9 I13 I15 I19 I21 I23 I25 I29 I31 I33 I35 I37 I39 I41 I43 I45 I47 I49 I51 I53 I55 I57 I59 I61 I63 I65 I67 I69 O54">
    <cfRule type="expression" dxfId="84" priority="50" stopIfTrue="1">
      <formula>H8="as"</formula>
    </cfRule>
    <cfRule type="expression" dxfId="83" priority="51" stopIfTrue="1">
      <formula>H8="bs"</formula>
    </cfRule>
  </conditionalFormatting>
  <conditionalFormatting sqref="B7:B70">
    <cfRule type="cellIs" dxfId="82" priority="52" stopIfTrue="1" operator="equal">
      <formula>"QA"</formula>
    </cfRule>
    <cfRule type="cellIs" dxfId="81" priority="53" stopIfTrue="1" operator="equal">
      <formula>"DA"</formula>
    </cfRule>
  </conditionalFormatting>
  <conditionalFormatting sqref="H8 H10 H12 H14 H16 H18 H20 H22 H24 H26 H28 H30 H32 H34 H36 H38 H40 H42 H44 H46 H48 H50 H52 H54 H56 H58 H60 H62 H64 H66 H68 H70 J68 J64 J60 J56 J52 J48 J44 J40 J36 J32 J28 J24 J20 J16 J12 J8 L10 L18 L26 L34 L42 L50 L58 L66 N62 N46 N30 N14 N23 N55 N38">
    <cfRule type="expression" dxfId="80" priority="54" stopIfTrue="1">
      <formula>$M$1="CU"</formula>
    </cfRule>
  </conditionalFormatting>
  <conditionalFormatting sqref="D7:D70">
    <cfRule type="expression" dxfId="79" priority="55" stopIfTrue="1">
      <formula>$D7&lt;17</formula>
    </cfRule>
  </conditionalFormatting>
  <conditionalFormatting sqref="K8">
    <cfRule type="expression" dxfId="78" priority="41" stopIfTrue="1">
      <formula>J9="as"</formula>
    </cfRule>
    <cfRule type="expression" dxfId="77" priority="42" stopIfTrue="1">
      <formula>J9="bs"</formula>
    </cfRule>
  </conditionalFormatting>
  <conditionalFormatting sqref="K12">
    <cfRule type="expression" dxfId="76" priority="39" stopIfTrue="1">
      <formula>J13="as"</formula>
    </cfRule>
    <cfRule type="expression" dxfId="75" priority="40" stopIfTrue="1">
      <formula>J13="bs"</formula>
    </cfRule>
  </conditionalFormatting>
  <conditionalFormatting sqref="K16">
    <cfRule type="expression" dxfId="74" priority="37" stopIfTrue="1">
      <formula>J17="as"</formula>
    </cfRule>
    <cfRule type="expression" dxfId="73" priority="38" stopIfTrue="1">
      <formula>J17="bs"</formula>
    </cfRule>
  </conditionalFormatting>
  <conditionalFormatting sqref="K24">
    <cfRule type="expression" dxfId="72" priority="35" stopIfTrue="1">
      <formula>J25="as"</formula>
    </cfRule>
    <cfRule type="expression" dxfId="71" priority="36" stopIfTrue="1">
      <formula>J25="bs"</formula>
    </cfRule>
  </conditionalFormatting>
  <conditionalFormatting sqref="K28">
    <cfRule type="expression" dxfId="70" priority="33" stopIfTrue="1">
      <formula>J29="as"</formula>
    </cfRule>
    <cfRule type="expression" dxfId="69" priority="34" stopIfTrue="1">
      <formula>J29="bs"</formula>
    </cfRule>
  </conditionalFormatting>
  <conditionalFormatting sqref="K32">
    <cfRule type="expression" dxfId="68" priority="31" stopIfTrue="1">
      <formula>J33="as"</formula>
    </cfRule>
    <cfRule type="expression" dxfId="67" priority="32" stopIfTrue="1">
      <formula>J33="bs"</formula>
    </cfRule>
  </conditionalFormatting>
  <conditionalFormatting sqref="K36">
    <cfRule type="expression" dxfId="66" priority="29" stopIfTrue="1">
      <formula>J37="as"</formula>
    </cfRule>
    <cfRule type="expression" dxfId="65" priority="30" stopIfTrue="1">
      <formula>J37="bs"</formula>
    </cfRule>
  </conditionalFormatting>
  <conditionalFormatting sqref="K40">
    <cfRule type="expression" dxfId="64" priority="27" stopIfTrue="1">
      <formula>J41="as"</formula>
    </cfRule>
    <cfRule type="expression" dxfId="63" priority="28" stopIfTrue="1">
      <formula>J41="bs"</formula>
    </cfRule>
  </conditionalFormatting>
  <conditionalFormatting sqref="K44">
    <cfRule type="expression" dxfId="62" priority="25" stopIfTrue="1">
      <formula>J45="as"</formula>
    </cfRule>
    <cfRule type="expression" dxfId="61" priority="26" stopIfTrue="1">
      <formula>J45="bs"</formula>
    </cfRule>
  </conditionalFormatting>
  <conditionalFormatting sqref="K48">
    <cfRule type="expression" dxfId="60" priority="23" stopIfTrue="1">
      <formula>J49="as"</formula>
    </cfRule>
    <cfRule type="expression" dxfId="59" priority="24" stopIfTrue="1">
      <formula>J49="bs"</formula>
    </cfRule>
  </conditionalFormatting>
  <conditionalFormatting sqref="K52">
    <cfRule type="expression" dxfId="58" priority="21" stopIfTrue="1">
      <formula>J53="as"</formula>
    </cfRule>
    <cfRule type="expression" dxfId="57" priority="22" stopIfTrue="1">
      <formula>J53="bs"</formula>
    </cfRule>
  </conditionalFormatting>
  <conditionalFormatting sqref="K56">
    <cfRule type="expression" dxfId="56" priority="19" stopIfTrue="1">
      <formula>J57="as"</formula>
    </cfRule>
    <cfRule type="expression" dxfId="55" priority="20" stopIfTrue="1">
      <formula>J57="bs"</formula>
    </cfRule>
  </conditionalFormatting>
  <conditionalFormatting sqref="K60">
    <cfRule type="expression" dxfId="54" priority="17" stopIfTrue="1">
      <formula>J61="as"</formula>
    </cfRule>
    <cfRule type="expression" dxfId="53" priority="18" stopIfTrue="1">
      <formula>J61="bs"</formula>
    </cfRule>
  </conditionalFormatting>
  <conditionalFormatting sqref="K64">
    <cfRule type="expression" dxfId="52" priority="15" stopIfTrue="1">
      <formula>J65="as"</formula>
    </cfRule>
    <cfRule type="expression" dxfId="51" priority="16" stopIfTrue="1">
      <formula>J65="bs"</formula>
    </cfRule>
  </conditionalFormatting>
  <conditionalFormatting sqref="K68">
    <cfRule type="expression" dxfId="50" priority="13" stopIfTrue="1">
      <formula>J69="as"</formula>
    </cfRule>
    <cfRule type="expression" dxfId="49" priority="14" stopIfTrue="1">
      <formula>J69="bs"</formula>
    </cfRule>
  </conditionalFormatting>
  <conditionalFormatting sqref="M26">
    <cfRule type="expression" dxfId="48" priority="11" stopIfTrue="1">
      <formula>L27="as"</formula>
    </cfRule>
    <cfRule type="expression" dxfId="47" priority="12" stopIfTrue="1">
      <formula>L27="bs"</formula>
    </cfRule>
  </conditionalFormatting>
  <conditionalFormatting sqref="O14">
    <cfRule type="expression" dxfId="46" priority="9" stopIfTrue="1">
      <formula>N14="as"</formula>
    </cfRule>
    <cfRule type="expression" dxfId="45" priority="10" stopIfTrue="1">
      <formula>N14="bs"</formula>
    </cfRule>
  </conditionalFormatting>
  <conditionalFormatting sqref="O30">
    <cfRule type="expression" dxfId="44" priority="7" stopIfTrue="1">
      <formula>N31="as"</formula>
    </cfRule>
    <cfRule type="expression" dxfId="43" priority="8" stopIfTrue="1">
      <formula>N31="bs"</formula>
    </cfRule>
  </conditionalFormatting>
  <conditionalFormatting sqref="O46">
    <cfRule type="expression" dxfId="42" priority="5" stopIfTrue="1">
      <formula>N46="as"</formula>
    </cfRule>
    <cfRule type="expression" dxfId="41" priority="6" stopIfTrue="1">
      <formula>N46="bs"</formula>
    </cfRule>
  </conditionalFormatting>
  <conditionalFormatting sqref="O62">
    <cfRule type="expression" dxfId="40" priority="3" stopIfTrue="1">
      <formula>N62="as"</formula>
    </cfRule>
    <cfRule type="expression" dxfId="39" priority="4" stopIfTrue="1">
      <formula>N62="bs"</formula>
    </cfRule>
  </conditionalFormatting>
  <conditionalFormatting sqref="O22">
    <cfRule type="expression" dxfId="13" priority="1" stopIfTrue="1">
      <formula>N22="as"</formula>
    </cfRule>
    <cfRule type="expression" dxfId="12" priority="2" stopIfTrue="1">
      <formula>N22="bs"</formula>
    </cfRule>
  </conditionalFormatting>
  <dataValidations count="1">
    <dataValidation type="list" allowBlank="1" showInputMessage="1" sqref="K10 K18 K26 K34 K42 K50 K58 K66 M14 M30 M46 M62 M55 M23 M38">
      <formula1>$S$7:$S$16</formula1>
    </dataValidation>
  </dataValidations>
  <printOptions horizontalCentered="1"/>
  <pageMargins left="0.35433070866141736" right="0.35433070866141736" top="0.35433070866141736" bottom="0.35433070866141736" header="0" footer="0"/>
  <pageSetup paperSize="9" scale="9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5]!Jun_Show_CU">
                <anchor moveWithCells="1" sizeWithCells="1">
                  <from>
                    <xdr:col>10</xdr:col>
                    <xdr:colOff>533400</xdr:colOff>
                    <xdr:row>0</xdr:row>
                    <xdr:rowOff>7620</xdr:rowOff>
                  </from>
                  <to>
                    <xdr:col>12</xdr:col>
                    <xdr:colOff>381000</xdr:colOff>
                    <xdr:row>0</xdr:row>
                    <xdr:rowOff>175260</xdr:rowOff>
                  </to>
                </anchor>
              </controlPr>
            </control>
          </mc:Choice>
        </mc:AlternateContent>
        <mc:AlternateContent xmlns:mc="http://schemas.openxmlformats.org/markup-compatibility/2006">
          <mc:Choice Requires="x14">
            <control shapeId="2050" r:id="rId5" name="Button 2">
              <controlPr defaultSize="0" print="0" autoFill="0" autoPict="0" macro="[5]!Jun_Hide_CU">
                <anchor moveWithCells="1" sizeWithCells="1">
                  <from>
                    <xdr:col>10</xdr:col>
                    <xdr:colOff>525780</xdr:colOff>
                    <xdr:row>0</xdr:row>
                    <xdr:rowOff>182880</xdr:rowOff>
                  </from>
                  <to>
                    <xdr:col>12</xdr:col>
                    <xdr:colOff>381000</xdr:colOff>
                    <xdr:row>1</xdr:row>
                    <xdr:rowOff>60960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7">
    <pageSetUpPr fitToPage="1"/>
  </sheetPr>
  <dimension ref="A1:Q72"/>
  <sheetViews>
    <sheetView showGridLines="0" showZeros="0" tabSelected="1" topLeftCell="A25" workbookViewId="0">
      <selection activeCell="S52" sqref="S52"/>
    </sheetView>
  </sheetViews>
  <sheetFormatPr defaultRowHeight="13.8" x14ac:dyDescent="0.25"/>
  <cols>
    <col min="1" max="1" width="3.33203125" customWidth="1"/>
    <col min="2" max="2" width="4.33203125" customWidth="1"/>
    <col min="3" max="3" width="7" customWidth="1"/>
    <col min="4" max="4" width="4.5546875" customWidth="1"/>
    <col min="5" max="5" width="5.88671875" customWidth="1"/>
    <col min="6" max="6" width="17.109375" style="74" customWidth="1"/>
    <col min="7" max="7" width="10.6640625" style="132" customWidth="1"/>
    <col min="8" max="8" width="1.6640625" style="177" customWidth="1"/>
    <col min="9" max="9" width="10.6640625" style="132" customWidth="1"/>
    <col min="10" max="10" width="1.6640625" style="231" customWidth="1"/>
    <col min="11" max="11" width="10.6640625" style="132" customWidth="1"/>
    <col min="12" max="12" width="1.6640625" style="177" customWidth="1"/>
    <col min="13" max="13" width="10.6640625" style="132" customWidth="1"/>
    <col min="14" max="14" width="1.6640625" style="75" customWidth="1"/>
    <col min="15" max="15" width="0" hidden="1" customWidth="1"/>
    <col min="16" max="16" width="8.33203125" customWidth="1"/>
    <col min="17" max="17" width="11.44140625" hidden="1" customWidth="1"/>
  </cols>
  <sheetData>
    <row r="1" spans="1:17" s="7" customFormat="1" ht="21.75" customHeight="1" x14ac:dyDescent="0.25">
      <c r="A1" s="1" t="e">
        <f>'[6]Week SetUp'!$A$6</f>
        <v>#REF!</v>
      </c>
      <c r="B1" s="3"/>
      <c r="C1" s="3"/>
      <c r="D1" s="3"/>
      <c r="E1" s="3"/>
      <c r="F1" s="4"/>
      <c r="G1" s="136" t="s">
        <v>0</v>
      </c>
      <c r="H1" s="135"/>
      <c r="I1" s="123"/>
      <c r="J1" s="135"/>
      <c r="K1" s="178" t="s">
        <v>1</v>
      </c>
      <c r="L1" s="135"/>
      <c r="M1" s="179"/>
      <c r="N1" s="6"/>
    </row>
    <row r="2" spans="1:17" s="12" customFormat="1" x14ac:dyDescent="0.25">
      <c r="A2" s="8" t="str">
        <f>'[6]Week SetUp'!$A$8</f>
        <v>第十六屆福興盃全國大專暨青少年網球錦標賽</v>
      </c>
      <c r="B2" s="10"/>
      <c r="C2" s="10"/>
      <c r="D2" s="10"/>
      <c r="E2" s="10"/>
      <c r="F2" s="11"/>
      <c r="G2" s="136"/>
      <c r="H2" s="138"/>
      <c r="I2" s="123"/>
      <c r="J2" s="138"/>
      <c r="K2" s="181"/>
      <c r="L2" s="138"/>
      <c r="M2" s="181"/>
      <c r="N2" s="11"/>
    </row>
    <row r="3" spans="1:17" s="19" customFormat="1" ht="9.6" x14ac:dyDescent="0.25">
      <c r="A3" s="13" t="s">
        <v>2</v>
      </c>
      <c r="B3" s="14"/>
      <c r="C3" s="15"/>
      <c r="D3" s="13" t="s">
        <v>3</v>
      </c>
      <c r="E3" s="14"/>
      <c r="F3" s="16"/>
      <c r="G3" s="142" t="s">
        <v>4</v>
      </c>
      <c r="H3" s="215"/>
      <c r="I3" s="142"/>
      <c r="J3" s="215"/>
      <c r="K3" s="142"/>
      <c r="L3" s="141"/>
      <c r="M3" s="184"/>
      <c r="N3" s="18" t="s">
        <v>5</v>
      </c>
    </row>
    <row r="4" spans="1:17" s="23" customFormat="1" ht="11.25" customHeight="1" thickBot="1" x14ac:dyDescent="0.3">
      <c r="A4" s="120" t="s">
        <v>128</v>
      </c>
      <c r="B4" s="20"/>
      <c r="C4" s="20"/>
      <c r="D4" s="20" t="str">
        <f>'[6]Week SetUp'!$C$10</f>
        <v>中山網球場</v>
      </c>
      <c r="E4" s="20"/>
      <c r="F4" s="21"/>
      <c r="G4" s="145" t="e">
        <f>'[6]Week SetUp'!$D$10</f>
        <v>#REF!</v>
      </c>
      <c r="H4" s="144"/>
      <c r="I4" s="263" t="str">
        <f>'[6]Week SetUp'!$A$12</f>
        <v>107/2/23~3/01</v>
      </c>
      <c r="J4" s="144"/>
      <c r="K4" s="187"/>
      <c r="L4" s="144"/>
      <c r="M4" s="187"/>
      <c r="N4" s="22" t="str">
        <f>'[6]Week SetUp'!$E$10</f>
        <v>李朝裕</v>
      </c>
    </row>
    <row r="5" spans="1:17" s="31" customFormat="1" ht="9.6" x14ac:dyDescent="0.25">
      <c r="A5" s="24"/>
      <c r="B5" s="26" t="s">
        <v>7</v>
      </c>
      <c r="C5" s="27" t="s">
        <v>8</v>
      </c>
      <c r="D5" s="28"/>
      <c r="E5" s="27" t="s">
        <v>9</v>
      </c>
      <c r="F5" s="29"/>
      <c r="G5" s="149" t="s">
        <v>10</v>
      </c>
      <c r="H5" s="148"/>
      <c r="I5" s="149" t="s">
        <v>11</v>
      </c>
      <c r="J5" s="148"/>
      <c r="K5" s="149" t="s">
        <v>12</v>
      </c>
      <c r="L5" s="148"/>
      <c r="M5" s="149" t="s">
        <v>13</v>
      </c>
      <c r="N5" s="30"/>
    </row>
    <row r="6" spans="1:17" s="31" customFormat="1" ht="3.75" customHeight="1" thickBot="1" x14ac:dyDescent="0.3">
      <c r="A6" s="32"/>
      <c r="B6" s="33"/>
      <c r="C6" s="35"/>
      <c r="D6" s="36"/>
      <c r="E6" s="35"/>
      <c r="F6" s="37"/>
      <c r="G6" s="153"/>
      <c r="H6" s="152"/>
      <c r="I6" s="153"/>
      <c r="J6" s="152"/>
      <c r="K6" s="153"/>
      <c r="L6" s="152"/>
      <c r="M6" s="153"/>
      <c r="N6" s="38"/>
    </row>
    <row r="7" spans="1:17" s="48" customFormat="1" ht="9" customHeight="1" x14ac:dyDescent="0.25">
      <c r="A7" s="39" t="s">
        <v>14</v>
      </c>
      <c r="B7" s="41">
        <v>1</v>
      </c>
      <c r="C7" s="42" t="str">
        <f>UPPER(IF($B7="","",VLOOKUP($B7,[6]四男準備名單!$A$7:$P$70,2)))</f>
        <v>陳冠守</v>
      </c>
      <c r="D7" s="42"/>
      <c r="E7" s="42" t="str">
        <f>IF($B7="","",VLOOKUP($B7,[6]四男準備名單!$A$7:$P$70,4))</f>
        <v>市立龍潭國小</v>
      </c>
      <c r="F7" s="43"/>
      <c r="G7" s="233" t="str">
        <f>UPPER(IF($B7="","",VLOOKUP($B7,[6]四男準備名單!$A$7:$P$70,2)))</f>
        <v>陳冠守</v>
      </c>
      <c r="H7" s="220"/>
      <c r="I7" s="194"/>
      <c r="J7" s="221"/>
      <c r="K7" s="194"/>
      <c r="L7" s="221"/>
      <c r="M7" s="194"/>
      <c r="N7" s="46"/>
      <c r="O7" s="47"/>
      <c r="Q7" s="49" t="e">
        <f>#REF!</f>
        <v>#REF!</v>
      </c>
    </row>
    <row r="8" spans="1:17" s="48" customFormat="1" ht="9" customHeight="1" x14ac:dyDescent="0.25">
      <c r="A8" s="50" t="s">
        <v>15</v>
      </c>
      <c r="B8" s="41">
        <v>55</v>
      </c>
      <c r="C8" s="40" t="str">
        <f>UPPER(IF($B8="","",VLOOKUP($B8,[6]四男準備名單!$A$7:$P$70,2)))</f>
        <v>BYE</v>
      </c>
      <c r="D8" s="40"/>
      <c r="E8" s="40" t="e">
        <f>IF($B8="","",VLOOKUP($B8,[6]四男準備名單!$A$7:$P$70,4))</f>
        <v>#REF!</v>
      </c>
      <c r="F8" s="51"/>
      <c r="G8" s="163"/>
      <c r="H8" s="160"/>
      <c r="I8" s="155" t="str">
        <f>$G$7</f>
        <v>陳冠守</v>
      </c>
      <c r="J8" s="220"/>
      <c r="K8" s="194"/>
      <c r="L8" s="221"/>
      <c r="M8" s="194"/>
      <c r="N8" s="46"/>
      <c r="O8" s="47"/>
      <c r="Q8" s="53" t="e">
        <f>#REF!</f>
        <v>#REF!</v>
      </c>
    </row>
    <row r="9" spans="1:17" s="48" customFormat="1" ht="9" customHeight="1" x14ac:dyDescent="0.25">
      <c r="A9" s="50" t="s">
        <v>16</v>
      </c>
      <c r="B9" s="41">
        <v>28</v>
      </c>
      <c r="C9" s="40" t="str">
        <f>UPPER(IF($B9="","",VLOOKUP($B9,[6]四男準備名單!$A$7:$P$70,2)))</f>
        <v>詹鎮宇</v>
      </c>
      <c r="D9" s="40"/>
      <c r="E9" s="40" t="str">
        <f>IF($B9="","",VLOOKUP($B9,[6]四男準備名單!$A$7:$P$70,4))</f>
        <v>市立福山國小</v>
      </c>
      <c r="F9" s="43"/>
      <c r="G9" s="198" t="str">
        <f>UPPER(IF($B9="","",VLOOKUP($B9,[6]四男準備名單!$A$7:$P$70,2)))</f>
        <v>詹鎮宇</v>
      </c>
      <c r="H9" s="234"/>
      <c r="I9" s="167">
        <v>60</v>
      </c>
      <c r="J9" s="225"/>
      <c r="K9" s="194"/>
      <c r="L9" s="221"/>
      <c r="M9" s="194"/>
      <c r="N9" s="46"/>
      <c r="O9" s="47"/>
      <c r="Q9" s="53" t="e">
        <f>#REF!</f>
        <v>#REF!</v>
      </c>
    </row>
    <row r="10" spans="1:17" s="48" customFormat="1" ht="9" customHeight="1" x14ac:dyDescent="0.25">
      <c r="A10" s="50" t="s">
        <v>17</v>
      </c>
      <c r="B10" s="41">
        <v>24</v>
      </c>
      <c r="C10" s="40" t="str">
        <f>UPPER(IF($B10="","",VLOOKUP($B10,[6]四男準備名單!$A$7:$P$70,2)))</f>
        <v>謝以恩</v>
      </c>
      <c r="D10" s="40"/>
      <c r="E10" s="40" t="str">
        <f>IF($B10="","",VLOOKUP($B10,[6]四男準備名單!$A$7:$P$70,4))</f>
        <v>市立陽明國小</v>
      </c>
      <c r="F10" s="51"/>
      <c r="G10" s="167">
        <v>63</v>
      </c>
      <c r="H10" s="227"/>
      <c r="I10" s="164" t="s">
        <v>18</v>
      </c>
      <c r="J10" s="219"/>
      <c r="K10" s="155" t="str">
        <f t="shared" ref="K10:K11" si="0">I8</f>
        <v>陳冠守</v>
      </c>
      <c r="L10" s="220"/>
      <c r="M10" s="194"/>
      <c r="N10" s="46"/>
      <c r="O10" s="47"/>
      <c r="Q10" s="53" t="e">
        <f>#REF!</f>
        <v>#REF!</v>
      </c>
    </row>
    <row r="11" spans="1:17" s="48" customFormat="1" ht="9.6" customHeight="1" x14ac:dyDescent="0.25">
      <c r="A11" s="50" t="s">
        <v>19</v>
      </c>
      <c r="B11" s="41">
        <v>27</v>
      </c>
      <c r="C11" s="40" t="str">
        <f>UPPER(IF($B11="","",VLOOKUP($B11,[6]四男準備名單!$A$7:$P$70,2)))</f>
        <v>陳冠錡</v>
      </c>
      <c r="D11" s="40"/>
      <c r="E11" s="40" t="str">
        <f>IF($B11="","",VLOOKUP($B11,[6]四男準備名單!$A$7:$P$70,4))</f>
        <v>市立福山國小</v>
      </c>
      <c r="F11" s="43"/>
      <c r="G11" s="198" t="str">
        <f>UPPER(IF($B11="","",VLOOKUP($B11,[6]四男準備名單!$A$7:$P$70,2)))</f>
        <v>陳冠錡</v>
      </c>
      <c r="H11" s="220"/>
      <c r="I11" s="201"/>
      <c r="J11" s="235"/>
      <c r="K11" s="167">
        <f t="shared" si="0"/>
        <v>60</v>
      </c>
      <c r="L11" s="223"/>
      <c r="M11" s="194"/>
      <c r="N11" s="46"/>
      <c r="O11" s="47"/>
      <c r="Q11" s="53" t="e">
        <f>#REF!</f>
        <v>#REF!</v>
      </c>
    </row>
    <row r="12" spans="1:17" s="48" customFormat="1" ht="9.6" customHeight="1" x14ac:dyDescent="0.25">
      <c r="A12" s="50" t="s">
        <v>20</v>
      </c>
      <c r="B12" s="41">
        <v>33</v>
      </c>
      <c r="C12" s="40" t="str">
        <f>UPPER(IF($B12="","",VLOOKUP($B12,[6]四男準備名單!$A$7:$P$70,2)))</f>
        <v>饒睿豐</v>
      </c>
      <c r="D12" s="40"/>
      <c r="E12" s="40" t="str">
        <f>IF($B12="","",VLOOKUP($B12,[6]四男準備名單!$A$7:$P$70,4))</f>
        <v>市立福山國小</v>
      </c>
      <c r="F12" s="51"/>
      <c r="G12" s="167">
        <v>61</v>
      </c>
      <c r="H12" s="160"/>
      <c r="I12" s="155" t="str">
        <f>$G$13</f>
        <v>蔡承恩</v>
      </c>
      <c r="J12" s="236"/>
      <c r="K12" s="194"/>
      <c r="L12" s="225"/>
      <c r="M12" s="194"/>
      <c r="N12" s="46"/>
      <c r="O12" s="47"/>
      <c r="Q12" s="53" t="e">
        <f>#REF!</f>
        <v>#REF!</v>
      </c>
    </row>
    <row r="13" spans="1:17" s="48" customFormat="1" ht="9.6" customHeight="1" x14ac:dyDescent="0.25">
      <c r="A13" s="50" t="s">
        <v>21</v>
      </c>
      <c r="B13" s="41">
        <v>37</v>
      </c>
      <c r="C13" s="40" t="str">
        <f>UPPER(IF($B13="","",VLOOKUP($B13,[6]四男準備名單!$A$7:$P$70,2)))</f>
        <v>吳立晟</v>
      </c>
      <c r="D13" s="40"/>
      <c r="E13" s="40" t="str">
        <f>IF($B13="","",VLOOKUP($B13,[6]四男準備名單!$A$7:$P$70,4))</f>
        <v>市立龍潭國小</v>
      </c>
      <c r="F13" s="43"/>
      <c r="G13" s="155" t="str">
        <f>$C$14</f>
        <v>蔡承恩</v>
      </c>
      <c r="H13" s="226"/>
      <c r="I13" s="167">
        <v>60</v>
      </c>
      <c r="J13" s="227"/>
      <c r="K13" s="194"/>
      <c r="L13" s="225"/>
      <c r="M13" s="194"/>
      <c r="N13" s="46"/>
      <c r="O13" s="47"/>
      <c r="Q13" s="53" t="e">
        <f>#REF!</f>
        <v>#REF!</v>
      </c>
    </row>
    <row r="14" spans="1:17" s="48" customFormat="1" ht="9.6" customHeight="1" x14ac:dyDescent="0.25">
      <c r="A14" s="39" t="s">
        <v>22</v>
      </c>
      <c r="B14" s="41">
        <v>15</v>
      </c>
      <c r="C14" s="42" t="str">
        <f>UPPER(IF($B14="","",VLOOKUP($B14,[6]四男準備名單!$A$7:$P$70,2)))</f>
        <v>蔡承恩</v>
      </c>
      <c r="D14" s="42"/>
      <c r="E14" s="42" t="str">
        <f>IF($B14="","",VLOOKUP($B14,[6]四男準備名單!$A$7:$P$70,4))</f>
        <v>市立永福國小</v>
      </c>
      <c r="F14" s="51"/>
      <c r="G14" s="167">
        <v>60</v>
      </c>
      <c r="H14" s="221"/>
      <c r="I14" s="201"/>
      <c r="J14" s="237"/>
      <c r="K14" s="164" t="s">
        <v>18</v>
      </c>
      <c r="L14" s="219"/>
      <c r="M14" s="155" t="s">
        <v>171</v>
      </c>
      <c r="N14" s="45"/>
      <c r="O14" s="47"/>
      <c r="Q14" s="53" t="e">
        <f>#REF!</f>
        <v>#REF!</v>
      </c>
    </row>
    <row r="15" spans="1:17" s="48" customFormat="1" ht="9.6" customHeight="1" x14ac:dyDescent="0.25">
      <c r="A15" s="39" t="s">
        <v>23</v>
      </c>
      <c r="B15" s="41">
        <v>11</v>
      </c>
      <c r="C15" s="42" t="str">
        <f>UPPER(IF($B15="","",VLOOKUP($B15,[6]四男準備名單!$A$7:$P$70,2)))</f>
        <v>劉苡硯</v>
      </c>
      <c r="D15" s="42"/>
      <c r="E15" s="119" t="s">
        <v>130</v>
      </c>
      <c r="F15" s="43"/>
      <c r="G15" s="155" t="str">
        <f>$C$15</f>
        <v>劉苡硯</v>
      </c>
      <c r="H15" s="220"/>
      <c r="I15" s="194"/>
      <c r="J15" s="221"/>
      <c r="K15" s="194"/>
      <c r="L15" s="225"/>
      <c r="M15" s="202">
        <v>60</v>
      </c>
      <c r="N15" s="58"/>
      <c r="O15" s="47"/>
      <c r="Q15" s="53" t="e">
        <f>#REF!</f>
        <v>#REF!</v>
      </c>
    </row>
    <row r="16" spans="1:17" s="48" customFormat="1" ht="9.6" customHeight="1" thickBot="1" x14ac:dyDescent="0.3">
      <c r="A16" s="50" t="s">
        <v>24</v>
      </c>
      <c r="B16" s="41">
        <v>55</v>
      </c>
      <c r="C16" s="40" t="str">
        <f>UPPER(IF($B16="","",VLOOKUP($B16,[6]四男準備名單!$A$7:$P$70,2)))</f>
        <v>BYE</v>
      </c>
      <c r="D16" s="40"/>
      <c r="E16" s="40" t="e">
        <f>IF($B16="","",VLOOKUP($B16,[6]四男準備名單!$A$7:$P$70,4))</f>
        <v>#REF!</v>
      </c>
      <c r="F16" s="51"/>
      <c r="G16" s="163"/>
      <c r="H16" s="160"/>
      <c r="I16" s="155" t="str">
        <f>$G$15</f>
        <v>劉苡硯</v>
      </c>
      <c r="J16" s="220"/>
      <c r="K16" s="194"/>
      <c r="L16" s="225"/>
      <c r="M16" s="194"/>
      <c r="N16" s="54"/>
      <c r="O16" s="47"/>
      <c r="Q16" s="61" t="e">
        <f>#REF!</f>
        <v>#REF!</v>
      </c>
    </row>
    <row r="17" spans="1:15" s="48" customFormat="1" ht="9.6" customHeight="1" x14ac:dyDescent="0.25">
      <c r="A17" s="50" t="s">
        <v>25</v>
      </c>
      <c r="B17" s="41">
        <v>29</v>
      </c>
      <c r="C17" s="40" t="str">
        <f>UPPER(IF($B17="","",VLOOKUP($B17,[6]四男準備名單!$A$7:$P$70,2)))</f>
        <v>陳宥廷</v>
      </c>
      <c r="D17" s="40"/>
      <c r="E17" s="40" t="str">
        <f>IF($B17="","",VLOOKUP($B17,[6]四男準備名單!$A$7:$P$70,4))</f>
        <v>市立福山國小</v>
      </c>
      <c r="F17" s="43"/>
      <c r="G17" s="198" t="str">
        <f>$C$18</f>
        <v>張溫彥綸</v>
      </c>
      <c r="H17" s="234"/>
      <c r="I17" s="167">
        <v>61</v>
      </c>
      <c r="J17" s="225"/>
      <c r="K17" s="194"/>
      <c r="L17" s="225"/>
      <c r="M17" s="194"/>
      <c r="N17" s="54"/>
      <c r="O17" s="47"/>
    </row>
    <row r="18" spans="1:15" s="48" customFormat="1" ht="9.6" customHeight="1" x14ac:dyDescent="0.25">
      <c r="A18" s="50" t="s">
        <v>26</v>
      </c>
      <c r="B18" s="41">
        <v>52</v>
      </c>
      <c r="C18" s="40" t="str">
        <f>UPPER(IF($B18="","",VLOOKUP($B18,[6]四男準備名單!$A$7:$P$70,2)))</f>
        <v>張溫彥綸</v>
      </c>
      <c r="D18" s="40"/>
      <c r="E18" s="40" t="str">
        <f>IF($B18="","",VLOOKUP($B18,[6]四男準備名單!$A$7:$P$70,4))</f>
        <v>縣立潮昇國小</v>
      </c>
      <c r="F18" s="51"/>
      <c r="G18" s="167">
        <v>60</v>
      </c>
      <c r="H18" s="227"/>
      <c r="I18" s="164" t="s">
        <v>18</v>
      </c>
      <c r="J18" s="219"/>
      <c r="K18" s="155" t="str">
        <f>$I$20</f>
        <v>曹哲豪</v>
      </c>
      <c r="L18" s="226"/>
      <c r="M18" s="194"/>
      <c r="N18" s="54"/>
      <c r="O18" s="47"/>
    </row>
    <row r="19" spans="1:15" s="48" customFormat="1" ht="9.6" customHeight="1" x14ac:dyDescent="0.25">
      <c r="A19" s="50" t="s">
        <v>27</v>
      </c>
      <c r="B19" s="41">
        <v>23</v>
      </c>
      <c r="C19" s="40" t="str">
        <f>UPPER(IF($B19="","",VLOOKUP($B19,[6]四男準備名單!$A$7:$P$70,2)))</f>
        <v>陳彥宇</v>
      </c>
      <c r="D19" s="40"/>
      <c r="E19" s="40" t="str">
        <f>IF($B19="","",VLOOKUP($B19,[6]四男準備名單!$A$7:$P$70,4))</f>
        <v>市立陽明國小</v>
      </c>
      <c r="F19" s="43"/>
      <c r="G19" s="155" t="str">
        <f>$C$20</f>
        <v>董仲禮</v>
      </c>
      <c r="H19" s="220"/>
      <c r="I19" s="201"/>
      <c r="J19" s="235"/>
      <c r="K19" s="167">
        <v>63</v>
      </c>
      <c r="L19" s="221"/>
      <c r="M19" s="194"/>
      <c r="N19" s="54"/>
      <c r="O19" s="47"/>
    </row>
    <row r="20" spans="1:15" s="48" customFormat="1" ht="9.6" customHeight="1" x14ac:dyDescent="0.25">
      <c r="A20" s="50" t="s">
        <v>28</v>
      </c>
      <c r="B20" s="41">
        <v>38</v>
      </c>
      <c r="C20" s="40" t="str">
        <f>UPPER(IF($B20="","",VLOOKUP($B20,[6]四男準備名單!$A$7:$P$70,2)))</f>
        <v>董仲禮</v>
      </c>
      <c r="D20" s="40"/>
      <c r="E20" s="40" t="str">
        <f>IF($B20="","",VLOOKUP($B20,[6]四男準備名單!$A$7:$P$70,4))</f>
        <v>高雄美國學校</v>
      </c>
      <c r="F20" s="51"/>
      <c r="G20" s="167">
        <v>61</v>
      </c>
      <c r="H20" s="160"/>
      <c r="I20" s="155" t="str">
        <f>$G$21</f>
        <v>曹哲豪</v>
      </c>
      <c r="J20" s="236"/>
      <c r="K20" s="194"/>
      <c r="L20" s="221"/>
      <c r="M20" s="194"/>
      <c r="N20" s="54"/>
      <c r="O20" s="47"/>
    </row>
    <row r="21" spans="1:15" s="48" customFormat="1" ht="9.6" customHeight="1" x14ac:dyDescent="0.25">
      <c r="A21" s="50" t="s">
        <v>29</v>
      </c>
      <c r="B21" s="41">
        <v>55</v>
      </c>
      <c r="C21" s="40" t="str">
        <f>UPPER(IF($B21="","",VLOOKUP($B21,[6]四男準備名單!$A$7:$P$70,2)))</f>
        <v>BYE</v>
      </c>
      <c r="D21" s="40"/>
      <c r="E21" s="40" t="e">
        <f>IF($B21="","",VLOOKUP($B21,[6]四男準備名單!$A$7:$P$70,4))</f>
        <v>#REF!</v>
      </c>
      <c r="F21" s="43"/>
      <c r="G21" s="155" t="str">
        <f>$C$22</f>
        <v>曹哲豪</v>
      </c>
      <c r="H21" s="226"/>
      <c r="I21" s="167">
        <v>60</v>
      </c>
      <c r="J21" s="227"/>
      <c r="K21" s="194"/>
      <c r="L21" s="221"/>
      <c r="M21" s="194"/>
      <c r="N21" s="54"/>
      <c r="O21" s="47"/>
    </row>
    <row r="22" spans="1:15" s="48" customFormat="1" ht="9" customHeight="1" x14ac:dyDescent="0.25">
      <c r="A22" s="39" t="s">
        <v>30</v>
      </c>
      <c r="B22" s="41">
        <v>7</v>
      </c>
      <c r="C22" s="42" t="str">
        <f>UPPER(IF($B22="","",VLOOKUP($B22,[6]四男準備名單!$A$7:$P$70,2)))</f>
        <v>曹哲豪</v>
      </c>
      <c r="D22" s="42"/>
      <c r="E22" s="42" t="str">
        <f>IF($B22="","",VLOOKUP($B22,[6]四男準備名單!$A$7:$P$70,4))</f>
        <v>縣立花壇國小</v>
      </c>
      <c r="F22" s="51"/>
      <c r="G22" s="163"/>
      <c r="H22" s="221"/>
      <c r="I22" s="201"/>
      <c r="J22" s="237"/>
      <c r="K22" s="257" t="s">
        <v>31</v>
      </c>
      <c r="L22" s="239"/>
      <c r="M22" s="155" t="s">
        <v>171</v>
      </c>
      <c r="N22" s="62"/>
      <c r="O22" s="47"/>
    </row>
    <row r="23" spans="1:15" s="48" customFormat="1" ht="9.6" customHeight="1" x14ac:dyDescent="0.25">
      <c r="A23" s="39" t="s">
        <v>32</v>
      </c>
      <c r="B23" s="41">
        <v>3</v>
      </c>
      <c r="C23" s="42" t="str">
        <f>UPPER(IF($B23="","",VLOOKUP($B23,[6]四男準備名單!$A$7:$P$70,2)))</f>
        <v>曾子淵</v>
      </c>
      <c r="D23" s="42"/>
      <c r="E23" s="42" t="str">
        <f>IF($B23="","",VLOOKUP($B23,[6]四男準備名單!$A$7:$P$70,4))</f>
        <v>市立三民區民族國小</v>
      </c>
      <c r="F23" s="43"/>
      <c r="G23" s="155" t="str">
        <f>$C$23</f>
        <v>曾子淵</v>
      </c>
      <c r="H23" s="220"/>
      <c r="I23" s="194"/>
      <c r="J23" s="221"/>
      <c r="K23" s="164" t="s">
        <v>18</v>
      </c>
      <c r="L23" s="240"/>
      <c r="M23" s="241">
        <v>81</v>
      </c>
      <c r="N23" s="63"/>
      <c r="O23" s="47"/>
    </row>
    <row r="24" spans="1:15" s="48" customFormat="1" ht="9.6" customHeight="1" x14ac:dyDescent="0.25">
      <c r="A24" s="50" t="s">
        <v>33</v>
      </c>
      <c r="B24" s="41">
        <v>55</v>
      </c>
      <c r="C24" s="40" t="str">
        <f>UPPER(IF($B24="","",VLOOKUP($B24,[6]四男準備名單!$A$7:$P$70,2)))</f>
        <v>BYE</v>
      </c>
      <c r="D24" s="40"/>
      <c r="E24" s="40" t="e">
        <f>IF($B24="","",VLOOKUP($B24,[6]四男準備名單!$A$7:$P$70,4))</f>
        <v>#REF!</v>
      </c>
      <c r="F24" s="51"/>
      <c r="G24" s="163"/>
      <c r="H24" s="160"/>
      <c r="I24" s="155" t="str">
        <f>$G$23</f>
        <v>曾子淵</v>
      </c>
      <c r="J24" s="220"/>
      <c r="K24" s="194"/>
      <c r="L24" s="221"/>
      <c r="M24" s="194"/>
      <c r="N24" s="54"/>
      <c r="O24" s="47"/>
    </row>
    <row r="25" spans="1:15" s="48" customFormat="1" ht="9.6" customHeight="1" x14ac:dyDescent="0.25">
      <c r="A25" s="50" t="s">
        <v>34</v>
      </c>
      <c r="B25" s="41">
        <v>47</v>
      </c>
      <c r="C25" s="40" t="str">
        <f>UPPER(IF($B25="","",VLOOKUP($B25,[6]四男準備名單!$A$7:$P$70,2)))</f>
        <v>林聖鈞</v>
      </c>
      <c r="D25" s="40"/>
      <c r="E25" s="40" t="str">
        <f>IF($B25="","",VLOOKUP($B25,[6]四男準備名單!$A$7:$P$70,4))</f>
        <v>縣立僑光國小</v>
      </c>
      <c r="F25" s="43"/>
      <c r="G25" s="155" t="str">
        <f>$C$25</f>
        <v>林聖鈞</v>
      </c>
      <c r="H25" s="234"/>
      <c r="I25" s="167">
        <v>60</v>
      </c>
      <c r="J25" s="225"/>
      <c r="K25" s="194"/>
      <c r="L25" s="221"/>
      <c r="M25" s="194"/>
      <c r="N25" s="54"/>
      <c r="O25" s="47"/>
    </row>
    <row r="26" spans="1:15" s="48" customFormat="1" ht="9.6" customHeight="1" x14ac:dyDescent="0.25">
      <c r="A26" s="50" t="s">
        <v>35</v>
      </c>
      <c r="B26" s="41">
        <v>35</v>
      </c>
      <c r="C26" s="40" t="str">
        <f>UPPER(IF($B26="","",VLOOKUP($B26,[6]四男準備名單!$A$7:$P$70,2)))</f>
        <v>張騰中</v>
      </c>
      <c r="D26" s="40"/>
      <c r="E26" s="40" t="str">
        <f>IF($B26="","",VLOOKUP($B26,[6]四男準備名單!$A$7:$P$70,4))</f>
        <v>市立龍華國小　</v>
      </c>
      <c r="F26" s="51"/>
      <c r="G26" s="167" t="s">
        <v>131</v>
      </c>
      <c r="H26" s="227"/>
      <c r="I26" s="164" t="s">
        <v>18</v>
      </c>
      <c r="J26" s="219"/>
      <c r="K26" s="155" t="str">
        <f>$I$24</f>
        <v>曾子淵</v>
      </c>
      <c r="L26" s="220"/>
      <c r="M26" s="194"/>
      <c r="N26" s="54"/>
      <c r="O26" s="47"/>
    </row>
    <row r="27" spans="1:15" s="48" customFormat="1" ht="9.6" customHeight="1" x14ac:dyDescent="0.25">
      <c r="A27" s="50" t="s">
        <v>36</v>
      </c>
      <c r="B27" s="41">
        <v>19</v>
      </c>
      <c r="C27" s="40" t="str">
        <f>UPPER(IF($B27="","",VLOOKUP($B27,[6]四男準備名單!$A$7:$P$70,2)))</f>
        <v>郭載元</v>
      </c>
      <c r="D27" s="40"/>
      <c r="E27" s="40" t="str">
        <f>IF($B27="","",VLOOKUP($B27,[6]四男準備名單!$A$7:$P$70,4))</f>
        <v>市立東信國小</v>
      </c>
      <c r="F27" s="43"/>
      <c r="G27" s="155" t="str">
        <f>$C$27</f>
        <v>郭載元</v>
      </c>
      <c r="H27" s="220"/>
      <c r="I27" s="201"/>
      <c r="J27" s="235"/>
      <c r="K27" s="167">
        <v>61</v>
      </c>
      <c r="L27" s="223"/>
      <c r="M27" s="194"/>
      <c r="N27" s="54"/>
      <c r="O27" s="47"/>
    </row>
    <row r="28" spans="1:15" s="48" customFormat="1" ht="9.6" customHeight="1" x14ac:dyDescent="0.25">
      <c r="A28" s="50" t="s">
        <v>37</v>
      </c>
      <c r="B28" s="41">
        <v>44</v>
      </c>
      <c r="C28" s="40" t="str">
        <f>UPPER(IF($B28="","",VLOOKUP($B28,[6]四男準備名單!$A$7:$P$70,2)))</f>
        <v>陳亞成</v>
      </c>
      <c r="D28" s="40"/>
      <c r="E28" s="40" t="str">
        <f>IF($B28="","",VLOOKUP($B28,[6]四男準備名單!$A$7:$P$70,4))</f>
        <v>縣立瑞光國小</v>
      </c>
      <c r="F28" s="51"/>
      <c r="G28" s="167">
        <v>62</v>
      </c>
      <c r="H28" s="160"/>
      <c r="I28" s="155" t="str">
        <f>$C$30</f>
        <v>許家程</v>
      </c>
      <c r="J28" s="236"/>
      <c r="K28" s="194"/>
      <c r="L28" s="225"/>
      <c r="M28" s="194"/>
      <c r="N28" s="54"/>
      <c r="O28" s="47"/>
    </row>
    <row r="29" spans="1:15" s="48" customFormat="1" ht="9.6" customHeight="1" x14ac:dyDescent="0.25">
      <c r="A29" s="50" t="s">
        <v>38</v>
      </c>
      <c r="B29" s="41">
        <v>30</v>
      </c>
      <c r="C29" s="40" t="str">
        <f>UPPER(IF($B29="","",VLOOKUP($B29,[6]四男準備名單!$A$7:$P$70,2)))</f>
        <v>李皇賜</v>
      </c>
      <c r="D29" s="40"/>
      <c r="E29" s="40" t="str">
        <f>IF($B29="","",VLOOKUP($B29,[6]四男準備名單!$A$7:$P$70,4))</f>
        <v>市立福山國小</v>
      </c>
      <c r="F29" s="43"/>
      <c r="G29" s="233" t="str">
        <f>$C$30</f>
        <v>許家程</v>
      </c>
      <c r="H29" s="226"/>
      <c r="I29" s="167">
        <v>62</v>
      </c>
      <c r="J29" s="227"/>
      <c r="K29" s="194"/>
      <c r="L29" s="225"/>
      <c r="M29" s="194"/>
      <c r="N29" s="54"/>
      <c r="O29" s="47"/>
    </row>
    <row r="30" spans="1:15" s="48" customFormat="1" ht="9.6" customHeight="1" x14ac:dyDescent="0.25">
      <c r="A30" s="39" t="s">
        <v>39</v>
      </c>
      <c r="B30" s="41">
        <v>16</v>
      </c>
      <c r="C30" s="42" t="str">
        <f>UPPER(IF($B30="","",VLOOKUP($B30,[6]四男準備名單!$A$7:$P$70,2)))</f>
        <v>許家程</v>
      </c>
      <c r="D30" s="42"/>
      <c r="E30" s="42" t="str">
        <f>IF($B30="","",VLOOKUP($B30,[6]四男準備名單!$A$7:$P$70,4))</f>
        <v>縣立海豐國小</v>
      </c>
      <c r="F30" s="51"/>
      <c r="G30" s="167">
        <v>60</v>
      </c>
      <c r="H30" s="221"/>
      <c r="I30" s="201"/>
      <c r="J30" s="237"/>
      <c r="K30" s="164" t="s">
        <v>18</v>
      </c>
      <c r="L30" s="219"/>
      <c r="M30" s="155" t="str">
        <f>$I$24</f>
        <v>曾子淵</v>
      </c>
      <c r="N30" s="59"/>
      <c r="O30" s="47"/>
    </row>
    <row r="31" spans="1:15" s="48" customFormat="1" ht="9.6" customHeight="1" x14ac:dyDescent="0.25">
      <c r="A31" s="39" t="s">
        <v>40</v>
      </c>
      <c r="B31" s="41">
        <v>10</v>
      </c>
      <c r="C31" s="42" t="str">
        <f>UPPER(IF($B31="","",VLOOKUP($B31,[6]四男準備名單!$A$7:$P$70,2)))</f>
        <v>毛冠淮</v>
      </c>
      <c r="D31" s="42"/>
      <c r="E31" s="42" t="str">
        <f>IF($B31="","",VLOOKUP($B31,[6]四男準備名單!$A$7:$P$70,4))</f>
        <v>國立屏東教大實小</v>
      </c>
      <c r="F31" s="43"/>
      <c r="G31" s="155" t="str">
        <f>$C$31</f>
        <v>毛冠淮</v>
      </c>
      <c r="H31" s="220"/>
      <c r="I31" s="194"/>
      <c r="J31" s="221"/>
      <c r="K31" s="194"/>
      <c r="L31" s="225"/>
      <c r="M31" s="167">
        <v>61</v>
      </c>
      <c r="N31" s="55"/>
      <c r="O31" s="47"/>
    </row>
    <row r="32" spans="1:15" s="48" customFormat="1" ht="9.6" customHeight="1" x14ac:dyDescent="0.25">
      <c r="A32" s="50" t="s">
        <v>41</v>
      </c>
      <c r="B32" s="41">
        <v>55</v>
      </c>
      <c r="C32" s="40" t="str">
        <f>UPPER(IF($B32="","",VLOOKUP($B32,[6]四男準備名單!$A$7:$P$70,2)))</f>
        <v>BYE</v>
      </c>
      <c r="D32" s="40"/>
      <c r="E32" s="40" t="e">
        <f>IF($B32="","",VLOOKUP($B32,[6]四男準備名單!$A$7:$P$70,4))</f>
        <v>#REF!</v>
      </c>
      <c r="F32" s="51"/>
      <c r="G32" s="163"/>
      <c r="H32" s="160"/>
      <c r="I32" s="155" t="str">
        <f>$G$31</f>
        <v>毛冠淮</v>
      </c>
      <c r="J32" s="220"/>
      <c r="K32" s="194"/>
      <c r="L32" s="225"/>
      <c r="M32" s="194"/>
      <c r="N32" s="55"/>
      <c r="O32" s="47"/>
    </row>
    <row r="33" spans="1:15" s="48" customFormat="1" ht="9.6" customHeight="1" x14ac:dyDescent="0.25">
      <c r="A33" s="50" t="s">
        <v>42</v>
      </c>
      <c r="B33" s="41">
        <v>21</v>
      </c>
      <c r="C33" s="40" t="str">
        <f>UPPER(IF($B33="","",VLOOKUP($B33,[6]四男準備名單!$A$7:$P$70,2)))</f>
        <v>張硯勛</v>
      </c>
      <c r="D33" s="40"/>
      <c r="E33" s="40" t="str">
        <f>IF($B33="","",VLOOKUP($B33,[6]四男準備名單!$A$7:$P$70,4))</f>
        <v>市立陽明國小</v>
      </c>
      <c r="F33" s="43"/>
      <c r="G33" s="155" t="str">
        <f>$C$34</f>
        <v>成書宇</v>
      </c>
      <c r="H33" s="234"/>
      <c r="I33" s="167">
        <v>60</v>
      </c>
      <c r="J33" s="225"/>
      <c r="K33" s="194"/>
      <c r="L33" s="225"/>
      <c r="M33" s="194"/>
      <c r="N33" s="55"/>
      <c r="O33" s="47"/>
    </row>
    <row r="34" spans="1:15" s="48" customFormat="1" ht="9.6" customHeight="1" x14ac:dyDescent="0.25">
      <c r="A34" s="50" t="s">
        <v>43</v>
      </c>
      <c r="B34" s="41">
        <v>41</v>
      </c>
      <c r="C34" s="40" t="str">
        <f>UPPER(IF($B34="","",VLOOKUP($B34,[6]四男準備名單!$A$7:$P$70,2)))</f>
        <v>成書宇</v>
      </c>
      <c r="D34" s="40"/>
      <c r="E34" s="40" t="str">
        <f>IF($B34="","",VLOOKUP($B34,[6]四男準備名單!$A$7:$P$70,4))</f>
        <v>縣立信義國小</v>
      </c>
      <c r="F34" s="51"/>
      <c r="G34" s="167">
        <v>61</v>
      </c>
      <c r="H34" s="227"/>
      <c r="I34" s="164" t="s">
        <v>18</v>
      </c>
      <c r="J34" s="219"/>
      <c r="K34" s="155" t="str">
        <f>$I$36</f>
        <v>歐子毅</v>
      </c>
      <c r="L34" s="226"/>
      <c r="M34" s="194"/>
      <c r="N34" s="55"/>
      <c r="O34" s="47"/>
    </row>
    <row r="35" spans="1:15" s="48" customFormat="1" ht="9.6" customHeight="1" x14ac:dyDescent="0.25">
      <c r="A35" s="50" t="s">
        <v>44</v>
      </c>
      <c r="B35" s="41">
        <v>32</v>
      </c>
      <c r="C35" s="40" t="str">
        <f>UPPER(IF($B35="","",VLOOKUP($B35,[6]四男準備名單!$A$7:$P$70,2)))</f>
        <v>鄭智遠</v>
      </c>
      <c r="D35" s="40"/>
      <c r="E35" s="40" t="str">
        <f>IF($B35="","",VLOOKUP($B35,[6]四男準備名單!$A$7:$P$70,4))</f>
        <v>市立福山國小</v>
      </c>
      <c r="F35" s="43"/>
      <c r="G35" s="155" t="str">
        <f>$C$36</f>
        <v>朱翊愷</v>
      </c>
      <c r="H35" s="220"/>
      <c r="I35" s="201"/>
      <c r="J35" s="235"/>
      <c r="K35" s="167">
        <v>63</v>
      </c>
      <c r="L35" s="221"/>
      <c r="M35" s="194"/>
      <c r="N35" s="46"/>
      <c r="O35" s="47"/>
    </row>
    <row r="36" spans="1:15" s="48" customFormat="1" ht="9.6" customHeight="1" x14ac:dyDescent="0.25">
      <c r="A36" s="50" t="s">
        <v>45</v>
      </c>
      <c r="B36" s="41">
        <v>26</v>
      </c>
      <c r="C36" s="40" t="str">
        <f>UPPER(IF($B36="","",VLOOKUP($B36,[6]四男準備名單!$A$7:$P$70,2)))</f>
        <v>朱翊愷</v>
      </c>
      <c r="D36" s="40"/>
      <c r="E36" s="40" t="str">
        <f>IF($B36="","",VLOOKUP($B36,[6]四男準備名單!$A$7:$P$70,4))</f>
        <v>市立新甲國小</v>
      </c>
      <c r="F36" s="51"/>
      <c r="G36" s="167" t="s">
        <v>132</v>
      </c>
      <c r="H36" s="160"/>
      <c r="I36" s="155" t="str">
        <f>$G$37</f>
        <v>歐子毅</v>
      </c>
      <c r="J36" s="236"/>
      <c r="K36" s="242" t="s">
        <v>46</v>
      </c>
      <c r="L36" s="243"/>
      <c r="M36" s="242" t="s">
        <v>47</v>
      </c>
      <c r="N36" s="64"/>
      <c r="O36" s="47"/>
    </row>
    <row r="37" spans="1:15" s="48" customFormat="1" ht="9.6" customHeight="1" x14ac:dyDescent="0.25">
      <c r="A37" s="50" t="s">
        <v>48</v>
      </c>
      <c r="B37" s="41">
        <v>55</v>
      </c>
      <c r="C37" s="40" t="str">
        <f>UPPER(IF($B37="","",VLOOKUP($B37,[6]四男準備名單!$A$7:$P$70,2)))</f>
        <v>BYE</v>
      </c>
      <c r="D37" s="40"/>
      <c r="E37" s="40" t="e">
        <f>IF($B37="","",VLOOKUP($B37,[6]四男準備名單!$A$7:$P$70,4))</f>
        <v>#REF!</v>
      </c>
      <c r="F37" s="43"/>
      <c r="G37" s="155" t="str">
        <f>$C$38</f>
        <v>歐子毅</v>
      </c>
      <c r="H37" s="226"/>
      <c r="I37" s="167">
        <v>60</v>
      </c>
      <c r="J37" s="227"/>
      <c r="K37" s="155" t="s">
        <v>171</v>
      </c>
      <c r="L37" s="244"/>
      <c r="M37" s="242"/>
      <c r="N37" s="64"/>
      <c r="O37" s="47"/>
    </row>
    <row r="38" spans="1:15" s="48" customFormat="1" ht="9.6" customHeight="1" x14ac:dyDescent="0.25">
      <c r="A38" s="39" t="s">
        <v>49</v>
      </c>
      <c r="B38" s="41">
        <v>5</v>
      </c>
      <c r="C38" s="42" t="str">
        <f>UPPER(IF($B38="","",VLOOKUP($B38,[6]四男準備名單!$A$7:$P$70,2)))</f>
        <v>歐子毅</v>
      </c>
      <c r="D38" s="42"/>
      <c r="E38" s="42" t="str">
        <f>IF($B38="","",VLOOKUP($B38,[6]四男準備名單!$A$7:$P$70,4))</f>
        <v>市立三民區民族國小</v>
      </c>
      <c r="F38" s="51"/>
      <c r="G38" s="163"/>
      <c r="H38" s="221"/>
      <c r="I38" s="245"/>
      <c r="J38" s="246"/>
      <c r="K38" s="259" t="s">
        <v>18</v>
      </c>
      <c r="L38" s="248"/>
      <c r="M38" s="155" t="s">
        <v>171</v>
      </c>
      <c r="N38" s="65"/>
      <c r="O38" s="47"/>
    </row>
    <row r="39" spans="1:15" s="48" customFormat="1" ht="9.6" customHeight="1" x14ac:dyDescent="0.25">
      <c r="A39" s="39" t="s">
        <v>50</v>
      </c>
      <c r="B39" s="41">
        <v>6</v>
      </c>
      <c r="C39" s="42" t="str">
        <f>UPPER(IF($B39="","",VLOOKUP($B39,[6]四男準備名單!$A$7:$P$70,2)))</f>
        <v>戴奕富</v>
      </c>
      <c r="D39" s="42"/>
      <c r="E39" s="42" t="str">
        <f>IF($B39="","",VLOOKUP($B39,[6]四男準備名單!$A$7:$P$70,4))</f>
        <v>縣立瑞光國小</v>
      </c>
      <c r="F39" s="43"/>
      <c r="G39" s="155" t="str">
        <f>$C$39</f>
        <v>戴奕富</v>
      </c>
      <c r="H39" s="220"/>
      <c r="I39" s="194"/>
      <c r="J39" s="249"/>
      <c r="K39" s="155" t="str">
        <f>$I$68</f>
        <v>陳泓叡</v>
      </c>
      <c r="L39" s="251"/>
      <c r="M39" s="252" t="s">
        <v>213</v>
      </c>
      <c r="N39" s="64"/>
      <c r="O39" s="47"/>
    </row>
    <row r="40" spans="1:15" s="48" customFormat="1" ht="9.6" customHeight="1" x14ac:dyDescent="0.25">
      <c r="A40" s="50" t="s">
        <v>51</v>
      </c>
      <c r="B40" s="41">
        <v>55</v>
      </c>
      <c r="C40" s="40" t="str">
        <f>UPPER(IF($B40="","",VLOOKUP($B40,[6]四男準備名單!$A$7:$P$70,2)))</f>
        <v>BYE</v>
      </c>
      <c r="D40" s="40"/>
      <c r="E40" s="40" t="e">
        <f>IF($B40="","",VLOOKUP($B40,[6]四男準備名單!$A$7:$P$70,4))</f>
        <v>#REF!</v>
      </c>
      <c r="F40" s="51"/>
      <c r="G40" s="163"/>
      <c r="H40" s="160"/>
      <c r="I40" s="155" t="str">
        <f>$G$41</f>
        <v>楊庭禾</v>
      </c>
      <c r="J40" s="220"/>
      <c r="K40" s="261"/>
      <c r="L40" s="243"/>
      <c r="M40" s="261"/>
      <c r="N40" s="64"/>
      <c r="O40" s="47"/>
    </row>
    <row r="41" spans="1:15" s="48" customFormat="1" ht="9.6" customHeight="1" x14ac:dyDescent="0.25">
      <c r="A41" s="50" t="s">
        <v>52</v>
      </c>
      <c r="B41" s="41">
        <v>39</v>
      </c>
      <c r="C41" s="40" t="str">
        <f>UPPER(IF($B41="","",VLOOKUP($B41,[6]四男準備名單!$A$7:$P$70,2)))</f>
        <v>楊庭禾</v>
      </c>
      <c r="D41" s="40"/>
      <c r="E41" s="40" t="str">
        <f>IF($B41="","",VLOOKUP($B41,[6]四男準備名單!$A$7:$P$70,4))</f>
        <v>國立南科國際實驗高中(國小部)</v>
      </c>
      <c r="F41" s="43"/>
      <c r="G41" s="155" t="str">
        <f>$C$41</f>
        <v>楊庭禾</v>
      </c>
      <c r="H41" s="234"/>
      <c r="I41" s="163" t="s">
        <v>136</v>
      </c>
      <c r="J41" s="225"/>
      <c r="K41" s="261"/>
      <c r="L41" s="243"/>
      <c r="M41" s="261"/>
      <c r="N41" s="64"/>
      <c r="O41" s="47"/>
    </row>
    <row r="42" spans="1:15" s="48" customFormat="1" ht="9.6" customHeight="1" x14ac:dyDescent="0.25">
      <c r="A42" s="50" t="s">
        <v>53</v>
      </c>
      <c r="B42" s="41">
        <v>51</v>
      </c>
      <c r="C42" s="40" t="str">
        <f>UPPER(IF($B42="","",VLOOKUP($B42,[6]四男準備名單!$A$7:$P$70,2)))</f>
        <v>林聖喬</v>
      </c>
      <c r="D42" s="40"/>
      <c r="E42" s="40" t="str">
        <f>IF($B42="","",VLOOKUP($B42,[6]四男準備名單!$A$7:$P$70,4))</f>
        <v>縣立僑光國小</v>
      </c>
      <c r="F42" s="51"/>
      <c r="G42" s="167" t="s">
        <v>133</v>
      </c>
      <c r="H42" s="227"/>
      <c r="I42" s="264" t="s">
        <v>18</v>
      </c>
      <c r="J42" s="219"/>
      <c r="K42" s="155" t="str">
        <f>$I$44</f>
        <v>王彥珺</v>
      </c>
      <c r="L42" s="220"/>
      <c r="M42" s="194"/>
      <c r="N42" s="46"/>
      <c r="O42" s="47"/>
    </row>
    <row r="43" spans="1:15" s="48" customFormat="1" ht="9.6" customHeight="1" x14ac:dyDescent="0.25">
      <c r="A43" s="50" t="s">
        <v>54</v>
      </c>
      <c r="B43" s="41">
        <v>17</v>
      </c>
      <c r="C43" s="40" t="str">
        <f>UPPER(IF($B43="","",VLOOKUP($B43,[6]四男準備名單!$A$7:$P$70,2)))</f>
        <v>楊哲安</v>
      </c>
      <c r="D43" s="40"/>
      <c r="E43" s="40" t="str">
        <f>IF($B43="","",VLOOKUP($B43,[6]四男準備名單!$A$7:$P$70,4))</f>
        <v>市立三民區民族國小</v>
      </c>
      <c r="F43" s="43"/>
      <c r="G43" s="155" t="str">
        <f>$C$44</f>
        <v>鄭程翔</v>
      </c>
      <c r="H43" s="220"/>
      <c r="I43" s="201"/>
      <c r="J43" s="235"/>
      <c r="K43" s="167">
        <v>61</v>
      </c>
      <c r="L43" s="223"/>
      <c r="M43" s="194"/>
      <c r="N43" s="46"/>
      <c r="O43" s="47"/>
    </row>
    <row r="44" spans="1:15" s="48" customFormat="1" ht="9.6" customHeight="1" x14ac:dyDescent="0.25">
      <c r="A44" s="50" t="s">
        <v>55</v>
      </c>
      <c r="B44" s="41">
        <v>20</v>
      </c>
      <c r="C44" s="40" t="str">
        <f>UPPER(IF($B44="","",VLOOKUP($B44,[6]四男準備名單!$A$7:$P$70,2)))</f>
        <v>鄭程翔</v>
      </c>
      <c r="D44" s="40"/>
      <c r="E44" s="40" t="str">
        <f>IF($B44="","",VLOOKUP($B44,[6]四男準備名單!$A$7:$P$70,4))</f>
        <v>市立油廠國小</v>
      </c>
      <c r="F44" s="51"/>
      <c r="G44" s="167">
        <v>61</v>
      </c>
      <c r="H44" s="160"/>
      <c r="I44" s="155" t="str">
        <f>$G$45</f>
        <v>王彥珺</v>
      </c>
      <c r="J44" s="236"/>
      <c r="K44" s="194"/>
      <c r="L44" s="225"/>
      <c r="M44" s="194"/>
      <c r="N44" s="46"/>
      <c r="O44" s="47"/>
    </row>
    <row r="45" spans="1:15" s="48" customFormat="1" ht="9.6" customHeight="1" x14ac:dyDescent="0.25">
      <c r="A45" s="50" t="s">
        <v>56</v>
      </c>
      <c r="B45" s="41">
        <v>55</v>
      </c>
      <c r="C45" s="40" t="str">
        <f>UPPER(IF($B45="","",VLOOKUP($B45,[6]四男準備名單!$A$7:$P$70,2)))</f>
        <v>BYE</v>
      </c>
      <c r="D45" s="40"/>
      <c r="E45" s="40" t="e">
        <f>IF($B45="","",VLOOKUP($B45,[6]四男準備名單!$A$7:$P$70,4))</f>
        <v>#REF!</v>
      </c>
      <c r="F45" s="43"/>
      <c r="G45" s="155" t="str">
        <f>$C$46</f>
        <v>王彥珺</v>
      </c>
      <c r="H45" s="226"/>
      <c r="I45" s="167">
        <v>61</v>
      </c>
      <c r="J45" s="227"/>
      <c r="K45" s="194"/>
      <c r="L45" s="225"/>
      <c r="M45" s="194"/>
      <c r="N45" s="46"/>
      <c r="O45" s="47"/>
    </row>
    <row r="46" spans="1:15" s="48" customFormat="1" ht="9.6" customHeight="1" x14ac:dyDescent="0.25">
      <c r="A46" s="39" t="s">
        <v>57</v>
      </c>
      <c r="B46" s="41">
        <v>12</v>
      </c>
      <c r="C46" s="42" t="str">
        <f>UPPER(IF($B46="","",VLOOKUP($B46,[6]四男準備名單!$A$7:$P$70,2)))</f>
        <v>王彥珺</v>
      </c>
      <c r="D46" s="42"/>
      <c r="E46" s="42" t="str">
        <f>IF($B46="","",VLOOKUP($B46,[6]四男準備名單!$A$7:$P$70,4))</f>
        <v>市立林森國小</v>
      </c>
      <c r="F46" s="51"/>
      <c r="G46" s="163"/>
      <c r="H46" s="221"/>
      <c r="I46" s="245"/>
      <c r="J46" s="237"/>
      <c r="K46" s="164" t="s">
        <v>18</v>
      </c>
      <c r="L46" s="219"/>
      <c r="M46" s="155" t="s">
        <v>176</v>
      </c>
      <c r="N46" s="45"/>
      <c r="O46" s="47"/>
    </row>
    <row r="47" spans="1:15" s="48" customFormat="1" ht="9.6" customHeight="1" x14ac:dyDescent="0.25">
      <c r="A47" s="39" t="s">
        <v>58</v>
      </c>
      <c r="B47" s="41">
        <v>14</v>
      </c>
      <c r="C47" s="42" t="str">
        <f>UPPER(IF($B47="","",VLOOKUP($B47,[6]四男準備名單!$A$7:$P$70,2)))</f>
        <v>李祐澄</v>
      </c>
      <c r="D47" s="42"/>
      <c r="E47" s="42" t="str">
        <f>IF($B47="","",VLOOKUP($B47,[6]四男準備名單!$A$7:$P$70,4))</f>
        <v>市立沙鹿國小</v>
      </c>
      <c r="F47" s="43"/>
      <c r="G47" s="155" t="str">
        <f>$C$47</f>
        <v>李祐澄</v>
      </c>
      <c r="H47" s="220"/>
      <c r="I47" s="194"/>
      <c r="J47" s="221"/>
      <c r="K47" s="194"/>
      <c r="L47" s="225"/>
      <c r="M47" s="167" t="s">
        <v>177</v>
      </c>
      <c r="N47" s="58"/>
      <c r="O47" s="47"/>
    </row>
    <row r="48" spans="1:15" s="48" customFormat="1" ht="9.6" customHeight="1" x14ac:dyDescent="0.25">
      <c r="A48" s="50" t="s">
        <v>59</v>
      </c>
      <c r="B48" s="41">
        <v>46</v>
      </c>
      <c r="C48" s="40" t="str">
        <f>UPPER(IF($B48="","",VLOOKUP($B48,[6]四男準備名單!$A$7:$P$70,2)))</f>
        <v>洪柏勛</v>
      </c>
      <c r="D48" s="40"/>
      <c r="E48" s="40" t="str">
        <f>IF($B48="","",VLOOKUP($B48,[6]四男準備名單!$A$7:$P$70,4))</f>
        <v>縣立僑光國小</v>
      </c>
      <c r="F48" s="51"/>
      <c r="G48" s="167">
        <v>61</v>
      </c>
      <c r="H48" s="160"/>
      <c r="I48" s="155" t="str">
        <f>$G$49</f>
        <v>陳極語</v>
      </c>
      <c r="J48" s="220"/>
      <c r="K48" s="194"/>
      <c r="L48" s="225"/>
      <c r="M48" s="194"/>
      <c r="N48" s="54"/>
      <c r="O48" s="47"/>
    </row>
    <row r="49" spans="1:15" s="48" customFormat="1" ht="9.6" customHeight="1" x14ac:dyDescent="0.25">
      <c r="A49" s="50" t="s">
        <v>60</v>
      </c>
      <c r="B49" s="41">
        <v>40</v>
      </c>
      <c r="C49" s="40" t="str">
        <f>UPPER(IF($B49="","",VLOOKUP($B49,[6]四男準備名單!$A$7:$P$70,2)))</f>
        <v>趙嶍椲</v>
      </c>
      <c r="D49" s="40"/>
      <c r="E49" s="40" t="str">
        <f>IF($B49="","",VLOOKUP($B49,[6]四男準備名單!$A$7:$P$70,4))</f>
        <v>縣立信義國小</v>
      </c>
      <c r="F49" s="43"/>
      <c r="G49" s="155" t="str">
        <f>$C$50</f>
        <v>陳極語</v>
      </c>
      <c r="H49" s="234"/>
      <c r="I49" s="167">
        <v>60</v>
      </c>
      <c r="J49" s="225"/>
      <c r="K49" s="194"/>
      <c r="L49" s="225"/>
      <c r="M49" s="194"/>
      <c r="N49" s="54"/>
      <c r="O49" s="47"/>
    </row>
    <row r="50" spans="1:15" s="48" customFormat="1" ht="9.6" customHeight="1" x14ac:dyDescent="0.25">
      <c r="A50" s="50" t="s">
        <v>61</v>
      </c>
      <c r="B50" s="41">
        <v>43</v>
      </c>
      <c r="C50" s="40" t="str">
        <f>UPPER(IF($B50="","",VLOOKUP($B50,[6]四男準備名單!$A$7:$P$70,2)))</f>
        <v>陳極語</v>
      </c>
      <c r="D50" s="40"/>
      <c r="E50" s="40" t="str">
        <f>IF($B50="","",VLOOKUP($B50,[6]四男準備名單!$A$7:$P$70,4))</f>
        <v>縣立勝利國小</v>
      </c>
      <c r="F50" s="51"/>
      <c r="G50" s="167">
        <v>64</v>
      </c>
      <c r="H50" s="227"/>
      <c r="I50" s="164" t="s">
        <v>18</v>
      </c>
      <c r="J50" s="219"/>
      <c r="K50" s="155" t="str">
        <f>$I$52</f>
        <v>王啟安</v>
      </c>
      <c r="L50" s="226"/>
      <c r="M50" s="194"/>
      <c r="N50" s="54"/>
      <c r="O50" s="47"/>
    </row>
    <row r="51" spans="1:15" s="48" customFormat="1" ht="9.6" customHeight="1" x14ac:dyDescent="0.25">
      <c r="A51" s="50" t="s">
        <v>62</v>
      </c>
      <c r="B51" s="41">
        <v>18</v>
      </c>
      <c r="C51" s="40" t="str">
        <f>UPPER(IF($B51="","",VLOOKUP($B51,[6]四男準備名單!$A$7:$P$70,2)))</f>
        <v>吳建暉</v>
      </c>
      <c r="D51" s="40"/>
      <c r="E51" s="40" t="str">
        <f>IF($B51="","",VLOOKUP($B51,[6]四男準備名單!$A$7:$P$70,4))</f>
        <v>市立光武國小</v>
      </c>
      <c r="F51" s="43"/>
      <c r="G51" s="155" t="str">
        <f>$C$51</f>
        <v>吳建暉</v>
      </c>
      <c r="H51" s="220"/>
      <c r="I51" s="201"/>
      <c r="J51" s="235"/>
      <c r="K51" s="167">
        <v>60</v>
      </c>
      <c r="L51" s="221"/>
      <c r="M51" s="194"/>
      <c r="N51" s="54"/>
      <c r="O51" s="47"/>
    </row>
    <row r="52" spans="1:15" s="48" customFormat="1" ht="9.6" customHeight="1" x14ac:dyDescent="0.25">
      <c r="A52" s="50" t="s">
        <v>63</v>
      </c>
      <c r="B52" s="41">
        <v>50</v>
      </c>
      <c r="C52" s="40" t="str">
        <f>UPPER(IF($B52="","",VLOOKUP($B52,[6]四男準備名單!$A$7:$P$70,2)))</f>
        <v>曾偉銓</v>
      </c>
      <c r="D52" s="40"/>
      <c r="E52" s="40" t="str">
        <f>IF($B52="","",VLOOKUP($B52,[6]四男準備名單!$A$7:$P$70,4))</f>
        <v>縣立僑光國小</v>
      </c>
      <c r="F52" s="51"/>
      <c r="G52" s="167">
        <v>60</v>
      </c>
      <c r="H52" s="160"/>
      <c r="I52" s="155" t="str">
        <f>$G$53</f>
        <v>王啟安</v>
      </c>
      <c r="J52" s="236"/>
      <c r="K52" s="194"/>
      <c r="L52" s="221"/>
      <c r="M52" s="194"/>
      <c r="N52" s="54"/>
      <c r="O52" s="47"/>
    </row>
    <row r="53" spans="1:15" s="48" customFormat="1" ht="9.6" customHeight="1" x14ac:dyDescent="0.25">
      <c r="A53" s="50" t="s">
        <v>64</v>
      </c>
      <c r="B53" s="41">
        <v>55</v>
      </c>
      <c r="C53" s="40" t="str">
        <f>UPPER(IF($B53="","",VLOOKUP($B53,[6]四男準備名單!$A$7:$P$70,2)))</f>
        <v>BYE</v>
      </c>
      <c r="D53" s="40"/>
      <c r="E53" s="40" t="e">
        <f>IF($B53="","",VLOOKUP($B53,[6]四男準備名單!$A$7:$P$70,4))</f>
        <v>#REF!</v>
      </c>
      <c r="F53" s="43"/>
      <c r="G53" s="155" t="str">
        <f>$C$54</f>
        <v>王啟安</v>
      </c>
      <c r="H53" s="226"/>
      <c r="I53" s="167">
        <v>61</v>
      </c>
      <c r="J53" s="227"/>
      <c r="K53" s="194"/>
      <c r="L53" s="221"/>
      <c r="M53" s="194"/>
      <c r="N53" s="54"/>
      <c r="O53" s="47"/>
    </row>
    <row r="54" spans="1:15" s="48" customFormat="1" ht="9.6" customHeight="1" x14ac:dyDescent="0.25">
      <c r="A54" s="39" t="s">
        <v>65</v>
      </c>
      <c r="B54" s="41">
        <v>4</v>
      </c>
      <c r="C54" s="42" t="str">
        <f>UPPER(IF($B54="","",VLOOKUP($B54,[6]四男準備名單!$A$7:$P$70,2)))</f>
        <v>王啟安</v>
      </c>
      <c r="D54" s="42"/>
      <c r="E54" s="42" t="str">
        <f>IF($B54="","",VLOOKUP($B54,[6]四男準備名單!$A$7:$P$70,4))</f>
        <v>國立南科國際實驗高中(國小部)</v>
      </c>
      <c r="F54" s="51"/>
      <c r="G54" s="163"/>
      <c r="H54" s="221"/>
      <c r="I54" s="201"/>
      <c r="J54" s="237"/>
      <c r="K54" s="257" t="s">
        <v>66</v>
      </c>
      <c r="L54" s="239"/>
      <c r="M54" s="155" t="str">
        <f>$I$68</f>
        <v>陳泓叡</v>
      </c>
      <c r="N54" s="62"/>
      <c r="O54" s="47"/>
    </row>
    <row r="55" spans="1:15" s="48" customFormat="1" ht="9.6" customHeight="1" x14ac:dyDescent="0.25">
      <c r="A55" s="39" t="s">
        <v>67</v>
      </c>
      <c r="B55" s="41">
        <v>8</v>
      </c>
      <c r="C55" s="42" t="str">
        <f>UPPER(IF($B55="","",VLOOKUP($B55,[6]四男準備名單!$A$7:$P$70,2)))</f>
        <v>王宥鈞</v>
      </c>
      <c r="D55" s="42"/>
      <c r="E55" s="42" t="str">
        <f>IF($B55="","",VLOOKUP($B55,[6]四男準備名單!$A$7:$P$70,4))</f>
        <v>市立陽明國小</v>
      </c>
      <c r="F55" s="43"/>
      <c r="G55" s="155" t="str">
        <f>$C$55</f>
        <v>王宥鈞</v>
      </c>
      <c r="H55" s="220"/>
      <c r="I55" s="194"/>
      <c r="J55" s="221"/>
      <c r="K55" s="164" t="s">
        <v>18</v>
      </c>
      <c r="L55" s="240"/>
      <c r="M55" s="241">
        <v>82</v>
      </c>
      <c r="N55" s="63"/>
      <c r="O55" s="47"/>
    </row>
    <row r="56" spans="1:15" s="48" customFormat="1" ht="9.6" customHeight="1" x14ac:dyDescent="0.25">
      <c r="A56" s="50" t="s">
        <v>68</v>
      </c>
      <c r="B56" s="41">
        <v>55</v>
      </c>
      <c r="C56" s="40" t="str">
        <f>UPPER(IF($B56="","",VLOOKUP($B56,[6]四男準備名單!$A$7:$P$70,2)))</f>
        <v>BYE</v>
      </c>
      <c r="D56" s="40"/>
      <c r="E56" s="40" t="e">
        <f>IF($B56="","",VLOOKUP($B56,[6]四男準備名單!$A$7:$P$70,4))</f>
        <v>#REF!</v>
      </c>
      <c r="F56" s="51"/>
      <c r="G56" s="163"/>
      <c r="H56" s="160"/>
      <c r="I56" s="155" t="str">
        <f>$G$55</f>
        <v>王宥鈞</v>
      </c>
      <c r="J56" s="220"/>
      <c r="K56" s="194"/>
      <c r="L56" s="221"/>
      <c r="M56" s="194"/>
      <c r="N56" s="54"/>
      <c r="O56" s="47"/>
    </row>
    <row r="57" spans="1:15" s="48" customFormat="1" ht="9.6" customHeight="1" x14ac:dyDescent="0.25">
      <c r="A57" s="50" t="s">
        <v>69</v>
      </c>
      <c r="B57" s="41">
        <v>25</v>
      </c>
      <c r="C57" s="40" t="str">
        <f>UPPER(IF($B57="","",VLOOKUP($B57,[6]四男準備名單!$A$7:$P$70,2)))</f>
        <v>許宇飛</v>
      </c>
      <c r="D57" s="40"/>
      <c r="E57" s="40" t="str">
        <f>IF($B57="","",VLOOKUP($B57,[6]四男準備名單!$A$7:$P$70,4))</f>
        <v>市立新甲國小</v>
      </c>
      <c r="F57" s="43"/>
      <c r="G57" s="155" t="str">
        <f>$C$58</f>
        <v>陳宥霖</v>
      </c>
      <c r="H57" s="234"/>
      <c r="I57" s="167">
        <v>64</v>
      </c>
      <c r="J57" s="225"/>
      <c r="K57" s="194"/>
      <c r="L57" s="221"/>
      <c r="M57" s="194"/>
      <c r="N57" s="54"/>
      <c r="O57" s="47"/>
    </row>
    <row r="58" spans="1:15" s="48" customFormat="1" ht="9.6" customHeight="1" x14ac:dyDescent="0.25">
      <c r="A58" s="50" t="s">
        <v>70</v>
      </c>
      <c r="B58" s="41">
        <v>34</v>
      </c>
      <c r="C58" s="40" t="str">
        <f>UPPER(IF($B58="","",VLOOKUP($B58,[6]四男準備名單!$A$7:$P$70,2)))</f>
        <v>陳宥霖</v>
      </c>
      <c r="D58" s="40"/>
      <c r="E58" s="40" t="str">
        <f>IF($B58="","",VLOOKUP($B58,[6]四男準備名單!$A$7:$P$70,4))</f>
        <v>市立億載國小</v>
      </c>
      <c r="F58" s="51"/>
      <c r="G58" s="167">
        <v>63</v>
      </c>
      <c r="H58" s="227"/>
      <c r="I58" s="164" t="s">
        <v>18</v>
      </c>
      <c r="J58" s="219"/>
      <c r="K58" s="155" t="str">
        <f>$I$60</f>
        <v>莊淯翔</v>
      </c>
      <c r="L58" s="220"/>
      <c r="M58" s="194"/>
      <c r="N58" s="54"/>
      <c r="O58" s="47"/>
    </row>
    <row r="59" spans="1:15" s="48" customFormat="1" ht="9.6" customHeight="1" x14ac:dyDescent="0.25">
      <c r="A59" s="50" t="s">
        <v>71</v>
      </c>
      <c r="B59" s="41">
        <v>49</v>
      </c>
      <c r="C59" s="40" t="str">
        <f>UPPER(IF($B59="","",VLOOKUP($B59,[6]四男準備名單!$A$7:$P$70,2)))</f>
        <v>洪煜傑</v>
      </c>
      <c r="D59" s="40"/>
      <c r="E59" s="40" t="str">
        <f>IF($B59="","",VLOOKUP($B59,[6]四男準備名單!$A$7:$P$70,4))</f>
        <v>縣立僑光國小</v>
      </c>
      <c r="F59" s="43"/>
      <c r="G59" s="155" t="str">
        <f>$C$59</f>
        <v>洪煜傑</v>
      </c>
      <c r="H59" s="220"/>
      <c r="I59" s="201"/>
      <c r="J59" s="235"/>
      <c r="K59" s="167">
        <v>64</v>
      </c>
      <c r="L59" s="223"/>
      <c r="M59" s="194"/>
      <c r="N59" s="54"/>
      <c r="O59" s="47"/>
    </row>
    <row r="60" spans="1:15" s="48" customFormat="1" ht="9.6" customHeight="1" x14ac:dyDescent="0.25">
      <c r="A60" s="50" t="s">
        <v>72</v>
      </c>
      <c r="B60" s="41">
        <v>31</v>
      </c>
      <c r="C60" s="40" t="str">
        <f>UPPER(IF($B60="","",VLOOKUP($B60,[6]四男準備名單!$A$7:$P$70,2)))</f>
        <v>王浩丞</v>
      </c>
      <c r="D60" s="40"/>
      <c r="E60" s="40" t="str">
        <f>IF($B60="","",VLOOKUP($B60,[6]四男準備名單!$A$7:$P$70,4))</f>
        <v>市立福山國小</v>
      </c>
      <c r="F60" s="51"/>
      <c r="G60" s="167">
        <v>60</v>
      </c>
      <c r="H60" s="160"/>
      <c r="I60" s="155" t="str">
        <f>$G$61</f>
        <v>莊淯翔</v>
      </c>
      <c r="J60" s="236"/>
      <c r="K60" s="194"/>
      <c r="L60" s="225"/>
      <c r="M60" s="194"/>
      <c r="N60" s="54"/>
      <c r="O60" s="47"/>
    </row>
    <row r="61" spans="1:15" s="48" customFormat="1" ht="9.6" customHeight="1" x14ac:dyDescent="0.25">
      <c r="A61" s="50" t="s">
        <v>73</v>
      </c>
      <c r="B61" s="41">
        <v>55</v>
      </c>
      <c r="C61" s="40" t="str">
        <f>UPPER(IF($B61="","",VLOOKUP($B61,[6]四男準備名單!$A$7:$P$70,2)))</f>
        <v>BYE</v>
      </c>
      <c r="D61" s="40"/>
      <c r="E61" s="40" t="e">
        <f>IF($B61="","",VLOOKUP($B61,[6]四男準備名單!$A$7:$P$70,4))</f>
        <v>#REF!</v>
      </c>
      <c r="F61" s="43"/>
      <c r="G61" s="155" t="str">
        <f>$C$62</f>
        <v>莊淯翔</v>
      </c>
      <c r="H61" s="226"/>
      <c r="I61" s="167">
        <v>60</v>
      </c>
      <c r="J61" s="227"/>
      <c r="K61" s="194"/>
      <c r="L61" s="225"/>
      <c r="M61" s="194"/>
      <c r="N61" s="54"/>
      <c r="O61" s="47"/>
    </row>
    <row r="62" spans="1:15" s="48" customFormat="1" ht="9.6" customHeight="1" x14ac:dyDescent="0.25">
      <c r="A62" s="39" t="s">
        <v>74</v>
      </c>
      <c r="B62" s="41">
        <v>9</v>
      </c>
      <c r="C62" s="42" t="str">
        <f>UPPER(IF($B62="","",VLOOKUP($B62,[6]四男準備名單!$A$7:$P$70,2)))</f>
        <v>莊淯翔</v>
      </c>
      <c r="D62" s="42"/>
      <c r="E62" s="42" t="str">
        <f>IF($B62="","",VLOOKUP($B62,[6]四男準備名單!$A$7:$P$70,4))</f>
        <v>市立三民區民族國小</v>
      </c>
      <c r="F62" s="51"/>
      <c r="G62" s="163"/>
      <c r="H62" s="221"/>
      <c r="I62" s="201"/>
      <c r="J62" s="237"/>
      <c r="K62" s="164" t="s">
        <v>18</v>
      </c>
      <c r="L62" s="219"/>
      <c r="M62" s="155" t="str">
        <f>$I$68</f>
        <v>陳泓叡</v>
      </c>
      <c r="N62" s="59"/>
      <c r="O62" s="47"/>
    </row>
    <row r="63" spans="1:15" s="48" customFormat="1" ht="9.6" customHeight="1" x14ac:dyDescent="0.25">
      <c r="A63" s="39" t="s">
        <v>75</v>
      </c>
      <c r="B63" s="41">
        <v>13</v>
      </c>
      <c r="C63" s="42" t="str">
        <f>UPPER(IF($B63="","",VLOOKUP($B63,[6]四男準備名單!$A$7:$P$70,2)))</f>
        <v>王星磊</v>
      </c>
      <c r="D63" s="42"/>
      <c r="E63" s="42" t="str">
        <f>IF($B63="","",VLOOKUP($B63,[6]四男準備名單!$A$7:$P$70,4))</f>
        <v>縣立中城國小</v>
      </c>
      <c r="F63" s="43"/>
      <c r="G63" s="155" t="str">
        <f>$C$64</f>
        <v>王暉廷</v>
      </c>
      <c r="H63" s="220"/>
      <c r="I63" s="194"/>
      <c r="J63" s="221"/>
      <c r="K63" s="194"/>
      <c r="L63" s="225"/>
      <c r="M63" s="167">
        <v>61</v>
      </c>
      <c r="N63" s="55"/>
      <c r="O63" s="47"/>
    </row>
    <row r="64" spans="1:15" s="48" customFormat="1" ht="9.6" customHeight="1" x14ac:dyDescent="0.25">
      <c r="A64" s="50" t="s">
        <v>76</v>
      </c>
      <c r="B64" s="41">
        <v>42</v>
      </c>
      <c r="C64" s="40" t="str">
        <f>UPPER(IF($B64="","",VLOOKUP($B64,[6]四男準備名單!$A$7:$P$70,2)))</f>
        <v>王暉廷</v>
      </c>
      <c r="D64" s="40"/>
      <c r="E64" s="40" t="str">
        <f>IF($B64="","",VLOOKUP($B64,[6]四男準備名單!$A$7:$P$70,4))</f>
        <v>縣立海豐國小</v>
      </c>
      <c r="F64" s="51"/>
      <c r="G64" s="167" t="s">
        <v>134</v>
      </c>
      <c r="H64" s="160"/>
      <c r="I64" s="155" t="str">
        <f>$G$63</f>
        <v>王暉廷</v>
      </c>
      <c r="J64" s="220"/>
      <c r="K64" s="194"/>
      <c r="L64" s="225"/>
      <c r="M64" s="194"/>
      <c r="N64" s="55"/>
      <c r="O64" s="47"/>
    </row>
    <row r="65" spans="1:15" s="48" customFormat="1" ht="9.6" customHeight="1" x14ac:dyDescent="0.25">
      <c r="A65" s="50" t="s">
        <v>77</v>
      </c>
      <c r="B65" s="41">
        <v>45</v>
      </c>
      <c r="C65" s="40" t="str">
        <f>UPPER(IF($B65="","",VLOOKUP($B65,[6]四男準備名單!$A$7:$P$70,2)))</f>
        <v>蕭鴻祥</v>
      </c>
      <c r="D65" s="40"/>
      <c r="E65" s="40" t="str">
        <f>IF($B65="","",VLOOKUP($B65,[6]四男準備名單!$A$7:$P$70,4))</f>
        <v>縣立僑光國小</v>
      </c>
      <c r="F65" s="43"/>
      <c r="G65" s="155" t="str">
        <f>$C$65</f>
        <v>蕭鴻祥</v>
      </c>
      <c r="H65" s="234"/>
      <c r="I65" s="167">
        <v>60</v>
      </c>
      <c r="J65" s="225"/>
      <c r="K65" s="194"/>
      <c r="L65" s="225"/>
      <c r="M65" s="194"/>
      <c r="N65" s="55"/>
      <c r="O65" s="47"/>
    </row>
    <row r="66" spans="1:15" s="48" customFormat="1" ht="9.6" customHeight="1" x14ac:dyDescent="0.25">
      <c r="A66" s="50" t="s">
        <v>78</v>
      </c>
      <c r="B66" s="41">
        <v>36</v>
      </c>
      <c r="C66" s="40" t="str">
        <f>UPPER(IF($B66="","",VLOOKUP($B66,[6]四男準備名單!$A$7:$P$70,2)))</f>
        <v>林奕麒</v>
      </c>
      <c r="D66" s="40"/>
      <c r="E66" s="40" t="str">
        <f>IF($B66="","",VLOOKUP($B66,[6]四男準備名單!$A$7:$P$70,4))</f>
        <v>市立龍潭國小</v>
      </c>
      <c r="F66" s="51"/>
      <c r="G66" s="167">
        <v>62</v>
      </c>
      <c r="H66" s="227"/>
      <c r="I66" s="164" t="s">
        <v>18</v>
      </c>
      <c r="J66" s="219"/>
      <c r="K66" s="155" t="str">
        <f>$I$68</f>
        <v>陳泓叡</v>
      </c>
      <c r="L66" s="226"/>
      <c r="M66" s="194"/>
      <c r="N66" s="55"/>
      <c r="O66" s="47"/>
    </row>
    <row r="67" spans="1:15" s="48" customFormat="1" ht="9.6" customHeight="1" x14ac:dyDescent="0.25">
      <c r="A67" s="50" t="s">
        <v>79</v>
      </c>
      <c r="B67" s="41">
        <v>48</v>
      </c>
      <c r="C67" s="40" t="str">
        <f>UPPER(IF($B67="","",VLOOKUP($B67,[6]四男準備名單!$A$7:$P$70,2)))</f>
        <v>李峻宇</v>
      </c>
      <c r="D67" s="40"/>
      <c r="E67" s="40" t="str">
        <f>IF($B67="","",VLOOKUP($B67,[6]四男準備名單!$A$7:$P$70,4))</f>
        <v>縣立僑光國小</v>
      </c>
      <c r="F67" s="43"/>
      <c r="G67" s="155" t="str">
        <f>$C$68</f>
        <v>陳彥禎</v>
      </c>
      <c r="H67" s="220"/>
      <c r="I67" s="201"/>
      <c r="J67" s="235"/>
      <c r="K67" s="167">
        <v>62</v>
      </c>
      <c r="L67" s="221"/>
      <c r="M67" s="194"/>
      <c r="N67" s="46"/>
      <c r="O67" s="47"/>
    </row>
    <row r="68" spans="1:15" s="48" customFormat="1" ht="9.6" customHeight="1" x14ac:dyDescent="0.25">
      <c r="A68" s="50" t="s">
        <v>80</v>
      </c>
      <c r="B68" s="41">
        <v>22</v>
      </c>
      <c r="C68" s="40" t="str">
        <f>UPPER(IF($B68="","",VLOOKUP($B68,[6]四男準備名單!$A$7:$P$70,2)))</f>
        <v>陳彥禎</v>
      </c>
      <c r="D68" s="40"/>
      <c r="E68" s="40" t="str">
        <f>IF($B68="","",VLOOKUP($B68,[6]四男準備名單!$A$7:$P$70,4))</f>
        <v>市立陽明國小</v>
      </c>
      <c r="F68" s="51"/>
      <c r="G68" s="167" t="s">
        <v>135</v>
      </c>
      <c r="H68" s="160"/>
      <c r="I68" s="155" t="str">
        <f>$G$69</f>
        <v>陳泓叡</v>
      </c>
      <c r="J68" s="236"/>
      <c r="K68" s="194"/>
      <c r="L68" s="221"/>
      <c r="M68" s="194"/>
      <c r="N68" s="46"/>
      <c r="O68" s="47"/>
    </row>
    <row r="69" spans="1:15" s="48" customFormat="1" ht="9.6" customHeight="1" x14ac:dyDescent="0.25">
      <c r="A69" s="50" t="s">
        <v>81</v>
      </c>
      <c r="B69" s="41">
        <v>55</v>
      </c>
      <c r="C69" s="40" t="str">
        <f>UPPER(IF($B69="","",VLOOKUP($B69,[6]四男準備名單!$A$7:$P$70,2)))</f>
        <v>BYE</v>
      </c>
      <c r="D69" s="40"/>
      <c r="E69" s="40" t="e">
        <f>IF($B69="","",VLOOKUP($B69,[6]四男準備名單!$A$7:$P$70,4))</f>
        <v>#REF!</v>
      </c>
      <c r="F69" s="43"/>
      <c r="G69" s="155" t="str">
        <f>$C$70</f>
        <v>陳泓叡</v>
      </c>
      <c r="H69" s="226"/>
      <c r="I69" s="167">
        <v>60</v>
      </c>
      <c r="J69" s="227"/>
      <c r="K69" s="194"/>
      <c r="L69" s="221"/>
      <c r="M69" s="194"/>
      <c r="N69" s="46"/>
      <c r="O69" s="47"/>
    </row>
    <row r="70" spans="1:15" s="48" customFormat="1" ht="9.6" customHeight="1" x14ac:dyDescent="0.25">
      <c r="A70" s="39" t="s">
        <v>82</v>
      </c>
      <c r="B70" s="41">
        <v>2</v>
      </c>
      <c r="C70" s="42" t="str">
        <f>UPPER(IF($B70="","",VLOOKUP($B70,[6]四男準備名單!$A$7:$P$70,2)))</f>
        <v>陳泓叡</v>
      </c>
      <c r="D70" s="42"/>
      <c r="E70" s="42" t="str">
        <f>IF($B70="","",VLOOKUP($B70,[6]四男準備名單!$A$7:$P$70,4))</f>
        <v>市立東信國小</v>
      </c>
      <c r="F70" s="51"/>
      <c r="G70" s="163"/>
      <c r="H70" s="221"/>
      <c r="I70" s="201"/>
      <c r="J70" s="237"/>
      <c r="K70" s="201"/>
      <c r="L70" s="227"/>
      <c r="M70" s="194"/>
      <c r="N70" s="46"/>
      <c r="O70" s="47"/>
    </row>
    <row r="71" spans="1:15" s="48" customFormat="1" ht="6" customHeight="1" x14ac:dyDescent="0.25">
      <c r="A71" s="66"/>
      <c r="B71" s="68"/>
      <c r="C71" s="69"/>
      <c r="D71" s="70"/>
      <c r="E71" s="69"/>
      <c r="F71" s="60"/>
      <c r="G71" s="194"/>
      <c r="H71" s="221"/>
      <c r="I71" s="201"/>
      <c r="J71" s="237"/>
      <c r="K71" s="201"/>
      <c r="L71" s="227"/>
      <c r="M71" s="194"/>
      <c r="N71" s="46"/>
      <c r="O71" s="47"/>
    </row>
    <row r="72" spans="1:15" s="71" customFormat="1" ht="9" customHeight="1" x14ac:dyDescent="0.25">
      <c r="F72" s="72"/>
      <c r="G72" s="253"/>
      <c r="H72" s="254"/>
      <c r="I72" s="253"/>
      <c r="J72" s="255"/>
      <c r="K72" s="253"/>
      <c r="L72" s="254"/>
      <c r="M72" s="253"/>
      <c r="N72" s="73"/>
    </row>
  </sheetData>
  <phoneticPr fontId="3" type="noConversion"/>
  <conditionalFormatting sqref="I58 I42 I26 I10 I50 I34 I18 I66 K14 K30 K46 K62 K55 K23 K38">
    <cfRule type="expression" dxfId="38" priority="15" stopIfTrue="1">
      <formula>AND($K$1="CU",I10="Umpire")</formula>
    </cfRule>
    <cfRule type="expression" dxfId="37" priority="16" stopIfTrue="1">
      <formula>AND($K$1="CU",I10&lt;&gt;"Umpire",J10&lt;&gt;"")</formula>
    </cfRule>
    <cfRule type="expression" dxfId="36" priority="17" stopIfTrue="1">
      <formula>AND($K$1="CU",I10&lt;&gt;"Umpire")</formula>
    </cfRule>
  </conditionalFormatting>
  <conditionalFormatting sqref="I8 I12 I16 I20 I24 I28 I32 I36 I40 I44 I48 I52 I56 I60 I64 I68 K18 K26 K34 K42 K50 K58 K66 M14 M46 K10 M38">
    <cfRule type="expression" dxfId="35" priority="18" stopIfTrue="1">
      <formula>H8="as"</formula>
    </cfRule>
    <cfRule type="expression" dxfId="34" priority="19" stopIfTrue="1">
      <formula>H8="bs"</formula>
    </cfRule>
  </conditionalFormatting>
  <conditionalFormatting sqref="G13 G15 G19 G21 G23 G25 G27 G31 G33 G35 G37 G39 G41 G43 G45 G47 G49 G51 G53 G55 G57 G59 G61 G63 G65 G67 G69">
    <cfRule type="expression" dxfId="33" priority="20" stopIfTrue="1">
      <formula>F14="as"</formula>
    </cfRule>
    <cfRule type="expression" dxfId="32" priority="21" stopIfTrue="1">
      <formula>F14="bs"</formula>
    </cfRule>
  </conditionalFormatting>
  <conditionalFormatting sqref="F8 F10 F12 F14 F16 F18 F20 F22 F24 F26 F28 F30 F32 F34 F36 F38 F40 F42 F44 F46 F48 F50 F52 F54 F56 F58 F60 F62 F64 F66 F68 F70 H68 H64 H60 H56 H52 H48 H44 H40 H36 H32 H28 H24 H20 H16 H12 H8 J10 J18 J26 J34 J42 J50 J58 J66 L62 L46 L30 L14 L23 L55 L38">
    <cfRule type="expression" dxfId="31" priority="24" stopIfTrue="1">
      <formula>$K$1="CU"</formula>
    </cfRule>
  </conditionalFormatting>
  <conditionalFormatting sqref="B7:B70">
    <cfRule type="expression" dxfId="30" priority="25" stopIfTrue="1">
      <formula>$B7&lt;17</formula>
    </cfRule>
  </conditionalFormatting>
  <conditionalFormatting sqref="M30">
    <cfRule type="expression" dxfId="29" priority="11" stopIfTrue="1">
      <formula>L30="as"</formula>
    </cfRule>
    <cfRule type="expression" dxfId="28" priority="12" stopIfTrue="1">
      <formula>L30="bs"</formula>
    </cfRule>
  </conditionalFormatting>
  <conditionalFormatting sqref="M62">
    <cfRule type="expression" dxfId="27" priority="9" stopIfTrue="1">
      <formula>L62="as"</formula>
    </cfRule>
    <cfRule type="expression" dxfId="26" priority="10" stopIfTrue="1">
      <formula>L62="bs"</formula>
    </cfRule>
  </conditionalFormatting>
  <conditionalFormatting sqref="M54">
    <cfRule type="expression" dxfId="25" priority="7" stopIfTrue="1">
      <formula>L54="as"</formula>
    </cfRule>
    <cfRule type="expression" dxfId="24" priority="8" stopIfTrue="1">
      <formula>L54="bs"</formula>
    </cfRule>
  </conditionalFormatting>
  <conditionalFormatting sqref="M22">
    <cfRule type="expression" dxfId="23" priority="5" stopIfTrue="1">
      <formula>L22="as"</formula>
    </cfRule>
    <cfRule type="expression" dxfId="22" priority="6" stopIfTrue="1">
      <formula>L22="bs"</formula>
    </cfRule>
  </conditionalFormatting>
  <conditionalFormatting sqref="K37">
    <cfRule type="expression" dxfId="21" priority="3" stopIfTrue="1">
      <formula>J37="as"</formula>
    </cfRule>
    <cfRule type="expression" dxfId="20" priority="4" stopIfTrue="1">
      <formula>J37="bs"</formula>
    </cfRule>
  </conditionalFormatting>
  <conditionalFormatting sqref="K39">
    <cfRule type="expression" dxfId="19" priority="1" stopIfTrue="1">
      <formula>J39="as"</formula>
    </cfRule>
    <cfRule type="expression" dxfId="18" priority="2" stopIfTrue="1">
      <formula>J39="bs"</formula>
    </cfRule>
  </conditionalFormatting>
  <conditionalFormatting sqref="D7:D70">
    <cfRule type="expression" dxfId="17" priority="34" stopIfTrue="1">
      <formula>AND($B7&lt;9,#REF!&gt;0)</formula>
    </cfRule>
  </conditionalFormatting>
  <conditionalFormatting sqref="E7:E70">
    <cfRule type="expression" dxfId="16" priority="35" stopIfTrue="1">
      <formula>AND($B7&lt;17,#REF!&gt;0)</formula>
    </cfRule>
  </conditionalFormatting>
  <dataValidations count="1">
    <dataValidation type="list" allowBlank="1" showInputMessage="1" sqref="I10 I18 I26 I34 I42 I50 I58 I66 K14 K30 K46 K62 K55 K23 K38">
      <formula1>$Q$7:$Q$16</formula1>
    </dataValidation>
  </dataValidations>
  <printOptions horizontalCentered="1"/>
  <pageMargins left="0.35433070866141736" right="0.35433070866141736" top="0.35433070866141736" bottom="0.35433070866141736"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6]!Jun_Show_CU">
                <anchor moveWithCells="1" sizeWithCells="1">
                  <from>
                    <xdr:col>8</xdr:col>
                    <xdr:colOff>533400</xdr:colOff>
                    <xdr:row>0</xdr:row>
                    <xdr:rowOff>7620</xdr:rowOff>
                  </from>
                  <to>
                    <xdr:col>10</xdr:col>
                    <xdr:colOff>381000</xdr:colOff>
                    <xdr:row>0</xdr:row>
                    <xdr:rowOff>175260</xdr:rowOff>
                  </to>
                </anchor>
              </controlPr>
            </control>
          </mc:Choice>
        </mc:AlternateContent>
        <mc:AlternateContent xmlns:mc="http://schemas.openxmlformats.org/markup-compatibility/2006">
          <mc:Choice Requires="x14">
            <control shapeId="1026" r:id="rId5" name="Button 2">
              <controlPr defaultSize="0" print="0" autoFill="0" autoPict="0" macro="[6]!Jun_Hide_CU">
                <anchor moveWithCells="1" sizeWithCells="1">
                  <from>
                    <xdr:col>8</xdr:col>
                    <xdr:colOff>525780</xdr:colOff>
                    <xdr:row>0</xdr:row>
                    <xdr:rowOff>182880</xdr:rowOff>
                  </from>
                  <to>
                    <xdr:col>10</xdr:col>
                    <xdr:colOff>381000</xdr:colOff>
                    <xdr:row>1</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已命名的範圍</vt:lpstr>
      </vt:variant>
      <vt:variant>
        <vt:i4>6</vt:i4>
      </vt:variant>
    </vt:vector>
  </HeadingPairs>
  <TitlesOfParts>
    <vt:vector size="12" baseType="lpstr">
      <vt:lpstr>六女籤表</vt:lpstr>
      <vt:lpstr>五女籤表</vt:lpstr>
      <vt:lpstr>四女籤表</vt:lpstr>
      <vt:lpstr>六男籤表</vt:lpstr>
      <vt:lpstr>五男籤表</vt:lpstr>
      <vt:lpstr>四男籤表</vt:lpstr>
      <vt:lpstr>五女籤表!Print_Area</vt:lpstr>
      <vt:lpstr>五男籤表!Print_Area</vt:lpstr>
      <vt:lpstr>六女籤表!Print_Area</vt:lpstr>
      <vt:lpstr>六男籤表!Print_Area</vt:lpstr>
      <vt:lpstr>四女籤表!Print_Area</vt:lpstr>
      <vt:lpstr>四男籤表!Print_Area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LIU</cp:lastModifiedBy>
  <cp:lastPrinted>2018-01-05T02:15:32Z</cp:lastPrinted>
  <dcterms:created xsi:type="dcterms:W3CDTF">2017-12-28T02:22:10Z</dcterms:created>
  <dcterms:modified xsi:type="dcterms:W3CDTF">2018-02-28T00:49:27Z</dcterms:modified>
</cp:coreProperties>
</file>