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Sheet1" sheetId="1" r:id="rId1"/>
    <sheet name="Sheet2" sheetId="2" r:id="rId2"/>
  </sheets>
  <definedNames>
    <definedName name="次數">'Sheet2'!$B$1:$B$3</definedName>
    <definedName name="狀態">'Sheet2'!$A$1:$A$2</definedName>
    <definedName name="站次">'Sheet2'!$B$1:$B$3</definedName>
  </definedNames>
  <calcPr fullCalcOnLoad="1"/>
</workbook>
</file>

<file path=xl/sharedStrings.xml><?xml version="1.0" encoding="utf-8"?>
<sst xmlns="http://schemas.openxmlformats.org/spreadsheetml/2006/main" count="266" uniqueCount="118">
  <si>
    <t>紐西蘭</t>
  </si>
  <si>
    <t>楊宗樺</t>
  </si>
  <si>
    <t>陳迪</t>
  </si>
  <si>
    <t>黃亮祺</t>
  </si>
  <si>
    <t>謝政鵬</t>
  </si>
  <si>
    <t>蔡佳諺</t>
  </si>
  <si>
    <t>亞大區一級</t>
  </si>
  <si>
    <t>台灣 高雄</t>
  </si>
  <si>
    <t>澳洲</t>
  </si>
  <si>
    <t>李欣翰</t>
  </si>
  <si>
    <t>彭賢尹</t>
  </si>
  <si>
    <t>年度</t>
  </si>
  <si>
    <t>區域級別</t>
  </si>
  <si>
    <t>對戰國</t>
  </si>
  <si>
    <t>賽事場地</t>
  </si>
  <si>
    <t>教練</t>
  </si>
  <si>
    <t>選手</t>
  </si>
  <si>
    <t>主辦</t>
  </si>
  <si>
    <t>主辦</t>
  </si>
  <si>
    <t>主辦/參賽</t>
  </si>
  <si>
    <t>參賽</t>
  </si>
  <si>
    <t>第一輪</t>
  </si>
  <si>
    <t>第一輪</t>
  </si>
  <si>
    <t>第二輪</t>
  </si>
  <si>
    <t>第三輪</t>
  </si>
  <si>
    <t>站次</t>
  </si>
  <si>
    <t>10/19-10/21</t>
  </si>
  <si>
    <t>賽事日期</t>
  </si>
  <si>
    <t>2/1-2/3</t>
  </si>
  <si>
    <t>第二輪</t>
  </si>
  <si>
    <t>中國</t>
  </si>
  <si>
    <t>參賽</t>
  </si>
  <si>
    <t>莊庭宇</t>
  </si>
  <si>
    <t>9/13-9/15</t>
  </si>
  <si>
    <t>亞大區一級</t>
  </si>
  <si>
    <t>印尼</t>
  </si>
  <si>
    <t>台灣 高雄</t>
  </si>
  <si>
    <t>台灣 高雄</t>
  </si>
  <si>
    <t>黃亮祺</t>
  </si>
  <si>
    <t>陳迪</t>
  </si>
  <si>
    <t>彭賢尹</t>
  </si>
  <si>
    <t>李欣翰</t>
  </si>
  <si>
    <t>1/31-2/2</t>
  </si>
  <si>
    <t>印度</t>
  </si>
  <si>
    <t>印度 Indore</t>
  </si>
  <si>
    <t>劉泰瑋</t>
  </si>
  <si>
    <t>陳迪</t>
  </si>
  <si>
    <t>楊宗樺</t>
  </si>
  <si>
    <t>李欣翰</t>
  </si>
  <si>
    <t xml:space="preserve">彭賢尹 </t>
  </si>
  <si>
    <t>9/12-9/14</t>
  </si>
  <si>
    <t>韓國</t>
  </si>
  <si>
    <t>台灣 高雄</t>
  </si>
  <si>
    <t>洪睿晨</t>
  </si>
  <si>
    <t>王介甫</t>
  </si>
  <si>
    <t>3/6-3/8</t>
  </si>
  <si>
    <t>亞大區二級</t>
  </si>
  <si>
    <t>10/24-10/26</t>
  </si>
  <si>
    <t>紐西蘭 基督城</t>
  </si>
  <si>
    <t>盧彥勳</t>
  </si>
  <si>
    <t>王介甫</t>
  </si>
  <si>
    <t>洪睿晨</t>
  </si>
  <si>
    <t>何智仁</t>
  </si>
  <si>
    <t>黎巴嫩</t>
  </si>
  <si>
    <t>7/17-7/19</t>
  </si>
  <si>
    <t>主辦</t>
  </si>
  <si>
    <t>菲律賓</t>
  </si>
  <si>
    <t>巴基斯坦</t>
  </si>
  <si>
    <t>土耳其</t>
  </si>
  <si>
    <t>王宇佐</t>
  </si>
  <si>
    <t>台灣 高雄</t>
  </si>
  <si>
    <t>蔡佳諺</t>
  </si>
  <si>
    <t>9/18-9/20</t>
  </si>
  <si>
    <t>台灣</t>
  </si>
  <si>
    <t>馬來西亞</t>
  </si>
  <si>
    <t>3/4-3/6</t>
  </si>
  <si>
    <t>易楚寰</t>
  </si>
  <si>
    <t>江勁彥</t>
  </si>
  <si>
    <t>菲律賓</t>
  </si>
  <si>
    <t>3/4-3/7</t>
  </si>
  <si>
    <t>3/4-3/8</t>
  </si>
  <si>
    <t>李冠毅</t>
  </si>
  <si>
    <t>泰國</t>
  </si>
  <si>
    <t>泰國 暖武里</t>
  </si>
  <si>
    <t>ITF奬金</t>
  </si>
  <si>
    <t>勝點奬金</t>
  </si>
  <si>
    <t>小計</t>
  </si>
  <si>
    <t>代表隊名單</t>
  </si>
  <si>
    <t>2/17-2/19</t>
  </si>
  <si>
    <t>主辦</t>
  </si>
  <si>
    <t>莊吉生</t>
  </si>
  <si>
    <t>彭賢尹</t>
  </si>
  <si>
    <t>9/15-9/17</t>
  </si>
  <si>
    <t>升降賽</t>
  </si>
  <si>
    <t>升降賽</t>
  </si>
  <si>
    <t>尤承宇</t>
  </si>
  <si>
    <t>吳東霖</t>
  </si>
  <si>
    <t>韓國 江原道</t>
  </si>
  <si>
    <t>2/3-2/4</t>
  </si>
  <si>
    <t>黎巴嫩 貝魯特</t>
  </si>
  <si>
    <t>曾俊欣</t>
  </si>
  <si>
    <t>4/7-4/8</t>
  </si>
  <si>
    <t>伊朗</t>
  </si>
  <si>
    <t>台灣 台北</t>
  </si>
  <si>
    <t>許育修</t>
  </si>
  <si>
    <t>9/14-9/15</t>
  </si>
  <si>
    <t>香港</t>
  </si>
  <si>
    <t>中國 香港</t>
  </si>
  <si>
    <t>賴建豪</t>
  </si>
  <si>
    <t>ITF總奬金
2019年起改為參賽補助金</t>
  </si>
  <si>
    <t>中華民國網球協會 
台維斯盃代表隊 ITF賽事奬金/參賽補助金分配表</t>
  </si>
  <si>
    <t>ITF參賽補助金50%均分</t>
  </si>
  <si>
    <t>ITF參賽補助金剩餘分配</t>
  </si>
  <si>
    <t>3/6-3/7</t>
  </si>
  <si>
    <t>世界組一級</t>
  </si>
  <si>
    <t>烏克蘭</t>
  </si>
  <si>
    <t>烏克蘭
紮波羅熱
Zaporizhzhya</t>
  </si>
  <si>
    <t>林翰智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</si>
</sst>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NT$&quot;#,##0"/>
    <numFmt numFmtId="178" formatCode="&quot;$&quot;#,##0"/>
    <numFmt numFmtId="179" formatCode="&quot;NT$&quot;#,##0_);[Red]\(&quot;NT$&quot;#,##0\)"/>
    <numFmt numFmtId="180" formatCode="m&quot;月&quot;d&quot;日&quot;"/>
    <numFmt numFmtId="181" formatCode="&quot;NT$&quot;#,##0_);\(&quot;NT$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&quot;$&quot;#,##0_);[Red]\(&quot;$&quot;#,##0\)"/>
    <numFmt numFmtId="188" formatCode="_-* #,##0.000_-;\-* #,##0.000_-;_-* &quot;-&quot;??_-;_-@_-"/>
    <numFmt numFmtId="189" formatCode="_-* #,##0.0000_-;\-* #,##0.0000_-;_-* &quot;-&quot;??_-;_-@_-"/>
    <numFmt numFmtId="190" formatCode="_-* #,##0.0_-;\-* #,##0.0_-;_-* &quot;-&quot;??_-;_-@_-"/>
    <numFmt numFmtId="191" formatCode="_-* #,##0_-;\-* #,##0_-;_-* &quot;-&quot;??_-;_-@_-"/>
    <numFmt numFmtId="192" formatCode="#,##0.0_ "/>
    <numFmt numFmtId="193" formatCode="#,##0.00_ "/>
    <numFmt numFmtId="194" formatCode="[$-404]AM/PM\ hh:mm:ss"/>
    <numFmt numFmtId="195" formatCode="0.0%"/>
  </numFmts>
  <fonts count="4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6"/>
      <name val="新細明體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0" borderId="11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8" fontId="0" fillId="19" borderId="10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6" fontId="0" fillId="6" borderId="11" xfId="0" applyNumberFormat="1" applyFill="1" applyBorder="1" applyAlignment="1">
      <alignment horizontal="right" vertical="center"/>
    </xf>
    <xf numFmtId="43" fontId="0" fillId="5" borderId="11" xfId="0" applyNumberFormat="1" applyFill="1" applyBorder="1" applyAlignment="1">
      <alignment horizontal="right" vertical="center"/>
    </xf>
    <xf numFmtId="186" fontId="0" fillId="5" borderId="11" xfId="0" applyNumberFormat="1" applyFill="1" applyBorder="1" applyAlignment="1">
      <alignment horizontal="right" vertical="center"/>
    </xf>
    <xf numFmtId="176" fontId="0" fillId="19" borderId="12" xfId="0" applyNumberFormat="1" applyFill="1" applyBorder="1" applyAlignment="1">
      <alignment horizontal="right" vertical="center"/>
    </xf>
    <xf numFmtId="176" fontId="0" fillId="5" borderId="11" xfId="0" applyNumberFormat="1" applyFill="1" applyBorder="1" applyAlignment="1">
      <alignment horizontal="right" vertical="center"/>
    </xf>
    <xf numFmtId="191" fontId="0" fillId="5" borderId="11" xfId="0" applyNumberFormat="1" applyFill="1" applyBorder="1" applyAlignment="1">
      <alignment horizontal="right" vertical="center"/>
    </xf>
    <xf numFmtId="176" fontId="0" fillId="10" borderId="11" xfId="0" applyNumberFormat="1" applyFill="1" applyBorder="1" applyAlignment="1">
      <alignment horizontal="right" vertical="center"/>
    </xf>
    <xf numFmtId="195" fontId="0" fillId="10" borderId="11" xfId="0" applyNumberFormat="1" applyFill="1" applyBorder="1" applyAlignment="1">
      <alignment horizontal="right" vertical="center"/>
    </xf>
    <xf numFmtId="9" fontId="0" fillId="10" borderId="11" xfId="0" applyNumberForma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9" fontId="0" fillId="0" borderId="20" xfId="0" applyNumberFormat="1" applyBorder="1" applyAlignment="1">
      <alignment horizontal="right" vertical="center"/>
    </xf>
    <xf numFmtId="179" fontId="0" fillId="0" borderId="21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="90" zoomScaleNormal="90" zoomScalePageLayoutView="0" workbookViewId="0" topLeftCell="A1">
      <pane ySplit="2" topLeftCell="A48" activePane="bottomLeft" state="frozen"/>
      <selection pane="topLeft" activeCell="A1" sqref="A1"/>
      <selection pane="bottomLeft" activeCell="O60" sqref="O60"/>
    </sheetView>
  </sheetViews>
  <sheetFormatPr defaultColWidth="9.00390625" defaultRowHeight="16.5"/>
  <cols>
    <col min="1" max="1" width="6.00390625" style="1" customWidth="1"/>
    <col min="2" max="2" width="11.25390625" style="1" bestFit="1" customWidth="1"/>
    <col min="3" max="3" width="11.625" style="1" bestFit="1" customWidth="1"/>
    <col min="4" max="4" width="8.125" style="4" customWidth="1"/>
    <col min="5" max="5" width="9.50390625" style="1" bestFit="1" customWidth="1"/>
    <col min="6" max="6" width="10.875" style="1" bestFit="1" customWidth="1"/>
    <col min="7" max="7" width="14.375" style="1" bestFit="1" customWidth="1"/>
    <col min="8" max="8" width="22.75390625" style="1" bestFit="1" customWidth="1"/>
    <col min="9" max="9" width="12.375" style="5" bestFit="1" customWidth="1"/>
    <col min="10" max="10" width="8.00390625" style="13" bestFit="1" customWidth="1"/>
    <col min="11" max="14" width="8.50390625" style="13" bestFit="1" customWidth="1"/>
    <col min="15" max="15" width="9.00390625" style="13" customWidth="1"/>
  </cols>
  <sheetData>
    <row r="1" spans="1:15" ht="53.25" customHeight="1">
      <c r="A1" s="25" t="s">
        <v>110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3" customFormat="1" ht="39" customHeight="1">
      <c r="A2" s="2" t="s">
        <v>11</v>
      </c>
      <c r="B2" s="2" t="s">
        <v>27</v>
      </c>
      <c r="C2" s="2" t="s">
        <v>12</v>
      </c>
      <c r="D2" s="2" t="s">
        <v>25</v>
      </c>
      <c r="E2" s="2" t="s">
        <v>13</v>
      </c>
      <c r="F2" s="2" t="s">
        <v>19</v>
      </c>
      <c r="G2" s="2" t="s">
        <v>14</v>
      </c>
      <c r="H2" s="39" t="s">
        <v>109</v>
      </c>
      <c r="I2" s="40"/>
      <c r="J2" s="11" t="s">
        <v>15</v>
      </c>
      <c r="K2" s="11" t="s">
        <v>16</v>
      </c>
      <c r="L2" s="11" t="s">
        <v>16</v>
      </c>
      <c r="M2" s="11" t="s">
        <v>16</v>
      </c>
      <c r="N2" s="11" t="s">
        <v>16</v>
      </c>
      <c r="O2" s="11" t="s">
        <v>16</v>
      </c>
    </row>
    <row r="3" spans="1:15" s="1" customFormat="1" ht="19.5" customHeight="1">
      <c r="A3" s="37">
        <v>2012</v>
      </c>
      <c r="B3" s="26" t="s">
        <v>26</v>
      </c>
      <c r="C3" s="37" t="s">
        <v>6</v>
      </c>
      <c r="D3" s="37" t="s">
        <v>24</v>
      </c>
      <c r="E3" s="37" t="s">
        <v>0</v>
      </c>
      <c r="F3" s="26" t="s">
        <v>17</v>
      </c>
      <c r="G3" s="37" t="s">
        <v>7</v>
      </c>
      <c r="H3" s="41">
        <v>196020</v>
      </c>
      <c r="I3" s="41"/>
      <c r="J3" s="12" t="s">
        <v>5</v>
      </c>
      <c r="K3" s="12" t="s">
        <v>1</v>
      </c>
      <c r="L3" s="12" t="s">
        <v>2</v>
      </c>
      <c r="M3" s="12" t="s">
        <v>3</v>
      </c>
      <c r="N3" s="12" t="s">
        <v>4</v>
      </c>
      <c r="O3" s="13"/>
    </row>
    <row r="4" spans="1:15" s="1" customFormat="1" ht="19.5" customHeight="1">
      <c r="A4" s="37"/>
      <c r="B4" s="28"/>
      <c r="C4" s="37"/>
      <c r="D4" s="37"/>
      <c r="E4" s="37"/>
      <c r="F4" s="28"/>
      <c r="G4" s="37"/>
      <c r="H4" s="41"/>
      <c r="I4" s="41"/>
      <c r="J4" s="14">
        <f>$H$3/5</f>
        <v>39204</v>
      </c>
      <c r="K4" s="14">
        <f>$H$3/5</f>
        <v>39204</v>
      </c>
      <c r="L4" s="14">
        <f>$H$3/5</f>
        <v>39204</v>
      </c>
      <c r="M4" s="14">
        <f>$H$3/5</f>
        <v>39204</v>
      </c>
      <c r="N4" s="14">
        <f>$H$3/5</f>
        <v>39204</v>
      </c>
      <c r="O4" s="13"/>
    </row>
    <row r="5" spans="1:15" s="1" customFormat="1" ht="19.5" customHeight="1">
      <c r="A5" s="37">
        <v>2013</v>
      </c>
      <c r="B5" s="26" t="s">
        <v>28</v>
      </c>
      <c r="C5" s="37" t="s">
        <v>6</v>
      </c>
      <c r="D5" s="37" t="s">
        <v>21</v>
      </c>
      <c r="E5" s="37" t="s">
        <v>8</v>
      </c>
      <c r="F5" s="26" t="s">
        <v>17</v>
      </c>
      <c r="G5" s="37" t="s">
        <v>7</v>
      </c>
      <c r="H5" s="41">
        <f>5865*30</f>
        <v>175950</v>
      </c>
      <c r="I5" s="41"/>
      <c r="J5" s="12" t="s">
        <v>5</v>
      </c>
      <c r="K5" s="12" t="s">
        <v>2</v>
      </c>
      <c r="L5" s="12" t="s">
        <v>1</v>
      </c>
      <c r="M5" s="12" t="s">
        <v>9</v>
      </c>
      <c r="N5" s="12" t="s">
        <v>10</v>
      </c>
      <c r="O5" s="13"/>
    </row>
    <row r="6" spans="1:15" s="1" customFormat="1" ht="19.5" customHeight="1">
      <c r="A6" s="37"/>
      <c r="B6" s="28"/>
      <c r="C6" s="37"/>
      <c r="D6" s="37"/>
      <c r="E6" s="37"/>
      <c r="F6" s="28"/>
      <c r="G6" s="37"/>
      <c r="H6" s="41"/>
      <c r="I6" s="41"/>
      <c r="J6" s="14">
        <f>$H$5/5</f>
        <v>35190</v>
      </c>
      <c r="K6" s="14">
        <f>$H$5/5</f>
        <v>35190</v>
      </c>
      <c r="L6" s="14">
        <f>$H$5/5</f>
        <v>35190</v>
      </c>
      <c r="M6" s="14">
        <f>$H$5/5</f>
        <v>35190</v>
      </c>
      <c r="N6" s="14">
        <f>$H$5/5</f>
        <v>35190</v>
      </c>
      <c r="O6" s="13"/>
    </row>
    <row r="7" spans="1:15" s="1" customFormat="1" ht="19.5" customHeight="1">
      <c r="A7" s="37">
        <v>2013</v>
      </c>
      <c r="B7" s="26" t="s">
        <v>28</v>
      </c>
      <c r="C7" s="37" t="s">
        <v>6</v>
      </c>
      <c r="D7" s="37" t="s">
        <v>29</v>
      </c>
      <c r="E7" s="37" t="s">
        <v>30</v>
      </c>
      <c r="F7" s="26" t="s">
        <v>31</v>
      </c>
      <c r="G7" s="37" t="s">
        <v>37</v>
      </c>
      <c r="H7" s="41">
        <f>SUM(J8:N8)</f>
        <v>175950</v>
      </c>
      <c r="I7" s="41"/>
      <c r="J7" s="12" t="s">
        <v>5</v>
      </c>
      <c r="K7" s="12" t="s">
        <v>2</v>
      </c>
      <c r="L7" s="12" t="s">
        <v>1</v>
      </c>
      <c r="M7" s="12" t="s">
        <v>3</v>
      </c>
      <c r="N7" s="12" t="s">
        <v>32</v>
      </c>
      <c r="O7" s="13"/>
    </row>
    <row r="8" spans="1:15" s="1" customFormat="1" ht="19.5" customHeight="1">
      <c r="A8" s="37"/>
      <c r="B8" s="28"/>
      <c r="C8" s="37"/>
      <c r="D8" s="37"/>
      <c r="E8" s="37"/>
      <c r="F8" s="28"/>
      <c r="G8" s="37"/>
      <c r="H8" s="41"/>
      <c r="I8" s="41"/>
      <c r="J8" s="14">
        <f>$H$5/5</f>
        <v>35190</v>
      </c>
      <c r="K8" s="14">
        <f>$H$5/5</f>
        <v>35190</v>
      </c>
      <c r="L8" s="14">
        <f>$H$5/5</f>
        <v>35190</v>
      </c>
      <c r="M8" s="14">
        <f>$H$5/5</f>
        <v>35190</v>
      </c>
      <c r="N8" s="14">
        <f>$H$5/5</f>
        <v>35190</v>
      </c>
      <c r="O8" s="13"/>
    </row>
    <row r="9" spans="1:14" ht="16.5">
      <c r="A9" s="37">
        <v>2013</v>
      </c>
      <c r="B9" s="37" t="s">
        <v>33</v>
      </c>
      <c r="C9" s="37" t="s">
        <v>34</v>
      </c>
      <c r="D9" s="38" t="s">
        <v>93</v>
      </c>
      <c r="E9" s="37" t="s">
        <v>35</v>
      </c>
      <c r="F9" s="37" t="s">
        <v>17</v>
      </c>
      <c r="G9" s="37" t="s">
        <v>36</v>
      </c>
      <c r="H9" s="41">
        <f>SUM(J10:N10)</f>
        <v>204030</v>
      </c>
      <c r="I9" s="41"/>
      <c r="J9" s="12" t="s">
        <v>5</v>
      </c>
      <c r="K9" s="12" t="s">
        <v>38</v>
      </c>
      <c r="L9" s="12" t="s">
        <v>39</v>
      </c>
      <c r="M9" s="12" t="s">
        <v>40</v>
      </c>
      <c r="N9" s="12" t="s">
        <v>41</v>
      </c>
    </row>
    <row r="10" spans="1:14" ht="16.5">
      <c r="A10" s="37"/>
      <c r="B10" s="37"/>
      <c r="C10" s="37"/>
      <c r="D10" s="38"/>
      <c r="E10" s="37"/>
      <c r="F10" s="37"/>
      <c r="G10" s="37"/>
      <c r="H10" s="41"/>
      <c r="I10" s="41"/>
      <c r="J10" s="14">
        <v>40806</v>
      </c>
      <c r="K10" s="14">
        <v>40806</v>
      </c>
      <c r="L10" s="14">
        <v>40806</v>
      </c>
      <c r="M10" s="14">
        <v>40806</v>
      </c>
      <c r="N10" s="14">
        <v>40806</v>
      </c>
    </row>
    <row r="11" spans="1:14" ht="16.5">
      <c r="A11" s="37">
        <v>2014</v>
      </c>
      <c r="B11" s="37" t="s">
        <v>42</v>
      </c>
      <c r="C11" s="37" t="s">
        <v>6</v>
      </c>
      <c r="D11" s="38" t="s">
        <v>22</v>
      </c>
      <c r="E11" s="37" t="s">
        <v>43</v>
      </c>
      <c r="F11" s="37" t="s">
        <v>20</v>
      </c>
      <c r="G11" s="37" t="s">
        <v>44</v>
      </c>
      <c r="H11" s="41">
        <f>SUM(J12:N12)</f>
        <v>180000</v>
      </c>
      <c r="I11" s="41"/>
      <c r="J11" s="12" t="s">
        <v>45</v>
      </c>
      <c r="K11" s="12" t="s">
        <v>46</v>
      </c>
      <c r="L11" s="12" t="s">
        <v>47</v>
      </c>
      <c r="M11" s="12" t="s">
        <v>48</v>
      </c>
      <c r="N11" s="12" t="s">
        <v>49</v>
      </c>
    </row>
    <row r="12" spans="1:14" ht="16.5">
      <c r="A12" s="37"/>
      <c r="B12" s="37"/>
      <c r="C12" s="37"/>
      <c r="D12" s="38"/>
      <c r="E12" s="37"/>
      <c r="F12" s="37"/>
      <c r="G12" s="37"/>
      <c r="H12" s="41"/>
      <c r="I12" s="41"/>
      <c r="J12" s="14">
        <v>36000</v>
      </c>
      <c r="K12" s="14">
        <v>36000</v>
      </c>
      <c r="L12" s="14">
        <v>36000</v>
      </c>
      <c r="M12" s="14">
        <v>36000</v>
      </c>
      <c r="N12" s="14">
        <v>36000</v>
      </c>
    </row>
    <row r="13" spans="1:14" ht="16.5">
      <c r="A13" s="37">
        <v>2014</v>
      </c>
      <c r="B13" s="26" t="s">
        <v>50</v>
      </c>
      <c r="C13" s="37" t="s">
        <v>6</v>
      </c>
      <c r="D13" s="38" t="s">
        <v>29</v>
      </c>
      <c r="E13" s="37" t="s">
        <v>51</v>
      </c>
      <c r="F13" s="37" t="s">
        <v>18</v>
      </c>
      <c r="G13" s="37" t="s">
        <v>52</v>
      </c>
      <c r="H13" s="41">
        <f>SUM(J14:N14)</f>
        <v>181230</v>
      </c>
      <c r="I13" s="41"/>
      <c r="J13" s="12" t="s">
        <v>45</v>
      </c>
      <c r="K13" s="12" t="s">
        <v>46</v>
      </c>
      <c r="L13" s="12" t="s">
        <v>53</v>
      </c>
      <c r="M13" s="12" t="s">
        <v>54</v>
      </c>
      <c r="N13" s="12" t="s">
        <v>49</v>
      </c>
    </row>
    <row r="14" spans="1:14" ht="16.5">
      <c r="A14" s="37"/>
      <c r="B14" s="28"/>
      <c r="C14" s="37"/>
      <c r="D14" s="38"/>
      <c r="E14" s="37"/>
      <c r="F14" s="37"/>
      <c r="G14" s="37"/>
      <c r="H14" s="41"/>
      <c r="I14" s="41"/>
      <c r="J14" s="14">
        <v>36246</v>
      </c>
      <c r="K14" s="14">
        <v>36246</v>
      </c>
      <c r="L14" s="14">
        <v>36246</v>
      </c>
      <c r="M14" s="14">
        <v>36246</v>
      </c>
      <c r="N14" s="14">
        <v>36246</v>
      </c>
    </row>
    <row r="15" spans="1:14" ht="16.5">
      <c r="A15" s="37">
        <v>2014</v>
      </c>
      <c r="B15" s="37" t="s">
        <v>57</v>
      </c>
      <c r="C15" s="37" t="s">
        <v>6</v>
      </c>
      <c r="D15" s="38" t="s">
        <v>93</v>
      </c>
      <c r="E15" s="37" t="s">
        <v>0</v>
      </c>
      <c r="F15" s="37" t="s">
        <v>31</v>
      </c>
      <c r="G15" s="37" t="s">
        <v>58</v>
      </c>
      <c r="H15" s="41">
        <v>181230</v>
      </c>
      <c r="I15" s="41"/>
      <c r="J15" s="12" t="s">
        <v>45</v>
      </c>
      <c r="K15" s="12" t="s">
        <v>1</v>
      </c>
      <c r="L15" s="12" t="s">
        <v>53</v>
      </c>
      <c r="M15" s="12" t="s">
        <v>54</v>
      </c>
      <c r="N15" s="12" t="s">
        <v>49</v>
      </c>
    </row>
    <row r="16" spans="1:14" ht="16.5">
      <c r="A16" s="37"/>
      <c r="B16" s="37"/>
      <c r="C16" s="37"/>
      <c r="D16" s="38"/>
      <c r="E16" s="37"/>
      <c r="F16" s="37"/>
      <c r="G16" s="37"/>
      <c r="H16" s="41"/>
      <c r="I16" s="41"/>
      <c r="J16" s="14">
        <v>36246</v>
      </c>
      <c r="K16" s="14">
        <v>36246</v>
      </c>
      <c r="L16" s="14">
        <v>36246</v>
      </c>
      <c r="M16" s="14">
        <v>36246</v>
      </c>
      <c r="N16" s="14">
        <v>36246</v>
      </c>
    </row>
    <row r="17" spans="1:14" ht="16.5">
      <c r="A17" s="37">
        <v>2015</v>
      </c>
      <c r="B17" s="37" t="s">
        <v>55</v>
      </c>
      <c r="C17" s="37" t="s">
        <v>56</v>
      </c>
      <c r="D17" s="38" t="s">
        <v>21</v>
      </c>
      <c r="E17" s="37" t="s">
        <v>63</v>
      </c>
      <c r="F17" s="37" t="s">
        <v>17</v>
      </c>
      <c r="G17" s="37" t="s">
        <v>7</v>
      </c>
      <c r="H17" s="41">
        <f>SUM(J18:N18)</f>
        <v>229110</v>
      </c>
      <c r="I17" s="41"/>
      <c r="J17" s="12" t="s">
        <v>5</v>
      </c>
      <c r="K17" s="12" t="s">
        <v>59</v>
      </c>
      <c r="L17" s="12" t="s">
        <v>60</v>
      </c>
      <c r="M17" s="12" t="s">
        <v>61</v>
      </c>
      <c r="N17" s="12" t="s">
        <v>62</v>
      </c>
    </row>
    <row r="18" spans="1:14" ht="16.5">
      <c r="A18" s="37"/>
      <c r="B18" s="37"/>
      <c r="C18" s="37"/>
      <c r="D18" s="38"/>
      <c r="E18" s="37"/>
      <c r="F18" s="37"/>
      <c r="G18" s="37"/>
      <c r="H18" s="41"/>
      <c r="I18" s="41"/>
      <c r="J18" s="14">
        <v>45822</v>
      </c>
      <c r="K18" s="14">
        <v>45822</v>
      </c>
      <c r="L18" s="14">
        <v>45822</v>
      </c>
      <c r="M18" s="14">
        <v>45822</v>
      </c>
      <c r="N18" s="14">
        <v>45822</v>
      </c>
    </row>
    <row r="19" spans="1:14" ht="16.5">
      <c r="A19" s="26">
        <v>2015</v>
      </c>
      <c r="B19" s="26" t="s">
        <v>64</v>
      </c>
      <c r="C19" s="37" t="s">
        <v>56</v>
      </c>
      <c r="D19" s="38" t="s">
        <v>29</v>
      </c>
      <c r="E19" s="37" t="s">
        <v>66</v>
      </c>
      <c r="F19" s="37" t="s">
        <v>65</v>
      </c>
      <c r="G19" s="37" t="s">
        <v>70</v>
      </c>
      <c r="H19" s="41">
        <f>SUM(J20:N20)</f>
        <v>285540</v>
      </c>
      <c r="I19" s="41"/>
      <c r="J19" s="12" t="s">
        <v>5</v>
      </c>
      <c r="K19" s="12" t="s">
        <v>59</v>
      </c>
      <c r="L19" s="12" t="s">
        <v>53</v>
      </c>
      <c r="M19" s="12" t="s">
        <v>10</v>
      </c>
      <c r="N19" s="12" t="s">
        <v>9</v>
      </c>
    </row>
    <row r="20" spans="1:14" ht="16.5">
      <c r="A20" s="28"/>
      <c r="B20" s="28"/>
      <c r="C20" s="37"/>
      <c r="D20" s="38"/>
      <c r="E20" s="37"/>
      <c r="F20" s="37"/>
      <c r="G20" s="37"/>
      <c r="H20" s="41"/>
      <c r="I20" s="41"/>
      <c r="J20" s="14">
        <v>57108</v>
      </c>
      <c r="K20" s="14">
        <v>57108</v>
      </c>
      <c r="L20" s="14">
        <v>57108</v>
      </c>
      <c r="M20" s="14">
        <v>57108</v>
      </c>
      <c r="N20" s="14">
        <v>57108</v>
      </c>
    </row>
    <row r="21" spans="1:14" ht="16.5">
      <c r="A21" s="26">
        <v>2015</v>
      </c>
      <c r="B21" s="26" t="s">
        <v>72</v>
      </c>
      <c r="C21" s="37" t="s">
        <v>56</v>
      </c>
      <c r="D21" s="38" t="s">
        <v>29</v>
      </c>
      <c r="E21" s="37" t="s">
        <v>67</v>
      </c>
      <c r="F21" s="37" t="s">
        <v>65</v>
      </c>
      <c r="G21" s="37" t="s">
        <v>68</v>
      </c>
      <c r="H21" s="41">
        <f>SUM(J22:N22)</f>
        <v>172590</v>
      </c>
      <c r="I21" s="41"/>
      <c r="J21" s="12" t="s">
        <v>71</v>
      </c>
      <c r="K21" s="12" t="s">
        <v>69</v>
      </c>
      <c r="L21" s="12" t="s">
        <v>53</v>
      </c>
      <c r="M21" s="12" t="s">
        <v>54</v>
      </c>
      <c r="N21" s="12" t="s">
        <v>10</v>
      </c>
    </row>
    <row r="22" spans="1:14" ht="16.5">
      <c r="A22" s="28"/>
      <c r="B22" s="28"/>
      <c r="C22" s="37"/>
      <c r="D22" s="38"/>
      <c r="E22" s="37"/>
      <c r="F22" s="37"/>
      <c r="G22" s="37"/>
      <c r="H22" s="41"/>
      <c r="I22" s="41"/>
      <c r="J22" s="14">
        <v>34518</v>
      </c>
      <c r="K22" s="14">
        <v>34518</v>
      </c>
      <c r="L22" s="14">
        <v>34518</v>
      </c>
      <c r="M22" s="14">
        <v>34518</v>
      </c>
      <c r="N22" s="14">
        <v>34518</v>
      </c>
    </row>
    <row r="23" spans="1:14" ht="16.5">
      <c r="A23" s="37">
        <v>2016</v>
      </c>
      <c r="B23" s="37" t="s">
        <v>75</v>
      </c>
      <c r="C23" s="37" t="s">
        <v>56</v>
      </c>
      <c r="D23" s="38" t="s">
        <v>22</v>
      </c>
      <c r="E23" s="37" t="s">
        <v>73</v>
      </c>
      <c r="F23" s="37" t="s">
        <v>18</v>
      </c>
      <c r="G23" s="37" t="s">
        <v>74</v>
      </c>
      <c r="H23" s="41">
        <f>SUM(J24:N24)</f>
        <v>254800</v>
      </c>
      <c r="I23" s="41"/>
      <c r="J23" s="13" t="s">
        <v>77</v>
      </c>
      <c r="K23" s="12" t="s">
        <v>59</v>
      </c>
      <c r="L23" s="12" t="s">
        <v>3</v>
      </c>
      <c r="M23" s="12" t="s">
        <v>53</v>
      </c>
      <c r="N23" s="12" t="s">
        <v>76</v>
      </c>
    </row>
    <row r="24" spans="1:14" ht="16.5">
      <c r="A24" s="37"/>
      <c r="B24" s="37"/>
      <c r="C24" s="37"/>
      <c r="D24" s="38"/>
      <c r="E24" s="37"/>
      <c r="F24" s="37"/>
      <c r="G24" s="37"/>
      <c r="H24" s="41"/>
      <c r="I24" s="41"/>
      <c r="J24" s="14">
        <v>50960</v>
      </c>
      <c r="K24" s="14">
        <v>50960</v>
      </c>
      <c r="L24" s="14">
        <v>50960</v>
      </c>
      <c r="M24" s="14">
        <v>50960</v>
      </c>
      <c r="N24" s="14">
        <v>50960</v>
      </c>
    </row>
    <row r="25" spans="1:14" ht="16.5">
      <c r="A25" s="26">
        <v>2016</v>
      </c>
      <c r="B25" s="26" t="s">
        <v>79</v>
      </c>
      <c r="C25" s="26" t="s">
        <v>56</v>
      </c>
      <c r="D25" s="31" t="s">
        <v>29</v>
      </c>
      <c r="E25" s="26" t="s">
        <v>66</v>
      </c>
      <c r="F25" s="26" t="s">
        <v>18</v>
      </c>
      <c r="G25" s="34" t="s">
        <v>78</v>
      </c>
      <c r="H25" s="29" t="s">
        <v>87</v>
      </c>
      <c r="I25" s="30"/>
      <c r="J25" s="15" t="s">
        <v>77</v>
      </c>
      <c r="K25" s="15" t="s">
        <v>2</v>
      </c>
      <c r="L25" s="15" t="s">
        <v>3</v>
      </c>
      <c r="M25" s="15" t="s">
        <v>53</v>
      </c>
      <c r="N25" s="15" t="s">
        <v>54</v>
      </c>
    </row>
    <row r="26" spans="1:14" ht="16.5">
      <c r="A26" s="27"/>
      <c r="B26" s="27"/>
      <c r="C26" s="27"/>
      <c r="D26" s="32"/>
      <c r="E26" s="27"/>
      <c r="F26" s="27"/>
      <c r="G26" s="35"/>
      <c r="H26" s="8" t="s">
        <v>84</v>
      </c>
      <c r="I26" s="6">
        <f>SUM(J26:N26)</f>
        <v>313725</v>
      </c>
      <c r="J26" s="16">
        <v>62745</v>
      </c>
      <c r="K26" s="16">
        <v>62745</v>
      </c>
      <c r="L26" s="16">
        <v>62745</v>
      </c>
      <c r="M26" s="16">
        <v>62745</v>
      </c>
      <c r="N26" s="16">
        <v>62745</v>
      </c>
    </row>
    <row r="27" spans="1:14" ht="16.5">
      <c r="A27" s="27"/>
      <c r="B27" s="27"/>
      <c r="C27" s="27"/>
      <c r="D27" s="32"/>
      <c r="E27" s="27"/>
      <c r="F27" s="27"/>
      <c r="G27" s="35"/>
      <c r="H27" s="9" t="s">
        <v>85</v>
      </c>
      <c r="I27" s="6">
        <f>SUM(J27:N27)</f>
        <v>96000</v>
      </c>
      <c r="J27" s="17">
        <v>0</v>
      </c>
      <c r="K27" s="18">
        <v>64000</v>
      </c>
      <c r="L27" s="18">
        <v>32000</v>
      </c>
      <c r="M27" s="17">
        <v>0</v>
      </c>
      <c r="N27" s="17">
        <v>0</v>
      </c>
    </row>
    <row r="28" spans="1:14" ht="16.5">
      <c r="A28" s="28"/>
      <c r="B28" s="28"/>
      <c r="C28" s="28"/>
      <c r="D28" s="33"/>
      <c r="E28" s="28"/>
      <c r="F28" s="28"/>
      <c r="G28" s="36"/>
      <c r="H28" s="10" t="s">
        <v>86</v>
      </c>
      <c r="I28" s="7">
        <f>SUM(J28:N28)</f>
        <v>409725</v>
      </c>
      <c r="J28" s="19">
        <f>SUM(J26:J27)</f>
        <v>62745</v>
      </c>
      <c r="K28" s="19">
        <f>SUM(K26:K27)</f>
        <v>126745</v>
      </c>
      <c r="L28" s="19">
        <f>SUM(L26:L27)</f>
        <v>94745</v>
      </c>
      <c r="M28" s="19">
        <f>SUM(M26:M27)</f>
        <v>62745</v>
      </c>
      <c r="N28" s="19">
        <f>SUM(N26:N27)</f>
        <v>62745</v>
      </c>
    </row>
    <row r="29" spans="1:14" ht="16.5">
      <c r="A29" s="26">
        <v>2016</v>
      </c>
      <c r="B29" s="26" t="s">
        <v>80</v>
      </c>
      <c r="C29" s="26" t="s">
        <v>56</v>
      </c>
      <c r="D29" s="31" t="s">
        <v>93</v>
      </c>
      <c r="E29" s="26" t="s">
        <v>82</v>
      </c>
      <c r="F29" s="26" t="s">
        <v>20</v>
      </c>
      <c r="G29" s="34" t="s">
        <v>83</v>
      </c>
      <c r="H29" s="29" t="s">
        <v>87</v>
      </c>
      <c r="I29" s="30"/>
      <c r="J29" s="15" t="s">
        <v>77</v>
      </c>
      <c r="K29" s="15" t="s">
        <v>1</v>
      </c>
      <c r="L29" s="15" t="s">
        <v>81</v>
      </c>
      <c r="M29" s="15" t="s">
        <v>53</v>
      </c>
      <c r="N29" s="15" t="s">
        <v>54</v>
      </c>
    </row>
    <row r="30" spans="1:14" ht="16.5">
      <c r="A30" s="27"/>
      <c r="B30" s="27"/>
      <c r="C30" s="27"/>
      <c r="D30" s="32"/>
      <c r="E30" s="27"/>
      <c r="F30" s="27"/>
      <c r="G30" s="35"/>
      <c r="H30" s="8" t="s">
        <v>84</v>
      </c>
      <c r="I30" s="6">
        <f>SUM(J30:N30)</f>
        <v>208850</v>
      </c>
      <c r="J30" s="16">
        <v>41770</v>
      </c>
      <c r="K30" s="16">
        <v>41770</v>
      </c>
      <c r="L30" s="16">
        <v>41770</v>
      </c>
      <c r="M30" s="16">
        <v>41770</v>
      </c>
      <c r="N30" s="16">
        <v>41770</v>
      </c>
    </row>
    <row r="31" spans="1:14" ht="16.5">
      <c r="A31" s="27"/>
      <c r="B31" s="27"/>
      <c r="C31" s="27"/>
      <c r="D31" s="32"/>
      <c r="E31" s="27"/>
      <c r="F31" s="27"/>
      <c r="G31" s="35"/>
      <c r="H31" s="9" t="s">
        <v>85</v>
      </c>
      <c r="I31" s="6">
        <f>SUM(J31:N31)</f>
        <v>186000</v>
      </c>
      <c r="J31" s="17">
        <v>0</v>
      </c>
      <c r="K31" s="20">
        <v>62000</v>
      </c>
      <c r="L31" s="20">
        <v>124000</v>
      </c>
      <c r="M31" s="17">
        <v>0</v>
      </c>
      <c r="N31" s="17">
        <v>0</v>
      </c>
    </row>
    <row r="32" spans="1:14" ht="16.5">
      <c r="A32" s="28"/>
      <c r="B32" s="28"/>
      <c r="C32" s="28"/>
      <c r="D32" s="33"/>
      <c r="E32" s="28"/>
      <c r="F32" s="28"/>
      <c r="G32" s="36"/>
      <c r="H32" s="10" t="s">
        <v>86</v>
      </c>
      <c r="I32" s="5">
        <f>SUM(J32:N32)</f>
        <v>394850</v>
      </c>
      <c r="J32" s="19">
        <f>SUM(J30:J31)</f>
        <v>41770</v>
      </c>
      <c r="K32" s="19">
        <f>SUM(K30:K31)</f>
        <v>103770</v>
      </c>
      <c r="L32" s="19">
        <f>SUM(L30:L31)</f>
        <v>165770</v>
      </c>
      <c r="M32" s="19">
        <f>SUM(M30:M31)</f>
        <v>41770</v>
      </c>
      <c r="N32" s="19">
        <f>SUM(N30:N31)</f>
        <v>41770</v>
      </c>
    </row>
    <row r="33" spans="1:14" ht="16.5">
      <c r="A33" s="26">
        <v>2017</v>
      </c>
      <c r="B33" s="26" t="s">
        <v>88</v>
      </c>
      <c r="C33" s="26" t="s">
        <v>6</v>
      </c>
      <c r="D33" s="31" t="s">
        <v>22</v>
      </c>
      <c r="E33" s="26" t="s">
        <v>30</v>
      </c>
      <c r="F33" s="26" t="s">
        <v>89</v>
      </c>
      <c r="G33" s="26" t="s">
        <v>7</v>
      </c>
      <c r="H33" s="29" t="s">
        <v>87</v>
      </c>
      <c r="I33" s="30"/>
      <c r="J33" s="15" t="s">
        <v>77</v>
      </c>
      <c r="K33" s="15" t="s">
        <v>90</v>
      </c>
      <c r="L33" s="13" t="s">
        <v>46</v>
      </c>
      <c r="M33" s="15" t="s">
        <v>81</v>
      </c>
      <c r="N33" s="15" t="s">
        <v>91</v>
      </c>
    </row>
    <row r="34" spans="1:14" ht="16.5">
      <c r="A34" s="27"/>
      <c r="B34" s="27"/>
      <c r="C34" s="27"/>
      <c r="D34" s="32"/>
      <c r="E34" s="27"/>
      <c r="F34" s="27"/>
      <c r="G34" s="27"/>
      <c r="H34" s="8" t="s">
        <v>84</v>
      </c>
      <c r="I34" s="6">
        <f>SUM(J34:N34)</f>
        <v>201330</v>
      </c>
      <c r="J34" s="16">
        <v>40266</v>
      </c>
      <c r="K34" s="16">
        <v>40266</v>
      </c>
      <c r="L34" s="16">
        <v>40266</v>
      </c>
      <c r="M34" s="16">
        <v>40266</v>
      </c>
      <c r="N34" s="16">
        <v>40266</v>
      </c>
    </row>
    <row r="35" spans="1:14" ht="16.5">
      <c r="A35" s="27"/>
      <c r="B35" s="27"/>
      <c r="C35" s="27"/>
      <c r="D35" s="32"/>
      <c r="E35" s="27"/>
      <c r="F35" s="27"/>
      <c r="G35" s="27"/>
      <c r="H35" s="9" t="s">
        <v>85</v>
      </c>
      <c r="I35" s="6">
        <f>SUM(J35:N35)</f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</row>
    <row r="36" spans="1:14" ht="16.5">
      <c r="A36" s="28"/>
      <c r="B36" s="28"/>
      <c r="C36" s="28"/>
      <c r="D36" s="33"/>
      <c r="E36" s="28"/>
      <c r="F36" s="28"/>
      <c r="G36" s="28"/>
      <c r="H36" s="10" t="s">
        <v>86</v>
      </c>
      <c r="I36" s="7">
        <f>SUM(J36:N36)</f>
        <v>201330</v>
      </c>
      <c r="J36" s="19">
        <f>SUM(J34:J35)</f>
        <v>40266</v>
      </c>
      <c r="K36" s="19">
        <f>SUM(K34:K35)</f>
        <v>40266</v>
      </c>
      <c r="L36" s="19">
        <f>SUM(L34:L35)</f>
        <v>40266</v>
      </c>
      <c r="M36" s="19">
        <f>SUM(M34:M35)</f>
        <v>40266</v>
      </c>
      <c r="N36" s="19">
        <f>SUM(N34:N35)</f>
        <v>40266</v>
      </c>
    </row>
    <row r="37" spans="1:14" ht="16.5">
      <c r="A37" s="26">
        <v>2017</v>
      </c>
      <c r="B37" s="26" t="s">
        <v>92</v>
      </c>
      <c r="C37" s="26" t="s">
        <v>6</v>
      </c>
      <c r="D37" s="31" t="s">
        <v>93</v>
      </c>
      <c r="E37" s="26" t="s">
        <v>51</v>
      </c>
      <c r="F37" s="26" t="s">
        <v>20</v>
      </c>
      <c r="G37" s="26" t="s">
        <v>97</v>
      </c>
      <c r="H37" s="29" t="s">
        <v>87</v>
      </c>
      <c r="I37" s="30"/>
      <c r="J37" s="15" t="s">
        <v>77</v>
      </c>
      <c r="K37" s="15" t="s">
        <v>90</v>
      </c>
      <c r="L37" s="13" t="s">
        <v>46</v>
      </c>
      <c r="M37" s="15" t="s">
        <v>95</v>
      </c>
      <c r="N37" s="15" t="s">
        <v>96</v>
      </c>
    </row>
    <row r="38" spans="1:14" ht="16.5">
      <c r="A38" s="27"/>
      <c r="B38" s="27"/>
      <c r="C38" s="27"/>
      <c r="D38" s="32"/>
      <c r="E38" s="27"/>
      <c r="F38" s="27"/>
      <c r="G38" s="27"/>
      <c r="H38" s="8" t="s">
        <v>84</v>
      </c>
      <c r="I38" s="6">
        <f>SUM(J38:N38)</f>
        <v>199350</v>
      </c>
      <c r="J38" s="16">
        <v>39870</v>
      </c>
      <c r="K38" s="16">
        <v>39870</v>
      </c>
      <c r="L38" s="16">
        <v>39870</v>
      </c>
      <c r="M38" s="16">
        <v>39870</v>
      </c>
      <c r="N38" s="16">
        <v>39870</v>
      </c>
    </row>
    <row r="39" spans="1:14" ht="16.5">
      <c r="A39" s="27"/>
      <c r="B39" s="27"/>
      <c r="C39" s="27"/>
      <c r="D39" s="32"/>
      <c r="E39" s="27"/>
      <c r="F39" s="27"/>
      <c r="G39" s="27"/>
      <c r="H39" s="9" t="s">
        <v>85</v>
      </c>
      <c r="I39" s="6">
        <f>SUM(J39:N39)</f>
        <v>45300</v>
      </c>
      <c r="J39" s="17">
        <v>0</v>
      </c>
      <c r="K39" s="21">
        <f>500*30.2</f>
        <v>15100</v>
      </c>
      <c r="L39" s="21">
        <f>500*30.2</f>
        <v>15100</v>
      </c>
      <c r="M39" s="17">
        <v>0</v>
      </c>
      <c r="N39" s="21">
        <f>500*30.2</f>
        <v>15100</v>
      </c>
    </row>
    <row r="40" spans="1:14" ht="16.5">
      <c r="A40" s="28"/>
      <c r="B40" s="28"/>
      <c r="C40" s="28"/>
      <c r="D40" s="33"/>
      <c r="E40" s="28"/>
      <c r="F40" s="28"/>
      <c r="G40" s="28"/>
      <c r="H40" s="10" t="s">
        <v>86</v>
      </c>
      <c r="I40" s="7">
        <f>SUM(J40:N40)</f>
        <v>244650</v>
      </c>
      <c r="J40" s="19">
        <f>SUM(J38:J39)</f>
        <v>39870</v>
      </c>
      <c r="K40" s="19">
        <f>SUM(K38:K39)</f>
        <v>54970</v>
      </c>
      <c r="L40" s="19">
        <f>SUM(L38:L39)</f>
        <v>54970</v>
      </c>
      <c r="M40" s="19">
        <f>SUM(M38:M39)</f>
        <v>39870</v>
      </c>
      <c r="N40" s="19">
        <f>SUM(N38:N39)</f>
        <v>54970</v>
      </c>
    </row>
    <row r="41" spans="1:14" ht="16.5">
      <c r="A41" s="26">
        <v>2018</v>
      </c>
      <c r="B41" s="26" t="s">
        <v>98</v>
      </c>
      <c r="C41" s="26" t="s">
        <v>56</v>
      </c>
      <c r="D41" s="31" t="s">
        <v>21</v>
      </c>
      <c r="E41" s="26" t="s">
        <v>63</v>
      </c>
      <c r="F41" s="26" t="s">
        <v>20</v>
      </c>
      <c r="G41" s="26" t="s">
        <v>99</v>
      </c>
      <c r="H41" s="29" t="s">
        <v>87</v>
      </c>
      <c r="I41" s="30"/>
      <c r="J41" s="15" t="s">
        <v>77</v>
      </c>
      <c r="K41" s="15" t="s">
        <v>2</v>
      </c>
      <c r="L41" s="13" t="s">
        <v>81</v>
      </c>
      <c r="M41" s="15" t="s">
        <v>95</v>
      </c>
      <c r="N41" s="15" t="s">
        <v>100</v>
      </c>
    </row>
    <row r="42" spans="1:14" ht="16.5">
      <c r="A42" s="27"/>
      <c r="B42" s="27"/>
      <c r="C42" s="27"/>
      <c r="D42" s="32"/>
      <c r="E42" s="27"/>
      <c r="F42" s="27"/>
      <c r="G42" s="27"/>
      <c r="H42" s="8" t="s">
        <v>84</v>
      </c>
      <c r="I42" s="6">
        <f>SUM(J42:N42)</f>
        <v>185465</v>
      </c>
      <c r="J42" s="16">
        <f>ROUND(1257.4*29.5,0)</f>
        <v>37093</v>
      </c>
      <c r="K42" s="16">
        <f>ROUND(1257.4*29.5,0)</f>
        <v>37093</v>
      </c>
      <c r="L42" s="16">
        <f>ROUND(1257.4*29.5,0)</f>
        <v>37093</v>
      </c>
      <c r="M42" s="16">
        <f>ROUND(1257.4*29.5,0)</f>
        <v>37093</v>
      </c>
      <c r="N42" s="16">
        <f>ROUND(1257.4*29.5,0)</f>
        <v>37093</v>
      </c>
    </row>
    <row r="43" spans="1:14" ht="16.5">
      <c r="A43" s="27"/>
      <c r="B43" s="27"/>
      <c r="C43" s="27"/>
      <c r="D43" s="32"/>
      <c r="E43" s="27"/>
      <c r="F43" s="27"/>
      <c r="G43" s="27"/>
      <c r="H43" s="9" t="s">
        <v>85</v>
      </c>
      <c r="I43" s="6">
        <f>SUM(J43:N43)</f>
        <v>30000</v>
      </c>
      <c r="J43" s="17"/>
      <c r="K43" s="21">
        <f>500*30</f>
        <v>15000</v>
      </c>
      <c r="L43" s="21"/>
      <c r="M43" s="21"/>
      <c r="N43" s="21">
        <f>500*30</f>
        <v>15000</v>
      </c>
    </row>
    <row r="44" spans="1:14" ht="16.5">
      <c r="A44" s="28"/>
      <c r="B44" s="28"/>
      <c r="C44" s="28"/>
      <c r="D44" s="33"/>
      <c r="E44" s="28"/>
      <c r="F44" s="28"/>
      <c r="G44" s="28"/>
      <c r="H44" s="10" t="s">
        <v>86</v>
      </c>
      <c r="I44" s="7">
        <f>SUM(J44:N44)</f>
        <v>215465</v>
      </c>
      <c r="J44" s="19">
        <f>SUM(J42:J43)</f>
        <v>37093</v>
      </c>
      <c r="K44" s="19">
        <f>SUM(K42:K43)</f>
        <v>52093</v>
      </c>
      <c r="L44" s="19">
        <f>SUM(L42:L43)</f>
        <v>37093</v>
      </c>
      <c r="M44" s="19">
        <f>SUM(M42:M43)</f>
        <v>37093</v>
      </c>
      <c r="N44" s="19">
        <f>SUM(N42:N43)</f>
        <v>52093</v>
      </c>
    </row>
    <row r="45" spans="1:15" ht="16.5">
      <c r="A45" s="26">
        <v>2018</v>
      </c>
      <c r="B45" s="26" t="s">
        <v>101</v>
      </c>
      <c r="C45" s="26" t="s">
        <v>56</v>
      </c>
      <c r="D45" s="31" t="s">
        <v>93</v>
      </c>
      <c r="E45" s="26" t="s">
        <v>102</v>
      </c>
      <c r="F45" s="26" t="s">
        <v>17</v>
      </c>
      <c r="G45" s="26" t="s">
        <v>103</v>
      </c>
      <c r="H45" s="29" t="s">
        <v>87</v>
      </c>
      <c r="I45" s="30"/>
      <c r="J45" s="15" t="s">
        <v>77</v>
      </c>
      <c r="K45" s="15" t="s">
        <v>90</v>
      </c>
      <c r="L45" s="13" t="s">
        <v>1</v>
      </c>
      <c r="M45" s="15" t="s">
        <v>4</v>
      </c>
      <c r="N45" s="15" t="s">
        <v>10</v>
      </c>
      <c r="O45" s="15" t="s">
        <v>104</v>
      </c>
    </row>
    <row r="46" spans="1:15" ht="16.5">
      <c r="A46" s="27"/>
      <c r="B46" s="27"/>
      <c r="C46" s="27"/>
      <c r="D46" s="32"/>
      <c r="E46" s="27"/>
      <c r="F46" s="27"/>
      <c r="G46" s="27"/>
      <c r="H46" s="8" t="s">
        <v>84</v>
      </c>
      <c r="I46" s="6">
        <f>SUM(J46:O46)</f>
        <v>210948</v>
      </c>
      <c r="J46" s="16">
        <f aca="true" t="shared" si="0" ref="J46:O46">ROUND(1179.8*29.8,0)</f>
        <v>35158</v>
      </c>
      <c r="K46" s="16">
        <f t="shared" si="0"/>
        <v>35158</v>
      </c>
      <c r="L46" s="16">
        <f t="shared" si="0"/>
        <v>35158</v>
      </c>
      <c r="M46" s="16">
        <f t="shared" si="0"/>
        <v>35158</v>
      </c>
      <c r="N46" s="16">
        <f t="shared" si="0"/>
        <v>35158</v>
      </c>
      <c r="O46" s="16">
        <f t="shared" si="0"/>
        <v>35158</v>
      </c>
    </row>
    <row r="47" spans="1:15" ht="16.5">
      <c r="A47" s="27"/>
      <c r="B47" s="27"/>
      <c r="C47" s="27"/>
      <c r="D47" s="32"/>
      <c r="E47" s="27"/>
      <c r="F47" s="27"/>
      <c r="G47" s="27"/>
      <c r="H47" s="9" t="s">
        <v>85</v>
      </c>
      <c r="I47" s="6">
        <f>SUM(J47:O47)</f>
        <v>135000</v>
      </c>
      <c r="J47" s="17"/>
      <c r="K47" s="21">
        <f>1000*30</f>
        <v>30000</v>
      </c>
      <c r="L47" s="21">
        <f>1000*30</f>
        <v>30000</v>
      </c>
      <c r="M47" s="21">
        <f>1000*30</f>
        <v>30000</v>
      </c>
      <c r="N47" s="21">
        <f>1000*30</f>
        <v>30000</v>
      </c>
      <c r="O47" s="21">
        <f>500*30</f>
        <v>15000</v>
      </c>
    </row>
    <row r="48" spans="1:15" ht="16.5">
      <c r="A48" s="28"/>
      <c r="B48" s="28"/>
      <c r="C48" s="28"/>
      <c r="D48" s="33"/>
      <c r="E48" s="28"/>
      <c r="F48" s="28"/>
      <c r="G48" s="28"/>
      <c r="H48" s="10" t="s">
        <v>86</v>
      </c>
      <c r="I48" s="7">
        <f>SUM(J48:O48)</f>
        <v>345948</v>
      </c>
      <c r="J48" s="19">
        <f aca="true" t="shared" si="1" ref="J48:O48">SUM(J46:J47)</f>
        <v>35158</v>
      </c>
      <c r="K48" s="19">
        <f t="shared" si="1"/>
        <v>65158</v>
      </c>
      <c r="L48" s="19">
        <f t="shared" si="1"/>
        <v>65158</v>
      </c>
      <c r="M48" s="19">
        <f t="shared" si="1"/>
        <v>65158</v>
      </c>
      <c r="N48" s="19">
        <f t="shared" si="1"/>
        <v>65158</v>
      </c>
      <c r="O48" s="19">
        <f t="shared" si="1"/>
        <v>50158</v>
      </c>
    </row>
    <row r="49" spans="1:15" ht="16.5">
      <c r="A49" s="26">
        <v>2019</v>
      </c>
      <c r="B49" s="26" t="s">
        <v>105</v>
      </c>
      <c r="C49" s="26" t="s">
        <v>56</v>
      </c>
      <c r="D49" s="31" t="s">
        <v>21</v>
      </c>
      <c r="E49" s="26" t="s">
        <v>106</v>
      </c>
      <c r="F49" s="26" t="s">
        <v>20</v>
      </c>
      <c r="G49" s="26" t="s">
        <v>107</v>
      </c>
      <c r="H49" s="29" t="s">
        <v>87</v>
      </c>
      <c r="I49" s="30"/>
      <c r="J49" s="15" t="s">
        <v>108</v>
      </c>
      <c r="K49" s="15" t="s">
        <v>90</v>
      </c>
      <c r="L49" s="13" t="s">
        <v>96</v>
      </c>
      <c r="M49" s="15" t="s">
        <v>1</v>
      </c>
      <c r="N49" s="15" t="s">
        <v>4</v>
      </c>
      <c r="O49" s="15" t="s">
        <v>100</v>
      </c>
    </row>
    <row r="50" spans="1:15" ht="16.5">
      <c r="A50" s="27"/>
      <c r="B50" s="27"/>
      <c r="C50" s="27"/>
      <c r="D50" s="32"/>
      <c r="E50" s="27"/>
      <c r="F50" s="27"/>
      <c r="G50" s="27"/>
      <c r="H50" s="8" t="s">
        <v>111</v>
      </c>
      <c r="I50" s="6">
        <f>SUM(J50:O50)</f>
        <v>386052</v>
      </c>
      <c r="J50" s="16">
        <v>64342</v>
      </c>
      <c r="K50" s="16">
        <v>64342</v>
      </c>
      <c r="L50" s="16">
        <v>64342</v>
      </c>
      <c r="M50" s="16">
        <v>64342</v>
      </c>
      <c r="N50" s="16">
        <v>64342</v>
      </c>
      <c r="O50" s="16">
        <v>64342</v>
      </c>
    </row>
    <row r="51" spans="1:15" ht="16.5">
      <c r="A51" s="27"/>
      <c r="B51" s="27"/>
      <c r="C51" s="27"/>
      <c r="D51" s="32"/>
      <c r="E51" s="27"/>
      <c r="F51" s="27"/>
      <c r="G51" s="27"/>
      <c r="H51" s="42" t="s">
        <v>112</v>
      </c>
      <c r="I51" s="44">
        <f>SUM(J52:O52)</f>
        <v>386053</v>
      </c>
      <c r="J51" s="22"/>
      <c r="K51" s="23">
        <v>0.125</v>
      </c>
      <c r="L51" s="23">
        <v>0.125</v>
      </c>
      <c r="M51" s="24">
        <v>0.1</v>
      </c>
      <c r="N51" s="24">
        <v>0.1</v>
      </c>
      <c r="O51" s="24">
        <v>0.05</v>
      </c>
    </row>
    <row r="52" spans="1:15" ht="16.5">
      <c r="A52" s="27"/>
      <c r="B52" s="27"/>
      <c r="C52" s="27"/>
      <c r="D52" s="32"/>
      <c r="E52" s="27"/>
      <c r="F52" s="27"/>
      <c r="G52" s="27"/>
      <c r="H52" s="43"/>
      <c r="I52" s="45"/>
      <c r="J52" s="22"/>
      <c r="K52" s="22">
        <v>96513</v>
      </c>
      <c r="L52" s="22">
        <v>96513</v>
      </c>
      <c r="M52" s="22">
        <v>77211</v>
      </c>
      <c r="N52" s="22">
        <v>77211</v>
      </c>
      <c r="O52" s="22">
        <v>38605</v>
      </c>
    </row>
    <row r="53" spans="1:15" ht="16.5">
      <c r="A53" s="27"/>
      <c r="B53" s="27"/>
      <c r="C53" s="27"/>
      <c r="D53" s="32"/>
      <c r="E53" s="27"/>
      <c r="F53" s="27"/>
      <c r="G53" s="27"/>
      <c r="H53" s="9" t="s">
        <v>85</v>
      </c>
      <c r="I53" s="6">
        <f>SUM(J53:O53)</f>
        <v>135000</v>
      </c>
      <c r="J53" s="17"/>
      <c r="K53" s="21">
        <f>1000*30</f>
        <v>30000</v>
      </c>
      <c r="L53" s="21">
        <f>1000*30</f>
        <v>30000</v>
      </c>
      <c r="M53" s="21">
        <f>1000*30</f>
        <v>30000</v>
      </c>
      <c r="N53" s="21">
        <f>1000*30</f>
        <v>30000</v>
      </c>
      <c r="O53" s="21">
        <f>500*30</f>
        <v>15000</v>
      </c>
    </row>
    <row r="54" spans="1:15" ht="16.5">
      <c r="A54" s="28"/>
      <c r="B54" s="28"/>
      <c r="C54" s="28"/>
      <c r="D54" s="33"/>
      <c r="E54" s="28"/>
      <c r="F54" s="28"/>
      <c r="G54" s="28"/>
      <c r="H54" s="10" t="s">
        <v>86</v>
      </c>
      <c r="I54" s="7">
        <f>SUM(J54:O54)</f>
        <v>907105</v>
      </c>
      <c r="J54" s="19">
        <f aca="true" t="shared" si="2" ref="J54:O54">J50+J52+J53</f>
        <v>64342</v>
      </c>
      <c r="K54" s="19">
        <f t="shared" si="2"/>
        <v>190855</v>
      </c>
      <c r="L54" s="19">
        <f t="shared" si="2"/>
        <v>190855</v>
      </c>
      <c r="M54" s="19">
        <f t="shared" si="2"/>
        <v>171553</v>
      </c>
      <c r="N54" s="19">
        <f t="shared" si="2"/>
        <v>171553</v>
      </c>
      <c r="O54" s="19">
        <f t="shared" si="2"/>
        <v>117947</v>
      </c>
    </row>
    <row r="55" spans="1:15" ht="16.5">
      <c r="A55" s="26">
        <v>2020</v>
      </c>
      <c r="B55" s="26" t="s">
        <v>113</v>
      </c>
      <c r="C55" s="26" t="s">
        <v>114</v>
      </c>
      <c r="D55" s="31" t="s">
        <v>94</v>
      </c>
      <c r="E55" s="26" t="s">
        <v>115</v>
      </c>
      <c r="F55" s="26" t="s">
        <v>20</v>
      </c>
      <c r="G55" s="46" t="s">
        <v>116</v>
      </c>
      <c r="H55" s="29" t="s">
        <v>87</v>
      </c>
      <c r="I55" s="30"/>
      <c r="J55" s="15" t="s">
        <v>5</v>
      </c>
      <c r="K55" s="15" t="s">
        <v>96</v>
      </c>
      <c r="L55" s="13" t="s">
        <v>1</v>
      </c>
      <c r="M55" s="15" t="s">
        <v>100</v>
      </c>
      <c r="N55" s="15" t="s">
        <v>117</v>
      </c>
      <c r="O55" s="15" t="s">
        <v>4</v>
      </c>
    </row>
    <row r="56" spans="1:15" ht="16.5">
      <c r="A56" s="27"/>
      <c r="B56" s="27"/>
      <c r="C56" s="27"/>
      <c r="D56" s="32"/>
      <c r="E56" s="27"/>
      <c r="F56" s="27"/>
      <c r="G56" s="27"/>
      <c r="H56" s="8" t="s">
        <v>111</v>
      </c>
      <c r="I56" s="6">
        <f>SUM(J56:O56)</f>
        <v>129336</v>
      </c>
      <c r="J56" s="16">
        <v>21556</v>
      </c>
      <c r="K56" s="16">
        <v>21556</v>
      </c>
      <c r="L56" s="16">
        <v>21556</v>
      </c>
      <c r="M56" s="16">
        <v>21556</v>
      </c>
      <c r="N56" s="16">
        <v>21556</v>
      </c>
      <c r="O56" s="16">
        <v>21556</v>
      </c>
    </row>
    <row r="57" spans="1:15" ht="16.5">
      <c r="A57" s="27"/>
      <c r="B57" s="27"/>
      <c r="C57" s="27"/>
      <c r="D57" s="32"/>
      <c r="E57" s="27"/>
      <c r="F57" s="27"/>
      <c r="G57" s="27"/>
      <c r="H57" s="42" t="s">
        <v>112</v>
      </c>
      <c r="I57" s="44">
        <f>SUM(J58:O58)</f>
        <v>129336</v>
      </c>
      <c r="J57" s="22"/>
      <c r="K57" s="24">
        <v>0.25</v>
      </c>
      <c r="L57" s="24">
        <v>0.25</v>
      </c>
      <c r="M57" s="24">
        <v>0.25</v>
      </c>
      <c r="N57" s="24"/>
      <c r="O57" s="24">
        <v>0.25</v>
      </c>
    </row>
    <row r="58" spans="1:15" ht="16.5">
      <c r="A58" s="27"/>
      <c r="B58" s="27"/>
      <c r="C58" s="27"/>
      <c r="D58" s="32"/>
      <c r="E58" s="27"/>
      <c r="F58" s="27"/>
      <c r="G58" s="27"/>
      <c r="H58" s="43"/>
      <c r="I58" s="45"/>
      <c r="J58" s="22"/>
      <c r="K58" s="22">
        <v>32334</v>
      </c>
      <c r="L58" s="22">
        <v>32334</v>
      </c>
      <c r="M58" s="22">
        <v>32334</v>
      </c>
      <c r="N58" s="22"/>
      <c r="O58" s="22">
        <v>32334</v>
      </c>
    </row>
    <row r="59" spans="1:15" ht="16.5">
      <c r="A59" s="27"/>
      <c r="B59" s="27"/>
      <c r="C59" s="27"/>
      <c r="D59" s="32"/>
      <c r="E59" s="27"/>
      <c r="F59" s="27"/>
      <c r="G59" s="27"/>
      <c r="H59" s="9" t="s">
        <v>85</v>
      </c>
      <c r="I59" s="6">
        <f>SUM(J59:O59)</f>
        <v>61144</v>
      </c>
      <c r="J59" s="17"/>
      <c r="K59" s="21">
        <v>30572</v>
      </c>
      <c r="L59" s="21"/>
      <c r="M59" s="21">
        <v>30572</v>
      </c>
      <c r="N59" s="21"/>
      <c r="O59" s="21"/>
    </row>
    <row r="60" spans="1:15" ht="16.5">
      <c r="A60" s="28"/>
      <c r="B60" s="28"/>
      <c r="C60" s="28"/>
      <c r="D60" s="33"/>
      <c r="E60" s="28"/>
      <c r="F60" s="28"/>
      <c r="G60" s="28"/>
      <c r="H60" s="10" t="s">
        <v>86</v>
      </c>
      <c r="I60" s="7">
        <f>SUM(J60:O60)</f>
        <v>319816</v>
      </c>
      <c r="J60" s="19">
        <f aca="true" t="shared" si="3" ref="J60:O60">J56+J58+J59</f>
        <v>21556</v>
      </c>
      <c r="K60" s="19">
        <f t="shared" si="3"/>
        <v>84462</v>
      </c>
      <c r="L60" s="19">
        <f t="shared" si="3"/>
        <v>53890</v>
      </c>
      <c r="M60" s="19">
        <f t="shared" si="3"/>
        <v>84462</v>
      </c>
      <c r="N60" s="19">
        <f t="shared" si="3"/>
        <v>21556</v>
      </c>
      <c r="O60" s="19">
        <f t="shared" si="3"/>
        <v>53890</v>
      </c>
    </row>
  </sheetData>
  <sheetProtection/>
  <mergeCells count="158">
    <mergeCell ref="G55:G60"/>
    <mergeCell ref="H55:I55"/>
    <mergeCell ref="H57:H58"/>
    <mergeCell ref="I57:I58"/>
    <mergeCell ref="A55:A60"/>
    <mergeCell ref="B55:B60"/>
    <mergeCell ref="C55:C60"/>
    <mergeCell ref="D55:D60"/>
    <mergeCell ref="E55:E60"/>
    <mergeCell ref="F55:F60"/>
    <mergeCell ref="I51:I52"/>
    <mergeCell ref="H45:I45"/>
    <mergeCell ref="A49:A54"/>
    <mergeCell ref="B49:B54"/>
    <mergeCell ref="C49:C54"/>
    <mergeCell ref="D49:D54"/>
    <mergeCell ref="E49:E54"/>
    <mergeCell ref="F49:F54"/>
    <mergeCell ref="G49:G54"/>
    <mergeCell ref="H49:I49"/>
    <mergeCell ref="H51:H52"/>
    <mergeCell ref="F41:F44"/>
    <mergeCell ref="G41:G44"/>
    <mergeCell ref="H41:I41"/>
    <mergeCell ref="A45:A48"/>
    <mergeCell ref="B45:B48"/>
    <mergeCell ref="C45:C48"/>
    <mergeCell ref="D45:D48"/>
    <mergeCell ref="E45:E48"/>
    <mergeCell ref="F45:F48"/>
    <mergeCell ref="G45:G48"/>
    <mergeCell ref="H13:I14"/>
    <mergeCell ref="H15:I16"/>
    <mergeCell ref="H17:I18"/>
    <mergeCell ref="H19:I20"/>
    <mergeCell ref="H21:I22"/>
    <mergeCell ref="H23:I24"/>
    <mergeCell ref="G37:G40"/>
    <mergeCell ref="H37:I37"/>
    <mergeCell ref="G23:G24"/>
    <mergeCell ref="H2:I2"/>
    <mergeCell ref="H3:I4"/>
    <mergeCell ref="H5:I6"/>
    <mergeCell ref="H7:I8"/>
    <mergeCell ref="H9:I10"/>
    <mergeCell ref="H11:I12"/>
    <mergeCell ref="A37:A40"/>
    <mergeCell ref="B37:B40"/>
    <mergeCell ref="C37:C40"/>
    <mergeCell ref="D37:D40"/>
    <mergeCell ref="E37:E40"/>
    <mergeCell ref="F37:F40"/>
    <mergeCell ref="A23:A24"/>
    <mergeCell ref="B23:B24"/>
    <mergeCell ref="C23:C24"/>
    <mergeCell ref="D23:D24"/>
    <mergeCell ref="E23:E24"/>
    <mergeCell ref="F23:F24"/>
    <mergeCell ref="A21:A22"/>
    <mergeCell ref="B21:B22"/>
    <mergeCell ref="G19:G20"/>
    <mergeCell ref="E21:E22"/>
    <mergeCell ref="F21:F22"/>
    <mergeCell ref="C21:C22"/>
    <mergeCell ref="D21:D22"/>
    <mergeCell ref="G21:G22"/>
    <mergeCell ref="C19:C20"/>
    <mergeCell ref="A19:A20"/>
    <mergeCell ref="F19:F20"/>
    <mergeCell ref="B13:B14"/>
    <mergeCell ref="A13:A14"/>
    <mergeCell ref="C13:C14"/>
    <mergeCell ref="D13:D14"/>
    <mergeCell ref="E13:E14"/>
    <mergeCell ref="F13:F14"/>
    <mergeCell ref="D11:D12"/>
    <mergeCell ref="C11:C12"/>
    <mergeCell ref="B11:B12"/>
    <mergeCell ref="A11:A12"/>
    <mergeCell ref="E9:E10"/>
    <mergeCell ref="G11:G12"/>
    <mergeCell ref="F11:F12"/>
    <mergeCell ref="E11:E12"/>
    <mergeCell ref="D9:D10"/>
    <mergeCell ref="A9:A10"/>
    <mergeCell ref="A41:A44"/>
    <mergeCell ref="B41:B44"/>
    <mergeCell ref="C41:C44"/>
    <mergeCell ref="D41:D44"/>
    <mergeCell ref="E41:E44"/>
    <mergeCell ref="A7:A8"/>
    <mergeCell ref="B7:B8"/>
    <mergeCell ref="C7:C8"/>
    <mergeCell ref="D7:D8"/>
    <mergeCell ref="B9:B10"/>
    <mergeCell ref="C9:C10"/>
    <mergeCell ref="B5:B6"/>
    <mergeCell ref="F5:F6"/>
    <mergeCell ref="E7:E8"/>
    <mergeCell ref="F7:F8"/>
    <mergeCell ref="G7:G8"/>
    <mergeCell ref="G5:G6"/>
    <mergeCell ref="G9:G10"/>
    <mergeCell ref="F9:F10"/>
    <mergeCell ref="D3:D4"/>
    <mergeCell ref="F3:F4"/>
    <mergeCell ref="A3:A4"/>
    <mergeCell ref="A5:A6"/>
    <mergeCell ref="C5:C6"/>
    <mergeCell ref="D5:D6"/>
    <mergeCell ref="B3:B4"/>
    <mergeCell ref="E5:E6"/>
    <mergeCell ref="E3:E4"/>
    <mergeCell ref="G3:G4"/>
    <mergeCell ref="B15:B16"/>
    <mergeCell ref="C15:C16"/>
    <mergeCell ref="D15:D16"/>
    <mergeCell ref="E15:E16"/>
    <mergeCell ref="F15:F16"/>
    <mergeCell ref="G15:G16"/>
    <mergeCell ref="G13:G14"/>
    <mergeCell ref="C3:C4"/>
    <mergeCell ref="A15:A16"/>
    <mergeCell ref="A17:A18"/>
    <mergeCell ref="B17:B18"/>
    <mergeCell ref="C17:C18"/>
    <mergeCell ref="D17:D18"/>
    <mergeCell ref="E17:E18"/>
    <mergeCell ref="B25:B28"/>
    <mergeCell ref="F17:F18"/>
    <mergeCell ref="G17:G18"/>
    <mergeCell ref="G29:G32"/>
    <mergeCell ref="F29:F32"/>
    <mergeCell ref="E29:E32"/>
    <mergeCell ref="D29:D32"/>
    <mergeCell ref="B19:B20"/>
    <mergeCell ref="D19:D20"/>
    <mergeCell ref="E19:E20"/>
    <mergeCell ref="G33:G36"/>
    <mergeCell ref="C29:C32"/>
    <mergeCell ref="B29:B32"/>
    <mergeCell ref="A29:A32"/>
    <mergeCell ref="H25:I25"/>
    <mergeCell ref="G25:G28"/>
    <mergeCell ref="F25:F28"/>
    <mergeCell ref="E25:E28"/>
    <mergeCell ref="D25:D28"/>
    <mergeCell ref="C25:C28"/>
    <mergeCell ref="A1:O1"/>
    <mergeCell ref="A25:A28"/>
    <mergeCell ref="H29:I29"/>
    <mergeCell ref="H33:I33"/>
    <mergeCell ref="A33:A36"/>
    <mergeCell ref="B33:B36"/>
    <mergeCell ref="C33:C36"/>
    <mergeCell ref="D33:D36"/>
    <mergeCell ref="E33:E36"/>
    <mergeCell ref="F33:F36"/>
  </mergeCells>
  <dataValidations count="2">
    <dataValidation type="list" allowBlank="1" showInputMessage="1" showErrorMessage="1" sqref="F2:F18 F33:F65536">
      <formula1>狀態</formula1>
    </dataValidation>
    <dataValidation type="list" allowBlank="1" showInputMessage="1" showErrorMessage="1" sqref="D2:D25 D29 D33:D65536">
      <formula1>站次</formula1>
    </dataValidation>
  </dataValidations>
  <printOptions/>
  <pageMargins left="0.7480314960629921" right="0.7480314960629921" top="0.5905511811023623" bottom="0.5905511811023623" header="0.5118110236220472" footer="0.5118110236220472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4" sqref="B4"/>
    </sheetView>
  </sheetViews>
  <sheetFormatPr defaultColWidth="9.00390625" defaultRowHeight="16.5"/>
  <sheetData>
    <row r="1" spans="1:2" ht="16.5">
      <c r="A1" t="s">
        <v>18</v>
      </c>
      <c r="B1" t="s">
        <v>22</v>
      </c>
    </row>
    <row r="2" spans="1:2" ht="16.5">
      <c r="A2" t="s">
        <v>20</v>
      </c>
      <c r="B2" t="s">
        <v>23</v>
      </c>
    </row>
    <row r="3" ht="16.5">
      <c r="B3" t="s">
        <v>94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2017-11-08T06:57:17Z</cp:lastPrinted>
  <dcterms:created xsi:type="dcterms:W3CDTF">2013-03-22T01:45:15Z</dcterms:created>
  <dcterms:modified xsi:type="dcterms:W3CDTF">2020-05-04T07:03:14Z</dcterms:modified>
  <cp:category/>
  <cp:version/>
  <cp:contentType/>
  <cp:contentStatus/>
</cp:coreProperties>
</file>