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四男籤表" sheetId="1" r:id="rId1"/>
    <sheet name="四女籤表" sheetId="2" r:id="rId2"/>
    <sheet name="五男籤表" sheetId="3" r:id="rId3"/>
    <sheet name="五女籤表" sheetId="4" r:id="rId4"/>
    <sheet name="六男籤表" sheetId="5" r:id="rId5"/>
    <sheet name="六女籤表" sheetId="6" r:id="rId6"/>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Combo_MD" localSheetId="3" hidden="1">{"'Sheet5'!$A$1:$F$68"}</definedName>
    <definedName name="Combo_MD" localSheetId="2" hidden="1">{"'Sheet5'!$A$1:$F$68"}</definedName>
    <definedName name="Combo_MD" localSheetId="5" hidden="1">{"'Sheet5'!$A$1:$F$68"}</definedName>
    <definedName name="Combo_MD" localSheetId="4" hidden="1">{"'Sheet5'!$A$1:$F$68"}</definedName>
    <definedName name="Combo_MD" localSheetId="1" hidden="1">{"'Sheet5'!$A$1:$F$68"}</definedName>
    <definedName name="Combo_MD" localSheetId="0" hidden="1">{"'Sheet5'!$A$1:$F$68"}</definedName>
    <definedName name="Combo_MD" hidden="1">{"'Sheet5'!$A$1:$F$68"}</definedName>
    <definedName name="Combo_QD_32" localSheetId="3" hidden="1">{"'Sheet5'!$A$1:$F$68"}</definedName>
    <definedName name="Combo_QD_32" localSheetId="2" hidden="1">{"'Sheet5'!$A$1:$F$68"}</definedName>
    <definedName name="Combo_QD_32" localSheetId="5" hidden="1">{"'Sheet5'!$A$1:$F$68"}</definedName>
    <definedName name="Combo_QD_32" localSheetId="4" hidden="1">{"'Sheet5'!$A$1:$F$68"}</definedName>
    <definedName name="Combo_QD_32" localSheetId="1" hidden="1">{"'Sheet5'!$A$1:$F$68"}</definedName>
    <definedName name="Combo_QD_32" localSheetId="0" hidden="1">{"'Sheet5'!$A$1:$F$68"}</definedName>
    <definedName name="Combo_QD_32" hidden="1">{"'Sheet5'!$A$1:$F$68"}</definedName>
    <definedName name="Combo_Qual" localSheetId="3" hidden="1">{"'Sheet5'!$A$1:$F$68"}</definedName>
    <definedName name="Combo_Qual" localSheetId="2" hidden="1">{"'Sheet5'!$A$1:$F$68"}</definedName>
    <definedName name="Combo_Qual" localSheetId="5" hidden="1">{"'Sheet5'!$A$1:$F$68"}</definedName>
    <definedName name="Combo_Qual" localSheetId="4" hidden="1">{"'Sheet5'!$A$1:$F$68"}</definedName>
    <definedName name="Combo_Qual" localSheetId="1" hidden="1">{"'Sheet5'!$A$1:$F$68"}</definedName>
    <definedName name="Combo_Qual" localSheetId="0" hidden="1">{"'Sheet5'!$A$1:$F$68"}</definedName>
    <definedName name="Combo_Qual" hidden="1">{"'Sheet5'!$A$1:$F$68"}</definedName>
    <definedName name="Combo_Qual_128_8" localSheetId="3" hidden="1">{"'Sheet5'!$A$1:$F$68"}</definedName>
    <definedName name="Combo_Qual_128_8" localSheetId="2" hidden="1">{"'Sheet5'!$A$1:$F$68"}</definedName>
    <definedName name="Combo_Qual_128_8" localSheetId="5" hidden="1">{"'Sheet5'!$A$1:$F$68"}</definedName>
    <definedName name="Combo_Qual_128_8" localSheetId="4" hidden="1">{"'Sheet5'!$A$1:$F$68"}</definedName>
    <definedName name="Combo_Qual_128_8" localSheetId="1" hidden="1">{"'Sheet5'!$A$1:$F$68"}</definedName>
    <definedName name="Combo_Qual_128_8" localSheetId="0" hidden="1">{"'Sheet5'!$A$1:$F$68"}</definedName>
    <definedName name="Combo_Qual_128_8" hidden="1">{"'Sheet5'!$A$1:$F$68"}</definedName>
    <definedName name="Combo_Qual_64_8" localSheetId="3" hidden="1">{"'Sheet5'!$A$1:$F$68"}</definedName>
    <definedName name="Combo_Qual_64_8" localSheetId="2" hidden="1">{"'Sheet5'!$A$1:$F$68"}</definedName>
    <definedName name="Combo_Qual_64_8" localSheetId="5" hidden="1">{"'Sheet5'!$A$1:$F$68"}</definedName>
    <definedName name="Combo_Qual_64_8" localSheetId="4" hidden="1">{"'Sheet5'!$A$1:$F$68"}</definedName>
    <definedName name="Combo_Qual_64_8" localSheetId="1" hidden="1">{"'Sheet5'!$A$1:$F$68"}</definedName>
    <definedName name="Combo_Qual_64_8" localSheetId="0" hidden="1">{"'Sheet5'!$A$1:$F$68"}</definedName>
    <definedName name="Combo_Qual_64_8" hidden="1">{"'Sheet5'!$A$1:$F$68"}</definedName>
    <definedName name="Combo2" localSheetId="3" hidden="1">{"'Sheet5'!$A$1:$F$68"}</definedName>
    <definedName name="Combo2" localSheetId="2" hidden="1">{"'Sheet5'!$A$1:$F$68"}</definedName>
    <definedName name="Combo2" localSheetId="5" hidden="1">{"'Sheet5'!$A$1:$F$68"}</definedName>
    <definedName name="Combo2" localSheetId="4" hidden="1">{"'Sheet5'!$A$1:$F$68"}</definedName>
    <definedName name="Combo2" localSheetId="1" hidden="1">{"'Sheet5'!$A$1:$F$68"}</definedName>
    <definedName name="Combo2" localSheetId="0" hidden="1">{"'Sheet5'!$A$1:$F$68"}</definedName>
    <definedName name="Combo2" hidden="1">{"'Sheet5'!$A$1:$F$68"}</definedName>
    <definedName name="Draw1" localSheetId="3" hidden="1">{"'Sheet5'!$A$1:$F$68"}</definedName>
    <definedName name="Draw1" localSheetId="2" hidden="1">{"'Sheet5'!$A$1:$F$68"}</definedName>
    <definedName name="Draw1" localSheetId="5" hidden="1">{"'Sheet5'!$A$1:$F$68"}</definedName>
    <definedName name="Draw1" localSheetId="4" hidden="1">{"'Sheet5'!$A$1:$F$68"}</definedName>
    <definedName name="Draw1" localSheetId="1" hidden="1">{"'Sheet5'!$A$1:$F$68"}</definedName>
    <definedName name="Draw1" localSheetId="0" hidden="1">{"'Sheet5'!$A$1:$F$68"}</definedName>
    <definedName name="Draw1" hidden="1">{"'Sheet5'!$A$1:$F$68"}</definedName>
    <definedName name="Draw10" localSheetId="3" hidden="1">{"'Sheet5'!$A$1:$F$68"}</definedName>
    <definedName name="Draw10" localSheetId="2" hidden="1">{"'Sheet5'!$A$1:$F$68"}</definedName>
    <definedName name="Draw10" localSheetId="5" hidden="1">{"'Sheet5'!$A$1:$F$68"}</definedName>
    <definedName name="Draw10" localSheetId="4" hidden="1">{"'Sheet5'!$A$1:$F$68"}</definedName>
    <definedName name="Draw10" localSheetId="1" hidden="1">{"'Sheet5'!$A$1:$F$68"}</definedName>
    <definedName name="Draw10" localSheetId="0" hidden="1">{"'Sheet5'!$A$1:$F$68"}</definedName>
    <definedName name="Draw10" hidden="1">{"'Sheet5'!$A$1:$F$68"}</definedName>
    <definedName name="Draw11" localSheetId="3" hidden="1">{"'Sheet5'!$A$1:$F$68"}</definedName>
    <definedName name="Draw11" localSheetId="2" hidden="1">{"'Sheet5'!$A$1:$F$68"}</definedName>
    <definedName name="Draw11" localSheetId="5" hidden="1">{"'Sheet5'!$A$1:$F$68"}</definedName>
    <definedName name="Draw11" localSheetId="4" hidden="1">{"'Sheet5'!$A$1:$F$68"}</definedName>
    <definedName name="Draw11" localSheetId="1" hidden="1">{"'Sheet5'!$A$1:$F$68"}</definedName>
    <definedName name="Draw11" localSheetId="0" hidden="1">{"'Sheet5'!$A$1:$F$68"}</definedName>
    <definedName name="Draw11" hidden="1">{"'Sheet5'!$A$1:$F$68"}</definedName>
    <definedName name="Draw12" localSheetId="3" hidden="1">{"'Sheet5'!$A$1:$F$68"}</definedName>
    <definedName name="Draw12" localSheetId="2" hidden="1">{"'Sheet5'!$A$1:$F$68"}</definedName>
    <definedName name="Draw12" localSheetId="5" hidden="1">{"'Sheet5'!$A$1:$F$68"}</definedName>
    <definedName name="Draw12" localSheetId="4" hidden="1">{"'Sheet5'!$A$1:$F$68"}</definedName>
    <definedName name="Draw12" localSheetId="1" hidden="1">{"'Sheet5'!$A$1:$F$68"}</definedName>
    <definedName name="Draw12" localSheetId="0" hidden="1">{"'Sheet5'!$A$1:$F$68"}</definedName>
    <definedName name="Draw12" hidden="1">{"'Sheet5'!$A$1:$F$68"}</definedName>
    <definedName name="Draw13" localSheetId="3" hidden="1">{"'Sheet5'!$A$1:$F$68"}</definedName>
    <definedName name="Draw13" localSheetId="2" hidden="1">{"'Sheet5'!$A$1:$F$68"}</definedName>
    <definedName name="Draw13" localSheetId="5" hidden="1">{"'Sheet5'!$A$1:$F$68"}</definedName>
    <definedName name="Draw13" localSheetId="4" hidden="1">{"'Sheet5'!$A$1:$F$68"}</definedName>
    <definedName name="Draw13" localSheetId="1" hidden="1">{"'Sheet5'!$A$1:$F$68"}</definedName>
    <definedName name="Draw13" localSheetId="0" hidden="1">{"'Sheet5'!$A$1:$F$68"}</definedName>
    <definedName name="Draw13" hidden="1">{"'Sheet5'!$A$1:$F$68"}</definedName>
    <definedName name="Draw14" localSheetId="3" hidden="1">{"'Sheet5'!$A$1:$F$68"}</definedName>
    <definedName name="Draw14" localSheetId="2" hidden="1">{"'Sheet5'!$A$1:$F$68"}</definedName>
    <definedName name="Draw14" localSheetId="5" hidden="1">{"'Sheet5'!$A$1:$F$68"}</definedName>
    <definedName name="Draw14" localSheetId="4" hidden="1">{"'Sheet5'!$A$1:$F$68"}</definedName>
    <definedName name="Draw14" localSheetId="1" hidden="1">{"'Sheet5'!$A$1:$F$68"}</definedName>
    <definedName name="Draw14" localSheetId="0" hidden="1">{"'Sheet5'!$A$1:$F$68"}</definedName>
    <definedName name="Draw14" hidden="1">{"'Sheet5'!$A$1:$F$68"}</definedName>
    <definedName name="Draw15" localSheetId="3" hidden="1">{"'Sheet5'!$A$1:$F$68"}</definedName>
    <definedName name="Draw15" localSheetId="2" hidden="1">{"'Sheet5'!$A$1:$F$68"}</definedName>
    <definedName name="Draw15" localSheetId="5" hidden="1">{"'Sheet5'!$A$1:$F$68"}</definedName>
    <definedName name="Draw15" localSheetId="4" hidden="1">{"'Sheet5'!$A$1:$F$68"}</definedName>
    <definedName name="Draw15" localSheetId="1" hidden="1">{"'Sheet5'!$A$1:$F$68"}</definedName>
    <definedName name="Draw15" localSheetId="0" hidden="1">{"'Sheet5'!$A$1:$F$68"}</definedName>
    <definedName name="Draw15" hidden="1">{"'Sheet5'!$A$1:$F$68"}</definedName>
    <definedName name="Draw16" localSheetId="3" hidden="1">{"'Sheet5'!$A$1:$F$68"}</definedName>
    <definedName name="Draw16" localSheetId="2" hidden="1">{"'Sheet5'!$A$1:$F$68"}</definedName>
    <definedName name="Draw16" localSheetId="5" hidden="1">{"'Sheet5'!$A$1:$F$68"}</definedName>
    <definedName name="Draw16" localSheetId="4" hidden="1">{"'Sheet5'!$A$1:$F$68"}</definedName>
    <definedName name="Draw16" localSheetId="1" hidden="1">{"'Sheet5'!$A$1:$F$68"}</definedName>
    <definedName name="Draw16" localSheetId="0" hidden="1">{"'Sheet5'!$A$1:$F$68"}</definedName>
    <definedName name="Draw16" hidden="1">{"'Sheet5'!$A$1:$F$68"}</definedName>
    <definedName name="Draw17" localSheetId="3" hidden="1">{"'Sheet5'!$A$1:$F$68"}</definedName>
    <definedName name="Draw17" localSheetId="2" hidden="1">{"'Sheet5'!$A$1:$F$68"}</definedName>
    <definedName name="Draw17" localSheetId="5" hidden="1">{"'Sheet5'!$A$1:$F$68"}</definedName>
    <definedName name="Draw17" localSheetId="4" hidden="1">{"'Sheet5'!$A$1:$F$68"}</definedName>
    <definedName name="Draw17" localSheetId="1" hidden="1">{"'Sheet5'!$A$1:$F$68"}</definedName>
    <definedName name="Draw17" localSheetId="0" hidden="1">{"'Sheet5'!$A$1:$F$68"}</definedName>
    <definedName name="Draw17" hidden="1">{"'Sheet5'!$A$1:$F$68"}</definedName>
    <definedName name="Draw18" localSheetId="3" hidden="1">{"'Sheet5'!$A$1:$F$68"}</definedName>
    <definedName name="Draw18" localSheetId="2" hidden="1">{"'Sheet5'!$A$1:$F$68"}</definedName>
    <definedName name="Draw18" localSheetId="5" hidden="1">{"'Sheet5'!$A$1:$F$68"}</definedName>
    <definedName name="Draw18" localSheetId="4" hidden="1">{"'Sheet5'!$A$1:$F$68"}</definedName>
    <definedName name="Draw18" localSheetId="1" hidden="1">{"'Sheet5'!$A$1:$F$68"}</definedName>
    <definedName name="Draw18" localSheetId="0" hidden="1">{"'Sheet5'!$A$1:$F$68"}</definedName>
    <definedName name="Draw18" hidden="1">{"'Sheet5'!$A$1:$F$68"}</definedName>
    <definedName name="Draw2" localSheetId="3" hidden="1">{"'Sheet5'!$A$1:$F$68"}</definedName>
    <definedName name="Draw2" localSheetId="2" hidden="1">{"'Sheet5'!$A$1:$F$68"}</definedName>
    <definedName name="Draw2" localSheetId="5" hidden="1">{"'Sheet5'!$A$1:$F$68"}</definedName>
    <definedName name="Draw2" localSheetId="4" hidden="1">{"'Sheet5'!$A$1:$F$68"}</definedName>
    <definedName name="Draw2" localSheetId="1" hidden="1">{"'Sheet5'!$A$1:$F$68"}</definedName>
    <definedName name="Draw2" localSheetId="0" hidden="1">{"'Sheet5'!$A$1:$F$68"}</definedName>
    <definedName name="Draw2" hidden="1">{"'Sheet5'!$A$1:$F$68"}</definedName>
    <definedName name="Draw3" localSheetId="3" hidden="1">{"'Sheet5'!$A$1:$F$68"}</definedName>
    <definedName name="Draw3" localSheetId="2" hidden="1">{"'Sheet5'!$A$1:$F$68"}</definedName>
    <definedName name="Draw3" localSheetId="5" hidden="1">{"'Sheet5'!$A$1:$F$68"}</definedName>
    <definedName name="Draw3" localSheetId="4" hidden="1">{"'Sheet5'!$A$1:$F$68"}</definedName>
    <definedName name="Draw3" localSheetId="1" hidden="1">{"'Sheet5'!$A$1:$F$68"}</definedName>
    <definedName name="Draw3" localSheetId="0" hidden="1">{"'Sheet5'!$A$1:$F$68"}</definedName>
    <definedName name="Draw3" hidden="1">{"'Sheet5'!$A$1:$F$68"}</definedName>
    <definedName name="Draw4" localSheetId="3" hidden="1">{"'Sheet5'!$A$1:$F$68"}</definedName>
    <definedName name="Draw4" localSheetId="2" hidden="1">{"'Sheet5'!$A$1:$F$68"}</definedName>
    <definedName name="Draw4" localSheetId="5" hidden="1">{"'Sheet5'!$A$1:$F$68"}</definedName>
    <definedName name="Draw4" localSheetId="4" hidden="1">{"'Sheet5'!$A$1:$F$68"}</definedName>
    <definedName name="Draw4" localSheetId="1" hidden="1">{"'Sheet5'!$A$1:$F$68"}</definedName>
    <definedName name="Draw4" localSheetId="0" hidden="1">{"'Sheet5'!$A$1:$F$68"}</definedName>
    <definedName name="Draw4" hidden="1">{"'Sheet5'!$A$1:$F$68"}</definedName>
    <definedName name="Draw5" localSheetId="3" hidden="1">{"'Sheet5'!$A$1:$F$68"}</definedName>
    <definedName name="Draw5" localSheetId="2" hidden="1">{"'Sheet5'!$A$1:$F$68"}</definedName>
    <definedName name="Draw5" localSheetId="5" hidden="1">{"'Sheet5'!$A$1:$F$68"}</definedName>
    <definedName name="Draw5" localSheetId="4" hidden="1">{"'Sheet5'!$A$1:$F$68"}</definedName>
    <definedName name="Draw5" localSheetId="1" hidden="1">{"'Sheet5'!$A$1:$F$68"}</definedName>
    <definedName name="Draw5" localSheetId="0" hidden="1">{"'Sheet5'!$A$1:$F$68"}</definedName>
    <definedName name="Draw5" hidden="1">{"'Sheet5'!$A$1:$F$68"}</definedName>
    <definedName name="Draw6" localSheetId="3" hidden="1">{"'Sheet5'!$A$1:$F$68"}</definedName>
    <definedName name="Draw6" localSheetId="2" hidden="1">{"'Sheet5'!$A$1:$F$68"}</definedName>
    <definedName name="Draw6" localSheetId="5" hidden="1">{"'Sheet5'!$A$1:$F$68"}</definedName>
    <definedName name="Draw6" localSheetId="4" hidden="1">{"'Sheet5'!$A$1:$F$68"}</definedName>
    <definedName name="Draw6" localSheetId="1" hidden="1">{"'Sheet5'!$A$1:$F$68"}</definedName>
    <definedName name="Draw6" localSheetId="0" hidden="1">{"'Sheet5'!$A$1:$F$68"}</definedName>
    <definedName name="Draw6" hidden="1">{"'Sheet5'!$A$1:$F$68"}</definedName>
    <definedName name="Draw7" localSheetId="3" hidden="1">{"'Sheet5'!$A$1:$F$68"}</definedName>
    <definedName name="Draw7" localSheetId="2" hidden="1">{"'Sheet5'!$A$1:$F$68"}</definedName>
    <definedName name="Draw7" localSheetId="5" hidden="1">{"'Sheet5'!$A$1:$F$68"}</definedName>
    <definedName name="Draw7" localSheetId="4" hidden="1">{"'Sheet5'!$A$1:$F$68"}</definedName>
    <definedName name="Draw7" localSheetId="1" hidden="1">{"'Sheet5'!$A$1:$F$68"}</definedName>
    <definedName name="Draw7" localSheetId="0" hidden="1">{"'Sheet5'!$A$1:$F$68"}</definedName>
    <definedName name="Draw7" hidden="1">{"'Sheet5'!$A$1:$F$68"}</definedName>
    <definedName name="Draw8" localSheetId="3" hidden="1">{"'Sheet5'!$A$1:$F$68"}</definedName>
    <definedName name="Draw8" localSheetId="2" hidden="1">{"'Sheet5'!$A$1:$F$68"}</definedName>
    <definedName name="Draw8" localSheetId="5" hidden="1">{"'Sheet5'!$A$1:$F$68"}</definedName>
    <definedName name="Draw8" localSheetId="4" hidden="1">{"'Sheet5'!$A$1:$F$68"}</definedName>
    <definedName name="Draw8" localSheetId="1" hidden="1">{"'Sheet5'!$A$1:$F$68"}</definedName>
    <definedName name="Draw8" localSheetId="0" hidden="1">{"'Sheet5'!$A$1:$F$68"}</definedName>
    <definedName name="Draw8" hidden="1">{"'Sheet5'!$A$1:$F$68"}</definedName>
    <definedName name="Draw9" localSheetId="3" hidden="1">{"'Sheet5'!$A$1:$F$68"}</definedName>
    <definedName name="Draw9" localSheetId="2" hidden="1">{"'Sheet5'!$A$1:$F$68"}</definedName>
    <definedName name="Draw9" localSheetId="5" hidden="1">{"'Sheet5'!$A$1:$F$68"}</definedName>
    <definedName name="Draw9" localSheetId="4" hidden="1">{"'Sheet5'!$A$1:$F$68"}</definedName>
    <definedName name="Draw9" localSheetId="1" hidden="1">{"'Sheet5'!$A$1:$F$68"}</definedName>
    <definedName name="Draw9" localSheetId="0" hidden="1">{"'Sheet5'!$A$1:$F$68"}</definedName>
    <definedName name="Draw9" hidden="1">{"'Sheet5'!$A$1:$F$68"}</definedName>
    <definedName name="HTML_CodePage" hidden="1">1252</definedName>
    <definedName name="HTML_Control" localSheetId="3" hidden="1">{"'Sheet5'!$A$1:$F$68"}</definedName>
    <definedName name="HTML_Control" localSheetId="2" hidden="1">{"'Sheet5'!$A$1:$F$68"}</definedName>
    <definedName name="HTML_Control" localSheetId="5" hidden="1">{"'Sheet5'!$A$1:$F$68"}</definedName>
    <definedName name="HTML_Control" localSheetId="4" hidden="1">{"'Sheet5'!$A$1:$F$68"}</definedName>
    <definedName name="HTML_Control" localSheetId="1" hidden="1">{"'Sheet5'!$A$1:$F$68"}</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'五女籤表'!$A$1:$P$70</definedName>
    <definedName name="_xlnm.Print_Area" localSheetId="2">'五男籤表'!$A$1:$P$71</definedName>
    <definedName name="_xlnm.Print_Area" localSheetId="5">'六女籤表'!$A$1:$P$67</definedName>
    <definedName name="_xlnm.Print_Area" localSheetId="4">'六男籤表'!$A$1:$P$71</definedName>
    <definedName name="_xlnm.Print_Area" localSheetId="1">'四女籤表'!$A$1:$P$70</definedName>
    <definedName name="_xlnm.Print_Area" localSheetId="0">'四男籤表'!$A$1:$P$71</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<sst xmlns="http://schemas.openxmlformats.org/spreadsheetml/2006/main" count="434" uniqueCount="141">
  <si>
    <t/>
  </si>
  <si>
    <t>日期</t>
  </si>
  <si>
    <t>地點</t>
  </si>
  <si>
    <t>級別</t>
  </si>
  <si>
    <t>裁判長</t>
  </si>
  <si>
    <t>St.</t>
  </si>
  <si>
    <t>排名</t>
  </si>
  <si>
    <t>種子</t>
  </si>
  <si>
    <t>姓名</t>
  </si>
  <si>
    <t>學校</t>
  </si>
  <si>
    <t>第二輪</t>
  </si>
  <si>
    <t>準決賽</t>
  </si>
  <si>
    <t>決賽</t>
  </si>
  <si>
    <t>冠軍</t>
  </si>
  <si>
    <t>Umpire</t>
  </si>
  <si>
    <t>\</t>
  </si>
  <si>
    <t>64</t>
  </si>
  <si>
    <t>63</t>
  </si>
  <si>
    <t>62</t>
  </si>
  <si>
    <t>61</t>
  </si>
  <si>
    <t>60</t>
  </si>
  <si>
    <t>59</t>
  </si>
  <si>
    <t>58</t>
  </si>
  <si>
    <t>57</t>
  </si>
  <si>
    <t>56</t>
  </si>
  <si>
    <t>55</t>
  </si>
  <si>
    <t>54</t>
  </si>
  <si>
    <t>53</t>
  </si>
  <si>
    <t>52</t>
  </si>
  <si>
    <t>51</t>
  </si>
  <si>
    <t>50</t>
  </si>
  <si>
    <t>49</t>
  </si>
  <si>
    <t>Finalist 2:</t>
  </si>
  <si>
    <t>48</t>
  </si>
  <si>
    <t>47</t>
  </si>
  <si>
    <t>46</t>
  </si>
  <si>
    <t>45</t>
  </si>
  <si>
    <t>44</t>
  </si>
  <si>
    <t>43</t>
  </si>
  <si>
    <t>42</t>
  </si>
  <si>
    <t>41</t>
  </si>
  <si>
    <t>40</t>
  </si>
  <si>
    <t>39</t>
  </si>
  <si>
    <t>38</t>
  </si>
  <si>
    <t>37</t>
  </si>
  <si>
    <t>36</t>
  </si>
  <si>
    <t>35</t>
  </si>
  <si>
    <t>34</t>
  </si>
  <si>
    <t>33</t>
  </si>
  <si>
    <t>32</t>
  </si>
  <si>
    <t>31</t>
  </si>
  <si>
    <t>冠軍</t>
  </si>
  <si>
    <t>決賽</t>
  </si>
  <si>
    <t>30</t>
  </si>
  <si>
    <t>29</t>
  </si>
  <si>
    <t>28</t>
  </si>
  <si>
    <t>27</t>
  </si>
  <si>
    <t>26</t>
  </si>
  <si>
    <t>25</t>
  </si>
  <si>
    <t>24</t>
  </si>
  <si>
    <t>23</t>
  </si>
  <si>
    <t>22</t>
  </si>
  <si>
    <t>21</t>
  </si>
  <si>
    <t>20</t>
  </si>
  <si>
    <t>19</t>
  </si>
  <si>
    <t>18</t>
  </si>
  <si>
    <t>17</t>
  </si>
  <si>
    <t>Finalist 1:</t>
  </si>
  <si>
    <t>16</t>
  </si>
  <si>
    <t>15</t>
  </si>
  <si>
    <t>14</t>
  </si>
  <si>
    <t>13</t>
  </si>
  <si>
    <t>12</t>
  </si>
  <si>
    <t>11</t>
  </si>
  <si>
    <t>10</t>
  </si>
  <si>
    <t>9</t>
  </si>
  <si>
    <t>8</t>
  </si>
  <si>
    <t>7</t>
  </si>
  <si>
    <t>6</t>
  </si>
  <si>
    <t>5</t>
  </si>
  <si>
    <t>4</t>
  </si>
  <si>
    <t>3</t>
  </si>
  <si>
    <t>2</t>
  </si>
  <si>
    <t>1</t>
  </si>
  <si>
    <t>準決賽</t>
  </si>
  <si>
    <t>半準決賽</t>
  </si>
  <si>
    <t>第三輪</t>
  </si>
  <si>
    <t>第二輪</t>
  </si>
  <si>
    <t>學校</t>
  </si>
  <si>
    <t>姓名</t>
  </si>
  <si>
    <t>種子</t>
  </si>
  <si>
    <t>排名</t>
  </si>
  <si>
    <t>裁判長</t>
  </si>
  <si>
    <t>級別</t>
  </si>
  <si>
    <t>地點</t>
  </si>
  <si>
    <t>日期</t>
  </si>
  <si>
    <t>男子單打(64)</t>
  </si>
  <si>
    <t>男子單打(64)</t>
  </si>
  <si>
    <t>日期</t>
  </si>
  <si>
    <t>地點</t>
  </si>
  <si>
    <t>級別</t>
  </si>
  <si>
    <t>裁判長</t>
  </si>
  <si>
    <t>排名</t>
  </si>
  <si>
    <t>種子</t>
  </si>
  <si>
    <t>姓名</t>
  </si>
  <si>
    <t>學校</t>
  </si>
  <si>
    <t>第二輪</t>
  </si>
  <si>
    <t>第三輪</t>
  </si>
  <si>
    <t>半準決賽</t>
  </si>
  <si>
    <t>準決賽</t>
  </si>
  <si>
    <t>b</t>
  </si>
  <si>
    <t>a</t>
  </si>
  <si>
    <t>決賽</t>
  </si>
  <si>
    <t>冠軍</t>
  </si>
  <si>
    <t>女子單打(32)</t>
  </si>
  <si>
    <t>日期</t>
  </si>
  <si>
    <t>地點</t>
  </si>
  <si>
    <t>級別</t>
  </si>
  <si>
    <t>裁判長</t>
  </si>
  <si>
    <t>女子單打(32)</t>
  </si>
  <si>
    <t>日期</t>
  </si>
  <si>
    <t>地點</t>
  </si>
  <si>
    <t>級別</t>
  </si>
  <si>
    <t>裁判長</t>
  </si>
  <si>
    <t>男子單打(64)</t>
  </si>
  <si>
    <t>日期</t>
  </si>
  <si>
    <t>地點</t>
  </si>
  <si>
    <t>級別</t>
  </si>
  <si>
    <t>裁判長</t>
  </si>
  <si>
    <t>鄭季庭</t>
  </si>
  <si>
    <t>市立崇學國小</t>
  </si>
  <si>
    <t>陳泓叡</t>
  </si>
  <si>
    <t>決賽</t>
  </si>
  <si>
    <t>冠軍</t>
  </si>
  <si>
    <t>六年級女單</t>
  </si>
  <si>
    <t>中山網球場</t>
  </si>
  <si>
    <t>2/11~17</t>
  </si>
  <si>
    <t>2/11~17</t>
  </si>
  <si>
    <t>李朝裕</t>
  </si>
  <si>
    <t>市立東信國小</t>
  </si>
  <si>
    <t>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</si>
</sst>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92">
    <font>
      <sz val="10"/>
      <name val="Arial"/>
      <family val="2"/>
    </font>
    <font>
      <sz val="12"/>
      <color indexed="8"/>
      <name val="新細明體"/>
      <family val="1"/>
    </font>
    <font>
      <b/>
      <sz val="16"/>
      <name val="Arial"/>
      <family val="2"/>
    </font>
    <font>
      <sz val="9"/>
      <name val="細明體"/>
      <family val="3"/>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color indexed="9"/>
      <name val="Arial"/>
      <family val="2"/>
    </font>
    <font>
      <b/>
      <sz val="8"/>
      <color indexed="8"/>
      <name val="Arial"/>
      <family val="2"/>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b/>
      <sz val="8"/>
      <name val="Tahoma"/>
      <family val="2"/>
    </font>
    <font>
      <i/>
      <sz val="8.5"/>
      <color indexed="8"/>
      <name val="Arial"/>
      <family val="2"/>
    </font>
    <font>
      <i/>
      <sz val="10"/>
      <color indexed="8"/>
      <name val="Arial"/>
      <family val="2"/>
    </font>
    <font>
      <i/>
      <sz val="10"/>
      <color indexed="9"/>
      <name val="Arial"/>
      <family val="2"/>
    </font>
    <font>
      <sz val="10"/>
      <color indexed="42"/>
      <name val="Arial"/>
      <family val="2"/>
    </font>
    <font>
      <i/>
      <sz val="10"/>
      <name val="Arial"/>
      <family val="2"/>
    </font>
    <font>
      <sz val="10"/>
      <name val="細明體"/>
      <family val="3"/>
    </font>
    <font>
      <sz val="9"/>
      <name val="Arial"/>
      <family val="2"/>
    </font>
    <font>
      <sz val="9"/>
      <color indexed="42"/>
      <name val="Arial"/>
      <family val="2"/>
    </font>
    <font>
      <sz val="9"/>
      <color indexed="8"/>
      <name val="Arial"/>
      <family val="2"/>
    </font>
    <font>
      <i/>
      <sz val="9"/>
      <color indexed="9"/>
      <name val="Arial"/>
      <family val="2"/>
    </font>
    <font>
      <sz val="9"/>
      <color indexed="9"/>
      <name val="Arial"/>
      <family val="2"/>
    </font>
    <font>
      <i/>
      <sz val="9"/>
      <color indexed="8"/>
      <name val="Arial"/>
      <family val="2"/>
    </font>
    <font>
      <i/>
      <sz val="9"/>
      <name val="Arial"/>
      <family val="2"/>
    </font>
    <font>
      <i/>
      <sz val="8.5"/>
      <name val="細明體"/>
      <family val="3"/>
    </font>
    <font>
      <i/>
      <sz val="8.5"/>
      <color indexed="9"/>
      <name val="Arial"/>
      <family val="2"/>
    </font>
    <font>
      <sz val="11"/>
      <name val="Arial"/>
      <family val="2"/>
    </font>
    <font>
      <sz val="14"/>
      <name val="Arial"/>
      <family val="2"/>
    </font>
    <font>
      <sz val="14"/>
      <color indexed="9"/>
      <name val="Arial"/>
      <family val="2"/>
    </font>
    <font>
      <b/>
      <sz val="10"/>
      <name val="細明體"/>
      <family val="3"/>
    </font>
    <font>
      <b/>
      <sz val="16"/>
      <name val="細明體"/>
      <family val="3"/>
    </font>
    <font>
      <b/>
      <sz val="8"/>
      <name val="細明體"/>
      <family val="3"/>
    </font>
    <font>
      <b/>
      <sz val="8"/>
      <color indexed="8"/>
      <name val="細明體"/>
      <family val="3"/>
    </font>
    <font>
      <sz val="10"/>
      <color indexed="8"/>
      <name val="細明體"/>
      <family val="3"/>
    </font>
    <font>
      <i/>
      <sz val="8"/>
      <color indexed="10"/>
      <name val="Arial"/>
      <family val="2"/>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style="thin"/>
      <right/>
      <top style="thin"/>
      <bottom/>
    </border>
    <border>
      <left/>
      <right style="thin"/>
      <top/>
      <bottom/>
    </border>
    <border>
      <left style="medium"/>
      <right style="medium"/>
      <top/>
      <bottom style="medium"/>
    </border>
    <border>
      <left/>
      <right/>
      <top style="thin"/>
      <bottom/>
    </border>
    <border>
      <left/>
      <right style="thin"/>
      <top style="thin"/>
      <bottom style="thin"/>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20" borderId="0" applyNumberFormat="0" applyBorder="0" applyAlignment="0" applyProtection="0"/>
    <xf numFmtId="0" fontId="78" fillId="0" borderId="1" applyNumberFormat="0" applyFill="0" applyAlignment="0" applyProtection="0"/>
    <xf numFmtId="0" fontId="79" fillId="21" borderId="0" applyNumberFormat="0" applyBorder="0" applyAlignment="0" applyProtection="0"/>
    <xf numFmtId="9" fontId="0" fillId="0" borderId="0" applyFont="0" applyFill="0" applyBorder="0" applyAlignment="0" applyProtection="0"/>
    <xf numFmtId="0" fontId="8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0" fillId="23" borderId="4" applyNumberFormat="0" applyFont="0" applyAlignment="0" applyProtection="0"/>
    <xf numFmtId="0" fontId="82" fillId="0" borderId="0" applyNumberFormat="0" applyFill="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30" borderId="2" applyNumberFormat="0" applyAlignment="0" applyProtection="0"/>
    <xf numFmtId="0" fontId="88" fillId="22" borderId="8" applyNumberFormat="0" applyAlignment="0" applyProtection="0"/>
    <xf numFmtId="0" fontId="89" fillId="31" borderId="9" applyNumberFormat="0" applyAlignment="0" applyProtection="0"/>
    <xf numFmtId="0" fontId="90" fillId="32" borderId="0" applyNumberFormat="0" applyBorder="0" applyAlignment="0" applyProtection="0"/>
    <xf numFmtId="0" fontId="91" fillId="0" borderId="0" applyNumberFormat="0" applyFill="0" applyBorder="0" applyAlignment="0" applyProtection="0"/>
  </cellStyleXfs>
  <cellXfs count="227">
    <xf numFmtId="0" fontId="0" fillId="0" borderId="0" xfId="0" applyAlignment="1">
      <alignment/>
    </xf>
    <xf numFmtId="49" fontId="2" fillId="0" borderId="0" xfId="0" applyNumberFormat="1" applyFont="1" applyBorder="1" applyAlignment="1">
      <alignment vertical="top"/>
    </xf>
    <xf numFmtId="49" fontId="4" fillId="0" borderId="0" xfId="0" applyNumberFormat="1" applyFont="1" applyBorder="1" applyAlignment="1">
      <alignment vertical="top"/>
    </xf>
    <xf numFmtId="49" fontId="5" fillId="0" borderId="0" xfId="0" applyNumberFormat="1" applyFont="1" applyBorder="1" applyAlignment="1">
      <alignment vertical="top"/>
    </xf>
    <xf numFmtId="49" fontId="6" fillId="0" borderId="0" xfId="0" applyNumberFormat="1" applyFont="1" applyBorder="1" applyAlignment="1">
      <alignment vertical="top"/>
    </xf>
    <xf numFmtId="49" fontId="7" fillId="0" borderId="0" xfId="0" applyNumberFormat="1" applyFont="1" applyBorder="1" applyAlignment="1">
      <alignment horizontal="left"/>
    </xf>
    <xf numFmtId="49" fontId="9" fillId="0" borderId="0" xfId="0" applyNumberFormat="1" applyFont="1" applyBorder="1" applyAlignment="1">
      <alignment horizontal="left"/>
    </xf>
    <xf numFmtId="49" fontId="5" fillId="0" borderId="0" xfId="0" applyNumberFormat="1" applyFont="1" applyAlignment="1">
      <alignment vertical="top"/>
    </xf>
    <xf numFmtId="49" fontId="6" fillId="0" borderId="0" xfId="0" applyNumberFormat="1" applyFont="1" applyAlignment="1">
      <alignment vertical="top"/>
    </xf>
    <xf numFmtId="0" fontId="5" fillId="0" borderId="0" xfId="0" applyFont="1" applyBorder="1" applyAlignment="1">
      <alignment vertical="top"/>
    </xf>
    <xf numFmtId="49" fontId="10" fillId="0" borderId="0" xfId="0" applyNumberFormat="1" applyFont="1" applyAlignment="1" applyProtection="1">
      <alignment horizontal="left"/>
      <protection/>
    </xf>
    <xf numFmtId="49" fontId="10" fillId="0" borderId="0" xfId="0" applyNumberFormat="1" applyFont="1" applyAlignment="1" applyProtection="1">
      <alignment horizontal="left" vertical="center"/>
      <protection/>
    </xf>
    <xf numFmtId="49" fontId="0" fillId="0" borderId="0" xfId="0" applyNumberFormat="1" applyFont="1" applyAlignment="1">
      <alignment/>
    </xf>
    <xf numFmtId="49" fontId="11" fillId="0" borderId="0" xfId="0" applyNumberFormat="1" applyFont="1" applyAlignment="1">
      <alignment/>
    </xf>
    <xf numFmtId="49" fontId="12" fillId="0" borderId="0" xfId="0" applyNumberFormat="1" applyFont="1" applyBorder="1" applyAlignment="1">
      <alignment horizontal="left"/>
    </xf>
    <xf numFmtId="0" fontId="0" fillId="0" borderId="0" xfId="0" applyFont="1" applyAlignment="1">
      <alignment/>
    </xf>
    <xf numFmtId="49" fontId="13" fillId="33" borderId="0" xfId="0" applyNumberFormat="1" applyFont="1" applyFill="1" applyBorder="1" applyAlignment="1">
      <alignment vertical="center"/>
    </xf>
    <xf numFmtId="49" fontId="14" fillId="33" borderId="0" xfId="0" applyNumberFormat="1" applyFont="1" applyFill="1" applyBorder="1" applyAlignment="1">
      <alignment vertical="center"/>
    </xf>
    <xf numFmtId="49" fontId="14" fillId="33" borderId="0" xfId="0" applyNumberFormat="1" applyFont="1" applyFill="1" applyAlignment="1">
      <alignment vertical="center"/>
    </xf>
    <xf numFmtId="49" fontId="15" fillId="33" borderId="0" xfId="0" applyNumberFormat="1" applyFont="1" applyFill="1" applyBorder="1" applyAlignment="1">
      <alignment vertical="center"/>
    </xf>
    <xf numFmtId="49" fontId="15" fillId="33" borderId="0" xfId="0" applyNumberFormat="1" applyFont="1" applyFill="1" applyAlignment="1">
      <alignment vertical="center"/>
    </xf>
    <xf numFmtId="49" fontId="16" fillId="33" borderId="0" xfId="0" applyNumberFormat="1" applyFont="1" applyFill="1" applyBorder="1" applyAlignment="1">
      <alignment horizontal="right" vertical="center"/>
    </xf>
    <xf numFmtId="0" fontId="17" fillId="0" borderId="0" xfId="0" applyFont="1" applyBorder="1" applyAlignment="1">
      <alignment vertical="center"/>
    </xf>
    <xf numFmtId="49" fontId="18" fillId="0" borderId="10" xfId="0" applyNumberFormat="1" applyFont="1" applyBorder="1" applyAlignment="1">
      <alignment vertical="center"/>
    </xf>
    <xf numFmtId="49" fontId="19" fillId="0" borderId="10" xfId="0" applyNumberFormat="1" applyFont="1" applyBorder="1" applyAlignment="1">
      <alignment vertical="center"/>
    </xf>
    <xf numFmtId="49" fontId="18" fillId="0" borderId="10" xfId="40" applyNumberFormat="1" applyFont="1" applyBorder="1" applyAlignment="1" applyProtection="1">
      <alignment vertical="center"/>
      <protection locked="0"/>
    </xf>
    <xf numFmtId="0" fontId="20" fillId="0" borderId="10" xfId="0" applyNumberFormat="1" applyFont="1" applyBorder="1" applyAlignment="1">
      <alignment horizontal="left" vertical="center"/>
    </xf>
    <xf numFmtId="49" fontId="20" fillId="0" borderId="10" xfId="0" applyNumberFormat="1" applyFont="1" applyBorder="1" applyAlignment="1">
      <alignment horizontal="right" vertical="center"/>
    </xf>
    <xf numFmtId="0" fontId="18" fillId="0" borderId="0" xfId="0" applyFont="1" applyBorder="1" applyAlignment="1">
      <alignment vertical="center"/>
    </xf>
    <xf numFmtId="49" fontId="21" fillId="33" borderId="0" xfId="0" applyNumberFormat="1" applyFont="1" applyFill="1" applyAlignment="1">
      <alignment horizontal="right" vertical="center"/>
    </xf>
    <xf numFmtId="49" fontId="21" fillId="33" borderId="0" xfId="0" applyNumberFormat="1" applyFont="1" applyFill="1" applyAlignment="1">
      <alignment horizontal="center" vertical="center"/>
    </xf>
    <xf numFmtId="49" fontId="22" fillId="33" borderId="0" xfId="0" applyNumberFormat="1" applyFont="1" applyFill="1" applyAlignment="1">
      <alignment horizontal="center" vertical="center"/>
    </xf>
    <xf numFmtId="49" fontId="22" fillId="33" borderId="0" xfId="0" applyNumberFormat="1" applyFont="1" applyFill="1" applyAlignment="1">
      <alignment horizontal="left" vertical="center"/>
    </xf>
    <xf numFmtId="49" fontId="21" fillId="33" borderId="0" xfId="0" applyNumberFormat="1" applyFont="1" applyFill="1" applyAlignment="1">
      <alignment vertical="center"/>
    </xf>
    <xf numFmtId="49" fontId="23" fillId="33" borderId="0" xfId="0" applyNumberFormat="1" applyFont="1" applyFill="1" applyAlignment="1">
      <alignment horizontal="center" vertical="center"/>
    </xf>
    <xf numFmtId="49" fontId="23" fillId="33" borderId="0" xfId="0" applyNumberFormat="1" applyFont="1" applyFill="1" applyAlignment="1">
      <alignment vertical="center"/>
    </xf>
    <xf numFmtId="0" fontId="17" fillId="0" borderId="0" xfId="0" applyFont="1" applyAlignment="1">
      <alignment vertical="center"/>
    </xf>
    <xf numFmtId="49" fontId="17" fillId="33" borderId="0" xfId="0" applyNumberFormat="1" applyFont="1" applyFill="1" applyAlignment="1">
      <alignment horizontal="right" vertical="center"/>
    </xf>
    <xf numFmtId="49" fontId="17" fillId="0" borderId="0" xfId="0" applyNumberFormat="1" applyFont="1" applyFill="1" applyAlignment="1">
      <alignment horizontal="center" vertical="center"/>
    </xf>
    <xf numFmtId="0" fontId="17" fillId="0" borderId="0" xfId="0" applyNumberFormat="1" applyFont="1" applyFill="1" applyAlignment="1">
      <alignment horizontal="center" vertical="center"/>
    </xf>
    <xf numFmtId="49" fontId="17" fillId="0" borderId="0" xfId="0" applyNumberFormat="1" applyFont="1" applyFill="1" applyAlignment="1">
      <alignment horizontal="left" vertical="center"/>
    </xf>
    <xf numFmtId="49" fontId="0" fillId="0" borderId="0" xfId="0" applyNumberFormat="1" applyFill="1" applyAlignment="1">
      <alignment vertical="center"/>
    </xf>
    <xf numFmtId="49" fontId="24" fillId="0" borderId="0" xfId="0" applyNumberFormat="1" applyFont="1" applyFill="1" applyAlignment="1">
      <alignment horizontal="center" vertical="center"/>
    </xf>
    <xf numFmtId="49" fontId="24" fillId="0" borderId="0" xfId="0" applyNumberFormat="1" applyFont="1" applyFill="1" applyAlignment="1">
      <alignment vertical="center"/>
    </xf>
    <xf numFmtId="49" fontId="25" fillId="33" borderId="0" xfId="0" applyNumberFormat="1" applyFont="1" applyFill="1" applyBorder="1" applyAlignment="1">
      <alignment horizontal="center" vertical="center"/>
    </xf>
    <xf numFmtId="0" fontId="26" fillId="0" borderId="11" xfId="0" applyNumberFormat="1" applyFont="1" applyFill="1" applyBorder="1" applyAlignment="1">
      <alignment vertical="center"/>
    </xf>
    <xf numFmtId="0" fontId="27" fillId="34" borderId="11" xfId="0" applyNumberFormat="1" applyFont="1" applyFill="1" applyBorder="1" applyAlignment="1">
      <alignment horizontal="center" vertical="center"/>
    </xf>
    <xf numFmtId="0" fontId="25" fillId="0" borderId="11" xfId="0" applyNumberFormat="1" applyFont="1" applyFill="1" applyBorder="1" applyAlignment="1">
      <alignment vertical="center"/>
    </xf>
    <xf numFmtId="0" fontId="28" fillId="0" borderId="11" xfId="0" applyNumberFormat="1" applyFont="1" applyFill="1" applyBorder="1" applyAlignment="1">
      <alignment horizontal="center" vertical="center"/>
    </xf>
    <xf numFmtId="0" fontId="28" fillId="0" borderId="0" xfId="0" applyNumberFormat="1" applyFont="1" applyFill="1" applyAlignment="1">
      <alignment vertical="center"/>
    </xf>
    <xf numFmtId="0" fontId="26" fillId="35" borderId="0" xfId="0" applyNumberFormat="1" applyFont="1" applyFill="1" applyAlignment="1">
      <alignment vertical="center"/>
    </xf>
    <xf numFmtId="0" fontId="29" fillId="35" borderId="0" xfId="0" applyNumberFormat="1" applyFont="1" applyFill="1" applyAlignment="1">
      <alignment vertical="center"/>
    </xf>
    <xf numFmtId="49" fontId="26" fillId="35" borderId="0" xfId="0" applyNumberFormat="1" applyFont="1" applyFill="1" applyAlignment="1">
      <alignment vertical="center"/>
    </xf>
    <xf numFmtId="49" fontId="29"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6" fillId="33" borderId="0" xfId="0" applyNumberFormat="1" applyFont="1" applyFill="1" applyBorder="1" applyAlignment="1">
      <alignment horizontal="center" vertical="center"/>
    </xf>
    <xf numFmtId="0" fontId="26" fillId="0" borderId="0" xfId="0" applyNumberFormat="1" applyFont="1" applyFill="1" applyAlignment="1">
      <alignment horizontal="center" vertical="center"/>
    </xf>
    <xf numFmtId="0" fontId="30" fillId="0" borderId="0" xfId="0" applyNumberFormat="1" applyFont="1" applyFill="1" applyAlignment="1">
      <alignment vertical="center"/>
    </xf>
    <xf numFmtId="0" fontId="23" fillId="0" borderId="0" xfId="0" applyNumberFormat="1" applyFont="1" applyFill="1" applyBorder="1" applyAlignment="1">
      <alignment horizontal="right" vertical="center"/>
    </xf>
    <xf numFmtId="0" fontId="31" fillId="36" borderId="13" xfId="0" applyNumberFormat="1" applyFont="1" applyFill="1" applyBorder="1" applyAlignment="1">
      <alignment horizontal="right" vertical="center"/>
    </xf>
    <xf numFmtId="0" fontId="28" fillId="0" borderId="11" xfId="0" applyNumberFormat="1" applyFont="1" applyFill="1" applyBorder="1" applyAlignment="1">
      <alignment vertical="center"/>
    </xf>
    <xf numFmtId="0" fontId="0" fillId="0" borderId="14" xfId="0" applyFont="1" applyBorder="1" applyAlignment="1">
      <alignment vertical="center"/>
    </xf>
    <xf numFmtId="0" fontId="28" fillId="0" borderId="15" xfId="0" applyNumberFormat="1" applyFont="1" applyFill="1" applyBorder="1" applyAlignment="1">
      <alignment horizontal="center" vertical="center"/>
    </xf>
    <xf numFmtId="0" fontId="28" fillId="0" borderId="16"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7" fillId="0" borderId="0" xfId="0" applyNumberFormat="1" applyFont="1" applyFill="1" applyAlignment="1">
      <alignment horizontal="center" vertical="center"/>
    </xf>
    <xf numFmtId="0" fontId="28" fillId="0" borderId="0" xfId="0" applyNumberFormat="1" applyFont="1" applyFill="1" applyAlignment="1">
      <alignment horizontal="center" vertical="center"/>
    </xf>
    <xf numFmtId="0" fontId="31" fillId="36" borderId="17" xfId="0" applyNumberFormat="1" applyFont="1" applyFill="1" applyBorder="1" applyAlignment="1">
      <alignment horizontal="right" vertical="center"/>
    </xf>
    <xf numFmtId="49" fontId="28" fillId="0" borderId="11" xfId="0" applyNumberFormat="1" applyFont="1" applyFill="1" applyBorder="1" applyAlignment="1">
      <alignment vertical="center"/>
    </xf>
    <xf numFmtId="49" fontId="28" fillId="0" borderId="0" xfId="0" applyNumberFormat="1" applyFont="1" applyFill="1" applyAlignment="1">
      <alignment vertical="center"/>
    </xf>
    <xf numFmtId="0" fontId="28" fillId="0" borderId="0" xfId="0" applyNumberFormat="1" applyFont="1" applyFill="1" applyBorder="1" applyAlignment="1">
      <alignment vertical="center"/>
    </xf>
    <xf numFmtId="0" fontId="28" fillId="0" borderId="17" xfId="0" applyNumberFormat="1" applyFont="1" applyFill="1" applyBorder="1" applyAlignment="1">
      <alignment vertical="center"/>
    </xf>
    <xf numFmtId="49" fontId="28" fillId="0" borderId="13" xfId="0" applyNumberFormat="1" applyFont="1" applyFill="1" applyBorder="1" applyAlignment="1">
      <alignment vertical="center"/>
    </xf>
    <xf numFmtId="0" fontId="28" fillId="0" borderId="15" xfId="0" applyNumberFormat="1" applyFont="1" applyFill="1" applyBorder="1" applyAlignment="1">
      <alignment vertical="center"/>
    </xf>
    <xf numFmtId="49" fontId="28" fillId="0" borderId="17" xfId="0" applyNumberFormat="1" applyFont="1" applyFill="1" applyBorder="1" applyAlignment="1">
      <alignment vertical="center"/>
    </xf>
    <xf numFmtId="0" fontId="32" fillId="0" borderId="15" xfId="0" applyNumberFormat="1" applyFont="1" applyFill="1" applyBorder="1" applyAlignment="1">
      <alignment horizontal="center" vertical="center"/>
    </xf>
    <xf numFmtId="0" fontId="32" fillId="0" borderId="0" xfId="0" applyNumberFormat="1" applyFont="1" applyFill="1" applyAlignment="1">
      <alignment vertical="center"/>
    </xf>
    <xf numFmtId="0" fontId="32" fillId="0" borderId="11" xfId="0" applyNumberFormat="1" applyFont="1" applyFill="1" applyBorder="1" applyAlignment="1">
      <alignment horizontal="center" vertical="center"/>
    </xf>
    <xf numFmtId="0" fontId="0" fillId="0" borderId="18" xfId="0" applyFont="1" applyBorder="1" applyAlignment="1">
      <alignment vertical="center"/>
    </xf>
    <xf numFmtId="49" fontId="28" fillId="0" borderId="15" xfId="0" applyNumberFormat="1" applyFont="1" applyFill="1" applyBorder="1" applyAlignment="1">
      <alignment vertical="center"/>
    </xf>
    <xf numFmtId="0" fontId="33" fillId="0" borderId="0" xfId="0" applyNumberFormat="1" applyFont="1" applyFill="1" applyAlignment="1">
      <alignment vertical="center"/>
    </xf>
    <xf numFmtId="49" fontId="28" fillId="0" borderId="0" xfId="0" applyNumberFormat="1" applyFont="1" applyFill="1" applyBorder="1" applyAlignment="1">
      <alignment vertical="center"/>
    </xf>
    <xf numFmtId="49" fontId="28" fillId="0" borderId="19" xfId="0" applyNumberFormat="1" applyFont="1" applyFill="1" applyBorder="1" applyAlignment="1">
      <alignment vertical="center"/>
    </xf>
    <xf numFmtId="49" fontId="29" fillId="35" borderId="0" xfId="0" applyNumberFormat="1" applyFont="1" applyFill="1" applyBorder="1" applyAlignment="1">
      <alignment vertical="center"/>
    </xf>
    <xf numFmtId="49" fontId="26" fillId="0" borderId="0" xfId="0" applyNumberFormat="1" applyFont="1" applyFill="1" applyBorder="1" applyAlignment="1">
      <alignment horizontal="center" vertical="center"/>
    </xf>
    <xf numFmtId="49" fontId="26" fillId="35" borderId="0" xfId="0" applyNumberFormat="1" applyFont="1" applyFill="1" applyBorder="1" applyAlignment="1">
      <alignment vertical="center"/>
    </xf>
    <xf numFmtId="49" fontId="25" fillId="0" borderId="0" xfId="0" applyNumberFormat="1" applyFont="1" applyFill="1" applyBorder="1" applyAlignment="1">
      <alignment horizontal="center" vertical="center"/>
    </xf>
    <xf numFmtId="0" fontId="26" fillId="0" borderId="0" xfId="0" applyNumberFormat="1" applyFont="1" applyFill="1" applyBorder="1" applyAlignment="1">
      <alignment vertical="center"/>
    </xf>
    <xf numFmtId="0" fontId="26"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21" fillId="0" borderId="0" xfId="0" applyNumberFormat="1" applyFont="1" applyFill="1" applyBorder="1" applyAlignment="1">
      <alignment horizontal="right" vertical="center"/>
    </xf>
    <xf numFmtId="0" fontId="26"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26" fillId="35" borderId="0" xfId="0" applyNumberFormat="1" applyFont="1" applyFill="1" applyBorder="1" applyAlignment="1">
      <alignment vertical="center"/>
    </xf>
    <xf numFmtId="0" fontId="23" fillId="0" borderId="0" xfId="0" applyFont="1" applyAlignment="1">
      <alignment/>
    </xf>
    <xf numFmtId="0" fontId="11" fillId="0" borderId="0" xfId="0" applyFont="1" applyAlignment="1">
      <alignment/>
    </xf>
    <xf numFmtId="0" fontId="0" fillId="0" borderId="0" xfId="0" applyBorder="1" applyAlignment="1">
      <alignment/>
    </xf>
    <xf numFmtId="0" fontId="11" fillId="0" borderId="0" xfId="0" applyFont="1" applyBorder="1" applyAlignment="1">
      <alignment/>
    </xf>
    <xf numFmtId="0" fontId="23" fillId="0" borderId="0" xfId="0" applyFont="1" applyBorder="1" applyAlignment="1">
      <alignment/>
    </xf>
    <xf numFmtId="49" fontId="35" fillId="0" borderId="0" xfId="0" applyNumberFormat="1" applyFont="1" applyFill="1" applyBorder="1" applyAlignment="1">
      <alignment horizontal="right" vertical="center"/>
    </xf>
    <xf numFmtId="49" fontId="32" fillId="0" borderId="0" xfId="0" applyNumberFormat="1" applyFont="1" applyFill="1" applyBorder="1" applyAlignment="1">
      <alignment vertical="center"/>
    </xf>
    <xf numFmtId="49" fontId="33" fillId="0" borderId="0" xfId="0" applyNumberFormat="1" applyFont="1" applyFill="1" applyBorder="1" applyAlignment="1">
      <alignment vertical="center"/>
    </xf>
    <xf numFmtId="1" fontId="26" fillId="0" borderId="0" xfId="0" applyNumberFormat="1" applyFont="1" applyFill="1" applyBorder="1" applyAlignment="1">
      <alignment horizontal="center" vertical="center"/>
    </xf>
    <xf numFmtId="0" fontId="0" fillId="0" borderId="0" xfId="0" applyFont="1" applyAlignment="1">
      <alignment vertical="center"/>
    </xf>
    <xf numFmtId="0" fontId="0" fillId="35" borderId="0" xfId="0" applyFont="1" applyFill="1" applyAlignment="1">
      <alignment vertical="center"/>
    </xf>
    <xf numFmtId="49" fontId="30" fillId="0" borderId="0" xfId="0" applyNumberFormat="1" applyFont="1" applyFill="1" applyAlignment="1">
      <alignment vertical="center"/>
    </xf>
    <xf numFmtId="49" fontId="30" fillId="0" borderId="0" xfId="0" applyNumberFormat="1" applyFont="1" applyFill="1" applyBorder="1" applyAlignment="1">
      <alignment vertical="center"/>
    </xf>
    <xf numFmtId="49" fontId="36" fillId="0" borderId="0" xfId="0" applyNumberFormat="1" applyFont="1" applyFill="1" applyBorder="1" applyAlignment="1">
      <alignment horizontal="right" vertical="center"/>
    </xf>
    <xf numFmtId="0" fontId="30" fillId="0" borderId="16" xfId="0" applyNumberFormat="1" applyFont="1" applyFill="1" applyBorder="1" applyAlignment="1">
      <alignment vertical="center"/>
    </xf>
    <xf numFmtId="0" fontId="37" fillId="36" borderId="20" xfId="0" applyNumberFormat="1" applyFont="1" applyFill="1" applyBorder="1" applyAlignment="1">
      <alignment horizontal="right" vertical="center"/>
    </xf>
    <xf numFmtId="0" fontId="9" fillId="0" borderId="11" xfId="0" applyNumberFormat="1" applyFont="1" applyFill="1" applyBorder="1" applyAlignment="1">
      <alignment vertical="center"/>
    </xf>
    <xf numFmtId="0" fontId="38" fillId="34"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49" fontId="9" fillId="33" borderId="0" xfId="0" applyNumberFormat="1" applyFont="1" applyFill="1" applyBorder="1" applyAlignment="1">
      <alignment horizontal="center" vertical="center"/>
    </xf>
    <xf numFmtId="49" fontId="30" fillId="0" borderId="15" xfId="0" applyNumberFormat="1" applyFont="1" applyFill="1" applyBorder="1" applyAlignment="1">
      <alignment vertical="center"/>
    </xf>
    <xf numFmtId="0" fontId="30" fillId="0" borderId="11" xfId="0" applyNumberFormat="1" applyFont="1" applyFill="1" applyBorder="1" applyAlignment="1">
      <alignment vertical="center"/>
    </xf>
    <xf numFmtId="49" fontId="30" fillId="0" borderId="11" xfId="0" applyNumberFormat="1" applyFont="1" applyFill="1" applyBorder="1" applyAlignment="1">
      <alignment horizontal="left" vertical="center"/>
    </xf>
    <xf numFmtId="49" fontId="0" fillId="33" borderId="0" xfId="0" applyNumberFormat="1" applyFont="1" applyFill="1" applyBorder="1" applyAlignment="1">
      <alignment horizontal="center" vertical="center"/>
    </xf>
    <xf numFmtId="49" fontId="36" fillId="0" borderId="15" xfId="0" applyNumberFormat="1" applyFont="1" applyFill="1" applyBorder="1" applyAlignment="1">
      <alignment horizontal="right" vertical="center"/>
    </xf>
    <xf numFmtId="0" fontId="37" fillId="36" borderId="13" xfId="0" applyNumberFormat="1" applyFont="1" applyFill="1" applyBorder="1" applyAlignment="1">
      <alignment horizontal="right" vertical="center"/>
    </xf>
    <xf numFmtId="49" fontId="30" fillId="0" borderId="17" xfId="0" applyNumberFormat="1" applyFont="1" applyFill="1" applyBorder="1" applyAlignment="1">
      <alignment horizontal="left" vertical="center"/>
    </xf>
    <xf numFmtId="49" fontId="30" fillId="0" borderId="0" xfId="0" applyNumberFormat="1" applyFont="1" applyFill="1" applyBorder="1" applyAlignment="1">
      <alignment horizontal="left" vertical="center"/>
    </xf>
    <xf numFmtId="49" fontId="30" fillId="0" borderId="11" xfId="0" applyNumberFormat="1" applyFont="1" applyFill="1" applyBorder="1" applyAlignment="1">
      <alignment vertical="center"/>
    </xf>
    <xf numFmtId="0" fontId="37" fillId="36" borderId="17"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49" fontId="30" fillId="0" borderId="17" xfId="0" applyNumberFormat="1" applyFont="1" applyFill="1" applyBorder="1" applyAlignment="1">
      <alignment vertical="center"/>
    </xf>
    <xf numFmtId="49" fontId="30" fillId="0" borderId="15" xfId="0" applyNumberFormat="1" applyFont="1" applyFill="1" applyBorder="1" applyAlignment="1">
      <alignment horizontal="left" vertical="center"/>
    </xf>
    <xf numFmtId="49" fontId="30" fillId="0" borderId="13" xfId="0" applyNumberFormat="1" applyFont="1" applyFill="1" applyBorder="1" applyAlignment="1">
      <alignment vertical="center"/>
    </xf>
    <xf numFmtId="0" fontId="11" fillId="35" borderId="17" xfId="0" applyNumberFormat="1" applyFont="1" applyFill="1" applyBorder="1" applyAlignment="1">
      <alignment vertical="center"/>
    </xf>
    <xf numFmtId="0" fontId="30" fillId="0" borderId="0" xfId="0" applyNumberFormat="1" applyFont="1" applyFill="1" applyBorder="1" applyAlignment="1">
      <alignment vertical="center"/>
    </xf>
    <xf numFmtId="0" fontId="37" fillId="36" borderId="0" xfId="0" applyNumberFormat="1" applyFont="1" applyFill="1" applyBorder="1" applyAlignment="1">
      <alignment horizontal="right" vertical="center"/>
    </xf>
    <xf numFmtId="0" fontId="30" fillId="0" borderId="15" xfId="0" applyNumberFormat="1" applyFont="1" applyFill="1" applyBorder="1" applyAlignment="1">
      <alignment horizontal="right" vertical="center"/>
    </xf>
    <xf numFmtId="0" fontId="37" fillId="0" borderId="0" xfId="0" applyNumberFormat="1" applyFont="1" applyAlignment="1">
      <alignment vertical="center"/>
    </xf>
    <xf numFmtId="0" fontId="39" fillId="35" borderId="0" xfId="0" applyNumberFormat="1" applyFont="1" applyFill="1" applyBorder="1" applyAlignment="1">
      <alignment horizontal="right" vertical="center"/>
    </xf>
    <xf numFmtId="49" fontId="30" fillId="37" borderId="0" xfId="0" applyNumberFormat="1" applyFont="1" applyFill="1" applyAlignment="1">
      <alignment vertical="center"/>
    </xf>
    <xf numFmtId="49" fontId="30" fillId="37" borderId="15" xfId="0" applyNumberFormat="1" applyFont="1" applyFill="1" applyBorder="1" applyAlignment="1">
      <alignment vertical="center"/>
    </xf>
    <xf numFmtId="0" fontId="30" fillId="37" borderId="11" xfId="0" applyNumberFormat="1" applyFont="1" applyFill="1" applyBorder="1" applyAlignment="1">
      <alignment vertical="center"/>
    </xf>
    <xf numFmtId="49" fontId="30" fillId="37" borderId="11" xfId="0" applyNumberFormat="1" applyFont="1" applyFill="1" applyBorder="1" applyAlignment="1">
      <alignment vertical="center"/>
    </xf>
    <xf numFmtId="0" fontId="30" fillId="37" borderId="21" xfId="0" applyNumberFormat="1" applyFont="1" applyFill="1" applyBorder="1" applyAlignment="1">
      <alignment vertical="center"/>
    </xf>
    <xf numFmtId="0" fontId="37" fillId="38" borderId="13" xfId="0" applyNumberFormat="1" applyFont="1" applyFill="1" applyBorder="1" applyAlignment="1">
      <alignment horizontal="right" vertical="center"/>
    </xf>
    <xf numFmtId="0" fontId="11" fillId="37" borderId="0" xfId="0" applyNumberFormat="1" applyFont="1" applyFill="1" applyBorder="1" applyAlignment="1">
      <alignment horizontal="right" vertical="center"/>
    </xf>
    <xf numFmtId="0" fontId="0" fillId="35" borderId="0" xfId="0" applyNumberFormat="1" applyFont="1" applyFill="1" applyBorder="1" applyAlignment="1">
      <alignment horizontal="right" vertical="center"/>
    </xf>
    <xf numFmtId="49" fontId="0" fillId="37" borderId="0" xfId="0" applyNumberFormat="1" applyFont="1" applyFill="1" applyAlignment="1">
      <alignment horizontal="center" vertical="center"/>
    </xf>
    <xf numFmtId="49" fontId="40" fillId="37" borderId="0" xfId="0" applyNumberFormat="1" applyFont="1" applyFill="1" applyAlignment="1">
      <alignment horizontal="center" vertical="center"/>
    </xf>
    <xf numFmtId="0" fontId="0" fillId="0" borderId="18"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20" fillId="0" borderId="10" xfId="0" applyNumberFormat="1" applyFont="1" applyBorder="1" applyAlignment="1">
      <alignment horizontal="right" vertical="center"/>
    </xf>
    <xf numFmtId="49" fontId="14" fillId="33" borderId="0" xfId="0" applyNumberFormat="1" applyFont="1" applyFill="1" applyBorder="1" applyAlignment="1">
      <alignment horizontal="right" vertical="center"/>
    </xf>
    <xf numFmtId="49" fontId="12" fillId="33" borderId="0" xfId="0" applyNumberFormat="1" applyFont="1" applyFill="1" applyBorder="1" applyAlignment="1">
      <alignment horizontal="center" vertical="center"/>
    </xf>
    <xf numFmtId="0" fontId="41" fillId="0" borderId="11" xfId="0" applyNumberFormat="1" applyFont="1" applyFill="1" applyBorder="1" applyAlignment="1">
      <alignment vertical="center"/>
    </xf>
    <xf numFmtId="0" fontId="42" fillId="34" borderId="11" xfId="0" applyNumberFormat="1" applyFont="1" applyFill="1" applyBorder="1" applyAlignment="1">
      <alignment horizontal="center" vertical="center"/>
    </xf>
    <xf numFmtId="0" fontId="12" fillId="0" borderId="11" xfId="0" applyNumberFormat="1" applyFont="1" applyFill="1" applyBorder="1" applyAlignment="1">
      <alignment vertical="center"/>
    </xf>
    <xf numFmtId="49" fontId="43" fillId="0" borderId="11" xfId="0" applyNumberFormat="1" applyFont="1" applyFill="1" applyBorder="1" applyAlignment="1">
      <alignment horizontal="left" vertical="center"/>
    </xf>
    <xf numFmtId="0" fontId="43" fillId="0" borderId="11" xfId="0" applyNumberFormat="1" applyFont="1" applyFill="1" applyBorder="1" applyAlignment="1">
      <alignment vertical="center"/>
    </xf>
    <xf numFmtId="49" fontId="43" fillId="0" borderId="11" xfId="0" applyNumberFormat="1" applyFont="1" applyFill="1" applyBorder="1" applyAlignment="1">
      <alignment vertical="center"/>
    </xf>
    <xf numFmtId="49" fontId="43" fillId="0" borderId="0" xfId="0" applyNumberFormat="1" applyFont="1" applyFill="1" applyAlignment="1">
      <alignment vertical="center"/>
    </xf>
    <xf numFmtId="0" fontId="41" fillId="35" borderId="0" xfId="0" applyFont="1" applyFill="1" applyAlignment="1">
      <alignment vertical="center"/>
    </xf>
    <xf numFmtId="0" fontId="41" fillId="0" borderId="0" xfId="0" applyFont="1" applyAlignment="1">
      <alignment vertical="center"/>
    </xf>
    <xf numFmtId="0" fontId="41" fillId="0" borderId="12" xfId="0" applyFont="1" applyBorder="1" applyAlignment="1">
      <alignment vertical="center"/>
    </xf>
    <xf numFmtId="49" fontId="41" fillId="33" borderId="0" xfId="0" applyNumberFormat="1" applyFont="1" applyFill="1" applyBorder="1" applyAlignment="1">
      <alignment horizontal="center" vertical="center"/>
    </xf>
    <xf numFmtId="0" fontId="44" fillId="36" borderId="20" xfId="0" applyNumberFormat="1" applyFont="1" applyFill="1" applyBorder="1" applyAlignment="1">
      <alignment horizontal="right" vertical="center"/>
    </xf>
    <xf numFmtId="0" fontId="43" fillId="0" borderId="16" xfId="0" applyNumberFormat="1" applyFont="1" applyFill="1" applyBorder="1" applyAlignment="1">
      <alignment vertical="center"/>
    </xf>
    <xf numFmtId="0" fontId="44" fillId="36" borderId="13" xfId="0" applyNumberFormat="1" applyFont="1" applyFill="1" applyBorder="1" applyAlignment="1">
      <alignment horizontal="right" vertical="center"/>
    </xf>
    <xf numFmtId="0" fontId="41" fillId="0" borderId="14" xfId="0" applyFont="1" applyBorder="1" applyAlignment="1">
      <alignment vertical="center"/>
    </xf>
    <xf numFmtId="49" fontId="43" fillId="0" borderId="15" xfId="0" applyNumberFormat="1" applyFont="1" applyFill="1" applyBorder="1" applyAlignment="1">
      <alignment horizontal="left" vertical="center"/>
    </xf>
    <xf numFmtId="49" fontId="43" fillId="0" borderId="17" xfId="0" applyNumberFormat="1" applyFont="1" applyFill="1" applyBorder="1" applyAlignment="1">
      <alignment vertical="center"/>
    </xf>
    <xf numFmtId="49" fontId="43" fillId="0" borderId="0" xfId="0" applyNumberFormat="1" applyFont="1" applyFill="1" applyBorder="1" applyAlignment="1">
      <alignment vertical="center"/>
    </xf>
    <xf numFmtId="0" fontId="45" fillId="0" borderId="0" xfId="0" applyNumberFormat="1" applyFont="1" applyFill="1" applyBorder="1" applyAlignment="1">
      <alignment horizontal="right" vertical="center"/>
    </xf>
    <xf numFmtId="0" fontId="44" fillId="36" borderId="17" xfId="0" applyNumberFormat="1" applyFont="1" applyFill="1" applyBorder="1" applyAlignment="1">
      <alignment horizontal="right" vertical="center"/>
    </xf>
    <xf numFmtId="49" fontId="43" fillId="0" borderId="0" xfId="0" applyNumberFormat="1" applyFont="1" applyFill="1" applyBorder="1" applyAlignment="1">
      <alignment horizontal="left" vertical="center"/>
    </xf>
    <xf numFmtId="49" fontId="43" fillId="0" borderId="17" xfId="0" applyNumberFormat="1" applyFont="1" applyFill="1" applyBorder="1" applyAlignment="1">
      <alignment horizontal="left" vertical="center"/>
    </xf>
    <xf numFmtId="49" fontId="43" fillId="0" borderId="13" xfId="0" applyNumberFormat="1" applyFont="1" applyFill="1" applyBorder="1" applyAlignment="1">
      <alignment vertical="center"/>
    </xf>
    <xf numFmtId="49" fontId="46" fillId="0" borderId="15" xfId="0" applyNumberFormat="1" applyFont="1" applyFill="1" applyBorder="1" applyAlignment="1">
      <alignment horizontal="right" vertical="center"/>
    </xf>
    <xf numFmtId="49" fontId="43" fillId="0" borderId="15" xfId="0" applyNumberFormat="1" applyFont="1" applyFill="1" applyBorder="1" applyAlignment="1">
      <alignment vertical="center"/>
    </xf>
    <xf numFmtId="49" fontId="46" fillId="0" borderId="0" xfId="0" applyNumberFormat="1" applyFont="1" applyFill="1" applyBorder="1" applyAlignment="1">
      <alignment horizontal="right" vertical="center"/>
    </xf>
    <xf numFmtId="0" fontId="41" fillId="0" borderId="18" xfId="0" applyFont="1" applyBorder="1" applyAlignment="1">
      <alignment vertical="center"/>
    </xf>
    <xf numFmtId="0" fontId="47" fillId="35" borderId="0" xfId="0" applyNumberFormat="1" applyFont="1" applyFill="1" applyBorder="1" applyAlignment="1">
      <alignment horizontal="right" vertical="center"/>
    </xf>
    <xf numFmtId="0" fontId="44" fillId="0" borderId="0" xfId="0" applyNumberFormat="1" applyFont="1" applyAlignment="1">
      <alignment vertical="center"/>
    </xf>
    <xf numFmtId="0" fontId="43" fillId="0" borderId="15" xfId="0" applyNumberFormat="1" applyFont="1" applyFill="1" applyBorder="1" applyAlignment="1">
      <alignment horizontal="right" vertical="center"/>
    </xf>
    <xf numFmtId="0" fontId="44" fillId="36" borderId="0" xfId="0" applyNumberFormat="1" applyFont="1" applyFill="1" applyBorder="1" applyAlignment="1">
      <alignment horizontal="right" vertical="center"/>
    </xf>
    <xf numFmtId="0" fontId="43" fillId="0" borderId="0" xfId="0" applyNumberFormat="1" applyFont="1" applyFill="1" applyBorder="1" applyAlignment="1">
      <alignment vertical="center"/>
    </xf>
    <xf numFmtId="0" fontId="45" fillId="35" borderId="17" xfId="0" applyNumberFormat="1" applyFont="1" applyFill="1" applyBorder="1" applyAlignment="1">
      <alignment vertical="center"/>
    </xf>
    <xf numFmtId="49" fontId="3" fillId="37" borderId="0" xfId="0" applyNumberFormat="1" applyFont="1" applyFill="1" applyAlignment="1">
      <alignment horizontal="center" vertical="center"/>
    </xf>
    <xf numFmtId="49" fontId="43" fillId="37" borderId="0" xfId="0" applyNumberFormat="1" applyFont="1" applyFill="1" applyAlignment="1">
      <alignment vertical="center"/>
    </xf>
    <xf numFmtId="0" fontId="43" fillId="37" borderId="11" xfId="0" applyNumberFormat="1" applyFont="1" applyFill="1" applyBorder="1" applyAlignment="1">
      <alignment vertical="center"/>
    </xf>
    <xf numFmtId="49" fontId="43" fillId="37" borderId="11" xfId="0" applyNumberFormat="1" applyFont="1" applyFill="1" applyBorder="1" applyAlignment="1">
      <alignment vertical="center"/>
    </xf>
    <xf numFmtId="49" fontId="41" fillId="37" borderId="0" xfId="0" applyNumberFormat="1" applyFont="1" applyFill="1" applyAlignment="1">
      <alignment horizontal="center" vertical="center"/>
    </xf>
    <xf numFmtId="0" fontId="41" fillId="35" borderId="0" xfId="0" applyNumberFormat="1" applyFont="1" applyFill="1" applyBorder="1" applyAlignment="1">
      <alignment horizontal="right" vertical="center"/>
    </xf>
    <xf numFmtId="0" fontId="45" fillId="37" borderId="0" xfId="0" applyNumberFormat="1" applyFont="1" applyFill="1" applyBorder="1" applyAlignment="1">
      <alignment horizontal="right" vertical="center"/>
    </xf>
    <xf numFmtId="0" fontId="44" fillId="38" borderId="13" xfId="0" applyNumberFormat="1" applyFont="1" applyFill="1" applyBorder="1" applyAlignment="1">
      <alignment horizontal="right" vertical="center"/>
    </xf>
    <xf numFmtId="0" fontId="43" fillId="37" borderId="21" xfId="0" applyNumberFormat="1" applyFont="1" applyFill="1" applyBorder="1" applyAlignment="1">
      <alignment vertical="center"/>
    </xf>
    <xf numFmtId="49" fontId="43" fillId="37" borderId="15" xfId="0" applyNumberFormat="1" applyFont="1" applyFill="1" applyBorder="1" applyAlignment="1">
      <alignment vertical="center"/>
    </xf>
    <xf numFmtId="0" fontId="29" fillId="35" borderId="17" xfId="0" applyNumberFormat="1" applyFont="1" applyFill="1" applyBorder="1" applyAlignment="1">
      <alignment vertical="center"/>
    </xf>
    <xf numFmtId="0" fontId="29" fillId="35" borderId="11" xfId="0" applyNumberFormat="1" applyFont="1" applyFill="1" applyBorder="1" applyAlignment="1">
      <alignment vertical="center"/>
    </xf>
    <xf numFmtId="0" fontId="29" fillId="35" borderId="15" xfId="0" applyNumberFormat="1" applyFont="1" applyFill="1" applyBorder="1" applyAlignment="1">
      <alignment vertical="center"/>
    </xf>
    <xf numFmtId="0" fontId="29" fillId="35" borderId="0" xfId="0" applyNumberFormat="1" applyFont="1" applyFill="1" applyBorder="1" applyAlignment="1">
      <alignment vertical="center"/>
    </xf>
    <xf numFmtId="0" fontId="48" fillId="35" borderId="0" xfId="0" applyNumberFormat="1" applyFont="1" applyFill="1" applyBorder="1" applyAlignment="1">
      <alignment horizontal="right" vertical="center"/>
    </xf>
    <xf numFmtId="0" fontId="49" fillId="0" borderId="0" xfId="0" applyNumberFormat="1" applyFont="1" applyAlignment="1">
      <alignment vertical="center"/>
    </xf>
    <xf numFmtId="0" fontId="28" fillId="0" borderId="15" xfId="0" applyNumberFormat="1" applyFont="1" applyFill="1" applyBorder="1" applyAlignment="1">
      <alignment horizontal="right" vertical="center"/>
    </xf>
    <xf numFmtId="0" fontId="31" fillId="36" borderId="0" xfId="0" applyNumberFormat="1" applyFont="1" applyFill="1" applyBorder="1" applyAlignment="1">
      <alignment horizontal="right" vertical="center"/>
    </xf>
    <xf numFmtId="0" fontId="28" fillId="0" borderId="19" xfId="0" applyNumberFormat="1" applyFont="1" applyFill="1" applyBorder="1" applyAlignment="1">
      <alignment vertical="center"/>
    </xf>
    <xf numFmtId="0" fontId="29" fillId="35" borderId="13" xfId="0" applyNumberFormat="1" applyFont="1" applyFill="1" applyBorder="1" applyAlignment="1">
      <alignment vertical="center"/>
    </xf>
    <xf numFmtId="0" fontId="29" fillId="35" borderId="19" xfId="0" applyNumberFormat="1" applyFont="1" applyFill="1" applyBorder="1" applyAlignment="1">
      <alignment vertical="center"/>
    </xf>
    <xf numFmtId="49" fontId="50" fillId="35" borderId="0" xfId="0" applyNumberFormat="1" applyFont="1" applyFill="1" applyAlignment="1">
      <alignment horizontal="center" vertical="center"/>
    </xf>
    <xf numFmtId="49" fontId="51" fillId="0" borderId="0" xfId="0" applyNumberFormat="1" applyFont="1" applyAlignment="1">
      <alignment vertical="center"/>
    </xf>
    <xf numFmtId="49" fontId="52" fillId="0" borderId="0" xfId="0" applyNumberFormat="1" applyFont="1" applyAlignment="1">
      <alignment horizontal="center" vertical="center"/>
    </xf>
    <xf numFmtId="49" fontId="51" fillId="35" borderId="0" xfId="0" applyNumberFormat="1" applyFont="1" applyFill="1" applyAlignment="1">
      <alignment vertical="center"/>
    </xf>
    <xf numFmtId="49" fontId="52" fillId="35" borderId="0" xfId="0" applyNumberFormat="1" applyFont="1" applyFill="1" applyAlignment="1">
      <alignment vertical="center"/>
    </xf>
    <xf numFmtId="49" fontId="51" fillId="35" borderId="0" xfId="0" applyNumberFormat="1" applyFont="1" applyFill="1" applyBorder="1" applyAlignment="1">
      <alignment vertical="center"/>
    </xf>
    <xf numFmtId="49" fontId="52" fillId="35" borderId="0" xfId="0" applyNumberFormat="1" applyFont="1" applyFill="1" applyBorder="1" applyAlignment="1">
      <alignment vertical="center"/>
    </xf>
    <xf numFmtId="0" fontId="0" fillId="35" borderId="0" xfId="0" applyFill="1" applyAlignment="1">
      <alignment vertical="center"/>
    </xf>
    <xf numFmtId="0" fontId="0" fillId="0" borderId="0" xfId="0" applyAlignment="1">
      <alignment vertical="center"/>
    </xf>
    <xf numFmtId="0" fontId="53" fillId="0" borderId="11" xfId="0" applyNumberFormat="1" applyFont="1" applyFill="1" applyBorder="1" applyAlignment="1">
      <alignment vertical="center"/>
    </xf>
    <xf numFmtId="49" fontId="54" fillId="0" borderId="0" xfId="0" applyNumberFormat="1" applyFont="1" applyBorder="1" applyAlignment="1">
      <alignment vertical="top"/>
    </xf>
    <xf numFmtId="49" fontId="55" fillId="0" borderId="10" xfId="0" applyNumberFormat="1" applyFont="1" applyBorder="1" applyAlignment="1">
      <alignment vertical="center"/>
    </xf>
    <xf numFmtId="49" fontId="56" fillId="0" borderId="10" xfId="0" applyNumberFormat="1" applyFont="1" applyBorder="1" applyAlignment="1">
      <alignment horizontal="right" vertical="center"/>
    </xf>
    <xf numFmtId="49" fontId="57" fillId="0" borderId="11" xfId="0" applyNumberFormat="1" applyFont="1" applyFill="1" applyBorder="1" applyAlignment="1">
      <alignment horizontal="left" vertical="center"/>
    </xf>
    <xf numFmtId="0" fontId="26" fillId="0" borderId="11" xfId="0" applyNumberFormat="1" applyFont="1" applyFill="1" applyBorder="1" applyAlignment="1">
      <alignment horizontal="center" vertical="center"/>
    </xf>
    <xf numFmtId="0" fontId="26" fillId="0" borderId="11" xfId="0" applyNumberFormat="1" applyFont="1" applyFill="1" applyBorder="1" applyAlignment="1">
      <alignment horizontal="right" vertical="center"/>
    </xf>
    <xf numFmtId="0" fontId="26" fillId="0" borderId="0" xfId="0" applyNumberFormat="1" applyFont="1" applyFill="1" applyAlignment="1">
      <alignment horizontal="right" vertical="center"/>
    </xf>
    <xf numFmtId="14" fontId="18" fillId="0" borderId="10" xfId="0" applyNumberFormat="1" applyFont="1" applyFill="1" applyBorder="1" applyAlignment="1">
      <alignment vertical="center"/>
    </xf>
    <xf numFmtId="0" fontId="0" fillId="0" borderId="10" xfId="0" applyBorder="1" applyAlignment="1">
      <alignment vertical="center"/>
    </xf>
    <xf numFmtId="14" fontId="18" fillId="0" borderId="10" xfId="0" applyNumberFormat="1" applyFont="1" applyFill="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80">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6096000" y="47625"/>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667375" y="47625"/>
          <a:ext cx="51435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743575" y="47625"/>
          <a:ext cx="5715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0</xdr:row>
      <xdr:rowOff>47625</xdr:rowOff>
    </xdr:from>
    <xdr:to>
      <xdr:col>15</xdr:col>
      <xdr:colOff>66675</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181600" y="47625"/>
          <a:ext cx="51435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6134100" y="47625"/>
          <a:ext cx="5715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628650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029200" y="47625"/>
          <a:ext cx="5715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wnloads\&#35079;&#26412;%20&#22235;&#30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esktop\106&#24180;&#31119;&#33288;&#26479;\106&#24180;&#31532;&#21313;&#20116;&#23622;&#31119;&#33288;&#30403;\&#22235;&#228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esktop\106&#24180;&#31119;&#33288;&#26479;\106&#24180;&#31532;&#21313;&#20116;&#23622;&#31119;&#33288;&#30403;\&#20116;&#30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esktop\106&#24180;&#31119;&#33288;&#26479;\106&#24180;&#31532;&#21313;&#20116;&#23622;&#31119;&#33288;&#30403;\&#20116;&#228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esktop\106&#24180;&#31119;&#33288;&#26479;\106&#24180;&#31532;&#21313;&#20116;&#23622;&#31119;&#33288;&#30403;\&#20845;&#30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wnloads\&#38738;&#23569;&#24180;&#31684;&#20363;95&#29256;%20(&#24050;&#20462;&#244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四男準備名單"/>
      <sheetName val="四男籤表"/>
    </sheetNames>
    <sheetDataSet>
      <sheetData sheetId="0">
        <row r="6">
          <cell r="A6" t="str">
            <v>四年級男生</v>
          </cell>
        </row>
        <row r="8">
          <cell r="A8" t="str">
            <v>第十五屆福興盃全國大專暨青少年網球錦標賽</v>
          </cell>
        </row>
        <row r="10">
          <cell r="C10" t="str">
            <v>中山網球場</v>
          </cell>
          <cell r="E10" t="str">
            <v>李朝裕</v>
          </cell>
        </row>
      </sheetData>
      <sheetData sheetId="1">
        <row r="8">
          <cell r="A8">
            <v>2</v>
          </cell>
          <cell r="B8" t="str">
            <v>陳泓諭</v>
          </cell>
          <cell r="D8" t="str">
            <v>市立東信國小</v>
          </cell>
          <cell r="O8" t="str">
            <v>10/22</v>
          </cell>
          <cell r="P8">
            <v>5</v>
          </cell>
        </row>
        <row r="9">
          <cell r="A9">
            <v>3</v>
          </cell>
          <cell r="B9" t="str">
            <v>周曉風</v>
          </cell>
          <cell r="D9" t="str">
            <v>縣立瑞光國小</v>
          </cell>
          <cell r="O9" t="str">
            <v>10/18</v>
          </cell>
          <cell r="P9">
            <v>7</v>
          </cell>
        </row>
        <row r="10">
          <cell r="A10">
            <v>4</v>
          </cell>
          <cell r="B10" t="str">
            <v>張鈞傑</v>
          </cell>
          <cell r="D10" t="str">
            <v>市立光武國小</v>
          </cell>
        </row>
        <row r="11">
          <cell r="A11">
            <v>5</v>
          </cell>
          <cell r="B11" t="str">
            <v>李詠翔</v>
          </cell>
          <cell r="D11" t="str">
            <v>市立鳥松國小</v>
          </cell>
        </row>
        <row r="12">
          <cell r="A12">
            <v>6</v>
          </cell>
          <cell r="B12" t="str">
            <v>王峻佑</v>
          </cell>
          <cell r="D12" t="str">
            <v>市立橫山國小</v>
          </cell>
        </row>
        <row r="13">
          <cell r="A13">
            <v>7</v>
          </cell>
          <cell r="B13" t="str">
            <v>莊檳豪</v>
          </cell>
          <cell r="D13" t="str">
            <v>市立橫山國小</v>
          </cell>
        </row>
        <row r="14">
          <cell r="A14">
            <v>8</v>
          </cell>
          <cell r="B14" t="str">
            <v>曾偉倫</v>
          </cell>
          <cell r="D14" t="str">
            <v>縣立僑光國小</v>
          </cell>
        </row>
        <row r="15">
          <cell r="A15">
            <v>9</v>
          </cell>
          <cell r="B15" t="str">
            <v>吳紹瑋</v>
          </cell>
          <cell r="D15" t="str">
            <v>縣立僑光國小</v>
          </cell>
        </row>
        <row r="16">
          <cell r="A16">
            <v>10</v>
          </cell>
          <cell r="B16" t="str">
            <v>洪承楷</v>
          </cell>
          <cell r="D16" t="str">
            <v>縣立僑光國小</v>
          </cell>
        </row>
        <row r="17">
          <cell r="A17">
            <v>11</v>
          </cell>
          <cell r="B17" t="str">
            <v>曹閔翔</v>
          </cell>
          <cell r="D17" t="str">
            <v>縣立花壇國小</v>
          </cell>
          <cell r="P17">
            <v>2</v>
          </cell>
        </row>
        <row r="18">
          <cell r="A18">
            <v>12</v>
          </cell>
          <cell r="B18" t="str">
            <v>王宥穎</v>
          </cell>
          <cell r="D18" t="str">
            <v>市立崑山國小</v>
          </cell>
          <cell r="O18" t="str">
            <v>10組</v>
          </cell>
        </row>
        <row r="19">
          <cell r="A19">
            <v>13</v>
          </cell>
          <cell r="B19" t="str">
            <v>高尚恩</v>
          </cell>
          <cell r="D19" t="str">
            <v>縣立瑞光國小</v>
          </cell>
          <cell r="O19" t="str">
            <v>10/36</v>
          </cell>
          <cell r="P19">
            <v>8</v>
          </cell>
        </row>
        <row r="20">
          <cell r="A20">
            <v>14</v>
          </cell>
          <cell r="B20" t="str">
            <v>楊英佑</v>
          </cell>
          <cell r="D20" t="str">
            <v>市立仕隆國小</v>
          </cell>
        </row>
        <row r="21">
          <cell r="A21">
            <v>15</v>
          </cell>
          <cell r="B21" t="str">
            <v>毛冠淮</v>
          </cell>
          <cell r="D21" t="str">
            <v>國立屏東教大實小</v>
          </cell>
        </row>
        <row r="22">
          <cell r="A22">
            <v>16</v>
          </cell>
          <cell r="B22" t="str">
            <v>戴奕富</v>
          </cell>
          <cell r="D22" t="str">
            <v>縣立瑞光國小</v>
          </cell>
          <cell r="O22" t="str">
            <v>10/77</v>
          </cell>
        </row>
        <row r="23">
          <cell r="A23">
            <v>17</v>
          </cell>
          <cell r="B23" t="str">
            <v>溫其錠</v>
          </cell>
          <cell r="D23" t="str">
            <v>市立光武國小</v>
          </cell>
        </row>
        <row r="24">
          <cell r="A24">
            <v>18</v>
          </cell>
          <cell r="B24" t="str">
            <v>吳建暉</v>
          </cell>
          <cell r="D24" t="str">
            <v>市立光武國小</v>
          </cell>
        </row>
        <row r="25">
          <cell r="A25">
            <v>19</v>
          </cell>
          <cell r="B25" t="str">
            <v>呂俊彥</v>
          </cell>
          <cell r="D25" t="str">
            <v>市立光武國小</v>
          </cell>
        </row>
        <row r="26">
          <cell r="A26">
            <v>20</v>
          </cell>
          <cell r="B26" t="str">
            <v>朱嚴寘</v>
          </cell>
          <cell r="D26" t="str">
            <v>市立光武國小</v>
          </cell>
        </row>
        <row r="27">
          <cell r="A27">
            <v>21</v>
          </cell>
          <cell r="B27" t="str">
            <v>陳厤翃</v>
          </cell>
          <cell r="D27" t="str">
            <v>市立光武國小</v>
          </cell>
        </row>
        <row r="28">
          <cell r="A28">
            <v>22</v>
          </cell>
          <cell r="B28" t="str">
            <v>余冠憲</v>
          </cell>
          <cell r="D28" t="str">
            <v>市立陽明國小</v>
          </cell>
        </row>
        <row r="29">
          <cell r="A29">
            <v>23</v>
          </cell>
          <cell r="B29" t="str">
            <v>謝以恩</v>
          </cell>
          <cell r="D29" t="str">
            <v>市立陽明國小</v>
          </cell>
        </row>
        <row r="30">
          <cell r="A30">
            <v>24</v>
          </cell>
          <cell r="B30" t="str">
            <v>林彥宇</v>
          </cell>
          <cell r="D30" t="str">
            <v>市立陽明國小</v>
          </cell>
        </row>
        <row r="31">
          <cell r="A31">
            <v>25</v>
          </cell>
          <cell r="B31" t="str">
            <v>徐啟翔</v>
          </cell>
          <cell r="D31" t="str">
            <v>市立新甲國小</v>
          </cell>
        </row>
        <row r="32">
          <cell r="A32">
            <v>26</v>
          </cell>
          <cell r="B32" t="str">
            <v>蔡承祐</v>
          </cell>
          <cell r="D32" t="str">
            <v>市立新甲國小</v>
          </cell>
          <cell r="O32" t="str">
            <v>10/69</v>
          </cell>
          <cell r="P32">
            <v>14</v>
          </cell>
        </row>
        <row r="33">
          <cell r="A33">
            <v>27</v>
          </cell>
          <cell r="B33" t="str">
            <v>高誠鈞</v>
          </cell>
          <cell r="D33" t="str">
            <v>市立新甲國小</v>
          </cell>
        </row>
        <row r="34">
          <cell r="A34">
            <v>28</v>
          </cell>
          <cell r="B34" t="str">
            <v>許宇兆</v>
          </cell>
          <cell r="D34" t="str">
            <v>市立新甲國小</v>
          </cell>
        </row>
        <row r="35">
          <cell r="A35">
            <v>29</v>
          </cell>
          <cell r="B35" t="str">
            <v>陳冠守</v>
          </cell>
          <cell r="D35" t="str">
            <v>市立龍潭國小</v>
          </cell>
          <cell r="O35" t="str">
            <v>12/101</v>
          </cell>
          <cell r="P35">
            <v>4</v>
          </cell>
        </row>
        <row r="36">
          <cell r="A36">
            <v>30</v>
          </cell>
          <cell r="B36" t="str">
            <v>曾子淵</v>
          </cell>
          <cell r="D36" t="str">
            <v>市立加昌國小</v>
          </cell>
          <cell r="O36" t="str">
            <v>10歲組/34</v>
          </cell>
          <cell r="P36">
            <v>9</v>
          </cell>
        </row>
        <row r="37">
          <cell r="A37">
            <v>31</v>
          </cell>
          <cell r="B37" t="str">
            <v>王啟安</v>
          </cell>
          <cell r="D37" t="str">
            <v>市立小新國小</v>
          </cell>
        </row>
        <row r="38">
          <cell r="A38">
            <v>32</v>
          </cell>
          <cell r="B38" t="str">
            <v>何宸輝</v>
          </cell>
          <cell r="D38" t="str">
            <v>市立黎明國小</v>
          </cell>
          <cell r="O38" t="str">
            <v>10/20</v>
          </cell>
          <cell r="P38">
            <v>6</v>
          </cell>
        </row>
        <row r="39">
          <cell r="A39">
            <v>33</v>
          </cell>
          <cell r="B39" t="str">
            <v>張書維</v>
          </cell>
          <cell r="D39" t="str">
            <v>市立黎明國小</v>
          </cell>
        </row>
        <row r="40">
          <cell r="A40">
            <v>34</v>
          </cell>
          <cell r="B40" t="str">
            <v>林羽軒</v>
          </cell>
          <cell r="D40" t="str">
            <v>市立黎明國小</v>
          </cell>
          <cell r="O40" t="str">
            <v>10/72</v>
          </cell>
          <cell r="P40">
            <v>15</v>
          </cell>
        </row>
        <row r="41">
          <cell r="A41">
            <v>35</v>
          </cell>
          <cell r="B41" t="str">
            <v>王證維</v>
          </cell>
          <cell r="D41" t="str">
            <v>市立三民區民族國小</v>
          </cell>
        </row>
        <row r="42">
          <cell r="A42">
            <v>36</v>
          </cell>
          <cell r="B42" t="str">
            <v>朱偉誠</v>
          </cell>
          <cell r="D42" t="str">
            <v>市立三民區民族國小</v>
          </cell>
        </row>
        <row r="43">
          <cell r="A43">
            <v>37</v>
          </cell>
          <cell r="B43" t="str">
            <v>蘇怙</v>
          </cell>
          <cell r="D43" t="str">
            <v>市立三民區民族國小</v>
          </cell>
        </row>
        <row r="44">
          <cell r="A44">
            <v>38</v>
          </cell>
          <cell r="B44" t="str">
            <v>許啟翔</v>
          </cell>
          <cell r="D44" t="str">
            <v>市立三民區民族國小</v>
          </cell>
        </row>
        <row r="45">
          <cell r="A45">
            <v>39</v>
          </cell>
          <cell r="B45" t="str">
            <v>歐子毅</v>
          </cell>
          <cell r="D45" t="str">
            <v>市立三民區民族國小</v>
          </cell>
        </row>
        <row r="46">
          <cell r="A46">
            <v>40</v>
          </cell>
          <cell r="B46" t="str">
            <v>林芳模</v>
          </cell>
          <cell r="D46" t="str">
            <v>市立三民區民族國小</v>
          </cell>
        </row>
        <row r="47">
          <cell r="A47">
            <v>41</v>
          </cell>
          <cell r="B47" t="str">
            <v>王子宸</v>
          </cell>
          <cell r="D47" t="str">
            <v>市立三民區民族國小</v>
          </cell>
        </row>
        <row r="48">
          <cell r="A48">
            <v>42</v>
          </cell>
          <cell r="B48" t="str">
            <v>王繹睿</v>
          </cell>
          <cell r="D48" t="str">
            <v>市立三民區民族國小</v>
          </cell>
        </row>
        <row r="49">
          <cell r="A49">
            <v>43</v>
          </cell>
          <cell r="B49" t="str">
            <v>陳品睿</v>
          </cell>
          <cell r="D49" t="str">
            <v>市立三民區民族國小</v>
          </cell>
        </row>
        <row r="50">
          <cell r="A50">
            <v>44</v>
          </cell>
          <cell r="B50" t="str">
            <v>陳子諒</v>
          </cell>
          <cell r="D50" t="str">
            <v>市立三民區民族國小</v>
          </cell>
        </row>
        <row r="51">
          <cell r="A51">
            <v>45</v>
          </cell>
          <cell r="B51" t="str">
            <v>莊淯翔</v>
          </cell>
          <cell r="D51" t="str">
            <v>市立三民區民族國小</v>
          </cell>
        </row>
        <row r="52">
          <cell r="A52">
            <v>46</v>
          </cell>
          <cell r="B52" t="str">
            <v>梁天裕</v>
          </cell>
          <cell r="D52" t="str">
            <v>縣立花壇國小</v>
          </cell>
        </row>
        <row r="53">
          <cell r="A53">
            <v>47</v>
          </cell>
          <cell r="B53" t="str">
            <v>梁天樂</v>
          </cell>
          <cell r="D53" t="str">
            <v>縣立花壇國小</v>
          </cell>
        </row>
        <row r="54">
          <cell r="A54">
            <v>48</v>
          </cell>
          <cell r="B54" t="str">
            <v>黃騰葦</v>
          </cell>
          <cell r="D54" t="str">
            <v>縣立永豐國小</v>
          </cell>
        </row>
        <row r="55">
          <cell r="A55">
            <v>49</v>
          </cell>
          <cell r="B55" t="str">
            <v>丁昭睿</v>
          </cell>
          <cell r="D55" t="str">
            <v>縣立永豐國小</v>
          </cell>
        </row>
        <row r="56">
          <cell r="A56">
            <v>50</v>
          </cell>
          <cell r="B56" t="str">
            <v>黃致遠</v>
          </cell>
          <cell r="D56" t="str">
            <v>市立億載國小</v>
          </cell>
        </row>
        <row r="57">
          <cell r="A57">
            <v>51</v>
          </cell>
          <cell r="B57" t="str">
            <v>賴柏特</v>
          </cell>
          <cell r="D57" t="str">
            <v>市立崇學國小</v>
          </cell>
          <cell r="O57" t="str">
            <v>10歲/51名</v>
          </cell>
          <cell r="P57">
            <v>11</v>
          </cell>
        </row>
        <row r="58">
          <cell r="A58">
            <v>52</v>
          </cell>
          <cell r="B58" t="str">
            <v>王政穎</v>
          </cell>
          <cell r="D58" t="str">
            <v>市立崇學國小</v>
          </cell>
        </row>
        <row r="59">
          <cell r="A59">
            <v>53</v>
          </cell>
          <cell r="B59" t="str">
            <v>鄭季庭</v>
          </cell>
          <cell r="D59" t="str">
            <v>市立崇學國小</v>
          </cell>
          <cell r="O59" t="str">
            <v>10歲/11名</v>
          </cell>
          <cell r="P59">
            <v>1</v>
          </cell>
        </row>
        <row r="60">
          <cell r="A60">
            <v>54</v>
          </cell>
          <cell r="B60" t="str">
            <v>李承翰</v>
          </cell>
          <cell r="D60" t="str">
            <v>市立崇學國小</v>
          </cell>
          <cell r="O60" t="str">
            <v>10歲/57名</v>
          </cell>
          <cell r="P60">
            <v>13</v>
          </cell>
        </row>
        <row r="61">
          <cell r="A61">
            <v>55</v>
          </cell>
          <cell r="B61" t="str">
            <v>王宥鈞</v>
          </cell>
          <cell r="D61" t="str">
            <v>市立瑞祥國小</v>
          </cell>
          <cell r="O61" t="str">
            <v>10</v>
          </cell>
        </row>
        <row r="62">
          <cell r="A62">
            <v>56</v>
          </cell>
          <cell r="B62" t="str">
            <v>張育鵬</v>
          </cell>
          <cell r="D62" t="str">
            <v>市立大湖國小</v>
          </cell>
          <cell r="O62" t="str">
            <v>10歲組/9名</v>
          </cell>
          <cell r="P62">
            <v>3</v>
          </cell>
        </row>
        <row r="63">
          <cell r="A63">
            <v>57</v>
          </cell>
          <cell r="B63" t="str">
            <v>陳證翔</v>
          </cell>
          <cell r="D63" t="str">
            <v>市立三民區民族國小</v>
          </cell>
        </row>
        <row r="64">
          <cell r="A64">
            <v>58</v>
          </cell>
          <cell r="B64" t="str">
            <v>林文詰</v>
          </cell>
          <cell r="D64" t="str">
            <v>市立黎明國小</v>
          </cell>
          <cell r="O64" t="str">
            <v>10/26</v>
          </cell>
          <cell r="P64">
            <v>12</v>
          </cell>
        </row>
        <row r="65">
          <cell r="A65">
            <v>59</v>
          </cell>
          <cell r="B65" t="str">
            <v>張原溥</v>
          </cell>
          <cell r="D65" t="str">
            <v>縣立潮昇國小</v>
          </cell>
          <cell r="P65">
            <v>16</v>
          </cell>
        </row>
        <row r="66">
          <cell r="A66">
            <v>60</v>
          </cell>
          <cell r="B66" t="str">
            <v>徐于洋 </v>
          </cell>
          <cell r="D66" t="str">
            <v>縣立潮昇國小</v>
          </cell>
        </row>
        <row r="67">
          <cell r="A67">
            <v>61</v>
          </cell>
          <cell r="B67" t="str">
            <v>莊鎵澤 </v>
          </cell>
          <cell r="D67" t="str">
            <v>縣立潮昇國小</v>
          </cell>
        </row>
        <row r="68">
          <cell r="A68">
            <v>62</v>
          </cell>
          <cell r="B68" t="str">
            <v>聶舒頤</v>
          </cell>
          <cell r="D68" t="str">
            <v>縣立潮昇國小</v>
          </cell>
        </row>
        <row r="69">
          <cell r="A69">
            <v>63</v>
          </cell>
          <cell r="B69" t="str">
            <v>陳宥霖</v>
          </cell>
          <cell r="D69" t="str">
            <v>市立億載國小</v>
          </cell>
        </row>
        <row r="70">
          <cell r="A70">
            <v>64</v>
          </cell>
          <cell r="B70" t="str">
            <v>吳柏匀</v>
          </cell>
          <cell r="D70" t="str">
            <v>市立億載國小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女單準備名單"/>
      <sheetName val="四女籤表"/>
    </sheetNames>
    <sheetDataSet>
      <sheetData sheetId="0">
        <row r="6">
          <cell r="A6" t="str">
            <v>四年級女單</v>
          </cell>
        </row>
        <row r="8">
          <cell r="A8" t="str">
            <v>第十四屆福興盃全國大專暨青少年網球錦標賽</v>
          </cell>
        </row>
        <row r="10">
          <cell r="C10" t="str">
            <v>中山網球場</v>
          </cell>
          <cell r="E10" t="str">
            <v>李朝裕</v>
          </cell>
        </row>
      </sheetData>
      <sheetData sheetId="1">
        <row r="7">
          <cell r="A7">
            <v>1</v>
          </cell>
          <cell r="B7" t="str">
            <v>洪郁淇</v>
          </cell>
          <cell r="D7" t="str">
            <v>縣立僑光國小</v>
          </cell>
        </row>
        <row r="8">
          <cell r="A8">
            <v>2</v>
          </cell>
          <cell r="B8" t="str">
            <v>陳又錡</v>
          </cell>
          <cell r="D8" t="str">
            <v>市立億載國小</v>
          </cell>
        </row>
        <row r="9">
          <cell r="A9">
            <v>3</v>
          </cell>
          <cell r="B9" t="str">
            <v>謝宛庭</v>
          </cell>
          <cell r="D9" t="str">
            <v>市立惠文國小</v>
          </cell>
        </row>
        <row r="10">
          <cell r="A10">
            <v>4</v>
          </cell>
          <cell r="B10" t="str">
            <v>謝佳恩</v>
          </cell>
          <cell r="D10" t="str">
            <v>縣立瑞光國小</v>
          </cell>
        </row>
        <row r="11">
          <cell r="A11">
            <v>5</v>
          </cell>
          <cell r="B11" t="str">
            <v>林儀安</v>
          </cell>
          <cell r="D11" t="str">
            <v>市立三民區民族國小</v>
          </cell>
        </row>
        <row r="12">
          <cell r="A12">
            <v>6</v>
          </cell>
          <cell r="B12" t="str">
            <v>徐葳</v>
          </cell>
          <cell r="D12" t="str">
            <v>縣立中山國小</v>
          </cell>
        </row>
        <row r="13">
          <cell r="A13">
            <v>7</v>
          </cell>
          <cell r="B13" t="str">
            <v>歐子涵</v>
          </cell>
          <cell r="D13" t="str">
            <v>市立橫山國小</v>
          </cell>
        </row>
        <row r="14">
          <cell r="A14">
            <v>8</v>
          </cell>
          <cell r="B14" t="str">
            <v>盧宇安</v>
          </cell>
          <cell r="D14" t="str">
            <v>市立文德國小</v>
          </cell>
        </row>
        <row r="15">
          <cell r="A15">
            <v>9</v>
          </cell>
          <cell r="B15" t="str">
            <v>蔡雨耘</v>
          </cell>
          <cell r="D15" t="str">
            <v>市立安順國小</v>
          </cell>
        </row>
        <row r="16">
          <cell r="A16">
            <v>10</v>
          </cell>
          <cell r="B16" t="str">
            <v>牛苒炘</v>
          </cell>
          <cell r="D16" t="str">
            <v>市立黎明國小</v>
          </cell>
        </row>
        <row r="17">
          <cell r="A17">
            <v>11</v>
          </cell>
          <cell r="B17" t="str">
            <v>揚清子</v>
          </cell>
          <cell r="D17" t="str">
            <v>市立黎明國小</v>
          </cell>
        </row>
        <row r="18">
          <cell r="A18">
            <v>12</v>
          </cell>
          <cell r="B18" t="str">
            <v>何珮綺</v>
          </cell>
          <cell r="D18" t="str">
            <v>市立黎明國小</v>
          </cell>
        </row>
        <row r="19">
          <cell r="A19">
            <v>13</v>
          </cell>
          <cell r="B19" t="str">
            <v>劉安琪</v>
          </cell>
          <cell r="D19" t="str">
            <v>市立光武國小</v>
          </cell>
        </row>
        <row r="20">
          <cell r="A20">
            <v>14</v>
          </cell>
          <cell r="B20" t="str">
            <v>雷如宣</v>
          </cell>
          <cell r="D20" t="str">
            <v>市立光武國小</v>
          </cell>
        </row>
        <row r="21">
          <cell r="A21">
            <v>15</v>
          </cell>
          <cell r="B21" t="str">
            <v>朱秝亞</v>
          </cell>
          <cell r="D21" t="str">
            <v>高雄市大社區馬禮遜美國學校</v>
          </cell>
        </row>
        <row r="22">
          <cell r="A22">
            <v>16</v>
          </cell>
          <cell r="B22" t="str">
            <v>曹家翎</v>
          </cell>
          <cell r="D22" t="str">
            <v>縣立花壇國小</v>
          </cell>
        </row>
        <row r="23">
          <cell r="A23">
            <v>17</v>
          </cell>
          <cell r="B23" t="str">
            <v>聶淳嫻 </v>
          </cell>
          <cell r="D23" t="str">
            <v>縣立潮昇國小</v>
          </cell>
        </row>
        <row r="24">
          <cell r="A24">
            <v>18</v>
          </cell>
          <cell r="B24" t="str">
            <v>鄭安潔</v>
          </cell>
          <cell r="D24" t="str">
            <v>縣立潮昇國小</v>
          </cell>
        </row>
        <row r="25">
          <cell r="A25">
            <v>19</v>
          </cell>
        </row>
        <row r="26">
          <cell r="A26">
            <v>20</v>
          </cell>
        </row>
        <row r="27">
          <cell r="A27">
            <v>21</v>
          </cell>
        </row>
        <row r="28">
          <cell r="A28">
            <v>22</v>
          </cell>
          <cell r="B28" t="str">
            <v>bye</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五男準備名單"/>
      <sheetName val="五男籤表"/>
    </sheetNames>
    <sheetDataSet>
      <sheetData sheetId="0">
        <row r="6">
          <cell r="A6" t="str">
            <v>五年級男生</v>
          </cell>
        </row>
        <row r="8">
          <cell r="A8" t="str">
            <v>第十五屆福興盃全國大專暨青少年網球錦標賽</v>
          </cell>
        </row>
        <row r="10">
          <cell r="C10" t="str">
            <v>中山網球場</v>
          </cell>
          <cell r="E10" t="str">
            <v>李朝裕</v>
          </cell>
        </row>
      </sheetData>
      <sheetData sheetId="1">
        <row r="7">
          <cell r="A7">
            <v>1</v>
          </cell>
          <cell r="B7" t="str">
            <v>謝子桓</v>
          </cell>
          <cell r="D7" t="str">
            <v>縣立瑞光國小</v>
          </cell>
        </row>
        <row r="8">
          <cell r="A8">
            <v>2</v>
          </cell>
          <cell r="B8" t="str">
            <v>張庭瑋</v>
          </cell>
          <cell r="D8" t="str">
            <v>市立光武國小</v>
          </cell>
        </row>
        <row r="9">
          <cell r="A9">
            <v>3</v>
          </cell>
          <cell r="B9" t="str">
            <v>方靖緯</v>
          </cell>
          <cell r="D9" t="str">
            <v>市立光武國小</v>
          </cell>
        </row>
        <row r="10">
          <cell r="A10">
            <v>4</v>
          </cell>
          <cell r="B10" t="str">
            <v>朱竑瑄</v>
          </cell>
          <cell r="D10" t="str">
            <v>市立鳥松國小</v>
          </cell>
        </row>
        <row r="11">
          <cell r="A11">
            <v>5</v>
          </cell>
          <cell r="B11" t="str">
            <v>蔡大晟</v>
          </cell>
          <cell r="D11" t="str">
            <v>市立東光國小</v>
          </cell>
        </row>
        <row r="12">
          <cell r="A12">
            <v>6</v>
          </cell>
          <cell r="B12" t="str">
            <v>吳易恆</v>
          </cell>
          <cell r="D12" t="str">
            <v>縣立南郭國小</v>
          </cell>
          <cell r="P12" t="str">
            <v>12/35</v>
          </cell>
        </row>
        <row r="13">
          <cell r="A13">
            <v>7</v>
          </cell>
          <cell r="B13" t="str">
            <v>蔡睿熏</v>
          </cell>
          <cell r="D13" t="str">
            <v>市立關渡國小</v>
          </cell>
          <cell r="P13" t="str">
            <v>10歲</v>
          </cell>
        </row>
        <row r="14">
          <cell r="A14">
            <v>8</v>
          </cell>
          <cell r="B14" t="str">
            <v>王羿淇</v>
          </cell>
          <cell r="D14" t="str">
            <v>市立志開國小</v>
          </cell>
        </row>
        <row r="15">
          <cell r="A15">
            <v>9</v>
          </cell>
          <cell r="B15" t="str">
            <v>江博暐</v>
          </cell>
          <cell r="D15" t="str">
            <v>市立龍潭國小</v>
          </cell>
          <cell r="P15" t="str">
            <v>12/106</v>
          </cell>
        </row>
        <row r="16">
          <cell r="A16">
            <v>10</v>
          </cell>
          <cell r="B16" t="str">
            <v>蔡全忠</v>
          </cell>
          <cell r="D16" t="str">
            <v>市立路竹國小</v>
          </cell>
        </row>
        <row r="17">
          <cell r="A17">
            <v>11</v>
          </cell>
          <cell r="B17" t="str">
            <v>謝騏</v>
          </cell>
          <cell r="D17" t="str">
            <v>市立崇學國小</v>
          </cell>
        </row>
        <row r="18">
          <cell r="A18">
            <v>12</v>
          </cell>
          <cell r="B18" t="str">
            <v>王辰宇</v>
          </cell>
          <cell r="D18" t="str">
            <v>市立崇學國小</v>
          </cell>
        </row>
        <row r="19">
          <cell r="A19">
            <v>13</v>
          </cell>
          <cell r="B19" t="str">
            <v>謝書承</v>
          </cell>
          <cell r="D19" t="str">
            <v>市立崇學國小</v>
          </cell>
        </row>
        <row r="20">
          <cell r="A20">
            <v>14</v>
          </cell>
          <cell r="B20" t="str">
            <v>高陳冠宇</v>
          </cell>
          <cell r="D20" t="str">
            <v>市立三民區民族國小</v>
          </cell>
        </row>
        <row r="21">
          <cell r="A21">
            <v>15</v>
          </cell>
          <cell r="B21" t="str">
            <v>何彥良</v>
          </cell>
          <cell r="D21" t="str">
            <v>市立三民區民族國小</v>
          </cell>
        </row>
        <row r="22">
          <cell r="A22">
            <v>16</v>
          </cell>
          <cell r="B22" t="str">
            <v>吳佳瑾</v>
          </cell>
          <cell r="D22" t="str">
            <v>市立三民區民族國小</v>
          </cell>
        </row>
        <row r="23">
          <cell r="A23">
            <v>17</v>
          </cell>
          <cell r="B23" t="str">
            <v>蘇正亨</v>
          </cell>
          <cell r="D23" t="str">
            <v>市立三民區民族國小</v>
          </cell>
          <cell r="P23" t="str">
            <v>NULL</v>
          </cell>
        </row>
        <row r="24">
          <cell r="A24">
            <v>18</v>
          </cell>
          <cell r="B24" t="str">
            <v>林鈺展</v>
          </cell>
          <cell r="D24" t="str">
            <v>市立三民區民族國小</v>
          </cell>
        </row>
        <row r="25">
          <cell r="A25">
            <v>19</v>
          </cell>
          <cell r="B25" t="str">
            <v>唐郁宗</v>
          </cell>
          <cell r="D25" t="str">
            <v>市立三民區民族國小</v>
          </cell>
        </row>
        <row r="26">
          <cell r="A26">
            <v>20</v>
          </cell>
          <cell r="B26" t="str">
            <v>王伯睿</v>
          </cell>
          <cell r="D26" t="str">
            <v>市立三民區民族國小</v>
          </cell>
        </row>
        <row r="27">
          <cell r="A27">
            <v>21</v>
          </cell>
          <cell r="B27" t="str">
            <v>梁鎧麟</v>
          </cell>
          <cell r="D27" t="str">
            <v>市立三民區民族國小</v>
          </cell>
        </row>
        <row r="28">
          <cell r="A28">
            <v>22</v>
          </cell>
          <cell r="B28" t="str">
            <v>陳品佑</v>
          </cell>
          <cell r="D28" t="str">
            <v>市立三民區民族國小</v>
          </cell>
        </row>
        <row r="29">
          <cell r="A29">
            <v>23</v>
          </cell>
          <cell r="B29" t="str">
            <v>王柏青</v>
          </cell>
          <cell r="D29" t="str">
            <v>市立三民區民族國小</v>
          </cell>
        </row>
        <row r="30">
          <cell r="A30">
            <v>24</v>
          </cell>
          <cell r="B30" t="str">
            <v>許宇欣</v>
          </cell>
          <cell r="D30" t="str">
            <v>市立新甲國小</v>
          </cell>
        </row>
        <row r="31">
          <cell r="A31">
            <v>25</v>
          </cell>
          <cell r="B31" t="str">
            <v>侯醇謙</v>
          </cell>
          <cell r="D31" t="str">
            <v>市立新甲國小</v>
          </cell>
          <cell r="P31" t="str">
            <v>12/21-10/3</v>
          </cell>
        </row>
        <row r="32">
          <cell r="A32">
            <v>26</v>
          </cell>
          <cell r="B32" t="str">
            <v>蔡和諺</v>
          </cell>
          <cell r="D32" t="str">
            <v>市立大港國小</v>
          </cell>
        </row>
        <row r="33">
          <cell r="A33">
            <v>27</v>
          </cell>
          <cell r="B33" t="str">
            <v>曾品嘉</v>
          </cell>
          <cell r="D33" t="str">
            <v>市立國安國小</v>
          </cell>
          <cell r="P33" t="str">
            <v>10/17</v>
          </cell>
        </row>
        <row r="34">
          <cell r="A34">
            <v>28</v>
          </cell>
          <cell r="B34" t="str">
            <v>龍宥霖</v>
          </cell>
          <cell r="D34" t="str">
            <v>市立光武國小</v>
          </cell>
        </row>
        <row r="35">
          <cell r="A35">
            <v>29</v>
          </cell>
          <cell r="B35" t="str">
            <v>侯傑恩</v>
          </cell>
          <cell r="D35" t="str">
            <v>縣立朴子國小</v>
          </cell>
          <cell r="P35" t="str">
            <v>12歳/32</v>
          </cell>
        </row>
        <row r="36">
          <cell r="A36">
            <v>30</v>
          </cell>
          <cell r="B36" t="str">
            <v>曾堉睿</v>
          </cell>
          <cell r="D36" t="str">
            <v>市立陽明國小</v>
          </cell>
        </row>
        <row r="37">
          <cell r="A37">
            <v>31</v>
          </cell>
          <cell r="B37" t="str">
            <v>趙英浩</v>
          </cell>
          <cell r="D37" t="str">
            <v>市立陽明國小</v>
          </cell>
        </row>
        <row r="38">
          <cell r="A38">
            <v>32</v>
          </cell>
          <cell r="B38" t="str">
            <v>陳柏昱</v>
          </cell>
          <cell r="D38" t="str">
            <v>市立陽明國小</v>
          </cell>
        </row>
        <row r="39">
          <cell r="A39">
            <v>33</v>
          </cell>
          <cell r="B39" t="str">
            <v>邱郁悳</v>
          </cell>
          <cell r="D39" t="str">
            <v>市立陽明國小</v>
          </cell>
        </row>
        <row r="40">
          <cell r="A40">
            <v>34</v>
          </cell>
          <cell r="B40" t="str">
            <v>王詠俊</v>
          </cell>
          <cell r="D40" t="str">
            <v>市立陽明國小</v>
          </cell>
        </row>
        <row r="41">
          <cell r="A41">
            <v>35</v>
          </cell>
          <cell r="B41" t="str">
            <v>蔡展正</v>
          </cell>
          <cell r="D41" t="str">
            <v>市立陽明國小</v>
          </cell>
        </row>
        <row r="42">
          <cell r="A42">
            <v>36</v>
          </cell>
          <cell r="B42" t="str">
            <v>黃柏鈞</v>
          </cell>
          <cell r="D42" t="str">
            <v>縣立新庄國小</v>
          </cell>
        </row>
        <row r="43">
          <cell r="A43">
            <v>37</v>
          </cell>
          <cell r="B43" t="str">
            <v>江益明</v>
          </cell>
          <cell r="D43" t="str">
            <v>縣立新庄國小</v>
          </cell>
        </row>
        <row r="44">
          <cell r="A44">
            <v>38</v>
          </cell>
          <cell r="B44" t="str">
            <v>林明辰</v>
          </cell>
          <cell r="D44" t="str">
            <v>縣立新庄國小</v>
          </cell>
        </row>
        <row r="45">
          <cell r="A45">
            <v>39</v>
          </cell>
          <cell r="B45" t="str">
            <v>廖家慶 </v>
          </cell>
          <cell r="D45" t="str">
            <v>縣立潮昇國小</v>
          </cell>
          <cell r="P45" t="str">
            <v>12/212</v>
          </cell>
        </row>
        <row r="46">
          <cell r="A46">
            <v>40</v>
          </cell>
          <cell r="B46" t="str">
            <v>高士凱 </v>
          </cell>
          <cell r="D46" t="str">
            <v>縣立潮昇國小</v>
          </cell>
          <cell r="P46" t="str">
            <v>12/115</v>
          </cell>
        </row>
        <row r="47">
          <cell r="A47">
            <v>41</v>
          </cell>
          <cell r="B47" t="str">
            <v>李冠霆 </v>
          </cell>
          <cell r="D47" t="str">
            <v>縣立潮昇國小</v>
          </cell>
          <cell r="P47" t="str">
            <v>12/157</v>
          </cell>
        </row>
        <row r="48">
          <cell r="A48">
            <v>42</v>
          </cell>
          <cell r="B48" t="str">
            <v>陳俊欽 </v>
          </cell>
          <cell r="D48" t="str">
            <v>縣立潮昇國小</v>
          </cell>
          <cell r="P48" t="str">
            <v>12/157</v>
          </cell>
        </row>
        <row r="49">
          <cell r="A49">
            <v>43</v>
          </cell>
          <cell r="B49" t="str">
            <v>安雅利</v>
          </cell>
          <cell r="D49" t="str">
            <v>市立黎明國小</v>
          </cell>
          <cell r="P49" t="str">
            <v>12/147</v>
          </cell>
        </row>
        <row r="50">
          <cell r="A50">
            <v>44</v>
          </cell>
          <cell r="B50" t="str">
            <v>楊芃凱</v>
          </cell>
          <cell r="D50" t="str">
            <v>市立黎明國小</v>
          </cell>
          <cell r="P50" t="str">
            <v>12/120</v>
          </cell>
        </row>
        <row r="51">
          <cell r="A51">
            <v>45</v>
          </cell>
          <cell r="B51" t="str">
            <v>吳秉諭</v>
          </cell>
          <cell r="D51" t="str">
            <v>市立黎明國小</v>
          </cell>
          <cell r="P51" t="str">
            <v>10/19</v>
          </cell>
        </row>
        <row r="52">
          <cell r="A52">
            <v>46</v>
          </cell>
          <cell r="B52" t="str">
            <v>洪可浩</v>
          </cell>
          <cell r="D52" t="str">
            <v>市立黎明國小</v>
          </cell>
          <cell r="P52" t="str">
            <v>12/26</v>
          </cell>
        </row>
        <row r="53">
          <cell r="A53">
            <v>47</v>
          </cell>
          <cell r="B53" t="str">
            <v>余承恩</v>
          </cell>
          <cell r="D53" t="str">
            <v>市立黎明國小</v>
          </cell>
          <cell r="P53" t="str">
            <v>10/1</v>
          </cell>
        </row>
        <row r="54">
          <cell r="A54">
            <v>48</v>
          </cell>
          <cell r="B54" t="str">
            <v>牛子熹</v>
          </cell>
          <cell r="D54" t="str">
            <v>市立黎明國小</v>
          </cell>
          <cell r="P54" t="str">
            <v>12/53</v>
          </cell>
        </row>
        <row r="55">
          <cell r="A55">
            <v>49</v>
          </cell>
          <cell r="B55" t="str">
            <v>曾品竣</v>
          </cell>
          <cell r="D55" t="str">
            <v>市立崑山國小</v>
          </cell>
          <cell r="P55" t="str">
            <v>10組</v>
          </cell>
        </row>
        <row r="56">
          <cell r="A56">
            <v>50</v>
          </cell>
          <cell r="B56" t="str">
            <v>游竣安</v>
          </cell>
          <cell r="D56" t="str">
            <v>市立崑山國小</v>
          </cell>
          <cell r="P56" t="str">
            <v>10組</v>
          </cell>
        </row>
        <row r="57">
          <cell r="A57">
            <v>51</v>
          </cell>
          <cell r="B57" t="str">
            <v>蔡承叡</v>
          </cell>
          <cell r="D57" t="str">
            <v>市立崑山國小</v>
          </cell>
          <cell r="P57" t="str">
            <v>10組</v>
          </cell>
        </row>
        <row r="58">
          <cell r="A58">
            <v>52</v>
          </cell>
          <cell r="B58" t="str">
            <v>劉虹祺</v>
          </cell>
          <cell r="D58" t="str">
            <v>縣立和平國小</v>
          </cell>
        </row>
        <row r="59">
          <cell r="A59">
            <v>53</v>
          </cell>
          <cell r="B59" t="str">
            <v>劉允中</v>
          </cell>
          <cell r="D59" t="str">
            <v>市立新甲國小</v>
          </cell>
        </row>
        <row r="60">
          <cell r="A60">
            <v>54</v>
          </cell>
        </row>
        <row r="61">
          <cell r="A61">
            <v>55</v>
          </cell>
          <cell r="B61" t="str">
            <v>BYE</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女單準備名單"/>
      <sheetName val="五女籤表"/>
    </sheetNames>
    <sheetDataSet>
      <sheetData sheetId="0">
        <row r="6">
          <cell r="A6" t="str">
            <v>五年級女單</v>
          </cell>
        </row>
        <row r="8">
          <cell r="A8" t="str">
            <v>第十五屆福興盃全國大專暨青少年網球錦標賽</v>
          </cell>
        </row>
        <row r="10">
          <cell r="C10" t="str">
            <v>中山網球場</v>
          </cell>
          <cell r="E10" t="str">
            <v>李朝裕</v>
          </cell>
        </row>
      </sheetData>
      <sheetData sheetId="1">
        <row r="7">
          <cell r="A7">
            <v>1</v>
          </cell>
          <cell r="B7" t="str">
            <v>洪鈞晏</v>
          </cell>
          <cell r="D7" t="str">
            <v>市立陽明國小</v>
          </cell>
        </row>
        <row r="8">
          <cell r="A8">
            <v>2</v>
          </cell>
          <cell r="B8" t="str">
            <v>李承芳</v>
          </cell>
          <cell r="D8" t="str">
            <v>市立陽明國小</v>
          </cell>
          <cell r="P8" t="str">
            <v>12/45</v>
          </cell>
        </row>
        <row r="9">
          <cell r="A9">
            <v>3</v>
          </cell>
          <cell r="B9" t="str">
            <v>鍾沛芸</v>
          </cell>
          <cell r="D9" t="str">
            <v>市立陽明國小</v>
          </cell>
        </row>
        <row r="10">
          <cell r="A10">
            <v>4</v>
          </cell>
          <cell r="B10" t="str">
            <v>林聿宣</v>
          </cell>
          <cell r="D10" t="str">
            <v>市立陽明國小</v>
          </cell>
        </row>
        <row r="11">
          <cell r="A11">
            <v>5</v>
          </cell>
          <cell r="B11" t="str">
            <v>陳羿均</v>
          </cell>
          <cell r="D11" t="str">
            <v>市立陽明國小</v>
          </cell>
        </row>
        <row r="12">
          <cell r="A12">
            <v>6</v>
          </cell>
          <cell r="B12" t="str">
            <v>陳亭汝</v>
          </cell>
          <cell r="D12" t="str">
            <v>市立龍潭國小</v>
          </cell>
          <cell r="P12" t="str">
            <v>12/15</v>
          </cell>
        </row>
        <row r="13">
          <cell r="A13">
            <v>7</v>
          </cell>
          <cell r="B13" t="str">
            <v>莊鎵伃</v>
          </cell>
          <cell r="D13" t="str">
            <v>縣立潮昇國小</v>
          </cell>
        </row>
        <row r="14">
          <cell r="A14">
            <v>8</v>
          </cell>
          <cell r="B14" t="str">
            <v>謝昀蓁</v>
          </cell>
          <cell r="D14" t="str">
            <v>市立黎明國小</v>
          </cell>
          <cell r="P14" t="str">
            <v>12/52</v>
          </cell>
        </row>
        <row r="15">
          <cell r="A15">
            <v>9</v>
          </cell>
          <cell r="B15" t="str">
            <v>曾子穎</v>
          </cell>
          <cell r="D15" t="str">
            <v>市立加昌國小</v>
          </cell>
          <cell r="P15" t="str">
            <v>12歲組/17</v>
          </cell>
        </row>
        <row r="16">
          <cell r="A16">
            <v>10</v>
          </cell>
          <cell r="B16" t="str">
            <v>張閔婷</v>
          </cell>
          <cell r="D16" t="str">
            <v>市立永信國小</v>
          </cell>
        </row>
        <row r="17">
          <cell r="A17">
            <v>11</v>
          </cell>
          <cell r="B17" t="str">
            <v>黃僅婷</v>
          </cell>
          <cell r="D17" t="str">
            <v>市立陽明國小</v>
          </cell>
          <cell r="P17" t="str">
            <v>12歲/14名</v>
          </cell>
        </row>
        <row r="18">
          <cell r="A18">
            <v>12</v>
          </cell>
          <cell r="B18" t="str">
            <v>何怡臻</v>
          </cell>
          <cell r="D18" t="str">
            <v>市立三民區民族國小</v>
          </cell>
        </row>
        <row r="19">
          <cell r="A19">
            <v>13</v>
          </cell>
          <cell r="B19" t="str">
            <v>林珮珮</v>
          </cell>
          <cell r="D19" t="str">
            <v>市立三民區民族國小</v>
          </cell>
        </row>
        <row r="20">
          <cell r="A20">
            <v>14</v>
          </cell>
          <cell r="B20" t="str">
            <v>羅妍絜</v>
          </cell>
          <cell r="D20" t="str">
            <v>市立三民區民族國小</v>
          </cell>
        </row>
        <row r="21">
          <cell r="A21">
            <v>15</v>
          </cell>
          <cell r="B21" t="str">
            <v>龎又睿</v>
          </cell>
          <cell r="D21" t="str">
            <v>市立三民區民族國小</v>
          </cell>
          <cell r="P21" t="str">
            <v>12/29</v>
          </cell>
        </row>
        <row r="22">
          <cell r="A22">
            <v>16</v>
          </cell>
          <cell r="B22" t="str">
            <v>陳鏡羽</v>
          </cell>
          <cell r="D22" t="str">
            <v>市立三民區民族國小</v>
          </cell>
        </row>
        <row r="23">
          <cell r="A23">
            <v>17</v>
          </cell>
          <cell r="B23" t="str">
            <v>吳宜姵</v>
          </cell>
          <cell r="D23" t="str">
            <v>市立三民區民族國小</v>
          </cell>
        </row>
        <row r="24">
          <cell r="A24">
            <v>18</v>
          </cell>
          <cell r="B24" t="str">
            <v>夏凡甯</v>
          </cell>
          <cell r="D24" t="str">
            <v>市立三民區民族國小</v>
          </cell>
        </row>
        <row r="25">
          <cell r="A25">
            <v>19</v>
          </cell>
          <cell r="B25" t="str">
            <v>陳毓函</v>
          </cell>
          <cell r="D25" t="str">
            <v>市立三民區民族國小</v>
          </cell>
          <cell r="P25" t="str">
            <v>10/22</v>
          </cell>
        </row>
        <row r="26">
          <cell r="A26">
            <v>20</v>
          </cell>
          <cell r="B26" t="str">
            <v>吳翊寧</v>
          </cell>
          <cell r="D26" t="str">
            <v>市立三民區民族國小</v>
          </cell>
        </row>
        <row r="27">
          <cell r="A27">
            <v>21</v>
          </cell>
          <cell r="B27" t="str">
            <v>許佳琪</v>
          </cell>
          <cell r="D27" t="str">
            <v>縣立海豐國小</v>
          </cell>
        </row>
        <row r="28">
          <cell r="A28">
            <v>22</v>
          </cell>
          <cell r="B28" t="str">
            <v>賴芃妤</v>
          </cell>
          <cell r="D28" t="str">
            <v>縣立花壇國小</v>
          </cell>
          <cell r="P28" t="str">
            <v>10/5</v>
          </cell>
        </row>
        <row r="29">
          <cell r="A29">
            <v>23</v>
          </cell>
          <cell r="B29" t="str">
            <v>朱姮依</v>
          </cell>
          <cell r="D29" t="str">
            <v>市立光武國小</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B38" t="str">
            <v>bye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六男準備名單"/>
      <sheetName val="六男籤表"/>
    </sheetNames>
    <sheetDataSet>
      <sheetData sheetId="0">
        <row r="6">
          <cell r="A6" t="str">
            <v>六年級男生</v>
          </cell>
        </row>
        <row r="8">
          <cell r="A8" t="str">
            <v>第十五屆福興盃全國大專暨青少年網球錦標賽</v>
          </cell>
        </row>
        <row r="10">
          <cell r="C10" t="str">
            <v>中山網球場</v>
          </cell>
          <cell r="E10" t="str">
            <v>李朝裕</v>
          </cell>
        </row>
      </sheetData>
      <sheetData sheetId="1">
        <row r="7">
          <cell r="A7">
            <v>1</v>
          </cell>
          <cell r="B7" t="str">
            <v>周文毅</v>
          </cell>
          <cell r="D7" t="str">
            <v>縣立潮昇國小</v>
          </cell>
          <cell r="O7" t="str">
            <v>14/68</v>
          </cell>
          <cell r="P7">
            <v>1</v>
          </cell>
        </row>
        <row r="8">
          <cell r="A8">
            <v>2</v>
          </cell>
          <cell r="B8" t="str">
            <v>鄭騏皓</v>
          </cell>
          <cell r="D8" t="str">
            <v>市立崇學國小</v>
          </cell>
          <cell r="O8" t="str">
            <v>12歲/8名</v>
          </cell>
          <cell r="P8">
            <v>2</v>
          </cell>
        </row>
        <row r="9">
          <cell r="A9">
            <v>3</v>
          </cell>
          <cell r="B9" t="str">
            <v>歐宸華</v>
          </cell>
          <cell r="D9" t="str">
            <v>市立三民區民族國小</v>
          </cell>
          <cell r="O9" t="str">
            <v>12/19</v>
          </cell>
          <cell r="P9">
            <v>3</v>
          </cell>
        </row>
        <row r="10">
          <cell r="A10">
            <v>4</v>
          </cell>
          <cell r="B10" t="str">
            <v>唐郡</v>
          </cell>
          <cell r="D10" t="str">
            <v>市立三民區民族國小</v>
          </cell>
          <cell r="O10" t="str">
            <v>12/22</v>
          </cell>
          <cell r="P10">
            <v>4</v>
          </cell>
        </row>
        <row r="11">
          <cell r="A11">
            <v>5</v>
          </cell>
          <cell r="B11" t="str">
            <v>林弘程</v>
          </cell>
          <cell r="D11" t="str">
            <v>市立黎明國小</v>
          </cell>
          <cell r="O11" t="str">
            <v>12/27</v>
          </cell>
          <cell r="P11">
            <v>5</v>
          </cell>
        </row>
        <row r="12">
          <cell r="A12">
            <v>6</v>
          </cell>
          <cell r="B12" t="str">
            <v>邱靖璋</v>
          </cell>
          <cell r="D12" t="str">
            <v>市立黎明國小</v>
          </cell>
          <cell r="O12" t="str">
            <v>12/34</v>
          </cell>
          <cell r="P12">
            <v>6</v>
          </cell>
        </row>
        <row r="13">
          <cell r="A13">
            <v>7</v>
          </cell>
          <cell r="B13" t="str">
            <v>湯燊</v>
          </cell>
          <cell r="D13" t="str">
            <v>縣立潮昇國小</v>
          </cell>
          <cell r="O13" t="str">
            <v>14/104</v>
          </cell>
          <cell r="P13">
            <v>7</v>
          </cell>
        </row>
        <row r="14">
          <cell r="A14">
            <v>8</v>
          </cell>
          <cell r="B14" t="str">
            <v>曾右承</v>
          </cell>
          <cell r="D14" t="str">
            <v>市立黎明國小</v>
          </cell>
          <cell r="O14" t="str">
            <v>12/36</v>
          </cell>
          <cell r="P14">
            <v>8</v>
          </cell>
        </row>
        <row r="15">
          <cell r="A15">
            <v>9</v>
          </cell>
          <cell r="B15" t="str">
            <v>曹浩瑋</v>
          </cell>
          <cell r="D15" t="str">
            <v>縣立花壇國小</v>
          </cell>
          <cell r="O15" t="str">
            <v>12/41</v>
          </cell>
          <cell r="P15">
            <v>9</v>
          </cell>
        </row>
        <row r="16">
          <cell r="A16">
            <v>10</v>
          </cell>
          <cell r="B16" t="str">
            <v>李翊誠</v>
          </cell>
          <cell r="D16" t="str">
            <v>縣立花壇國小</v>
          </cell>
          <cell r="P16">
            <v>10</v>
          </cell>
        </row>
        <row r="17">
          <cell r="A17">
            <v>11</v>
          </cell>
          <cell r="B17" t="str">
            <v>陳昊</v>
          </cell>
          <cell r="D17" t="str">
            <v>市立陽明國小</v>
          </cell>
          <cell r="P17">
            <v>11</v>
          </cell>
        </row>
        <row r="18">
          <cell r="A18">
            <v>12</v>
          </cell>
          <cell r="B18" t="str">
            <v>黃恩澤</v>
          </cell>
          <cell r="D18" t="str">
            <v>市立陽明國小</v>
          </cell>
          <cell r="P18">
            <v>12</v>
          </cell>
        </row>
        <row r="19">
          <cell r="A19">
            <v>13</v>
          </cell>
          <cell r="B19" t="str">
            <v>吳淙宇</v>
          </cell>
          <cell r="D19" t="str">
            <v>市立新甲國小</v>
          </cell>
          <cell r="O19" t="str">
            <v>12/138</v>
          </cell>
          <cell r="P19">
            <v>13</v>
          </cell>
        </row>
        <row r="20">
          <cell r="A20">
            <v>14</v>
          </cell>
          <cell r="B20" t="str">
            <v>尹法中</v>
          </cell>
          <cell r="D20" t="str">
            <v>市立三民區民族國小</v>
          </cell>
        </row>
        <row r="21">
          <cell r="A21">
            <v>15</v>
          </cell>
          <cell r="B21" t="str">
            <v>王暉翔</v>
          </cell>
          <cell r="D21" t="str">
            <v>縣立鶴聲國小</v>
          </cell>
        </row>
        <row r="22">
          <cell r="A22">
            <v>16</v>
          </cell>
          <cell r="B22" t="str">
            <v>吳奉錡</v>
          </cell>
          <cell r="D22" t="str">
            <v>市立三民區民族國小</v>
          </cell>
        </row>
        <row r="23">
          <cell r="A23">
            <v>17</v>
          </cell>
          <cell r="B23" t="str">
            <v>吳定寰</v>
          </cell>
          <cell r="D23" t="str">
            <v>市立三民區民族國小</v>
          </cell>
        </row>
        <row r="24">
          <cell r="A24">
            <v>18</v>
          </cell>
          <cell r="B24" t="str">
            <v>吳冠廷</v>
          </cell>
          <cell r="D24" t="str">
            <v>縣立永豐國小</v>
          </cell>
        </row>
        <row r="25">
          <cell r="A25">
            <v>19</v>
          </cell>
          <cell r="B25" t="str">
            <v>吳建秀</v>
          </cell>
          <cell r="D25" t="str">
            <v>市立光武國小</v>
          </cell>
        </row>
        <row r="26">
          <cell r="A26">
            <v>20</v>
          </cell>
          <cell r="B26" t="str">
            <v>汪彥廷</v>
          </cell>
          <cell r="D26" t="str">
            <v>市立三民區民族國小</v>
          </cell>
        </row>
        <row r="27">
          <cell r="A27">
            <v>21</v>
          </cell>
          <cell r="B27" t="str">
            <v>邱品齊</v>
          </cell>
          <cell r="D27" t="str">
            <v>市立日新國小</v>
          </cell>
        </row>
        <row r="28">
          <cell r="A28">
            <v>22</v>
          </cell>
          <cell r="B28" t="str">
            <v>邱建銘</v>
          </cell>
          <cell r="D28" t="str">
            <v>縣立僑光國小</v>
          </cell>
        </row>
        <row r="29">
          <cell r="A29">
            <v>23</v>
          </cell>
          <cell r="B29" t="str">
            <v>邱柏文 </v>
          </cell>
          <cell r="D29" t="str">
            <v>縣立潮昇國小</v>
          </cell>
          <cell r="O29" t="str">
            <v>0</v>
          </cell>
        </row>
        <row r="30">
          <cell r="A30">
            <v>24</v>
          </cell>
          <cell r="B30" t="str">
            <v>洪裕翔</v>
          </cell>
          <cell r="D30" t="str">
            <v>縣立僑光國小</v>
          </cell>
        </row>
        <row r="31">
          <cell r="A31">
            <v>25</v>
          </cell>
          <cell r="B31" t="str">
            <v>徐煜程</v>
          </cell>
          <cell r="D31" t="str">
            <v>市立安定國小</v>
          </cell>
        </row>
        <row r="32">
          <cell r="A32">
            <v>26</v>
          </cell>
          <cell r="B32" t="str">
            <v>張永緯</v>
          </cell>
          <cell r="D32" t="str">
            <v>市立陽明國小</v>
          </cell>
        </row>
        <row r="33">
          <cell r="A33">
            <v>27</v>
          </cell>
          <cell r="B33" t="str">
            <v>張辰瑜</v>
          </cell>
          <cell r="D33" t="str">
            <v>市立光武國小</v>
          </cell>
        </row>
        <row r="34">
          <cell r="A34">
            <v>28</v>
          </cell>
          <cell r="B34" t="str">
            <v>梁智皓</v>
          </cell>
          <cell r="D34" t="str">
            <v>縣立永豐國小</v>
          </cell>
        </row>
        <row r="35">
          <cell r="A35">
            <v>29</v>
          </cell>
          <cell r="B35" t="str">
            <v>許向廷</v>
          </cell>
          <cell r="D35" t="str">
            <v>市立三民區民族國小</v>
          </cell>
        </row>
        <row r="36">
          <cell r="A36">
            <v>30</v>
          </cell>
          <cell r="B36" t="str">
            <v>許寓凱</v>
          </cell>
          <cell r="D36" t="str">
            <v>縣立永豐國小</v>
          </cell>
        </row>
        <row r="37">
          <cell r="A37">
            <v>31</v>
          </cell>
          <cell r="B37" t="str">
            <v>郭睿軒</v>
          </cell>
          <cell r="D37" t="str">
            <v>市立日新國小</v>
          </cell>
        </row>
        <row r="38">
          <cell r="A38">
            <v>32</v>
          </cell>
          <cell r="B38" t="str">
            <v>陳子新</v>
          </cell>
          <cell r="D38" t="str">
            <v>市立三民區民族國小</v>
          </cell>
        </row>
        <row r="39">
          <cell r="A39">
            <v>33</v>
          </cell>
          <cell r="B39" t="str">
            <v>陳昀辰</v>
          </cell>
          <cell r="D39" t="str">
            <v>市立石門國小</v>
          </cell>
        </row>
        <row r="40">
          <cell r="A40">
            <v>34</v>
          </cell>
          <cell r="B40" t="str">
            <v>陳彥儒</v>
          </cell>
          <cell r="D40" t="str">
            <v>市立三民區民族國小</v>
          </cell>
        </row>
        <row r="41">
          <cell r="A41">
            <v>35</v>
          </cell>
          <cell r="B41" t="str">
            <v>陳致維</v>
          </cell>
          <cell r="D41" t="str">
            <v>縣立永豐國小</v>
          </cell>
        </row>
        <row r="42">
          <cell r="A42">
            <v>36</v>
          </cell>
          <cell r="B42" t="str">
            <v>陳堃富</v>
          </cell>
          <cell r="D42" t="str">
            <v>市立三民區民族國小</v>
          </cell>
        </row>
        <row r="43">
          <cell r="A43">
            <v>37</v>
          </cell>
          <cell r="B43" t="str">
            <v>陳翊綸</v>
          </cell>
          <cell r="D43" t="str">
            <v>市立三民區民族國小</v>
          </cell>
        </row>
        <row r="44">
          <cell r="A44">
            <v>38</v>
          </cell>
          <cell r="B44" t="str">
            <v>陳莊博翔</v>
          </cell>
          <cell r="D44" t="str">
            <v>縣立僑光國小</v>
          </cell>
        </row>
        <row r="45">
          <cell r="A45">
            <v>39</v>
          </cell>
          <cell r="B45" t="str">
            <v>陳竣煒</v>
          </cell>
          <cell r="D45" t="str">
            <v>市立億載國小</v>
          </cell>
        </row>
        <row r="46">
          <cell r="A46">
            <v>40</v>
          </cell>
          <cell r="B46" t="str">
            <v>黃信菖</v>
          </cell>
          <cell r="D46" t="str">
            <v>縣立忠孝國小</v>
          </cell>
        </row>
        <row r="47">
          <cell r="A47">
            <v>41</v>
          </cell>
          <cell r="B47" t="str">
            <v>黃暐傑</v>
          </cell>
          <cell r="D47" t="str">
            <v>市立陽明國小</v>
          </cell>
        </row>
        <row r="48">
          <cell r="A48">
            <v>42</v>
          </cell>
          <cell r="B48" t="str">
            <v>黃謙叡</v>
          </cell>
          <cell r="D48" t="str">
            <v>市立崇學國小</v>
          </cell>
        </row>
        <row r="49">
          <cell r="A49">
            <v>43</v>
          </cell>
          <cell r="B49" t="str">
            <v>楊易</v>
          </cell>
          <cell r="D49" t="str">
            <v>市立三民區民族國小</v>
          </cell>
        </row>
        <row r="50">
          <cell r="A50">
            <v>44</v>
          </cell>
          <cell r="B50" t="str">
            <v>劉泰宏</v>
          </cell>
          <cell r="D50" t="str">
            <v>市立三民區民族國小</v>
          </cell>
        </row>
        <row r="51">
          <cell r="A51">
            <v>45</v>
          </cell>
          <cell r="B51" t="str">
            <v>蔡宗穎</v>
          </cell>
          <cell r="D51" t="str">
            <v>縣立永豐國小</v>
          </cell>
        </row>
        <row r="52">
          <cell r="A52">
            <v>46</v>
          </cell>
          <cell r="B52" t="str">
            <v>蔡建庭</v>
          </cell>
          <cell r="D52" t="str">
            <v>市立三民區民族國小</v>
          </cell>
        </row>
        <row r="53">
          <cell r="A53">
            <v>47</v>
          </cell>
          <cell r="B53" t="str">
            <v>蔡博鈞</v>
          </cell>
          <cell r="D53" t="str">
            <v>縣立永豐國小</v>
          </cell>
        </row>
        <row r="54">
          <cell r="A54">
            <v>48</v>
          </cell>
          <cell r="B54" t="str">
            <v>鄭文奕</v>
          </cell>
          <cell r="D54" t="str">
            <v>市立龍潭國小</v>
          </cell>
          <cell r="O54" t="str">
            <v>12/101</v>
          </cell>
        </row>
        <row r="55">
          <cell r="A55">
            <v>49</v>
          </cell>
          <cell r="B55" t="str">
            <v>鄭惟鴻</v>
          </cell>
          <cell r="D55" t="str">
            <v>市立三民區民族國小</v>
          </cell>
        </row>
        <row r="56">
          <cell r="A56">
            <v>50</v>
          </cell>
          <cell r="B56" t="str">
            <v>盧宇潔</v>
          </cell>
          <cell r="D56" t="str">
            <v>市立三民區民族國小</v>
          </cell>
        </row>
        <row r="57">
          <cell r="A57">
            <v>51</v>
          </cell>
          <cell r="B57" t="str">
            <v>謝承佑</v>
          </cell>
          <cell r="D57" t="str">
            <v>市立大華國小</v>
          </cell>
        </row>
        <row r="58">
          <cell r="A58">
            <v>52</v>
          </cell>
        </row>
        <row r="59">
          <cell r="A59">
            <v>53</v>
          </cell>
        </row>
        <row r="60">
          <cell r="A60">
            <v>54</v>
          </cell>
        </row>
        <row r="61">
          <cell r="A61">
            <v>55</v>
          </cell>
          <cell r="B61" t="str">
            <v>BYE</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準備名單"/>
      <sheetName val="男單16籤"/>
      <sheetName val="男單32籤"/>
      <sheetName val="男單64籤"/>
      <sheetName val="男單128籤"/>
      <sheetName val="女單準備名單"/>
      <sheetName val="單128籤"/>
      <sheetName val="女單32籤"/>
      <sheetName val="女單64籤"/>
      <sheetName val="女單16籤"/>
      <sheetName val="男雙準備名單"/>
      <sheetName val="男雙16籤"/>
      <sheetName val="男雙32籤"/>
      <sheetName val="男雙64籤"/>
      <sheetName val="女雙準備名單"/>
      <sheetName val="女雙16籤"/>
      <sheetName val="女雙32籤"/>
      <sheetName val="女雙64籤"/>
    </sheetNames>
    <sheetDataSet>
      <sheetData sheetId="6">
        <row r="7">
          <cell r="A7">
            <v>1</v>
          </cell>
          <cell r="B7" t="str">
            <v>林芳安</v>
          </cell>
          <cell r="D7" t="str">
            <v>國立屏東教大實小</v>
          </cell>
        </row>
        <row r="8">
          <cell r="A8">
            <v>2</v>
          </cell>
          <cell r="B8" t="str">
            <v>鍾羽捷</v>
          </cell>
          <cell r="D8" t="str">
            <v>縣立潮昇國小</v>
          </cell>
        </row>
        <row r="9">
          <cell r="A9">
            <v>3</v>
          </cell>
          <cell r="B9" t="str">
            <v>涂怡慶</v>
          </cell>
          <cell r="D9" t="str">
            <v>市立日新國小</v>
          </cell>
        </row>
        <row r="10">
          <cell r="A10">
            <v>4</v>
          </cell>
          <cell r="B10" t="str">
            <v>徐銘</v>
          </cell>
          <cell r="D10" t="str">
            <v>縣立中山國小</v>
          </cell>
        </row>
        <row r="11">
          <cell r="A11">
            <v>5</v>
          </cell>
          <cell r="B11" t="str">
            <v>張天馨</v>
          </cell>
          <cell r="D11" t="str">
            <v>縣立朴子國小</v>
          </cell>
        </row>
        <row r="12">
          <cell r="A12">
            <v>6</v>
          </cell>
          <cell r="B12" t="str">
            <v>李紜瑄</v>
          </cell>
          <cell r="D12" t="str">
            <v>縣立花壇國小</v>
          </cell>
        </row>
        <row r="13">
          <cell r="A13">
            <v>7</v>
          </cell>
          <cell r="B13" t="str">
            <v>林員瑢</v>
          </cell>
          <cell r="D13" t="str">
            <v>縣立瑞光國小</v>
          </cell>
        </row>
        <row r="14">
          <cell r="A14">
            <v>8</v>
          </cell>
          <cell r="B14" t="str">
            <v>吳羿萱</v>
          </cell>
          <cell r="D14" t="str">
            <v>縣立海豐國小</v>
          </cell>
        </row>
        <row r="15">
          <cell r="A15">
            <v>9</v>
          </cell>
          <cell r="B15" t="str">
            <v>張瀞文</v>
          </cell>
          <cell r="D15" t="str">
            <v>縣立海豐國小</v>
          </cell>
        </row>
        <row r="16">
          <cell r="A16">
            <v>10</v>
          </cell>
          <cell r="B16" t="str">
            <v>王薇睿</v>
          </cell>
          <cell r="D16" t="str">
            <v>市立三民區民族國小</v>
          </cell>
        </row>
        <row r="17">
          <cell r="A17">
            <v>11</v>
          </cell>
          <cell r="B17" t="str">
            <v>梁辰翊</v>
          </cell>
          <cell r="D17" t="str">
            <v>市立三民區民族國小</v>
          </cell>
        </row>
        <row r="18">
          <cell r="A18">
            <v>12</v>
          </cell>
          <cell r="B18" t="str">
            <v>李彥宜</v>
          </cell>
          <cell r="D18" t="str">
            <v>市立三民區民族國小</v>
          </cell>
        </row>
        <row r="19">
          <cell r="A19">
            <v>13</v>
          </cell>
          <cell r="B19" t="str">
            <v>葉是均</v>
          </cell>
          <cell r="D19" t="str">
            <v>市立三民區民族國小</v>
          </cell>
        </row>
        <row r="20">
          <cell r="A20">
            <v>14</v>
          </cell>
          <cell r="B20" t="str">
            <v>林姵辰</v>
          </cell>
          <cell r="D20" t="str">
            <v>市立三民區民族國小</v>
          </cell>
        </row>
        <row r="21">
          <cell r="A21">
            <v>15</v>
          </cell>
          <cell r="B21" t="str">
            <v>bye</v>
          </cell>
        </row>
        <row r="22">
          <cell r="A22">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72"/>
  <sheetViews>
    <sheetView showGridLines="0" showZeros="0" tabSelected="1" zoomScalePageLayoutView="0" workbookViewId="0" topLeftCell="A1">
      <selection activeCell="Y30" sqref="Y30"/>
    </sheetView>
  </sheetViews>
  <sheetFormatPr defaultColWidth="9.140625" defaultRowHeight="12.75"/>
  <cols>
    <col min="1" max="1" width="3.28125" style="0" customWidth="1"/>
    <col min="2" max="2" width="3.28125" style="0" hidden="1" customWidth="1"/>
    <col min="3" max="3" width="5.7109375" style="0" customWidth="1"/>
    <col min="4" max="4" width="4.28125" style="0" hidden="1" customWidth="1"/>
    <col min="5" max="5" width="12.7109375" style="0" customWidth="1"/>
    <col min="6" max="6" width="6.140625" style="0" customWidth="1"/>
    <col min="7" max="7" width="5.8515625" style="0" customWidth="1"/>
    <col min="8" max="8" width="13.00390625" style="97" customWidth="1"/>
    <col min="9" max="9" width="17.28125" style="0" customWidth="1"/>
    <col min="10" max="10" width="1.7109375" style="97" customWidth="1"/>
    <col min="11" max="11" width="10.7109375" style="0" customWidth="1"/>
    <col min="12" max="12" width="1.7109375" style="98" customWidth="1"/>
    <col min="13" max="13" width="10.7109375" style="0" customWidth="1"/>
    <col min="14" max="14" width="1.7109375" style="97" customWidth="1"/>
    <col min="15" max="15" width="10.7109375" style="0" customWidth="1"/>
    <col min="16" max="16" width="1.7109375" style="98" customWidth="1"/>
    <col min="17" max="17" width="0" style="0" hidden="1" customWidth="1"/>
    <col min="18" max="18" width="8.28125" style="0" customWidth="1"/>
    <col min="19" max="19" width="11.421875" style="0" hidden="1" customWidth="1"/>
  </cols>
  <sheetData>
    <row r="1" spans="1:16" s="9" customFormat="1" ht="21.75" customHeight="1">
      <c r="A1" s="1" t="str">
        <f>'[1]Week SetUp'!$A$6</f>
        <v>四年級男生</v>
      </c>
      <c r="B1" s="2"/>
      <c r="C1" s="3"/>
      <c r="D1" s="3"/>
      <c r="E1" s="3"/>
      <c r="F1" s="3"/>
      <c r="G1" s="3"/>
      <c r="H1" s="4"/>
      <c r="I1" s="5" t="s">
        <v>124</v>
      </c>
      <c r="J1" s="4"/>
      <c r="K1" s="6"/>
      <c r="L1" s="4"/>
      <c r="M1" s="4" t="s">
        <v>0</v>
      </c>
      <c r="N1" s="4"/>
      <c r="O1" s="7"/>
      <c r="P1" s="8"/>
    </row>
    <row r="2" spans="1:16" s="15" customFormat="1" ht="12.75">
      <c r="A2" s="10" t="str">
        <f>'[1]Week SetUp'!$A$8</f>
        <v>第十五屆福興盃全國大專暨青少年網球錦標賽</v>
      </c>
      <c r="B2" s="11"/>
      <c r="C2" s="12"/>
      <c r="D2" s="12"/>
      <c r="E2" s="12"/>
      <c r="F2" s="12"/>
      <c r="G2" s="12"/>
      <c r="H2" s="13"/>
      <c r="I2" s="14"/>
      <c r="J2" s="13"/>
      <c r="K2" s="6"/>
      <c r="L2" s="13"/>
      <c r="M2" s="12"/>
      <c r="N2" s="13"/>
      <c r="O2" s="12"/>
      <c r="P2" s="13"/>
    </row>
    <row r="3" spans="1:16" s="22" customFormat="1" ht="9">
      <c r="A3" s="16" t="s">
        <v>125</v>
      </c>
      <c r="B3" s="17"/>
      <c r="C3" s="17"/>
      <c r="D3" s="17"/>
      <c r="E3" s="18"/>
      <c r="F3" s="16" t="s">
        <v>126</v>
      </c>
      <c r="G3" s="17"/>
      <c r="H3" s="19"/>
      <c r="I3" s="16" t="s">
        <v>127</v>
      </c>
      <c r="J3" s="20"/>
      <c r="K3" s="151"/>
      <c r="L3" s="20"/>
      <c r="M3" s="17"/>
      <c r="N3" s="19"/>
      <c r="O3" s="18"/>
      <c r="P3" s="21" t="s">
        <v>128</v>
      </c>
    </row>
    <row r="4" spans="1:16" s="28" customFormat="1" ht="11.25" customHeight="1" thickBot="1">
      <c r="A4" s="224" t="s">
        <v>136</v>
      </c>
      <c r="B4" s="225"/>
      <c r="C4" s="225"/>
      <c r="D4" s="225"/>
      <c r="E4" s="225"/>
      <c r="F4" s="23" t="str">
        <f>'[1]Week SetUp'!$C$10</f>
        <v>中山網球場</v>
      </c>
      <c r="G4" s="23"/>
      <c r="H4" s="24"/>
      <c r="I4" s="25">
        <f>'[1]Week SetUp'!$D$10</f>
        <v>0</v>
      </c>
      <c r="J4" s="24"/>
      <c r="K4" s="150"/>
      <c r="L4" s="24"/>
      <c r="M4" s="23"/>
      <c r="N4" s="24"/>
      <c r="O4" s="23"/>
      <c r="P4" s="27" t="str">
        <f>'[1]Week SetUp'!$E$10</f>
        <v>李朝裕</v>
      </c>
    </row>
    <row r="5" spans="1:16" s="36" customFormat="1" ht="9.75">
      <c r="A5" s="29"/>
      <c r="B5" s="30" t="s">
        <v>5</v>
      </c>
      <c r="C5" s="31" t="s">
        <v>102</v>
      </c>
      <c r="D5" s="31" t="s">
        <v>103</v>
      </c>
      <c r="E5" s="32" t="s">
        <v>104</v>
      </c>
      <c r="F5" s="33"/>
      <c r="G5" s="32" t="s">
        <v>105</v>
      </c>
      <c r="H5" s="34"/>
      <c r="I5" s="31" t="s">
        <v>106</v>
      </c>
      <c r="J5" s="34"/>
      <c r="K5" s="31" t="s">
        <v>107</v>
      </c>
      <c r="L5" s="34"/>
      <c r="M5" s="31" t="s">
        <v>108</v>
      </c>
      <c r="N5" s="34"/>
      <c r="O5" s="31" t="s">
        <v>109</v>
      </c>
      <c r="P5" s="35"/>
    </row>
    <row r="6" spans="1:16" s="36" customFormat="1" ht="3.75" customHeight="1" thickBot="1">
      <c r="A6" s="37"/>
      <c r="B6" s="38"/>
      <c r="C6" s="39"/>
      <c r="D6" s="38"/>
      <c r="E6" s="40"/>
      <c r="F6" s="41"/>
      <c r="G6" s="40"/>
      <c r="H6" s="42"/>
      <c r="I6" s="38"/>
      <c r="J6" s="42"/>
      <c r="K6" s="38"/>
      <c r="L6" s="42"/>
      <c r="M6" s="38"/>
      <c r="N6" s="42"/>
      <c r="O6" s="38"/>
      <c r="P6" s="43"/>
    </row>
    <row r="7" spans="1:19" s="106" customFormat="1" ht="13.5" customHeight="1">
      <c r="A7" s="116" t="s">
        <v>83</v>
      </c>
      <c r="B7" s="115" t="e">
        <f>IF($D7="","",VLOOKUP($D7,'[1]四男準備名單'!$A$8:$P$70,15))</f>
        <v>#N/A</v>
      </c>
      <c r="C7" s="115">
        <v>1</v>
      </c>
      <c r="D7" s="154">
        <v>1</v>
      </c>
      <c r="E7" s="216" t="s">
        <v>129</v>
      </c>
      <c r="F7" s="113"/>
      <c r="G7" s="113" t="s">
        <v>130</v>
      </c>
      <c r="H7" s="119"/>
      <c r="I7" s="216"/>
      <c r="J7" s="125"/>
      <c r="K7" s="108"/>
      <c r="L7" s="108"/>
      <c r="M7" s="108"/>
      <c r="N7" s="108"/>
      <c r="O7" s="108"/>
      <c r="P7" s="108"/>
      <c r="Q7" s="107"/>
      <c r="S7" s="149" t="e">
        <f>#REF!</f>
        <v>#REF!</v>
      </c>
    </row>
    <row r="8" spans="1:19" s="106" customFormat="1" ht="13.5" customHeight="1">
      <c r="A8" s="120" t="s">
        <v>82</v>
      </c>
      <c r="B8" s="115">
        <f>IF($D8="","",VLOOKUP($D8,'[1]四男準備名單'!$A$8:$P$70,15))</f>
        <v>0</v>
      </c>
      <c r="C8" s="115">
        <f>IF($D8="","",VLOOKUP($D8,'[1]四男準備名單'!$A$8:$P$70,16))</f>
        <v>0</v>
      </c>
      <c r="D8" s="114">
        <v>19</v>
      </c>
      <c r="E8" s="115" t="str">
        <f>UPPER(IF($D8="","",VLOOKUP($D8,'[1]四男準備名單'!$A$8:$P$70,2)))</f>
        <v>呂俊彥</v>
      </c>
      <c r="F8" s="115"/>
      <c r="G8" s="115" t="str">
        <f>IF($D8="","",VLOOKUP($D8,'[1]四男準備名單'!$A$8:$P$70,4))</f>
        <v>市立光武國小</v>
      </c>
      <c r="H8" s="112"/>
      <c r="I8" s="111"/>
      <c r="J8" s="122"/>
      <c r="K8" s="118">
        <f>UPPER(IF(OR(J8="a",J8="as"),I7,IF(OR(J8="b",J8="bs"),I9,)))</f>
      </c>
      <c r="L8" s="125"/>
      <c r="M8" s="108"/>
      <c r="N8" s="108"/>
      <c r="O8" s="108"/>
      <c r="P8" s="108"/>
      <c r="Q8" s="107"/>
      <c r="S8" s="148" t="e">
        <f>#REF!</f>
        <v>#REF!</v>
      </c>
    </row>
    <row r="9" spans="1:19" s="106" customFormat="1" ht="13.5" customHeight="1">
      <c r="A9" s="120" t="s">
        <v>81</v>
      </c>
      <c r="B9" s="115">
        <f>IF($D9="","",VLOOKUP($D9,'[1]四男準備名單'!$A$8:$P$70,15))</f>
        <v>0</v>
      </c>
      <c r="C9" s="115">
        <f>IF($D9="","",VLOOKUP($D9,'[1]四男準備名單'!$A$8:$P$70,16))</f>
        <v>0</v>
      </c>
      <c r="D9" s="114">
        <v>61</v>
      </c>
      <c r="E9" s="115" t="str">
        <f>UPPER(IF($D9="","",VLOOKUP($D9,'[1]四男準備名單'!$A$8:$P$70,2)))</f>
        <v>莊鎵澤 </v>
      </c>
      <c r="F9" s="115"/>
      <c r="G9" s="115" t="str">
        <f>IF($D9="","",VLOOKUP($D9,'[1]四男準備名單'!$A$8:$P$70,4))</f>
        <v>縣立潮昇國小</v>
      </c>
      <c r="H9" s="119"/>
      <c r="I9" s="118">
        <f>UPPER(IF(OR(H10="a",H10="as"),E9,IF(OR(H10="b",H10="bs"),E10,)))</f>
      </c>
      <c r="J9" s="129"/>
      <c r="K9" s="111"/>
      <c r="L9" s="128"/>
      <c r="M9" s="108"/>
      <c r="N9" s="108"/>
      <c r="O9" s="108"/>
      <c r="P9" s="108"/>
      <c r="Q9" s="107"/>
      <c r="S9" s="148" t="e">
        <f>#REF!</f>
        <v>#REF!</v>
      </c>
    </row>
    <row r="10" spans="1:19" s="106" customFormat="1" ht="13.5" customHeight="1">
      <c r="A10" s="120" t="s">
        <v>80</v>
      </c>
      <c r="B10" s="115">
        <f>IF($D10="","",VLOOKUP($D10,'[1]四男準備名單'!$A$8:$P$70,15))</f>
        <v>0</v>
      </c>
      <c r="C10" s="115">
        <f>IF($D10="","",VLOOKUP($D10,'[1]四男準備名單'!$A$8:$P$70,16))</f>
        <v>0</v>
      </c>
      <c r="D10" s="114">
        <v>36</v>
      </c>
      <c r="E10" s="115" t="str">
        <f>UPPER(IF($D10="","",VLOOKUP($D10,'[1]四男準備名單'!$A$8:$P$70,2)))</f>
        <v>朱偉誠</v>
      </c>
      <c r="F10" s="115"/>
      <c r="G10" s="115" t="str">
        <f>IF($D10="","",VLOOKUP($D10,'[1]四男準備名單'!$A$8:$P$70,4))</f>
        <v>市立三民區民族國小</v>
      </c>
      <c r="H10" s="112"/>
      <c r="I10" s="111"/>
      <c r="J10" s="109"/>
      <c r="K10" s="127" t="s">
        <v>14</v>
      </c>
      <c r="L10" s="126"/>
      <c r="M10" s="118">
        <f>UPPER(IF(OR(L10="a",L10="as"),K8,IF(OR(L10="b",L10="bs"),K12,)))</f>
      </c>
      <c r="N10" s="125"/>
      <c r="O10" s="108"/>
      <c r="P10" s="108"/>
      <c r="Q10" s="107"/>
      <c r="S10" s="148" t="e">
        <f>#REF!</f>
        <v>#REF!</v>
      </c>
    </row>
    <row r="11" spans="1:19" s="106" customFormat="1" ht="13.5" customHeight="1">
      <c r="A11" s="120" t="s">
        <v>79</v>
      </c>
      <c r="B11" s="115">
        <f>IF($D11="","",VLOOKUP($D11,'[1]四男準備名單'!$A$8:$P$70,15))</f>
        <v>0</v>
      </c>
      <c r="C11" s="115">
        <f>IF($D11="","",VLOOKUP($D11,'[1]四男準備名單'!$A$8:$P$70,16))</f>
        <v>0</v>
      </c>
      <c r="D11" s="114">
        <v>45</v>
      </c>
      <c r="E11" s="115" t="str">
        <f>UPPER(IF($D11="","",VLOOKUP($D11,'[1]四男準備名單'!$A$8:$P$70,2)))</f>
        <v>莊淯翔</v>
      </c>
      <c r="F11" s="115"/>
      <c r="G11" s="115" t="str">
        <f>IF($D11="","",VLOOKUP($D11,'[1]四男準備名單'!$A$8:$P$70,4))</f>
        <v>市立三民區民族國小</v>
      </c>
      <c r="H11" s="119"/>
      <c r="I11" s="118">
        <f>UPPER(IF(OR(H12="a",H12="as"),E11,IF(OR(H12="b",H12="bs"),E12,)))</f>
      </c>
      <c r="J11" s="125"/>
      <c r="K11" s="124"/>
      <c r="L11" s="123"/>
      <c r="M11" s="111"/>
      <c r="N11" s="130"/>
      <c r="O11" s="108"/>
      <c r="P11" s="108"/>
      <c r="Q11" s="107"/>
      <c r="S11" s="148" t="e">
        <f>#REF!</f>
        <v>#REF!</v>
      </c>
    </row>
    <row r="12" spans="1:19" s="106" customFormat="1" ht="13.5" customHeight="1">
      <c r="A12" s="120" t="s">
        <v>78</v>
      </c>
      <c r="B12" s="115" t="str">
        <f>IF($D12="","",VLOOKUP($D12,'[1]四男準備名單'!$A$8:$P$70,15))</f>
        <v>10/77</v>
      </c>
      <c r="C12" s="115">
        <f>IF($D12="","",VLOOKUP($D12,'[1]四男準備名單'!$A$8:$P$70,16))</f>
        <v>0</v>
      </c>
      <c r="D12" s="114">
        <v>16</v>
      </c>
      <c r="E12" s="115" t="str">
        <f>UPPER(IF($D12="","",VLOOKUP($D12,'[1]四男準備名單'!$A$8:$P$70,2)))</f>
        <v>戴奕富</v>
      </c>
      <c r="F12" s="115"/>
      <c r="G12" s="115" t="str">
        <f>IF($D12="","",VLOOKUP($D12,'[1]四男準備名單'!$A$8:$P$70,4))</f>
        <v>縣立瑞光國小</v>
      </c>
      <c r="H12" s="112"/>
      <c r="I12" s="111"/>
      <c r="J12" s="122"/>
      <c r="K12" s="118">
        <f>UPPER(IF(OR(J12="a",J12="as"),I11,IF(OR(J12="b",J12="bs"),I13,)))</f>
      </c>
      <c r="L12" s="121"/>
      <c r="M12" s="108"/>
      <c r="N12" s="128"/>
      <c r="O12" s="108"/>
      <c r="P12" s="108"/>
      <c r="Q12" s="107"/>
      <c r="S12" s="148" t="e">
        <f>#REF!</f>
        <v>#REF!</v>
      </c>
    </row>
    <row r="13" spans="1:19" s="106" customFormat="1" ht="13.5" customHeight="1">
      <c r="A13" s="120" t="s">
        <v>77</v>
      </c>
      <c r="B13" s="115">
        <f>IF($D13="","",VLOOKUP($D13,'[1]四男準備名單'!$A$8:$P$70,15))</f>
        <v>0</v>
      </c>
      <c r="C13" s="115">
        <f>IF($D13="","",VLOOKUP($D13,'[1]四男準備名單'!$A$8:$P$70,16))</f>
        <v>0</v>
      </c>
      <c r="D13" s="114">
        <v>21</v>
      </c>
      <c r="E13" s="115" t="str">
        <f>UPPER(IF($D13="","",VLOOKUP($D13,'[1]四男準備名單'!$A$8:$P$70,2)))</f>
        <v>陳厤翃</v>
      </c>
      <c r="F13" s="115"/>
      <c r="G13" s="115" t="str">
        <f>IF($D13="","",VLOOKUP($D13,'[1]四男準備名單'!$A$8:$P$70,4))</f>
        <v>市立光武國小</v>
      </c>
      <c r="H13" s="119"/>
      <c r="I13" s="118">
        <f>UPPER(IF(OR(H14="a",H14="as"),E13,IF(OR(H14="b",H14="bs"),E14,)))</f>
      </c>
      <c r="J13" s="117"/>
      <c r="K13" s="111"/>
      <c r="L13" s="109"/>
      <c r="M13" s="108"/>
      <c r="N13" s="128"/>
      <c r="O13" s="108"/>
      <c r="P13" s="108"/>
      <c r="Q13" s="107"/>
      <c r="S13" s="148" t="e">
        <f>#REF!</f>
        <v>#REF!</v>
      </c>
    </row>
    <row r="14" spans="1:19" s="106" customFormat="1" ht="13.5" customHeight="1">
      <c r="A14" s="116" t="s">
        <v>76</v>
      </c>
      <c r="B14" s="115" t="str">
        <f>IF($D14="","",VLOOKUP($D14,'[1]四男準備名單'!$A$8:$P$70,15))</f>
        <v>10/72</v>
      </c>
      <c r="C14" s="115">
        <f>IF($D14="","",VLOOKUP($D14,'[1]四男準備名單'!$A$8:$P$70,16))</f>
        <v>15</v>
      </c>
      <c r="D14" s="114">
        <v>34</v>
      </c>
      <c r="E14" s="113" t="str">
        <f>UPPER(IF($D14="","",VLOOKUP($D14,'[1]四男準備名單'!$A$8:$P$70,2)))</f>
        <v>林羽軒</v>
      </c>
      <c r="F14" s="113"/>
      <c r="G14" s="113" t="str">
        <f>IF($D14="","",VLOOKUP($D14,'[1]四男準備名單'!$A$8:$P$70,4))</f>
        <v>市立黎明國小</v>
      </c>
      <c r="H14" s="112"/>
      <c r="I14" s="111"/>
      <c r="J14" s="108"/>
      <c r="K14" s="109"/>
      <c r="L14" s="110"/>
      <c r="M14" s="127" t="s">
        <v>14</v>
      </c>
      <c r="N14" s="126"/>
      <c r="O14" s="118">
        <f>UPPER(IF(OR(N14="a",N14="as"),M10,IF(OR(N14="b",N14="bs"),M18,)))</f>
      </c>
      <c r="P14" s="125"/>
      <c r="Q14" s="107"/>
      <c r="S14" s="148" t="e">
        <f>#REF!</f>
        <v>#REF!</v>
      </c>
    </row>
    <row r="15" spans="1:19" s="106" customFormat="1" ht="13.5" customHeight="1">
      <c r="A15" s="116" t="s">
        <v>75</v>
      </c>
      <c r="B15" s="115">
        <f>IF($D15="","",VLOOKUP($D15,'[1]四男準備名單'!$A$8:$P$70,15))</f>
      </c>
      <c r="C15" s="115">
        <v>10</v>
      </c>
      <c r="D15" s="114"/>
      <c r="E15" s="216" t="s">
        <v>131</v>
      </c>
      <c r="F15" s="113"/>
      <c r="G15" s="113">
        <f>IF($D15="","",VLOOKUP($D15,'[1]四男準備名單'!$A$8:$P$70,4))</f>
      </c>
      <c r="H15" s="220" t="s">
        <v>139</v>
      </c>
      <c r="I15" s="118">
        <f>UPPER(IF(OR(H16="a",H16="as"),E15,IF(OR(H16="b",H16="bs"),E16,)))</f>
      </c>
      <c r="J15" s="125"/>
      <c r="K15" s="108"/>
      <c r="L15" s="108"/>
      <c r="M15" s="108"/>
      <c r="N15" s="128"/>
      <c r="O15" s="111"/>
      <c r="P15" s="130"/>
      <c r="Q15" s="107"/>
      <c r="S15" s="148" t="e">
        <f>#REF!</f>
        <v>#REF!</v>
      </c>
    </row>
    <row r="16" spans="1:19" s="106" customFormat="1" ht="13.5" customHeight="1" thickBot="1">
      <c r="A16" s="120" t="s">
        <v>74</v>
      </c>
      <c r="B16" s="115">
        <f>IF($D16="","",VLOOKUP($D16,'[1]四男準備名單'!$A$8:$P$70,15))</f>
        <v>0</v>
      </c>
      <c r="C16" s="115">
        <f>IF($D16="","",VLOOKUP($D16,'[1]四男準備名單'!$A$8:$P$70,16))</f>
        <v>0</v>
      </c>
      <c r="D16" s="114">
        <v>38</v>
      </c>
      <c r="E16" s="115" t="str">
        <f>UPPER(IF($D16="","",VLOOKUP($D16,'[1]四男準備名單'!$A$8:$P$70,2)))</f>
        <v>許啟翔</v>
      </c>
      <c r="F16" s="115"/>
      <c r="G16" s="115" t="str">
        <f>IF($D16="","",VLOOKUP($D16,'[1]四男準備名單'!$A$8:$P$70,4))</f>
        <v>市立三民區民族國小</v>
      </c>
      <c r="H16" s="112"/>
      <c r="I16" s="111"/>
      <c r="J16" s="122" t="s">
        <v>140</v>
      </c>
      <c r="K16" s="118">
        <f>UPPER(IF(OR(J16="a",J16="as"),I15,IF(OR(J16="b",J16="bs"),I17,)))</f>
      </c>
      <c r="L16" s="125"/>
      <c r="M16" s="108"/>
      <c r="N16" s="128"/>
      <c r="O16" s="108"/>
      <c r="P16" s="128"/>
      <c r="Q16" s="107"/>
      <c r="S16" s="147" t="e">
        <f>#REF!</f>
        <v>#REF!</v>
      </c>
    </row>
    <row r="17" spans="1:17" s="106" customFormat="1" ht="13.5" customHeight="1">
      <c r="A17" s="120" t="s">
        <v>73</v>
      </c>
      <c r="B17" s="115">
        <f>IF($D17="","",VLOOKUP($D17,'[1]四男準備名單'!$A$8:$P$70,15))</f>
        <v>0</v>
      </c>
      <c r="C17" s="115">
        <f>IF($D17="","",VLOOKUP($D17,'[1]四男準備名單'!$A$8:$P$70,16))</f>
        <v>0</v>
      </c>
      <c r="D17" s="114">
        <v>25</v>
      </c>
      <c r="E17" s="115" t="str">
        <f>UPPER(IF($D17="","",VLOOKUP($D17,'[1]四男準備名單'!$A$8:$P$70,2)))</f>
        <v>徐啟翔</v>
      </c>
      <c r="F17" s="115"/>
      <c r="G17" s="115" t="str">
        <f>IF($D17="","",VLOOKUP($D17,'[1]四男準備名單'!$A$8:$P$70,4))</f>
        <v>市立新甲國小</v>
      </c>
      <c r="H17" s="119"/>
      <c r="I17" s="118">
        <f>UPPER(IF(OR(H18="a",H18="as"),E17,IF(OR(H18="b",H18="bs"),E18,)))</f>
      </c>
      <c r="J17" s="129"/>
      <c r="K17" s="111"/>
      <c r="L17" s="128"/>
      <c r="M17" s="108"/>
      <c r="N17" s="128"/>
      <c r="O17" s="108"/>
      <c r="P17" s="128"/>
      <c r="Q17" s="107"/>
    </row>
    <row r="18" spans="1:17" s="106" customFormat="1" ht="13.5" customHeight="1">
      <c r="A18" s="120" t="s">
        <v>72</v>
      </c>
      <c r="B18" s="115">
        <f>IF($D18="","",VLOOKUP($D18,'[1]四男準備名單'!$A$8:$P$70,15))</f>
        <v>0</v>
      </c>
      <c r="C18" s="115">
        <f>IF($D18="","",VLOOKUP($D18,'[1]四男準備名單'!$A$8:$P$70,16))</f>
        <v>0</v>
      </c>
      <c r="D18" s="114">
        <v>18</v>
      </c>
      <c r="E18" s="115" t="str">
        <f>UPPER(IF($D18="","",VLOOKUP($D18,'[1]四男準備名單'!$A$8:$P$70,2)))</f>
        <v>吳建暉</v>
      </c>
      <c r="F18" s="115"/>
      <c r="G18" s="115" t="str">
        <f>IF($D18="","",VLOOKUP($D18,'[1]四男準備名單'!$A$8:$P$70,4))</f>
        <v>市立光武國小</v>
      </c>
      <c r="H18" s="112"/>
      <c r="I18" s="111"/>
      <c r="J18" s="109"/>
      <c r="K18" s="127" t="s">
        <v>14</v>
      </c>
      <c r="L18" s="126"/>
      <c r="M18" s="118">
        <f>UPPER(IF(OR(L18="a",L18="as"),K16,IF(OR(L18="b",L18="bs"),K20,)))</f>
      </c>
      <c r="N18" s="117"/>
      <c r="O18" s="108"/>
      <c r="P18" s="128"/>
      <c r="Q18" s="107"/>
    </row>
    <row r="19" spans="1:17" s="106" customFormat="1" ht="13.5" customHeight="1">
      <c r="A19" s="120" t="s">
        <v>71</v>
      </c>
      <c r="B19" s="115">
        <f>IF($D19="","",VLOOKUP($D19,'[1]四男準備名單'!$A$8:$P$70,15))</f>
        <v>0</v>
      </c>
      <c r="C19" s="115">
        <f>IF($D19="","",VLOOKUP($D19,'[1]四男準備名單'!$A$8:$P$70,16))</f>
        <v>0</v>
      </c>
      <c r="D19" s="114">
        <v>22</v>
      </c>
      <c r="E19" s="115" t="str">
        <f>UPPER(IF($D19="","",VLOOKUP($D19,'[1]四男準備名單'!$A$8:$P$70,2)))</f>
        <v>余冠憲</v>
      </c>
      <c r="F19" s="115"/>
      <c r="G19" s="115" t="str">
        <f>IF($D19="","",VLOOKUP($D19,'[1]四男準備名單'!$A$8:$P$70,4))</f>
        <v>市立陽明國小</v>
      </c>
      <c r="H19" s="119"/>
      <c r="I19" s="118">
        <f>UPPER(IF(OR(H20="a",H20="as"),E19,IF(OR(H20="b",H20="bs"),E20,)))</f>
      </c>
      <c r="J19" s="125"/>
      <c r="K19" s="124"/>
      <c r="L19" s="123"/>
      <c r="M19" s="111"/>
      <c r="N19" s="108"/>
      <c r="O19" s="108"/>
      <c r="P19" s="128"/>
      <c r="Q19" s="107"/>
    </row>
    <row r="20" spans="1:17" s="106" customFormat="1" ht="13.5" customHeight="1">
      <c r="A20" s="120" t="s">
        <v>70</v>
      </c>
      <c r="B20" s="115">
        <f>IF($D20="","",VLOOKUP($D20,'[1]四男準備名單'!$A$8:$P$70,15))</f>
        <v>0</v>
      </c>
      <c r="C20" s="115">
        <f>IF($D20="","",VLOOKUP($D20,'[1]四男準備名單'!$A$8:$P$70,16))</f>
        <v>0</v>
      </c>
      <c r="D20" s="114">
        <v>7</v>
      </c>
      <c r="E20" s="115" t="str">
        <f>UPPER(IF($D20="","",VLOOKUP($D20,'[1]四男準備名單'!$A$8:$P$70,2)))</f>
        <v>莊檳豪</v>
      </c>
      <c r="F20" s="115"/>
      <c r="G20" s="115" t="str">
        <f>IF($D20="","",VLOOKUP($D20,'[1]四男準備名單'!$A$8:$P$70,4))</f>
        <v>市立橫山國小</v>
      </c>
      <c r="H20" s="112"/>
      <c r="I20" s="111"/>
      <c r="J20" s="122"/>
      <c r="K20" s="118">
        <f>UPPER(IF(OR(J20="a",J20="as"),I19,IF(OR(J20="b",J20="bs"),I21,)))</f>
      </c>
      <c r="L20" s="121"/>
      <c r="M20" s="108"/>
      <c r="N20" s="108"/>
      <c r="O20" s="108"/>
      <c r="P20" s="128"/>
      <c r="Q20" s="107"/>
    </row>
    <row r="21" spans="1:17" s="106" customFormat="1" ht="13.5" customHeight="1">
      <c r="A21" s="120" t="s">
        <v>69</v>
      </c>
      <c r="B21" s="115" t="str">
        <f>IF($D21="","",VLOOKUP($D21,'[1]四男準備名單'!$A$8:$P$70,15))</f>
        <v>10組</v>
      </c>
      <c r="C21" s="115">
        <f>IF($D21="","",VLOOKUP($D21,'[1]四男準備名單'!$A$8:$P$70,16))</f>
        <v>0</v>
      </c>
      <c r="D21" s="114">
        <v>12</v>
      </c>
      <c r="E21" s="115" t="str">
        <f>UPPER(IF($D21="","",VLOOKUP($D21,'[1]四男準備名單'!$A$8:$P$70,2)))</f>
        <v>王宥穎</v>
      </c>
      <c r="F21" s="115"/>
      <c r="G21" s="115" t="str">
        <f>IF($D21="","",VLOOKUP($D21,'[1]四男準備名單'!$A$8:$P$70,4))</f>
        <v>市立崑山國小</v>
      </c>
      <c r="H21" s="119"/>
      <c r="I21" s="118">
        <f>UPPER(IF(OR(H22="a",H22="as"),E21,IF(OR(H22="b",H22="bs"),E22,)))</f>
      </c>
      <c r="J21" s="117"/>
      <c r="K21" s="111"/>
      <c r="L21" s="109"/>
      <c r="M21" s="108"/>
      <c r="N21" s="108"/>
      <c r="O21" s="108"/>
      <c r="P21" s="128"/>
      <c r="Q21" s="107"/>
    </row>
    <row r="22" spans="1:17" s="106" customFormat="1" ht="13.5" customHeight="1">
      <c r="A22" s="116" t="s">
        <v>68</v>
      </c>
      <c r="B22" s="115" t="str">
        <f>IF($D22="","",VLOOKUP($D22,'[1]四男準備名單'!$A$8:$P$70,15))</f>
        <v>10/18</v>
      </c>
      <c r="C22" s="115">
        <f>IF($D22="","",VLOOKUP($D22,'[1]四男準備名單'!$A$8:$P$70,16))</f>
        <v>7</v>
      </c>
      <c r="D22" s="114">
        <v>3</v>
      </c>
      <c r="E22" s="113" t="str">
        <f>UPPER(IF($D22="","",VLOOKUP($D22,'[1]四男準備名單'!$A$8:$P$70,2)))</f>
        <v>周曉風</v>
      </c>
      <c r="F22" s="113"/>
      <c r="G22" s="113" t="str">
        <f>IF($D22="","",VLOOKUP($D22,'[1]四男準備名單'!$A$8:$P$70,4))</f>
        <v>縣立瑞光國小</v>
      </c>
      <c r="H22" s="112"/>
      <c r="I22" s="111"/>
      <c r="J22" s="108"/>
      <c r="K22" s="109"/>
      <c r="L22" s="110"/>
      <c r="M22" s="136" t="s">
        <v>67</v>
      </c>
      <c r="N22" s="135"/>
      <c r="O22" s="118">
        <f>UPPER(IF(OR(N23="a",N23="as"),O8,IF(OR(N23="b",N23="bs"),O30,)))</f>
      </c>
      <c r="P22" s="134"/>
      <c r="Q22" s="107"/>
    </row>
    <row r="23" spans="1:17" s="106" customFormat="1" ht="13.5" customHeight="1">
      <c r="A23" s="116" t="s">
        <v>66</v>
      </c>
      <c r="B23" s="115" t="str">
        <f>IF($D23="","",VLOOKUP($D23,'[1]四男準備名單'!$A$8:$P$70,15))</f>
        <v>12/101</v>
      </c>
      <c r="C23" s="115">
        <f>IF($D23="","",VLOOKUP($D23,'[1]四男準備名單'!$A$8:$P$70,16))</f>
        <v>4</v>
      </c>
      <c r="D23" s="114">
        <v>29</v>
      </c>
      <c r="E23" s="113" t="str">
        <f>UPPER(IF($D23="","",VLOOKUP($D23,'[1]四男準備名單'!$A$8:$P$70,2)))</f>
        <v>陳冠守</v>
      </c>
      <c r="F23" s="113"/>
      <c r="G23" s="113" t="str">
        <f>IF($D23="","",VLOOKUP($D23,'[1]四男準備名單'!$A$8:$P$70,4))</f>
        <v>市立龍潭國小</v>
      </c>
      <c r="H23" s="119"/>
      <c r="I23" s="118">
        <f>UPPER(IF(OR(H24="a",H24="as"),E23,IF(OR(H24="b",H24="bs"),E24,)))</f>
      </c>
      <c r="J23" s="125"/>
      <c r="K23" s="108"/>
      <c r="L23" s="108"/>
      <c r="M23" s="127" t="s">
        <v>14</v>
      </c>
      <c r="N23" s="133"/>
      <c r="O23" s="132"/>
      <c r="P23" s="131"/>
      <c r="Q23" s="107"/>
    </row>
    <row r="24" spans="1:17" s="106" customFormat="1" ht="13.5" customHeight="1">
      <c r="A24" s="120" t="s">
        <v>65</v>
      </c>
      <c r="B24" s="115">
        <f>IF($D24="","",VLOOKUP($D24,'[1]四男準備名單'!$A$8:$P$70,15))</f>
        <v>0</v>
      </c>
      <c r="C24" s="115">
        <f>IF($D24="","",VLOOKUP($D24,'[1]四男準備名單'!$A$8:$P$70,16))</f>
        <v>0</v>
      </c>
      <c r="D24" s="114">
        <v>15</v>
      </c>
      <c r="E24" s="115" t="str">
        <f>UPPER(IF($D24="","",VLOOKUP($D24,'[1]四男準備名單'!$A$8:$P$70,2)))</f>
        <v>毛冠淮</v>
      </c>
      <c r="F24" s="115"/>
      <c r="G24" s="115" t="str">
        <f>IF($D24="","",VLOOKUP($D24,'[1]四男準備名單'!$A$8:$P$70,4))</f>
        <v>國立屏東教大實小</v>
      </c>
      <c r="H24" s="112"/>
      <c r="I24" s="111"/>
      <c r="J24" s="122"/>
      <c r="K24" s="118">
        <f>UPPER(IF(OR(J24="a",J24="as"),I23,IF(OR(J24="b",J24="bs"),I25,)))</f>
      </c>
      <c r="L24" s="125"/>
      <c r="M24" s="108"/>
      <c r="N24" s="108"/>
      <c r="O24" s="108"/>
      <c r="P24" s="128"/>
      <c r="Q24" s="107"/>
    </row>
    <row r="25" spans="1:17" s="106" customFormat="1" ht="13.5" customHeight="1">
      <c r="A25" s="120" t="s">
        <v>64</v>
      </c>
      <c r="B25" s="115">
        <f>IF($D25="","",VLOOKUP($D25,'[1]四男準備名單'!$A$8:$P$70,15))</f>
        <v>0</v>
      </c>
      <c r="C25" s="115">
        <f>IF($D25="","",VLOOKUP($D25,'[1]四男準備名單'!$A$8:$P$70,16))</f>
        <v>0</v>
      </c>
      <c r="D25" s="114">
        <v>62</v>
      </c>
      <c r="E25" s="115" t="str">
        <f>UPPER(IF($D25="","",VLOOKUP($D25,'[1]四男準備名單'!$A$8:$P$70,2)))</f>
        <v>聶舒頤</v>
      </c>
      <c r="F25" s="115"/>
      <c r="G25" s="115" t="str">
        <f>IF($D25="","",VLOOKUP($D25,'[1]四男準備名單'!$A$8:$P$70,4))</f>
        <v>縣立潮昇國小</v>
      </c>
      <c r="H25" s="119"/>
      <c r="I25" s="118">
        <f>UPPER(IF(OR(H26="a",H26="as"),E25,IF(OR(H26="b",H26="bs"),E26,)))</f>
      </c>
      <c r="J25" s="129"/>
      <c r="K25" s="111"/>
      <c r="L25" s="128"/>
      <c r="M25" s="108"/>
      <c r="N25" s="108"/>
      <c r="O25" s="108"/>
      <c r="P25" s="128"/>
      <c r="Q25" s="107"/>
    </row>
    <row r="26" spans="1:17" s="106" customFormat="1" ht="13.5" customHeight="1">
      <c r="A26" s="120" t="s">
        <v>63</v>
      </c>
      <c r="B26" s="115">
        <f>IF($D26="","",VLOOKUP($D26,'[1]四男準備名單'!$A$8:$P$70,15))</f>
        <v>0</v>
      </c>
      <c r="C26" s="115">
        <f>IF($D26="","",VLOOKUP($D26,'[1]四男準備名單'!$A$8:$P$70,16))</f>
        <v>0</v>
      </c>
      <c r="D26" s="114">
        <v>50</v>
      </c>
      <c r="E26" s="115" t="str">
        <f>UPPER(IF($D26="","",VLOOKUP($D26,'[1]四男準備名單'!$A$8:$P$70,2)))</f>
        <v>黃致遠</v>
      </c>
      <c r="F26" s="115"/>
      <c r="G26" s="115" t="str">
        <f>IF($D26="","",VLOOKUP($D26,'[1]四男準備名單'!$A$8:$P$70,4))</f>
        <v>市立億載國小</v>
      </c>
      <c r="H26" s="112"/>
      <c r="I26" s="111"/>
      <c r="J26" s="109"/>
      <c r="K26" s="127" t="s">
        <v>14</v>
      </c>
      <c r="L26" s="126"/>
      <c r="M26" s="118">
        <f>UPPER(IF(OR(L26="a",L26="as"),K24,IF(OR(L26="b",L26="bs"),K28,)))</f>
      </c>
      <c r="N26" s="125"/>
      <c r="O26" s="108"/>
      <c r="P26" s="128"/>
      <c r="Q26" s="107"/>
    </row>
    <row r="27" spans="1:17" s="106" customFormat="1" ht="13.5" customHeight="1">
      <c r="A27" s="120" t="s">
        <v>62</v>
      </c>
      <c r="B27" s="115">
        <f>IF($D27="","",VLOOKUP($D27,'[1]四男準備名單'!$A$8:$P$70,15))</f>
        <v>0</v>
      </c>
      <c r="C27" s="115">
        <f>IF($D27="","",VLOOKUP($D27,'[1]四男準備名單'!$A$8:$P$70,16))</f>
        <v>0</v>
      </c>
      <c r="D27" s="114">
        <v>24</v>
      </c>
      <c r="E27" s="115" t="str">
        <f>UPPER(IF($D27="","",VLOOKUP($D27,'[1]四男準備名單'!$A$8:$P$70,2)))</f>
        <v>林彥宇</v>
      </c>
      <c r="F27" s="115"/>
      <c r="G27" s="115" t="str">
        <f>IF($D27="","",VLOOKUP($D27,'[1]四男準備名單'!$A$8:$P$70,4))</f>
        <v>市立陽明國小</v>
      </c>
      <c r="H27" s="119"/>
      <c r="I27" s="118">
        <f>UPPER(IF(OR(H28="a",H28="as"),E27,IF(OR(H28="b",H28="bs"),E28,)))</f>
      </c>
      <c r="J27" s="125"/>
      <c r="K27" s="124"/>
      <c r="L27" s="123"/>
      <c r="M27" s="111"/>
      <c r="N27" s="130"/>
      <c r="O27" s="108"/>
      <c r="P27" s="128"/>
      <c r="Q27" s="107"/>
    </row>
    <row r="28" spans="1:17" s="106" customFormat="1" ht="13.5" customHeight="1">
      <c r="A28" s="120" t="s">
        <v>61</v>
      </c>
      <c r="B28" s="115">
        <f>IF($D28="","",VLOOKUP($D28,'[1]四男準備名單'!$A$8:$P$70,15))</f>
        <v>0</v>
      </c>
      <c r="C28" s="115">
        <f>IF($D28="","",VLOOKUP($D28,'[1]四男準備名單'!$A$8:$P$70,16))</f>
        <v>0</v>
      </c>
      <c r="D28" s="114">
        <v>27</v>
      </c>
      <c r="E28" s="115" t="str">
        <f>UPPER(IF($D28="","",VLOOKUP($D28,'[1]四男準備名單'!$A$8:$P$70,2)))</f>
        <v>高誠鈞</v>
      </c>
      <c r="F28" s="115"/>
      <c r="G28" s="115" t="str">
        <f>IF($D28="","",VLOOKUP($D28,'[1]四男準備名單'!$A$8:$P$70,4))</f>
        <v>市立新甲國小</v>
      </c>
      <c r="H28" s="112"/>
      <c r="I28" s="111"/>
      <c r="J28" s="122"/>
      <c r="K28" s="118">
        <f>UPPER(IF(OR(J28="a",J28="as"),I27,IF(OR(J28="b",J28="bs"),I29,)))</f>
      </c>
      <c r="L28" s="121"/>
      <c r="M28" s="108"/>
      <c r="N28" s="128"/>
      <c r="O28" s="108"/>
      <c r="P28" s="128"/>
      <c r="Q28" s="107"/>
    </row>
    <row r="29" spans="1:17" s="106" customFormat="1" ht="13.5" customHeight="1">
      <c r="A29" s="120" t="s">
        <v>60</v>
      </c>
      <c r="B29" s="115" t="str">
        <f>IF($D29="","",VLOOKUP($D29,'[1]四男準備名單'!$A$8:$P$70,15))</f>
        <v>10</v>
      </c>
      <c r="C29" s="115">
        <f>IF($D29="","",VLOOKUP($D29,'[1]四男準備名單'!$A$8:$P$70,16))</f>
        <v>0</v>
      </c>
      <c r="D29" s="114">
        <v>55</v>
      </c>
      <c r="E29" s="115" t="str">
        <f>UPPER(IF($D29="","",VLOOKUP($D29,'[1]四男準備名單'!$A$8:$P$70,2)))</f>
        <v>王宥鈞</v>
      </c>
      <c r="F29" s="115"/>
      <c r="G29" s="115" t="str">
        <f>IF($D29="","",VLOOKUP($D29,'[1]四男準備名單'!$A$8:$P$70,4))</f>
        <v>市立瑞祥國小</v>
      </c>
      <c r="H29" s="119"/>
      <c r="I29" s="118">
        <f>UPPER(IF(OR(H30="a",H30="as"),E29,IF(OR(H30="b",H30="bs"),E30,)))</f>
      </c>
      <c r="J29" s="117"/>
      <c r="K29" s="111"/>
      <c r="L29" s="109"/>
      <c r="M29" s="108"/>
      <c r="N29" s="128"/>
      <c r="O29" s="108"/>
      <c r="P29" s="128"/>
      <c r="Q29" s="107"/>
    </row>
    <row r="30" spans="1:17" s="106" customFormat="1" ht="13.5" customHeight="1">
      <c r="A30" s="116" t="s">
        <v>59</v>
      </c>
      <c r="B30" s="115">
        <f>IF($D30="","",VLOOKUP($D30,'[1]四男準備名單'!$A$8:$P$70,15))</f>
        <v>0</v>
      </c>
      <c r="C30" s="115">
        <f>IF($D30="","",VLOOKUP($D30,'[1]四男準備名單'!$A$8:$P$70,16))</f>
        <v>16</v>
      </c>
      <c r="D30" s="114">
        <v>59</v>
      </c>
      <c r="E30" s="113" t="str">
        <f>UPPER(IF($D30="","",VLOOKUP($D30,'[1]四男準備名單'!$A$8:$P$70,2)))</f>
        <v>張原溥</v>
      </c>
      <c r="F30" s="113"/>
      <c r="G30" s="113" t="str">
        <f>IF($D30="","",VLOOKUP($D30,'[1]四男準備名單'!$A$8:$P$70,4))</f>
        <v>縣立潮昇國小</v>
      </c>
      <c r="H30" s="112"/>
      <c r="I30" s="111"/>
      <c r="J30" s="108"/>
      <c r="K30" s="109"/>
      <c r="L30" s="110"/>
      <c r="M30" s="127" t="s">
        <v>14</v>
      </c>
      <c r="N30" s="126"/>
      <c r="O30" s="118">
        <f>UPPER(IF(OR(N30="a",N30="as"),M26,IF(OR(N30="b",N30="bs"),M34,)))</f>
      </c>
      <c r="P30" s="117"/>
      <c r="Q30" s="107"/>
    </row>
    <row r="31" spans="1:17" s="106" customFormat="1" ht="13.5" customHeight="1">
      <c r="A31" s="116" t="s">
        <v>58</v>
      </c>
      <c r="B31" s="115" t="str">
        <f>IF($D31="","",VLOOKUP($D31,'[1]四男準備名單'!$A$8:$P$70,15))</f>
        <v>10/26</v>
      </c>
      <c r="C31" s="115">
        <f>IF($D31="","",VLOOKUP($D31,'[1]四男準備名單'!$A$8:$P$70,16))</f>
        <v>12</v>
      </c>
      <c r="D31" s="114">
        <v>58</v>
      </c>
      <c r="E31" s="113" t="str">
        <f>UPPER(IF($D31="","",VLOOKUP($D31,'[1]四男準備名單'!$A$8:$P$70,2)))</f>
        <v>林文詰</v>
      </c>
      <c r="F31" s="113"/>
      <c r="G31" s="113" t="str">
        <f>IF($D31="","",VLOOKUP($D31,'[1]四男準備名單'!$A$8:$P$70,4))</f>
        <v>市立黎明國小</v>
      </c>
      <c r="H31" s="119"/>
      <c r="I31" s="118">
        <f>UPPER(IF(OR(H32="a",H32="as"),E31,IF(OR(H32="b",H32="bs"),E32,)))</f>
      </c>
      <c r="J31" s="125"/>
      <c r="K31" s="108"/>
      <c r="L31" s="108"/>
      <c r="M31" s="108"/>
      <c r="N31" s="128"/>
      <c r="O31" s="111"/>
      <c r="P31" s="109"/>
      <c r="Q31" s="107"/>
    </row>
    <row r="32" spans="1:17" s="106" customFormat="1" ht="13.5" customHeight="1">
      <c r="A32" s="120" t="s">
        <v>57</v>
      </c>
      <c r="B32" s="115">
        <f>IF($D32="","",VLOOKUP($D32,'[1]四男準備名單'!$A$8:$P$70,15))</f>
        <v>0</v>
      </c>
      <c r="C32" s="115">
        <f>IF($D32="","",VLOOKUP($D32,'[1]四男準備名單'!$A$8:$P$70,16))</f>
        <v>0</v>
      </c>
      <c r="D32" s="114">
        <v>28</v>
      </c>
      <c r="E32" s="115" t="str">
        <f>UPPER(IF($D32="","",VLOOKUP($D32,'[1]四男準備名單'!$A$8:$P$70,2)))</f>
        <v>許宇兆</v>
      </c>
      <c r="F32" s="115"/>
      <c r="G32" s="115" t="str">
        <f>IF($D32="","",VLOOKUP($D32,'[1]四男準備名單'!$A$8:$P$70,4))</f>
        <v>市立新甲國小</v>
      </c>
      <c r="H32" s="112"/>
      <c r="I32" s="111"/>
      <c r="J32" s="122"/>
      <c r="K32" s="118">
        <f>UPPER(IF(OR(J32="a",J32="as"),I31,IF(OR(J32="b",J32="bs"),I33,)))</f>
      </c>
      <c r="L32" s="125"/>
      <c r="M32" s="108"/>
      <c r="N32" s="128"/>
      <c r="O32" s="108"/>
      <c r="P32" s="109"/>
      <c r="Q32" s="107"/>
    </row>
    <row r="33" spans="1:17" s="106" customFormat="1" ht="13.5" customHeight="1">
      <c r="A33" s="120" t="s">
        <v>56</v>
      </c>
      <c r="B33" s="115">
        <f>IF($D33="","",VLOOKUP($D33,'[1]四男準備名單'!$A$8:$P$70,15))</f>
        <v>0</v>
      </c>
      <c r="C33" s="115">
        <f>IF($D33="","",VLOOKUP($D33,'[1]四男準備名單'!$A$8:$P$70,16))</f>
        <v>0</v>
      </c>
      <c r="D33" s="114">
        <v>44</v>
      </c>
      <c r="E33" s="115" t="str">
        <f>UPPER(IF($D33="","",VLOOKUP($D33,'[1]四男準備名單'!$A$8:$P$70,2)))</f>
        <v>陳子諒</v>
      </c>
      <c r="F33" s="115"/>
      <c r="G33" s="115" t="str">
        <f>IF($D33="","",VLOOKUP($D33,'[1]四男準備名單'!$A$8:$P$70,4))</f>
        <v>市立三民區民族國小</v>
      </c>
      <c r="H33" s="119"/>
      <c r="I33" s="118">
        <f>UPPER(IF(OR(H34="a",H34="as"),E33,IF(OR(H34="b",H34="bs"),E34,)))</f>
      </c>
      <c r="J33" s="129"/>
      <c r="K33" s="111"/>
      <c r="L33" s="128"/>
      <c r="M33" s="108"/>
      <c r="N33" s="128"/>
      <c r="O33" s="108"/>
      <c r="P33" s="109"/>
      <c r="Q33" s="107"/>
    </row>
    <row r="34" spans="1:17" s="106" customFormat="1" ht="13.5" customHeight="1">
      <c r="A34" s="120" t="s">
        <v>55</v>
      </c>
      <c r="B34" s="115">
        <f>IF($D34="","",VLOOKUP($D34,'[1]四男準備名單'!$A$8:$P$70,15))</f>
        <v>0</v>
      </c>
      <c r="C34" s="115">
        <f>IF($D34="","",VLOOKUP($D34,'[1]四男準備名單'!$A$8:$P$70,16))</f>
        <v>0</v>
      </c>
      <c r="D34" s="114">
        <v>10</v>
      </c>
      <c r="E34" s="115" t="str">
        <f>UPPER(IF($D34="","",VLOOKUP($D34,'[1]四男準備名單'!$A$8:$P$70,2)))</f>
        <v>洪承楷</v>
      </c>
      <c r="F34" s="115"/>
      <c r="G34" s="115" t="str">
        <f>IF($D34="","",VLOOKUP($D34,'[1]四男準備名單'!$A$8:$P$70,4))</f>
        <v>縣立僑光國小</v>
      </c>
      <c r="H34" s="112"/>
      <c r="I34" s="111"/>
      <c r="J34" s="109"/>
      <c r="K34" s="127" t="s">
        <v>14</v>
      </c>
      <c r="L34" s="126"/>
      <c r="M34" s="118">
        <f>UPPER(IF(OR(L34="a",L34="as"),K32,IF(OR(L34="b",L34="bs"),K36,)))</f>
      </c>
      <c r="N34" s="117"/>
      <c r="O34" s="108"/>
      <c r="P34" s="109"/>
      <c r="Q34" s="107"/>
    </row>
    <row r="35" spans="1:17" s="106" customFormat="1" ht="13.5" customHeight="1">
      <c r="A35" s="120" t="s">
        <v>54</v>
      </c>
      <c r="B35" s="115">
        <f>IF($D35="","",VLOOKUP($D35,'[1]四男準備名單'!$A$8:$P$70,15))</f>
        <v>0</v>
      </c>
      <c r="C35" s="115">
        <f>IF($D35="","",VLOOKUP($D35,'[1]四男準備名單'!$A$8:$P$70,16))</f>
        <v>0</v>
      </c>
      <c r="D35" s="114">
        <v>39</v>
      </c>
      <c r="E35" s="115" t="str">
        <f>UPPER(IF($D35="","",VLOOKUP($D35,'[1]四男準備名單'!$A$8:$P$70,2)))</f>
        <v>歐子毅</v>
      </c>
      <c r="F35" s="115"/>
      <c r="G35" s="115" t="str">
        <f>IF($D35="","",VLOOKUP($D35,'[1]四男準備名單'!$A$8:$P$70,4))</f>
        <v>市立三民區民族國小</v>
      </c>
      <c r="H35" s="119"/>
      <c r="I35" s="118">
        <f>UPPER(IF(OR(H36="a",H36="as"),E35,IF(OR(H36="b",H36="bs"),E36,)))</f>
      </c>
      <c r="J35" s="125"/>
      <c r="K35" s="124"/>
      <c r="L35" s="123"/>
      <c r="M35" s="111"/>
      <c r="N35" s="108"/>
      <c r="O35" s="108"/>
      <c r="P35" s="108"/>
      <c r="Q35" s="107"/>
    </row>
    <row r="36" spans="1:17" s="106" customFormat="1" ht="13.5" customHeight="1">
      <c r="A36" s="120" t="s">
        <v>53</v>
      </c>
      <c r="B36" s="115">
        <f>IF($D36="","",VLOOKUP($D36,'[1]四男準備名單'!$A$8:$P$70,15))</f>
        <v>0</v>
      </c>
      <c r="C36" s="115">
        <f>IF($D36="","",VLOOKUP($D36,'[1]四男準備名單'!$A$8:$P$70,16))</f>
        <v>0</v>
      </c>
      <c r="D36" s="114">
        <v>20</v>
      </c>
      <c r="E36" s="115" t="str">
        <f>UPPER(IF($D36="","",VLOOKUP($D36,'[1]四男準備名單'!$A$8:$P$70,2)))</f>
        <v>朱嚴寘</v>
      </c>
      <c r="F36" s="115"/>
      <c r="G36" s="115" t="str">
        <f>IF($D36="","",VLOOKUP($D36,'[1]四男準備名單'!$A$8:$P$70,4))</f>
        <v>市立光武國小</v>
      </c>
      <c r="H36" s="112"/>
      <c r="I36" s="111"/>
      <c r="J36" s="122"/>
      <c r="K36" s="118">
        <f>UPPER(IF(OR(J36="a",J36="as"),I35,IF(OR(J36="b",J36="bs"),I37,)))</f>
      </c>
      <c r="L36" s="121"/>
      <c r="M36" s="146" t="s">
        <v>132</v>
      </c>
      <c r="N36" s="137"/>
      <c r="O36" s="146" t="s">
        <v>133</v>
      </c>
      <c r="P36" s="137"/>
      <c r="Q36" s="107"/>
    </row>
    <row r="37" spans="1:17" s="106" customFormat="1" ht="13.5" customHeight="1">
      <c r="A37" s="120" t="s">
        <v>50</v>
      </c>
      <c r="B37" s="115">
        <f>IF($D37="","",VLOOKUP($D37,'[1]四男準備名單'!$A$8:$P$70,15))</f>
        <v>0</v>
      </c>
      <c r="C37" s="115">
        <f>IF($D37="","",VLOOKUP($D37,'[1]四男準備名單'!$A$8:$P$70,16))</f>
        <v>0</v>
      </c>
      <c r="D37" s="114">
        <v>8</v>
      </c>
      <c r="E37" s="115" t="str">
        <f>UPPER(IF($D37="","",VLOOKUP($D37,'[1]四男準備名單'!$A$8:$P$70,2)))</f>
        <v>曾偉倫</v>
      </c>
      <c r="F37" s="115"/>
      <c r="G37" s="115" t="str">
        <f>IF($D37="","",VLOOKUP($D37,'[1]四男準備名單'!$A$8:$P$70,4))</f>
        <v>縣立僑光國小</v>
      </c>
      <c r="H37" s="119"/>
      <c r="I37" s="118">
        <f>UPPER(IF(OR(H38="a",H38="as"),E37,IF(OR(H38="b",H38="bs"),E38,)))</f>
      </c>
      <c r="J37" s="117"/>
      <c r="K37" s="111"/>
      <c r="L37" s="109"/>
      <c r="M37" s="139">
        <f>UPPER(IF(OR(N23="a",N23="as"),O8,IF(OR(N23="b",N23="bs"),O30,)))</f>
      </c>
      <c r="N37" s="140"/>
      <c r="O37" s="145"/>
      <c r="P37" s="137"/>
      <c r="Q37" s="107"/>
    </row>
    <row r="38" spans="1:17" s="106" customFormat="1" ht="13.5" customHeight="1">
      <c r="A38" s="116" t="s">
        <v>49</v>
      </c>
      <c r="B38" s="115" t="str">
        <f>IF($D38="","",VLOOKUP($D38,'[1]四男準備名單'!$A$8:$P$70,15))</f>
        <v>10/20</v>
      </c>
      <c r="C38" s="115">
        <f>IF($D38="","",VLOOKUP($D38,'[1]四男準備名單'!$A$8:$P$70,16))</f>
        <v>6</v>
      </c>
      <c r="D38" s="114">
        <v>32</v>
      </c>
      <c r="E38" s="113" t="str">
        <f>UPPER(IF($D38="","",VLOOKUP($D38,'[1]四男準備名單'!$A$8:$P$70,2)))</f>
        <v>何宸輝</v>
      </c>
      <c r="F38" s="113"/>
      <c r="G38" s="113" t="str">
        <f>IF($D38="","",VLOOKUP($D38,'[1]四男準備名單'!$A$8:$P$70,4))</f>
        <v>市立黎明國小</v>
      </c>
      <c r="H38" s="112"/>
      <c r="I38" s="111"/>
      <c r="J38" s="108"/>
      <c r="K38" s="109"/>
      <c r="L38" s="144"/>
      <c r="M38" s="143" t="s">
        <v>14</v>
      </c>
      <c r="N38" s="142"/>
      <c r="O38" s="141">
        <f>UPPER(IF(OR(N38="a",N38="as"),M37,IF(OR(N38="b",N38="bs"),M39,)))</f>
      </c>
      <c r="P38" s="140"/>
      <c r="Q38" s="107"/>
    </row>
    <row r="39" spans="1:17" s="106" customFormat="1" ht="13.5" customHeight="1">
      <c r="A39" s="116" t="s">
        <v>48</v>
      </c>
      <c r="B39" s="115" t="str">
        <f>IF($D39="","",VLOOKUP($D39,'[1]四男準備名單'!$A$8:$P$70,15))</f>
        <v>10/22</v>
      </c>
      <c r="C39" s="115">
        <f>IF($D39="","",VLOOKUP($D39,'[1]四男準備名單'!$A$8:$P$70,16))</f>
        <v>5</v>
      </c>
      <c r="D39" s="114">
        <v>2</v>
      </c>
      <c r="E39" s="113" t="str">
        <f>UPPER(IF($D39="","",VLOOKUP($D39,'[1]四男準備名單'!$A$8:$P$70,2)))</f>
        <v>陳泓諭</v>
      </c>
      <c r="F39" s="113"/>
      <c r="G39" s="113" t="str">
        <f>IF($D39="","",VLOOKUP($D39,'[1]四男準備名單'!$A$8:$P$70,4))</f>
        <v>市立東信國小</v>
      </c>
      <c r="H39" s="119"/>
      <c r="I39" s="118">
        <f>UPPER(IF(OR(H40="a",H40="as"),E39,IF(OR(H40="b",H40="bs"),E40,)))</f>
      </c>
      <c r="J39" s="125"/>
      <c r="K39" s="108"/>
      <c r="L39" s="136"/>
      <c r="M39" s="139">
        <f>UPPER(IF(OR(N55="a",N55="as"),O46,IF(OR(N55="b",N55="bs"),O62,)))</f>
      </c>
      <c r="N39" s="138"/>
      <c r="O39" s="137"/>
      <c r="P39" s="137"/>
      <c r="Q39" s="107"/>
    </row>
    <row r="40" spans="1:17" s="106" customFormat="1" ht="13.5" customHeight="1">
      <c r="A40" s="120" t="s">
        <v>47</v>
      </c>
      <c r="B40" s="115">
        <f>IF($D40="","",VLOOKUP($D40,'[1]四男準備名單'!$A$8:$P$70,15))</f>
        <v>0</v>
      </c>
      <c r="C40" s="115">
        <f>IF($D40="","",VLOOKUP($D40,'[1]四男準備名單'!$A$8:$P$70,16))</f>
        <v>0</v>
      </c>
      <c r="D40" s="114">
        <v>6</v>
      </c>
      <c r="E40" s="115" t="str">
        <f>UPPER(IF($D40="","",VLOOKUP($D40,'[1]四男準備名單'!$A$8:$P$70,2)))</f>
        <v>王峻佑</v>
      </c>
      <c r="F40" s="115"/>
      <c r="G40" s="115" t="str">
        <f>IF($D40="","",VLOOKUP($D40,'[1]四男準備名單'!$A$8:$P$70,4))</f>
        <v>市立橫山國小</v>
      </c>
      <c r="H40" s="112"/>
      <c r="I40" s="111"/>
      <c r="J40" s="122"/>
      <c r="K40" s="118">
        <f>UPPER(IF(OR(J40="a",J40="as"),I39,IF(OR(J40="b",J40="bs"),I41,)))</f>
      </c>
      <c r="L40" s="125"/>
      <c r="M40" s="137"/>
      <c r="N40" s="137"/>
      <c r="O40" s="137"/>
      <c r="P40" s="137"/>
      <c r="Q40" s="107"/>
    </row>
    <row r="41" spans="1:17" s="106" customFormat="1" ht="13.5" customHeight="1">
      <c r="A41" s="120" t="s">
        <v>46</v>
      </c>
      <c r="B41" s="115">
        <f>IF($D41="","",VLOOKUP($D41,'[1]四男準備名單'!$A$8:$P$70,15))</f>
        <v>0</v>
      </c>
      <c r="C41" s="115">
        <f>IF($D41="","",VLOOKUP($D41,'[1]四男準備名單'!$A$8:$P$70,16))</f>
        <v>0</v>
      </c>
      <c r="D41" s="114">
        <v>17</v>
      </c>
      <c r="E41" s="115" t="str">
        <f>UPPER(IF($D41="","",VLOOKUP($D41,'[1]四男準備名單'!$A$8:$P$70,2)))</f>
        <v>溫其錠</v>
      </c>
      <c r="F41" s="115"/>
      <c r="G41" s="115" t="str">
        <f>IF($D41="","",VLOOKUP($D41,'[1]四男準備名單'!$A$8:$P$70,4))</f>
        <v>市立光武國小</v>
      </c>
      <c r="H41" s="119"/>
      <c r="I41" s="118">
        <f>UPPER(IF(OR(H42="a",H42="as"),E41,IF(OR(H42="b",H42="bs"),E42,)))</f>
      </c>
      <c r="J41" s="129"/>
      <c r="K41" s="111"/>
      <c r="L41" s="128"/>
      <c r="M41" s="137"/>
      <c r="N41" s="137"/>
      <c r="O41" s="137"/>
      <c r="P41" s="137"/>
      <c r="Q41" s="107"/>
    </row>
    <row r="42" spans="1:17" s="106" customFormat="1" ht="13.5" customHeight="1">
      <c r="A42" s="120" t="s">
        <v>45</v>
      </c>
      <c r="B42" s="115">
        <f>IF($D42="","",VLOOKUP($D42,'[1]四男準備名單'!$A$8:$P$70,15))</f>
        <v>0</v>
      </c>
      <c r="C42" s="115">
        <f>IF($D42="","",VLOOKUP($D42,'[1]四男準備名單'!$A$8:$P$70,16))</f>
        <v>0</v>
      </c>
      <c r="D42" s="114">
        <v>46</v>
      </c>
      <c r="E42" s="115" t="str">
        <f>UPPER(IF($D42="","",VLOOKUP($D42,'[1]四男準備名單'!$A$8:$P$70,2)))</f>
        <v>梁天裕</v>
      </c>
      <c r="F42" s="115"/>
      <c r="G42" s="115" t="str">
        <f>IF($D42="","",VLOOKUP($D42,'[1]四男準備名單'!$A$8:$P$70,4))</f>
        <v>縣立花壇國小</v>
      </c>
      <c r="H42" s="112"/>
      <c r="I42" s="111"/>
      <c r="J42" s="109"/>
      <c r="K42" s="127" t="s">
        <v>14</v>
      </c>
      <c r="L42" s="126"/>
      <c r="M42" s="118">
        <f>UPPER(IF(OR(L42="a",L42="as"),K40,IF(OR(L42="b",L42="bs"),K44,)))</f>
      </c>
      <c r="N42" s="125"/>
      <c r="O42" s="108"/>
      <c r="P42" s="108"/>
      <c r="Q42" s="107"/>
    </row>
    <row r="43" spans="1:17" s="106" customFormat="1" ht="13.5" customHeight="1">
      <c r="A43" s="120" t="s">
        <v>44</v>
      </c>
      <c r="B43" s="115">
        <f>IF($D43="","",VLOOKUP($D43,'[1]四男準備名單'!$A$8:$P$70,15))</f>
        <v>0</v>
      </c>
      <c r="C43" s="115">
        <f>IF($D43="","",VLOOKUP($D43,'[1]四男準備名單'!$A$8:$P$70,16))</f>
        <v>0</v>
      </c>
      <c r="D43" s="114">
        <v>14</v>
      </c>
      <c r="E43" s="115" t="str">
        <f>UPPER(IF($D43="","",VLOOKUP($D43,'[1]四男準備名單'!$A$8:$P$70,2)))</f>
        <v>楊英佑</v>
      </c>
      <c r="F43" s="115"/>
      <c r="G43" s="115" t="str">
        <f>IF($D43="","",VLOOKUP($D43,'[1]四男準備名單'!$A$8:$P$70,4))</f>
        <v>市立仕隆國小</v>
      </c>
      <c r="H43" s="119"/>
      <c r="I43" s="118">
        <f>UPPER(IF(OR(H44="a",H44="as"),E43,IF(OR(H44="b",H44="bs"),E44,)))</f>
      </c>
      <c r="J43" s="125"/>
      <c r="K43" s="124"/>
      <c r="L43" s="123"/>
      <c r="M43" s="111"/>
      <c r="N43" s="130"/>
      <c r="O43" s="108"/>
      <c r="P43" s="108"/>
      <c r="Q43" s="107"/>
    </row>
    <row r="44" spans="1:17" s="106" customFormat="1" ht="13.5" customHeight="1">
      <c r="A44" s="120" t="s">
        <v>43</v>
      </c>
      <c r="B44" s="115">
        <f>IF($D44="","",VLOOKUP($D44,'[1]四男準備名單'!$A$8:$P$70,15))</f>
        <v>0</v>
      </c>
      <c r="C44" s="115">
        <f>IF($D44="","",VLOOKUP($D44,'[1]四男準備名單'!$A$8:$P$70,16))</f>
        <v>0</v>
      </c>
      <c r="D44" s="114">
        <v>42</v>
      </c>
      <c r="E44" s="115" t="str">
        <f>UPPER(IF($D44="","",VLOOKUP($D44,'[1]四男準備名單'!$A$8:$P$70,2)))</f>
        <v>王繹睿</v>
      </c>
      <c r="F44" s="115"/>
      <c r="G44" s="115" t="str">
        <f>IF($D44="","",VLOOKUP($D44,'[1]四男準備名單'!$A$8:$P$70,4))</f>
        <v>市立三民區民族國小</v>
      </c>
      <c r="H44" s="112"/>
      <c r="I44" s="111"/>
      <c r="J44" s="122"/>
      <c r="K44" s="118">
        <f>UPPER(IF(OR(J44="a",J44="as"),I43,IF(OR(J44="b",J44="bs"),I45,)))</f>
      </c>
      <c r="L44" s="121"/>
      <c r="M44" s="108"/>
      <c r="N44" s="128"/>
      <c r="O44" s="108"/>
      <c r="P44" s="108"/>
      <c r="Q44" s="107"/>
    </row>
    <row r="45" spans="1:17" s="106" customFormat="1" ht="13.5" customHeight="1">
      <c r="A45" s="120" t="s">
        <v>42</v>
      </c>
      <c r="B45" s="115">
        <f>IF($D45="","",VLOOKUP($D45,'[1]四男準備名單'!$A$8:$P$70,15))</f>
        <v>0</v>
      </c>
      <c r="C45" s="115">
        <f>IF($D45="","",VLOOKUP($D45,'[1]四男準備名單'!$A$8:$P$70,16))</f>
        <v>0</v>
      </c>
      <c r="D45" s="114">
        <v>31</v>
      </c>
      <c r="E45" s="115" t="str">
        <f>UPPER(IF($D45="","",VLOOKUP($D45,'[1]四男準備名單'!$A$8:$P$70,2)))</f>
        <v>王啟安</v>
      </c>
      <c r="F45" s="115"/>
      <c r="G45" s="115" t="str">
        <f>IF($D45="","",VLOOKUP($D45,'[1]四男準備名單'!$A$8:$P$70,4))</f>
        <v>市立小新國小</v>
      </c>
      <c r="H45" s="119"/>
      <c r="I45" s="118">
        <f>UPPER(IF(OR(H46="a",H46="as"),E45,IF(OR(H46="b",H46="bs"),E46,)))</f>
      </c>
      <c r="J45" s="117"/>
      <c r="K45" s="111"/>
      <c r="L45" s="109"/>
      <c r="M45" s="108"/>
      <c r="N45" s="128"/>
      <c r="O45" s="108"/>
      <c r="P45" s="108"/>
      <c r="Q45" s="107"/>
    </row>
    <row r="46" spans="1:17" s="106" customFormat="1" ht="13.5" customHeight="1">
      <c r="A46" s="116" t="s">
        <v>41</v>
      </c>
      <c r="B46" s="115" t="str">
        <f>IF($D46="","",VLOOKUP($D46,'[1]四男準備名單'!$A$8:$P$70,15))</f>
        <v>10歲組/34</v>
      </c>
      <c r="C46" s="115">
        <f>IF($D46="","",VLOOKUP($D46,'[1]四男準備名單'!$A$8:$P$70,16))</f>
        <v>9</v>
      </c>
      <c r="D46" s="114">
        <v>30</v>
      </c>
      <c r="E46" s="113" t="str">
        <f>UPPER(IF($D46="","",VLOOKUP($D46,'[1]四男準備名單'!$A$8:$P$70,2)))</f>
        <v>曾子淵</v>
      </c>
      <c r="F46" s="113"/>
      <c r="G46" s="113" t="str">
        <f>IF($D46="","",VLOOKUP($D46,'[1]四男準備名單'!$A$8:$P$70,4))</f>
        <v>市立加昌國小</v>
      </c>
      <c r="H46" s="112"/>
      <c r="I46" s="111"/>
      <c r="J46" s="108"/>
      <c r="K46" s="109"/>
      <c r="L46" s="110"/>
      <c r="M46" s="127" t="s">
        <v>14</v>
      </c>
      <c r="N46" s="126"/>
      <c r="O46" s="118">
        <f>UPPER(IF(OR(N46="a",N46="as"),M42,IF(OR(N46="b",N46="bs"),M50,)))</f>
      </c>
      <c r="P46" s="125"/>
      <c r="Q46" s="107"/>
    </row>
    <row r="47" spans="1:17" s="106" customFormat="1" ht="13.5" customHeight="1">
      <c r="A47" s="116" t="s">
        <v>40</v>
      </c>
      <c r="B47" s="115" t="str">
        <f>IF($D47="","",VLOOKUP($D47,'[1]四男準備名單'!$A$8:$P$70,15))</f>
        <v>10/69</v>
      </c>
      <c r="C47" s="115">
        <f>IF($D47="","",VLOOKUP($D47,'[1]四男準備名單'!$A$8:$P$70,16))</f>
        <v>14</v>
      </c>
      <c r="D47" s="114">
        <v>26</v>
      </c>
      <c r="E47" s="113" t="str">
        <f>UPPER(IF($D47="","",VLOOKUP($D47,'[1]四男準備名單'!$A$8:$P$70,2)))</f>
        <v>蔡承祐</v>
      </c>
      <c r="F47" s="113"/>
      <c r="G47" s="113" t="str">
        <f>IF($D47="","",VLOOKUP($D47,'[1]四男準備名單'!$A$8:$P$70,4))</f>
        <v>市立新甲國小</v>
      </c>
      <c r="H47" s="119"/>
      <c r="I47" s="118">
        <f>UPPER(IF(OR(H48="a",H48="as"),E47,IF(OR(H48="b",H48="bs"),E48,)))</f>
      </c>
      <c r="J47" s="125"/>
      <c r="K47" s="108"/>
      <c r="L47" s="108"/>
      <c r="M47" s="108"/>
      <c r="N47" s="128"/>
      <c r="O47" s="111"/>
      <c r="P47" s="130"/>
      <c r="Q47" s="107"/>
    </row>
    <row r="48" spans="1:17" s="106" customFormat="1" ht="13.5" customHeight="1">
      <c r="A48" s="120" t="s">
        <v>39</v>
      </c>
      <c r="B48" s="115">
        <f>IF($D48="","",VLOOKUP($D48,'[1]四男準備名單'!$A$8:$P$70,15))</f>
        <v>0</v>
      </c>
      <c r="C48" s="115">
        <f>IF($D48="","",VLOOKUP($D48,'[1]四男準備名單'!$A$8:$P$70,16))</f>
        <v>0</v>
      </c>
      <c r="D48" s="114">
        <v>43</v>
      </c>
      <c r="E48" s="115" t="str">
        <f>UPPER(IF($D48="","",VLOOKUP($D48,'[1]四男準備名單'!$A$8:$P$70,2)))</f>
        <v>陳品睿</v>
      </c>
      <c r="F48" s="115"/>
      <c r="G48" s="115" t="str">
        <f>IF($D48="","",VLOOKUP($D48,'[1]四男準備名單'!$A$8:$P$70,4))</f>
        <v>市立三民區民族國小</v>
      </c>
      <c r="H48" s="112"/>
      <c r="I48" s="111"/>
      <c r="J48" s="122"/>
      <c r="K48" s="118">
        <f>UPPER(IF(OR(J48="a",J48="as"),I47,IF(OR(J48="b",J48="bs"),I49,)))</f>
      </c>
      <c r="L48" s="125"/>
      <c r="M48" s="108"/>
      <c r="N48" s="128"/>
      <c r="O48" s="108"/>
      <c r="P48" s="128"/>
      <c r="Q48" s="107"/>
    </row>
    <row r="49" spans="1:17" s="106" customFormat="1" ht="13.5" customHeight="1">
      <c r="A49" s="120" t="s">
        <v>38</v>
      </c>
      <c r="B49" s="115">
        <f>IF($D49="","",VLOOKUP($D49,'[1]四男準備名單'!$A$8:$P$70,15))</f>
        <v>0</v>
      </c>
      <c r="C49" s="115">
        <f>IF($D49="","",VLOOKUP($D49,'[1]四男準備名單'!$A$8:$P$70,16))</f>
        <v>0</v>
      </c>
      <c r="D49" s="114">
        <v>4</v>
      </c>
      <c r="E49" s="115" t="str">
        <f>UPPER(IF($D49="","",VLOOKUP($D49,'[1]四男準備名單'!$A$8:$P$70,2)))</f>
        <v>張鈞傑</v>
      </c>
      <c r="F49" s="115"/>
      <c r="G49" s="115" t="str">
        <f>IF($D49="","",VLOOKUP($D49,'[1]四男準備名單'!$A$8:$P$70,4))</f>
        <v>市立光武國小</v>
      </c>
      <c r="H49" s="119"/>
      <c r="I49" s="118">
        <f>UPPER(IF(OR(H50="a",H50="as"),E49,IF(OR(H50="b",H50="bs"),E50,)))</f>
      </c>
      <c r="J49" s="129"/>
      <c r="K49" s="111"/>
      <c r="L49" s="128"/>
      <c r="M49" s="108"/>
      <c r="N49" s="128"/>
      <c r="O49" s="108"/>
      <c r="P49" s="128"/>
      <c r="Q49" s="107"/>
    </row>
    <row r="50" spans="1:17" s="106" customFormat="1" ht="13.5" customHeight="1">
      <c r="A50" s="120" t="s">
        <v>37</v>
      </c>
      <c r="B50" s="115">
        <f>IF($D50="","",VLOOKUP($D50,'[1]四男準備名單'!$A$8:$P$70,15))</f>
        <v>0</v>
      </c>
      <c r="C50" s="115">
        <f>IF($D50="","",VLOOKUP($D50,'[1]四男準備名單'!$A$8:$P$70,16))</f>
        <v>0</v>
      </c>
      <c r="D50" s="114">
        <v>40</v>
      </c>
      <c r="E50" s="115" t="str">
        <f>UPPER(IF($D50="","",VLOOKUP($D50,'[1]四男準備名單'!$A$8:$P$70,2)))</f>
        <v>林芳模</v>
      </c>
      <c r="F50" s="115"/>
      <c r="G50" s="115" t="str">
        <f>IF($D50="","",VLOOKUP($D50,'[1]四男準備名單'!$A$8:$P$70,4))</f>
        <v>市立三民區民族國小</v>
      </c>
      <c r="H50" s="112"/>
      <c r="I50" s="111"/>
      <c r="J50" s="109"/>
      <c r="K50" s="127" t="s">
        <v>14</v>
      </c>
      <c r="L50" s="126"/>
      <c r="M50" s="118">
        <f>UPPER(IF(OR(L50="a",L50="as"),K48,IF(OR(L50="b",L50="bs"),K52,)))</f>
      </c>
      <c r="N50" s="117"/>
      <c r="O50" s="108"/>
      <c r="P50" s="128"/>
      <c r="Q50" s="107"/>
    </row>
    <row r="51" spans="1:17" s="106" customFormat="1" ht="13.5" customHeight="1">
      <c r="A51" s="120" t="s">
        <v>36</v>
      </c>
      <c r="B51" s="115">
        <f>IF($D51="","",VLOOKUP($D51,'[1]四男準備名單'!$A$8:$P$70,15))</f>
        <v>0</v>
      </c>
      <c r="C51" s="115">
        <f>IF($D51="","",VLOOKUP($D51,'[1]四男準備名單'!$A$8:$P$70,16))</f>
        <v>0</v>
      </c>
      <c r="D51" s="114">
        <v>5</v>
      </c>
      <c r="E51" s="115" t="str">
        <f>UPPER(IF($D51="","",VLOOKUP($D51,'[1]四男準備名單'!$A$8:$P$70,2)))</f>
        <v>李詠翔</v>
      </c>
      <c r="F51" s="115"/>
      <c r="G51" s="115" t="str">
        <f>IF($D51="","",VLOOKUP($D51,'[1]四男準備名單'!$A$8:$P$70,4))</f>
        <v>市立鳥松國小</v>
      </c>
      <c r="H51" s="119"/>
      <c r="I51" s="118">
        <f>UPPER(IF(OR(H52="a",H52="as"),E51,IF(OR(H52="b",H52="bs"),E52,)))</f>
      </c>
      <c r="J51" s="125"/>
      <c r="K51" s="124"/>
      <c r="L51" s="123"/>
      <c r="M51" s="111"/>
      <c r="N51" s="108"/>
      <c r="O51" s="108"/>
      <c r="P51" s="128"/>
      <c r="Q51" s="107"/>
    </row>
    <row r="52" spans="1:17" s="106" customFormat="1" ht="13.5" customHeight="1">
      <c r="A52" s="120" t="s">
        <v>35</v>
      </c>
      <c r="B52" s="115">
        <f>IF($D52="","",VLOOKUP($D52,'[1]四男準備名單'!$A$8:$P$70,15))</f>
        <v>0</v>
      </c>
      <c r="C52" s="115">
        <f>IF($D52="","",VLOOKUP($D52,'[1]四男準備名單'!$A$8:$P$70,16))</f>
        <v>0</v>
      </c>
      <c r="D52" s="114">
        <v>49</v>
      </c>
      <c r="E52" s="115" t="str">
        <f>UPPER(IF($D52="","",VLOOKUP($D52,'[1]四男準備名單'!$A$8:$P$70,2)))</f>
        <v>丁昭睿</v>
      </c>
      <c r="F52" s="115"/>
      <c r="G52" s="115" t="str">
        <f>IF($D52="","",VLOOKUP($D52,'[1]四男準備名單'!$A$8:$P$70,4))</f>
        <v>縣立永豐國小</v>
      </c>
      <c r="H52" s="112"/>
      <c r="I52" s="111"/>
      <c r="J52" s="122"/>
      <c r="K52" s="118">
        <f>UPPER(IF(OR(J52="a",J52="as"),I51,IF(OR(J52="b",J52="bs"),I53,)))</f>
      </c>
      <c r="L52" s="121"/>
      <c r="M52" s="108"/>
      <c r="N52" s="108"/>
      <c r="O52" s="108"/>
      <c r="P52" s="128"/>
      <c r="Q52" s="107"/>
    </row>
    <row r="53" spans="1:17" s="106" customFormat="1" ht="13.5" customHeight="1">
      <c r="A53" s="120" t="s">
        <v>34</v>
      </c>
      <c r="B53" s="115">
        <f>IF($D53="","",VLOOKUP($D53,'[1]四男準備名單'!$A$8:$P$70,15))</f>
        <v>0</v>
      </c>
      <c r="C53" s="115">
        <f>IF($D53="","",VLOOKUP($D53,'[1]四男準備名單'!$A$8:$P$70,16))</f>
        <v>0</v>
      </c>
      <c r="D53" s="114">
        <v>60</v>
      </c>
      <c r="E53" s="115" t="str">
        <f>UPPER(IF($D53="","",VLOOKUP($D53,'[1]四男準備名單'!$A$8:$P$70,2)))</f>
        <v>徐于洋 </v>
      </c>
      <c r="F53" s="115"/>
      <c r="G53" s="115" t="str">
        <f>IF($D53="","",VLOOKUP($D53,'[1]四男準備名單'!$A$8:$P$70,4))</f>
        <v>縣立潮昇國小</v>
      </c>
      <c r="H53" s="119"/>
      <c r="I53" s="118">
        <f>UPPER(IF(OR(H54="a",H54="as"),E53,IF(OR(H54="b",H54="bs"),E54,)))</f>
      </c>
      <c r="J53" s="117"/>
      <c r="K53" s="111"/>
      <c r="L53" s="109"/>
      <c r="M53" s="108"/>
      <c r="N53" s="108"/>
      <c r="O53" s="108"/>
      <c r="P53" s="128"/>
      <c r="Q53" s="107"/>
    </row>
    <row r="54" spans="1:17" s="106" customFormat="1" ht="13.5" customHeight="1">
      <c r="A54" s="116" t="s">
        <v>33</v>
      </c>
      <c r="B54" s="115" t="str">
        <f>IF($D54="","",VLOOKUP($D54,'[1]四男準備名單'!$A$8:$P$70,15))</f>
        <v>10歲組/9名</v>
      </c>
      <c r="C54" s="115">
        <f>IF($D54="","",VLOOKUP($D54,'[1]四男準備名單'!$A$8:$P$70,16))</f>
        <v>3</v>
      </c>
      <c r="D54" s="114">
        <v>56</v>
      </c>
      <c r="E54" s="113" t="str">
        <f>UPPER(IF($D54="","",VLOOKUP($D54,'[1]四男準備名單'!$A$8:$P$70,2)))</f>
        <v>張育鵬</v>
      </c>
      <c r="F54" s="113"/>
      <c r="G54" s="113" t="str">
        <f>IF($D54="","",VLOOKUP($D54,'[1]四男準備名單'!$A$8:$P$70,4))</f>
        <v>市立大湖國小</v>
      </c>
      <c r="H54" s="112"/>
      <c r="I54" s="111"/>
      <c r="J54" s="108"/>
      <c r="K54" s="109"/>
      <c r="L54" s="110"/>
      <c r="M54" s="136" t="s">
        <v>32</v>
      </c>
      <c r="N54" s="135"/>
      <c r="O54" s="118">
        <f>UPPER(IF(OR(N55="a",N55="as"),O46,IF(OR(N55="b",N55="bs"),O62,)))</f>
      </c>
      <c r="P54" s="134"/>
      <c r="Q54" s="107"/>
    </row>
    <row r="55" spans="1:17" s="106" customFormat="1" ht="13.5" customHeight="1">
      <c r="A55" s="116" t="s">
        <v>31</v>
      </c>
      <c r="B55" s="115" t="str">
        <f>IF($D55="","",VLOOKUP($D55,'[1]四男準備名單'!$A$8:$P$70,15))</f>
        <v>10/36</v>
      </c>
      <c r="C55" s="115">
        <f>IF($D55="","",VLOOKUP($D55,'[1]四男準備名單'!$A$8:$P$70,16))</f>
        <v>8</v>
      </c>
      <c r="D55" s="114">
        <v>13</v>
      </c>
      <c r="E55" s="113" t="str">
        <f>UPPER(IF($D55="","",VLOOKUP($D55,'[1]四男準備名單'!$A$8:$P$70,2)))</f>
        <v>高尚恩</v>
      </c>
      <c r="F55" s="113"/>
      <c r="G55" s="113" t="str">
        <f>IF($D55="","",VLOOKUP($D55,'[1]四男準備名單'!$A$8:$P$70,4))</f>
        <v>縣立瑞光國小</v>
      </c>
      <c r="H55" s="119"/>
      <c r="I55" s="118">
        <f>UPPER(IF(OR(H56="a",H56="as"),E55,IF(OR(H56="b",H56="bs"),E56,)))</f>
      </c>
      <c r="J55" s="125"/>
      <c r="K55" s="108"/>
      <c r="L55" s="108"/>
      <c r="M55" s="127" t="s">
        <v>14</v>
      </c>
      <c r="N55" s="133"/>
      <c r="O55" s="132"/>
      <c r="P55" s="131"/>
      <c r="Q55" s="107"/>
    </row>
    <row r="56" spans="1:17" s="106" customFormat="1" ht="13.5" customHeight="1">
      <c r="A56" s="120" t="s">
        <v>30</v>
      </c>
      <c r="B56" s="115">
        <f>IF($D56="","",VLOOKUP($D56,'[1]四男準備名單'!$A$8:$P$70,15))</f>
        <v>0</v>
      </c>
      <c r="C56" s="115">
        <f>IF($D56="","",VLOOKUP($D56,'[1]四男準備名單'!$A$8:$P$70,16))</f>
        <v>0</v>
      </c>
      <c r="D56" s="114">
        <v>41</v>
      </c>
      <c r="E56" s="115" t="str">
        <f>UPPER(IF($D56="","",VLOOKUP($D56,'[1]四男準備名單'!$A$8:$P$70,2)))</f>
        <v>王子宸</v>
      </c>
      <c r="F56" s="115"/>
      <c r="G56" s="115" t="str">
        <f>IF($D56="","",VLOOKUP($D56,'[1]四男準備名單'!$A$8:$P$70,4))</f>
        <v>市立三民區民族國小</v>
      </c>
      <c r="H56" s="112"/>
      <c r="I56" s="111"/>
      <c r="J56" s="122"/>
      <c r="K56" s="118">
        <f>UPPER(IF(OR(J56="a",J56="as"),I55,IF(OR(J56="b",J56="bs"),I57,)))</f>
      </c>
      <c r="L56" s="125"/>
      <c r="M56" s="108"/>
      <c r="N56" s="108"/>
      <c r="O56" s="108"/>
      <c r="P56" s="128"/>
      <c r="Q56" s="107"/>
    </row>
    <row r="57" spans="1:17" s="106" customFormat="1" ht="13.5" customHeight="1">
      <c r="A57" s="120" t="s">
        <v>29</v>
      </c>
      <c r="B57" s="115">
        <f>IF($D57="","",VLOOKUP($D57,'[1]四男準備名單'!$A$8:$P$70,15))</f>
        <v>0</v>
      </c>
      <c r="C57" s="115">
        <f>IF($D57="","",VLOOKUP($D57,'[1]四男準備名單'!$A$8:$P$70,16))</f>
        <v>0</v>
      </c>
      <c r="D57" s="114">
        <v>57</v>
      </c>
      <c r="E57" s="115" t="str">
        <f>UPPER(IF($D57="","",VLOOKUP($D57,'[1]四男準備名單'!$A$8:$P$70,2)))</f>
        <v>陳證翔</v>
      </c>
      <c r="F57" s="115"/>
      <c r="G57" s="115" t="str">
        <f>IF($D57="","",VLOOKUP($D57,'[1]四男準備名單'!$A$8:$P$70,4))</f>
        <v>市立三民區民族國小</v>
      </c>
      <c r="H57" s="119"/>
      <c r="I57" s="118">
        <f>UPPER(IF(OR(H58="a",H58="as"),E57,IF(OR(H58="b",H58="bs"),E58,)))</f>
      </c>
      <c r="J57" s="129"/>
      <c r="K57" s="111"/>
      <c r="L57" s="128"/>
      <c r="M57" s="108"/>
      <c r="N57" s="108"/>
      <c r="O57" s="108"/>
      <c r="P57" s="128"/>
      <c r="Q57" s="107"/>
    </row>
    <row r="58" spans="1:17" s="106" customFormat="1" ht="13.5" customHeight="1">
      <c r="A58" s="120" t="s">
        <v>28</v>
      </c>
      <c r="B58" s="115">
        <f>IF($D58="","",VLOOKUP($D58,'[1]四男準備名單'!$A$8:$P$70,15))</f>
        <v>0</v>
      </c>
      <c r="C58" s="115">
        <f>IF($D58="","",VLOOKUP($D58,'[1]四男準備名單'!$A$8:$P$70,16))</f>
        <v>0</v>
      </c>
      <c r="D58" s="114">
        <v>63</v>
      </c>
      <c r="E58" s="115" t="str">
        <f>UPPER(IF($D58="","",VLOOKUP($D58,'[1]四男準備名單'!$A$8:$P$70,2)))</f>
        <v>陳宥霖</v>
      </c>
      <c r="F58" s="115"/>
      <c r="G58" s="115" t="str">
        <f>IF($D58="","",VLOOKUP($D58,'[1]四男準備名單'!$A$8:$P$70,4))</f>
        <v>市立億載國小</v>
      </c>
      <c r="H58" s="112"/>
      <c r="I58" s="111"/>
      <c r="J58" s="109"/>
      <c r="K58" s="127" t="s">
        <v>14</v>
      </c>
      <c r="L58" s="126"/>
      <c r="M58" s="118">
        <f>UPPER(IF(OR(L58="a",L58="as"),K56,IF(OR(L58="b",L58="bs"),K60,)))</f>
      </c>
      <c r="N58" s="125"/>
      <c r="O58" s="108"/>
      <c r="P58" s="128"/>
      <c r="Q58" s="107"/>
    </row>
    <row r="59" spans="1:17" s="106" customFormat="1" ht="13.5" customHeight="1">
      <c r="A59" s="120" t="s">
        <v>27</v>
      </c>
      <c r="B59" s="115">
        <f>IF($D59="","",VLOOKUP($D59,'[1]四男準備名單'!$A$8:$P$70,15))</f>
        <v>0</v>
      </c>
      <c r="C59" s="115">
        <f>IF($D59="","",VLOOKUP($D59,'[1]四男準備名單'!$A$8:$P$70,16))</f>
        <v>0</v>
      </c>
      <c r="D59" s="114">
        <v>33</v>
      </c>
      <c r="E59" s="115" t="str">
        <f>UPPER(IF($D59="","",VLOOKUP($D59,'[1]四男準備名單'!$A$8:$P$70,2)))</f>
        <v>張書維</v>
      </c>
      <c r="F59" s="115"/>
      <c r="G59" s="115" t="str">
        <f>IF($D59="","",VLOOKUP($D59,'[1]四男準備名單'!$A$8:$P$70,4))</f>
        <v>市立黎明國小</v>
      </c>
      <c r="H59" s="119"/>
      <c r="I59" s="118">
        <f>UPPER(IF(OR(H60="a",H60="as"),E59,IF(OR(H60="b",H60="bs"),E60,)))</f>
      </c>
      <c r="J59" s="125"/>
      <c r="K59" s="124"/>
      <c r="L59" s="123"/>
      <c r="M59" s="111"/>
      <c r="N59" s="130"/>
      <c r="O59" s="108"/>
      <c r="P59" s="128"/>
      <c r="Q59" s="107"/>
    </row>
    <row r="60" spans="1:17" s="106" customFormat="1" ht="13.5" customHeight="1">
      <c r="A60" s="120" t="s">
        <v>26</v>
      </c>
      <c r="B60" s="115">
        <f>IF($D60="","",VLOOKUP($D60,'[1]四男準備名單'!$A$8:$P$70,15))</f>
        <v>0</v>
      </c>
      <c r="C60" s="115">
        <f>IF($D60="","",VLOOKUP($D60,'[1]四男準備名單'!$A$8:$P$70,16))</f>
        <v>0</v>
      </c>
      <c r="D60" s="114">
        <v>47</v>
      </c>
      <c r="E60" s="115" t="str">
        <f>UPPER(IF($D60="","",VLOOKUP($D60,'[1]四男準備名單'!$A$8:$P$70,2)))</f>
        <v>梁天樂</v>
      </c>
      <c r="F60" s="115"/>
      <c r="G60" s="115" t="str">
        <f>IF($D60="","",VLOOKUP($D60,'[1]四男準備名單'!$A$8:$P$70,4))</f>
        <v>縣立花壇國小</v>
      </c>
      <c r="H60" s="112"/>
      <c r="I60" s="111"/>
      <c r="J60" s="122"/>
      <c r="K60" s="118">
        <f>UPPER(IF(OR(J60="a",J60="as"),I59,IF(OR(J60="b",J60="bs"),I61,)))</f>
      </c>
      <c r="L60" s="121"/>
      <c r="M60" s="108"/>
      <c r="N60" s="128"/>
      <c r="O60" s="108"/>
      <c r="P60" s="128"/>
      <c r="Q60" s="107"/>
    </row>
    <row r="61" spans="1:17" s="106" customFormat="1" ht="13.5" customHeight="1">
      <c r="A61" s="120" t="s">
        <v>25</v>
      </c>
      <c r="B61" s="115">
        <f>IF($D61="","",VLOOKUP($D61,'[1]四男準備名單'!$A$8:$P$70,15))</f>
        <v>0</v>
      </c>
      <c r="C61" s="115">
        <f>IF($D61="","",VLOOKUP($D61,'[1]四男準備名單'!$A$8:$P$70,16))</f>
        <v>0</v>
      </c>
      <c r="D61" s="114">
        <v>48</v>
      </c>
      <c r="E61" s="115" t="str">
        <f>UPPER(IF($D61="","",VLOOKUP($D61,'[1]四男準備名單'!$A$8:$P$70,2)))</f>
        <v>黃騰葦</v>
      </c>
      <c r="F61" s="115"/>
      <c r="G61" s="115" t="str">
        <f>IF($D61="","",VLOOKUP($D61,'[1]四男準備名單'!$A$8:$P$70,4))</f>
        <v>縣立永豐國小</v>
      </c>
      <c r="H61" s="119"/>
      <c r="I61" s="118">
        <f>UPPER(IF(OR(H62="a",H62="as"),E61,IF(OR(H62="b",H62="bs"),E62,)))</f>
      </c>
      <c r="J61" s="117"/>
      <c r="K61" s="111"/>
      <c r="L61" s="109"/>
      <c r="M61" s="108"/>
      <c r="N61" s="128"/>
      <c r="O61" s="108"/>
      <c r="P61" s="128"/>
      <c r="Q61" s="107"/>
    </row>
    <row r="62" spans="1:17" s="106" customFormat="1" ht="13.5" customHeight="1">
      <c r="A62" s="116" t="s">
        <v>24</v>
      </c>
      <c r="B62" s="115" t="str">
        <f>IF($D62="","",VLOOKUP($D62,'[1]四男準備名單'!$A$8:$P$70,15))</f>
        <v>10歲/51名</v>
      </c>
      <c r="C62" s="115">
        <f>IF($D62="","",VLOOKUP($D62,'[1]四男準備名單'!$A$8:$P$70,16))</f>
        <v>11</v>
      </c>
      <c r="D62" s="114">
        <v>51</v>
      </c>
      <c r="E62" s="113" t="str">
        <f>UPPER(IF($D62="","",VLOOKUP($D62,'[1]四男準備名單'!$A$8:$P$70,2)))</f>
        <v>賴柏特</v>
      </c>
      <c r="F62" s="113"/>
      <c r="G62" s="113" t="str">
        <f>IF($D62="","",VLOOKUP($D62,'[1]四男準備名單'!$A$8:$P$70,4))</f>
        <v>市立崇學國小</v>
      </c>
      <c r="H62" s="112"/>
      <c r="I62" s="111"/>
      <c r="J62" s="108"/>
      <c r="K62" s="109"/>
      <c r="L62" s="110"/>
      <c r="M62" s="127" t="s">
        <v>14</v>
      </c>
      <c r="N62" s="126"/>
      <c r="O62" s="118">
        <f>UPPER(IF(OR(N62="a",N62="as"),M58,IF(OR(N62="b",N62="bs"),M66,)))</f>
      </c>
      <c r="P62" s="117"/>
      <c r="Q62" s="107"/>
    </row>
    <row r="63" spans="1:17" s="106" customFormat="1" ht="13.5" customHeight="1">
      <c r="A63" s="116" t="s">
        <v>23</v>
      </c>
      <c r="B63" s="115" t="str">
        <f>IF($D63="","",VLOOKUP($D63,'[1]四男準備名單'!$A$8:$P$70,15))</f>
        <v>10歲/57名</v>
      </c>
      <c r="C63" s="115">
        <f>IF($D63="","",VLOOKUP($D63,'[1]四男準備名單'!$A$8:$P$70,16))</f>
        <v>13</v>
      </c>
      <c r="D63" s="114">
        <v>54</v>
      </c>
      <c r="E63" s="113" t="str">
        <f>UPPER(IF($D63="","",VLOOKUP($D63,'[1]四男準備名單'!$A$8:$P$70,2)))</f>
        <v>李承翰</v>
      </c>
      <c r="F63" s="113"/>
      <c r="G63" s="113" t="str">
        <f>IF($D63="","",VLOOKUP($D63,'[1]四男準備名單'!$A$8:$P$70,4))</f>
        <v>市立崇學國小</v>
      </c>
      <c r="H63" s="119"/>
      <c r="I63" s="118">
        <f>UPPER(IF(OR(H64="a",H64="as"),E63,IF(OR(H64="b",H64="bs"),E64,)))</f>
      </c>
      <c r="J63" s="125"/>
      <c r="K63" s="108"/>
      <c r="L63" s="108"/>
      <c r="M63" s="108"/>
      <c r="N63" s="128"/>
      <c r="O63" s="111"/>
      <c r="P63" s="109"/>
      <c r="Q63" s="107"/>
    </row>
    <row r="64" spans="1:17" s="106" customFormat="1" ht="13.5" customHeight="1">
      <c r="A64" s="120" t="s">
        <v>22</v>
      </c>
      <c r="B64" s="115">
        <f>IF($D64="","",VLOOKUP($D64,'[1]四男準備名單'!$A$8:$P$70,15))</f>
        <v>0</v>
      </c>
      <c r="C64" s="115">
        <f>IF($D64="","",VLOOKUP($D64,'[1]四男準備名單'!$A$8:$P$70,16))</f>
        <v>0</v>
      </c>
      <c r="D64" s="114">
        <v>35</v>
      </c>
      <c r="E64" s="115" t="str">
        <f>UPPER(IF($D64="","",VLOOKUP($D64,'[1]四男準備名單'!$A$8:$P$70,2)))</f>
        <v>王證維</v>
      </c>
      <c r="F64" s="115"/>
      <c r="G64" s="115" t="str">
        <f>IF($D64="","",VLOOKUP($D64,'[1]四男準備名單'!$A$8:$P$70,4))</f>
        <v>市立三民區民族國小</v>
      </c>
      <c r="H64" s="112"/>
      <c r="I64" s="111"/>
      <c r="J64" s="122"/>
      <c r="K64" s="118">
        <f>UPPER(IF(OR(J64="a",J64="as"),I63,IF(OR(J64="b",J64="bs"),I65,)))</f>
      </c>
      <c r="L64" s="125"/>
      <c r="M64" s="108"/>
      <c r="N64" s="128"/>
      <c r="O64" s="108"/>
      <c r="P64" s="109"/>
      <c r="Q64" s="107"/>
    </row>
    <row r="65" spans="1:17" s="106" customFormat="1" ht="13.5" customHeight="1">
      <c r="A65" s="120" t="s">
        <v>21</v>
      </c>
      <c r="B65" s="115">
        <f>IF($D65="","",VLOOKUP($D65,'[1]四男準備名單'!$A$8:$P$70,15))</f>
        <v>0</v>
      </c>
      <c r="C65" s="115">
        <f>IF($D65="","",VLOOKUP($D65,'[1]四男準備名單'!$A$8:$P$70,16))</f>
        <v>0</v>
      </c>
      <c r="D65" s="114">
        <v>64</v>
      </c>
      <c r="E65" s="115" t="str">
        <f>UPPER(IF($D65="","",VLOOKUP($D65,'[1]四男準備名單'!$A$8:$P$70,2)))</f>
        <v>吳柏匀</v>
      </c>
      <c r="F65" s="115"/>
      <c r="G65" s="115" t="str">
        <f>IF($D65="","",VLOOKUP($D65,'[1]四男準備名單'!$A$8:$P$70,4))</f>
        <v>市立億載國小</v>
      </c>
      <c r="H65" s="119"/>
      <c r="I65" s="118">
        <f>UPPER(IF(OR(H66="a",H66="as"),E65,IF(OR(H66="b",H66="bs"),E66,)))</f>
      </c>
      <c r="J65" s="129"/>
      <c r="K65" s="111"/>
      <c r="L65" s="128"/>
      <c r="M65" s="108"/>
      <c r="N65" s="128"/>
      <c r="O65" s="108"/>
      <c r="P65" s="109"/>
      <c r="Q65" s="107"/>
    </row>
    <row r="66" spans="1:17" s="106" customFormat="1" ht="13.5" customHeight="1">
      <c r="A66" s="120" t="s">
        <v>20</v>
      </c>
      <c r="B66" s="115">
        <f>IF($D66="","",VLOOKUP($D66,'[1]四男準備名單'!$A$8:$P$70,15))</f>
        <v>0</v>
      </c>
      <c r="C66" s="115">
        <f>IF($D66="","",VLOOKUP($D66,'[1]四男準備名單'!$A$8:$P$70,16))</f>
        <v>0</v>
      </c>
      <c r="D66" s="114">
        <v>9</v>
      </c>
      <c r="E66" s="115" t="str">
        <f>UPPER(IF($D66="","",VLOOKUP($D66,'[1]四男準備名單'!$A$8:$P$70,2)))</f>
        <v>吳紹瑋</v>
      </c>
      <c r="F66" s="115"/>
      <c r="G66" s="115" t="str">
        <f>IF($D66="","",VLOOKUP($D66,'[1]四男準備名單'!$A$8:$P$70,4))</f>
        <v>縣立僑光國小</v>
      </c>
      <c r="H66" s="112"/>
      <c r="I66" s="111"/>
      <c r="J66" s="109"/>
      <c r="K66" s="127" t="s">
        <v>14</v>
      </c>
      <c r="L66" s="126"/>
      <c r="M66" s="118">
        <f>UPPER(IF(OR(L66="a",L66="as"),K64,IF(OR(L66="b",L66="bs"),K68,)))</f>
      </c>
      <c r="N66" s="117"/>
      <c r="O66" s="108"/>
      <c r="P66" s="109"/>
      <c r="Q66" s="107"/>
    </row>
    <row r="67" spans="1:17" s="106" customFormat="1" ht="13.5" customHeight="1">
      <c r="A67" s="120" t="s">
        <v>19</v>
      </c>
      <c r="B67" s="115">
        <f>IF($D67="","",VLOOKUP($D67,'[1]四男準備名單'!$A$8:$P$70,15))</f>
        <v>0</v>
      </c>
      <c r="C67" s="115">
        <f>IF($D67="","",VLOOKUP($D67,'[1]四男準備名單'!$A$8:$P$70,16))</f>
        <v>0</v>
      </c>
      <c r="D67" s="114">
        <v>23</v>
      </c>
      <c r="E67" s="115" t="str">
        <f>UPPER(IF($D67="","",VLOOKUP($D67,'[1]四男準備名單'!$A$8:$P$70,2)))</f>
        <v>謝以恩</v>
      </c>
      <c r="F67" s="115"/>
      <c r="G67" s="115" t="str">
        <f>IF($D67="","",VLOOKUP($D67,'[1]四男準備名單'!$A$8:$P$70,4))</f>
        <v>市立陽明國小</v>
      </c>
      <c r="H67" s="119"/>
      <c r="I67" s="118">
        <f>UPPER(IF(OR(H68="a",H68="as"),E67,IF(OR(H68="b",H68="bs"),E68,)))</f>
      </c>
      <c r="J67" s="125"/>
      <c r="K67" s="124"/>
      <c r="L67" s="123"/>
      <c r="M67" s="111"/>
      <c r="N67" s="108"/>
      <c r="O67" s="108"/>
      <c r="P67" s="108"/>
      <c r="Q67" s="107"/>
    </row>
    <row r="68" spans="1:17" s="106" customFormat="1" ht="13.5" customHeight="1">
      <c r="A68" s="120" t="s">
        <v>18</v>
      </c>
      <c r="B68" s="115">
        <f>IF($D68="","",VLOOKUP($D68,'[1]四男準備名單'!$A$8:$P$70,15))</f>
        <v>0</v>
      </c>
      <c r="C68" s="115">
        <f>IF($D68="","",VLOOKUP($D68,'[1]四男準備名單'!$A$8:$P$70,16))</f>
        <v>0</v>
      </c>
      <c r="D68" s="114">
        <v>52</v>
      </c>
      <c r="E68" s="115" t="str">
        <f>UPPER(IF($D68="","",VLOOKUP($D68,'[1]四男準備名單'!$A$8:$P$70,2)))</f>
        <v>王政穎</v>
      </c>
      <c r="F68" s="115"/>
      <c r="G68" s="115" t="str">
        <f>IF($D68="","",VLOOKUP($D68,'[1]四男準備名單'!$A$8:$P$70,4))</f>
        <v>市立崇學國小</v>
      </c>
      <c r="H68" s="112"/>
      <c r="I68" s="111"/>
      <c r="J68" s="122"/>
      <c r="K68" s="118">
        <f>UPPER(IF(OR(J68="a",J68="as"),I67,IF(OR(J68="b",J68="bs"),I69,)))</f>
      </c>
      <c r="L68" s="121"/>
      <c r="M68" s="108"/>
      <c r="N68" s="108"/>
      <c r="O68" s="108"/>
      <c r="P68" s="108"/>
      <c r="Q68" s="107"/>
    </row>
    <row r="69" spans="1:17" s="106" customFormat="1" ht="13.5" customHeight="1">
      <c r="A69" s="120" t="s">
        <v>17</v>
      </c>
      <c r="B69" s="115">
        <f>IF($D69="","",VLOOKUP($D69,'[1]四男準備名單'!$A$8:$P$70,15))</f>
        <v>0</v>
      </c>
      <c r="C69" s="115">
        <f>IF($D69="","",VLOOKUP($D69,'[1]四男準備名單'!$A$8:$P$70,16))</f>
        <v>0</v>
      </c>
      <c r="D69" s="114">
        <v>37</v>
      </c>
      <c r="E69" s="115" t="str">
        <f>UPPER(IF($D69="","",VLOOKUP($D69,'[1]四男準備名單'!$A$8:$P$70,2)))</f>
        <v>蘇怙</v>
      </c>
      <c r="F69" s="115"/>
      <c r="G69" s="115" t="str">
        <f>IF($D69="","",VLOOKUP($D69,'[1]四男準備名單'!$A$8:$P$70,4))</f>
        <v>市立三民區民族國小</v>
      </c>
      <c r="H69" s="119"/>
      <c r="I69" s="118">
        <f>UPPER(IF(OR(H70="a",H70="as"),E69,IF(OR(H70="b",H70="bs"),E70,)))</f>
      </c>
      <c r="J69" s="117"/>
      <c r="K69" s="111"/>
      <c r="L69" s="109"/>
      <c r="M69" s="108"/>
      <c r="N69" s="108"/>
      <c r="O69" s="108"/>
      <c r="P69" s="108"/>
      <c r="Q69" s="107"/>
    </row>
    <row r="70" spans="1:17" s="106" customFormat="1" ht="13.5" customHeight="1">
      <c r="A70" s="116" t="s">
        <v>16</v>
      </c>
      <c r="B70" s="115">
        <f>IF($D70="","",VLOOKUP($D70,'[1]四男準備名單'!$A$8:$P$70,15))</f>
        <v>0</v>
      </c>
      <c r="C70" s="115">
        <f>IF($D70="","",VLOOKUP($D70,'[1]四男準備名單'!$A$8:$P$70,16))</f>
        <v>2</v>
      </c>
      <c r="D70" s="114">
        <v>11</v>
      </c>
      <c r="E70" s="113" t="str">
        <f>UPPER(IF($D70="","",VLOOKUP($D70,'[1]四男準備名單'!$A$8:$P$70,2)))</f>
        <v>曹閔翔</v>
      </c>
      <c r="F70" s="113"/>
      <c r="G70" s="113" t="str">
        <f>IF($D70="","",VLOOKUP($D70,'[1]四男準備名單'!$A$8:$P$70,4))</f>
        <v>縣立花壇國小</v>
      </c>
      <c r="H70" s="112"/>
      <c r="I70" s="111"/>
      <c r="J70" s="108"/>
      <c r="K70" s="109"/>
      <c r="L70" s="110"/>
      <c r="M70" s="109"/>
      <c r="N70" s="109"/>
      <c r="O70" s="108"/>
      <c r="P70" s="108"/>
      <c r="Q70" s="107"/>
    </row>
    <row r="71" spans="1:17" s="55" customFormat="1" ht="6" customHeight="1">
      <c r="A71" s="88"/>
      <c r="B71" s="86"/>
      <c r="C71" s="86"/>
      <c r="D71" s="105"/>
      <c r="E71" s="103"/>
      <c r="F71" s="104"/>
      <c r="G71" s="103"/>
      <c r="H71" s="102"/>
      <c r="I71" s="71"/>
      <c r="J71" s="71"/>
      <c r="K71" s="83"/>
      <c r="L71" s="102"/>
      <c r="M71" s="83"/>
      <c r="N71" s="83"/>
      <c r="O71" s="71"/>
      <c r="P71" s="71"/>
      <c r="Q71" s="54"/>
    </row>
    <row r="72" spans="8:16" s="99" customFormat="1" ht="9" customHeight="1">
      <c r="H72" s="101"/>
      <c r="J72" s="101"/>
      <c r="L72" s="100"/>
      <c r="N72" s="101"/>
      <c r="P72" s="100"/>
    </row>
  </sheetData>
  <sheetProtection/>
  <mergeCells count="1">
    <mergeCell ref="A4:E4"/>
  </mergeCells>
  <conditionalFormatting sqref="F7:F70">
    <cfRule type="expression" priority="14" dxfId="5" stopIfTrue="1">
      <formula>AND($D7&lt;9,$C7&gt;0)</formula>
    </cfRule>
  </conditionalFormatting>
  <conditionalFormatting sqref="G7:G70">
    <cfRule type="expression" priority="13" dxfId="5" stopIfTrue="1">
      <formula>AND($D7&lt;17,$C7&gt;0)</formula>
    </cfRule>
  </conditionalFormatting>
  <conditionalFormatting sqref="K58 K42 K26 K10 K50 K34 K18 K66 M14 M30 M46 M62 M55 M23 M38">
    <cfRule type="expression" priority="10" dxfId="12" stopIfTrue="1">
      <formula>AND($M$1="CU",K10="Umpire")</formula>
    </cfRule>
    <cfRule type="expression" priority="11" dxfId="11" stopIfTrue="1">
      <formula>AND($M$1="CU",K10&lt;&gt;"Umpire",L10&lt;&gt;"")</formula>
    </cfRule>
    <cfRule type="expression" priority="12" dxfId="10" stopIfTrue="1">
      <formula>AND($M$1="CU",K10&lt;&gt;"Umpire")</formula>
    </cfRule>
  </conditionalFormatting>
  <conditionalFormatting sqref="K8 K12 K16 K20 K24 K28 K32 K36 K40 K44 K48 K52 K56 K60 K64 K68 M18 M26 M34 M42 M50 M58 M66 O14 O30 O46 O62 O38 M10">
    <cfRule type="expression" priority="8" dxfId="5" stopIfTrue="1">
      <formula>J8="as"</formula>
    </cfRule>
    <cfRule type="expression" priority="9" dxfId="5" stopIfTrue="1">
      <formula>J8="bs"</formula>
    </cfRule>
  </conditionalFormatting>
  <conditionalFormatting sqref="O54 I9 I11 I13 I15 I17 I19 I21 I23 I25 I27 I29 I31 I33 I35 I37 I39 I41 I43 I45 I47 I49 I51 I53 I55 I57 I59 I61 I63 I65 I67 I69 O22">
    <cfRule type="expression" priority="6" dxfId="5" stopIfTrue="1">
      <formula>H10="as"</formula>
    </cfRule>
    <cfRule type="expression" priority="7" dxfId="5" stopIfTrue="1">
      <formula>H10="bs"</formula>
    </cfRule>
  </conditionalFormatting>
  <conditionalFormatting sqref="B7:B70">
    <cfRule type="cellIs" priority="4" dxfId="3" operator="equal" stopIfTrue="1">
      <formula>"QA"</formula>
    </cfRule>
    <cfRule type="cellIs" priority="5" dxfId="3"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3" dxfId="2" stopIfTrue="1">
      <formula>$M$1="CU"</formula>
    </cfRule>
  </conditionalFormatting>
  <conditionalFormatting sqref="D7:D70">
    <cfRule type="expression" priority="2" dxfId="0" stopIfTrue="1">
      <formula>$D7&lt;17</formula>
    </cfRule>
  </conditionalFormatting>
  <conditionalFormatting sqref="D7">
    <cfRule type="expression" priority="1" dxfId="0"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O10" sqref="O10"/>
    </sheetView>
  </sheetViews>
  <sheetFormatPr defaultColWidth="9.140625" defaultRowHeight="12.75"/>
  <cols>
    <col min="1" max="1" width="3.28125" style="0" customWidth="1"/>
    <col min="2" max="2" width="3.28125" style="0" hidden="1" customWidth="1"/>
    <col min="3" max="3" width="4.7109375" style="0" customWidth="1"/>
    <col min="4" max="4" width="4.28125" style="0" hidden="1" customWidth="1"/>
    <col min="5" max="5" width="12.7109375" style="0" customWidth="1"/>
    <col min="6" max="6" width="7.7109375" style="0" customWidth="1"/>
    <col min="7" max="7" width="5.8515625" style="0" customWidth="1"/>
    <col min="8" max="8" width="9.421875" style="97" customWidth="1"/>
    <col min="9" max="9" width="10.7109375" style="0" customWidth="1"/>
    <col min="10" max="10" width="1.7109375" style="97" customWidth="1"/>
    <col min="11" max="11" width="10.7109375" style="0" customWidth="1"/>
    <col min="12" max="12" width="1.7109375" style="98" customWidth="1"/>
    <col min="13" max="13" width="10.7109375" style="0" customWidth="1"/>
    <col min="14" max="14" width="1.7109375" style="97" customWidth="1"/>
    <col min="15" max="15" width="10.7109375" style="0" customWidth="1"/>
    <col min="16" max="16" width="1.7109375" style="98" customWidth="1"/>
    <col min="17" max="17" width="0" style="0" hidden="1" customWidth="1"/>
    <col min="18" max="18" width="8.7109375" style="0" customWidth="1"/>
    <col min="19" max="19" width="9.140625" style="0" hidden="1" customWidth="1"/>
  </cols>
  <sheetData>
    <row r="1" spans="1:16" s="9" customFormat="1" ht="21.75" customHeight="1">
      <c r="A1" s="1" t="str">
        <f>'[2]Week SetUp'!$A$6</f>
        <v>四年級女單</v>
      </c>
      <c r="B1" s="2"/>
      <c r="C1" s="3"/>
      <c r="D1" s="3"/>
      <c r="E1" s="3"/>
      <c r="F1" s="3"/>
      <c r="G1" s="3"/>
      <c r="H1" s="4"/>
      <c r="I1" s="5" t="s">
        <v>119</v>
      </c>
      <c r="J1" s="4"/>
      <c r="K1" s="6"/>
      <c r="L1" s="4"/>
      <c r="M1" s="4" t="s">
        <v>0</v>
      </c>
      <c r="N1" s="4"/>
      <c r="O1" s="7"/>
      <c r="P1" s="8"/>
    </row>
    <row r="2" spans="1:16" s="15" customFormat="1" ht="12.75">
      <c r="A2" s="10" t="str">
        <f>'[2]Week SetUp'!$A$8</f>
        <v>第十四屆福興盃全國大專暨青少年網球錦標賽</v>
      </c>
      <c r="B2" s="11"/>
      <c r="C2" s="12"/>
      <c r="D2" s="12"/>
      <c r="E2" s="12"/>
      <c r="F2" s="12"/>
      <c r="G2" s="12"/>
      <c r="H2" s="13"/>
      <c r="I2" s="14"/>
      <c r="J2" s="13"/>
      <c r="K2" s="6"/>
      <c r="L2" s="13"/>
      <c r="M2" s="12"/>
      <c r="N2" s="13"/>
      <c r="O2" s="12"/>
      <c r="P2" s="13"/>
    </row>
    <row r="3" spans="1:16" s="22" customFormat="1" ht="11.25" customHeight="1">
      <c r="A3" s="16" t="s">
        <v>120</v>
      </c>
      <c r="B3" s="17"/>
      <c r="C3" s="17"/>
      <c r="D3" s="17"/>
      <c r="E3" s="18"/>
      <c r="F3" s="16" t="s">
        <v>121</v>
      </c>
      <c r="G3" s="17"/>
      <c r="H3" s="19"/>
      <c r="I3" s="16" t="s">
        <v>122</v>
      </c>
      <c r="J3" s="20"/>
      <c r="K3" s="17"/>
      <c r="L3" s="20"/>
      <c r="M3" s="17"/>
      <c r="N3" s="19"/>
      <c r="O3" s="18"/>
      <c r="P3" s="21" t="s">
        <v>123</v>
      </c>
    </row>
    <row r="4" spans="1:16" s="28" customFormat="1" ht="11.25" customHeight="1" thickBot="1">
      <c r="A4" s="226" t="s">
        <v>137</v>
      </c>
      <c r="B4" s="226"/>
      <c r="C4" s="226"/>
      <c r="D4" s="23"/>
      <c r="E4" s="23"/>
      <c r="F4" s="23" t="str">
        <f>'[2]Week SetUp'!$C$10</f>
        <v>中山網球場</v>
      </c>
      <c r="G4" s="23"/>
      <c r="H4" s="24"/>
      <c r="I4" s="25">
        <f>'[2]Week SetUp'!$D$10</f>
        <v>0</v>
      </c>
      <c r="J4" s="24"/>
      <c r="K4" s="26"/>
      <c r="L4" s="24"/>
      <c r="M4" s="23"/>
      <c r="N4" s="24"/>
      <c r="O4" s="23"/>
      <c r="P4" s="27" t="str">
        <f>'[2]Week SetUp'!$E$10</f>
        <v>李朝裕</v>
      </c>
    </row>
    <row r="5" spans="1:16" s="36" customFormat="1" ht="9.75">
      <c r="A5" s="29"/>
      <c r="B5" s="30" t="s">
        <v>5</v>
      </c>
      <c r="C5" s="31" t="s">
        <v>102</v>
      </c>
      <c r="D5" s="31" t="s">
        <v>103</v>
      </c>
      <c r="E5" s="32" t="s">
        <v>104</v>
      </c>
      <c r="F5" s="33"/>
      <c r="G5" s="32" t="s">
        <v>105</v>
      </c>
      <c r="H5" s="34"/>
      <c r="I5" s="31" t="s">
        <v>106</v>
      </c>
      <c r="J5" s="34"/>
      <c r="K5" s="31" t="s">
        <v>108</v>
      </c>
      <c r="L5" s="34"/>
      <c r="M5" s="31" t="s">
        <v>109</v>
      </c>
      <c r="N5" s="34"/>
      <c r="O5" s="31" t="s">
        <v>112</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IF($D7="","",VLOOKUP($D7,'[2]女單準備名單'!$A$7:$P$38,15))</f>
        <v>0</v>
      </c>
      <c r="C7" s="45">
        <v>1</v>
      </c>
      <c r="D7" s="46">
        <v>15</v>
      </c>
      <c r="E7" s="47" t="str">
        <f>UPPER(IF($D7="","",VLOOKUP($D7,'[2]女單準備名單'!$A$7:$P$38,2)))</f>
        <v>朱秝亞</v>
      </c>
      <c r="F7" s="47"/>
      <c r="G7" s="47" t="str">
        <f>IF($D7="","",VLOOKUP($D7,'[2]女單準備名單'!$A$7:$P$38,4))</f>
        <v>高雄市大社區馬禮遜美國學校</v>
      </c>
      <c r="H7" s="48"/>
      <c r="I7" s="49"/>
      <c r="J7" s="49"/>
      <c r="K7" s="49"/>
      <c r="L7" s="49"/>
      <c r="M7" s="50"/>
      <c r="N7" s="51"/>
      <c r="O7" s="52"/>
      <c r="P7" s="53"/>
      <c r="Q7" s="54"/>
      <c r="S7" s="56" t="e">
        <f>#REF!</f>
        <v>#REF!</v>
      </c>
    </row>
    <row r="8" spans="1:19" s="55" customFormat="1" ht="9" customHeight="1">
      <c r="A8" s="57"/>
      <c r="B8" s="58"/>
      <c r="C8" s="58"/>
      <c r="D8" s="58"/>
      <c r="E8" s="49"/>
      <c r="F8" s="59"/>
      <c r="G8" s="60" t="s">
        <v>14</v>
      </c>
      <c r="H8" s="61"/>
      <c r="I8" s="62">
        <f>UPPER(IF(OR(H8="a",H8="as"),E7,IF(OR(H8="b",H8="bs"),E9,)))</f>
      </c>
      <c r="J8" s="62"/>
      <c r="K8" s="49"/>
      <c r="L8" s="49"/>
      <c r="M8" s="50"/>
      <c r="N8" s="51"/>
      <c r="O8" s="52"/>
      <c r="P8" s="53"/>
      <c r="Q8" s="54"/>
      <c r="S8" s="63" t="e">
        <f>#REF!</f>
        <v>#REF!</v>
      </c>
    </row>
    <row r="9" spans="1:19" s="55" customFormat="1" ht="9" customHeight="1">
      <c r="A9" s="57">
        <v>2</v>
      </c>
      <c r="B9" s="45">
        <f>IF($D9="","",VLOOKUP($D9,'[2]女單準備名單'!$A$7:$P$38,15))</f>
        <v>0</v>
      </c>
      <c r="C9" s="45">
        <f>IF($D9="","",VLOOKUP($D9,'[2]女單準備名單'!$A$7:$P$38,16))</f>
        <v>0</v>
      </c>
      <c r="D9" s="46">
        <v>22</v>
      </c>
      <c r="E9" s="45" t="str">
        <f>UPPER(IF($D9="","",VLOOKUP($D9,'[2]女單準備名單'!$A$7:$P$38,2)))</f>
        <v>BYE</v>
      </c>
      <c r="F9" s="45"/>
      <c r="G9" s="45">
        <f>IF($D9="","",VLOOKUP($D9,'[2]女單準備名單'!$A$7:$P$38,4))</f>
        <v>0</v>
      </c>
      <c r="H9" s="64"/>
      <c r="I9" s="65"/>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c r="K10" s="62">
        <f>UPPER(IF(OR(J10="a",J10="as"),I8,IF(OR(J10="b",J10="bs"),I12,)))</f>
      </c>
      <c r="L10" s="70"/>
      <c r="M10" s="71"/>
      <c r="N10" s="71"/>
      <c r="O10" s="52"/>
      <c r="P10" s="53"/>
      <c r="Q10" s="54"/>
      <c r="S10" s="63" t="e">
        <f>#REF!</f>
        <v>#REF!</v>
      </c>
    </row>
    <row r="11" spans="1:19" s="55" customFormat="1" ht="9" customHeight="1">
      <c r="A11" s="57">
        <v>3</v>
      </c>
      <c r="B11" s="45">
        <f>IF($D11="","",VLOOKUP($D11,'[2]女單準備名單'!$A$7:$P$38,15))</f>
        <v>0</v>
      </c>
      <c r="C11" s="45">
        <f>IF($D11="","",VLOOKUP($D11,'[2]女單準備名單'!$A$7:$P$38,16))</f>
        <v>0</v>
      </c>
      <c r="D11" s="46">
        <v>22</v>
      </c>
      <c r="E11" s="45" t="str">
        <f>UPPER(IF($D11="","",VLOOKUP($D11,'[2]女單準備名單'!$A$7:$P$38,2)))</f>
        <v>BYE</v>
      </c>
      <c r="F11" s="45"/>
      <c r="G11" s="45">
        <f>IF($D11="","",VLOOKUP($D11,'[2]女單準備名單'!$A$7:$P$38,4))</f>
        <v>0</v>
      </c>
      <c r="H11" s="48"/>
      <c r="I11" s="72"/>
      <c r="J11" s="73"/>
      <c r="K11" s="65"/>
      <c r="L11" s="74"/>
      <c r="M11" s="71"/>
      <c r="N11" s="71"/>
      <c r="O11" s="52"/>
      <c r="P11" s="53"/>
      <c r="Q11" s="54"/>
      <c r="S11" s="63" t="e">
        <f>#REF!</f>
        <v>#REF!</v>
      </c>
    </row>
    <row r="12" spans="1:19" s="55" customFormat="1" ht="9" customHeight="1">
      <c r="A12" s="57"/>
      <c r="B12" s="58"/>
      <c r="C12" s="58"/>
      <c r="D12" s="67"/>
      <c r="E12" s="49"/>
      <c r="F12" s="59"/>
      <c r="G12" s="60" t="s">
        <v>14</v>
      </c>
      <c r="H12" s="61"/>
      <c r="I12" s="62">
        <f>UPPER(IF(OR(H12="a",H12="as"),E11,IF(OR(H12="b",H12="bs"),E13,)))</f>
      </c>
      <c r="J12" s="75"/>
      <c r="K12" s="72"/>
      <c r="L12" s="76"/>
      <c r="M12" s="71"/>
      <c r="N12" s="71"/>
      <c r="O12" s="52"/>
      <c r="P12" s="53"/>
      <c r="Q12" s="54"/>
      <c r="S12" s="63" t="e">
        <f>#REF!</f>
        <v>#REF!</v>
      </c>
    </row>
    <row r="13" spans="1:19" s="55" customFormat="1" ht="9" customHeight="1">
      <c r="A13" s="57">
        <v>4</v>
      </c>
      <c r="B13" s="45">
        <f>IF($D13="","",VLOOKUP($D13,'[2]女單準備名單'!$A$7:$P$38,15))</f>
        <v>0</v>
      </c>
      <c r="C13" s="45">
        <f>IF($D13="","",VLOOKUP($D13,'[2]女單準備名單'!$A$7:$P$38,16))</f>
        <v>0</v>
      </c>
      <c r="D13" s="46">
        <v>9</v>
      </c>
      <c r="E13" s="45" t="str">
        <f>UPPER(IF($D13="","",VLOOKUP($D13,'[2]女單準備名單'!$A$7:$P$38,2)))</f>
        <v>蔡雨耘</v>
      </c>
      <c r="F13" s="45"/>
      <c r="G13" s="45" t="str">
        <f>IF($D13="","",VLOOKUP($D13,'[2]女單準備名單'!$A$7:$P$38,4))</f>
        <v>市立安順國小</v>
      </c>
      <c r="H13" s="77"/>
      <c r="I13" s="65"/>
      <c r="J13" s="49"/>
      <c r="K13" s="72"/>
      <c r="L13" s="76"/>
      <c r="M13" s="71"/>
      <c r="N13" s="71"/>
      <c r="O13" s="52"/>
      <c r="P13" s="53"/>
      <c r="Q13" s="54"/>
      <c r="S13" s="63" t="e">
        <f>#REF!</f>
        <v>#REF!</v>
      </c>
    </row>
    <row r="14" spans="1:19" s="55" customFormat="1" ht="9" customHeight="1">
      <c r="A14" s="57"/>
      <c r="B14" s="58"/>
      <c r="C14" s="58"/>
      <c r="D14" s="67"/>
      <c r="E14" s="49"/>
      <c r="F14" s="59"/>
      <c r="G14" s="78"/>
      <c r="H14" s="68"/>
      <c r="I14" s="49"/>
      <c r="J14" s="49"/>
      <c r="K14" s="60" t="s">
        <v>14</v>
      </c>
      <c r="L14" s="69"/>
      <c r="M14" s="62">
        <f>UPPER(IF(OR(L14="a",L14="as"),K10,IF(OR(L14="b",L14="bs"),K18,)))</f>
      </c>
      <c r="N14" s="70"/>
      <c r="O14" s="52"/>
      <c r="P14" s="53"/>
      <c r="Q14" s="54"/>
      <c r="S14" s="63" t="e">
        <f>#REF!</f>
        <v>#REF!</v>
      </c>
    </row>
    <row r="15" spans="1:19" s="55" customFormat="1" ht="9" customHeight="1">
      <c r="A15" s="57">
        <v>5</v>
      </c>
      <c r="B15" s="45">
        <f>IF($D15="","",VLOOKUP($D15,'[2]女單準備名單'!$A$7:$P$38,15))</f>
        <v>0</v>
      </c>
      <c r="C15" s="45">
        <f>IF($D15="","",VLOOKUP($D15,'[2]女單準備名單'!$A$7:$P$38,16))</f>
        <v>0</v>
      </c>
      <c r="D15" s="46">
        <v>7</v>
      </c>
      <c r="E15" s="45" t="str">
        <f>UPPER(IF($D15="","",VLOOKUP($D15,'[2]女單準備名單'!$A$7:$P$38,2)))</f>
        <v>歐子涵</v>
      </c>
      <c r="F15" s="45"/>
      <c r="G15" s="45" t="str">
        <f>IF($D15="","",VLOOKUP($D15,'[2]女單準備名單'!$A$7:$P$38,4))</f>
        <v>市立橫山國小</v>
      </c>
      <c r="H15" s="79"/>
      <c r="I15" s="49"/>
      <c r="J15" s="49"/>
      <c r="K15" s="49"/>
      <c r="L15" s="76"/>
      <c r="M15" s="65"/>
      <c r="N15" s="196"/>
      <c r="O15" s="50"/>
      <c r="P15" s="51"/>
      <c r="Q15" s="54"/>
      <c r="S15" s="63" t="e">
        <f>#REF!</f>
        <v>#REF!</v>
      </c>
    </row>
    <row r="16" spans="1:19" s="55" customFormat="1" ht="9" customHeight="1" thickBot="1">
      <c r="A16" s="57"/>
      <c r="B16" s="58"/>
      <c r="C16" s="58"/>
      <c r="D16" s="67"/>
      <c r="E16" s="49"/>
      <c r="F16" s="59"/>
      <c r="G16" s="60" t="s">
        <v>14</v>
      </c>
      <c r="H16" s="61"/>
      <c r="I16" s="62">
        <f>UPPER(IF(OR(H16="a",H16="as"),E15,IF(OR(H16="b",H16="bs"),E17,)))</f>
      </c>
      <c r="J16" s="62"/>
      <c r="K16" s="49"/>
      <c r="L16" s="76"/>
      <c r="M16" s="96"/>
      <c r="N16" s="196"/>
      <c r="O16" s="50"/>
      <c r="P16" s="51"/>
      <c r="Q16" s="54"/>
      <c r="S16" s="80" t="e">
        <f>#REF!</f>
        <v>#REF!</v>
      </c>
    </row>
    <row r="17" spans="1:17" s="55" customFormat="1" ht="9" customHeight="1">
      <c r="A17" s="57">
        <v>6</v>
      </c>
      <c r="B17" s="45">
        <f>IF($D17="","",VLOOKUP($D17,'[2]女單準備名單'!$A$7:$P$38,15))</f>
        <v>0</v>
      </c>
      <c r="C17" s="45">
        <f>IF($D17="","",VLOOKUP($D17,'[2]女單準備名單'!$A$7:$P$38,16))</f>
        <v>0</v>
      </c>
      <c r="D17" s="46">
        <v>22</v>
      </c>
      <c r="E17" s="45" t="str">
        <f>UPPER(IF($D17="","",VLOOKUP($D17,'[2]女單準備名單'!$A$7:$P$38,2)))</f>
        <v>BYE</v>
      </c>
      <c r="F17" s="45"/>
      <c r="G17" s="45">
        <f>IF($D17="","",VLOOKUP($D17,'[2]女單準備名單'!$A$7:$P$38,4))</f>
        <v>0</v>
      </c>
      <c r="H17" s="64"/>
      <c r="I17" s="65"/>
      <c r="J17" s="66"/>
      <c r="K17" s="49"/>
      <c r="L17" s="76"/>
      <c r="M17" s="96"/>
      <c r="N17" s="196"/>
      <c r="O17" s="50"/>
      <c r="P17" s="51"/>
      <c r="Q17" s="54"/>
    </row>
    <row r="18" spans="1:17" s="55" customFormat="1" ht="9" customHeight="1">
      <c r="A18" s="57"/>
      <c r="B18" s="58"/>
      <c r="C18" s="58"/>
      <c r="D18" s="67"/>
      <c r="E18" s="49"/>
      <c r="F18" s="59"/>
      <c r="G18" s="49"/>
      <c r="H18" s="68"/>
      <c r="I18" s="60" t="s">
        <v>14</v>
      </c>
      <c r="J18" s="69"/>
      <c r="K18" s="62">
        <f>UPPER(IF(OR(J18="a",J18="as"),I16,IF(OR(J18="b",J18="bs"),I20,)))</f>
      </c>
      <c r="L18" s="81"/>
      <c r="M18" s="96"/>
      <c r="N18" s="196"/>
      <c r="O18" s="50"/>
      <c r="P18" s="51"/>
      <c r="Q18" s="54"/>
    </row>
    <row r="19" spans="1:17" s="55" customFormat="1" ht="9" customHeight="1">
      <c r="A19" s="57">
        <v>7</v>
      </c>
      <c r="B19" s="45">
        <f>IF($D19="","",VLOOKUP($D19,'[2]女單準備名單'!$A$7:$P$38,15))</f>
        <v>0</v>
      </c>
      <c r="C19" s="45">
        <f>IF($D19="","",VLOOKUP($D19,'[2]女單準備名單'!$A$7:$P$38,16))</f>
        <v>0</v>
      </c>
      <c r="D19" s="46">
        <v>22</v>
      </c>
      <c r="E19" s="45" t="str">
        <f>UPPER(IF($D19="","",VLOOKUP($D19,'[2]女單準備名單'!$A$7:$P$38,2)))</f>
        <v>BYE</v>
      </c>
      <c r="F19" s="45"/>
      <c r="G19" s="45">
        <f>IF($D19="","",VLOOKUP($D19,'[2]女單準備名單'!$A$7:$P$38,4))</f>
        <v>0</v>
      </c>
      <c r="H19" s="48"/>
      <c r="I19" s="72"/>
      <c r="J19" s="73"/>
      <c r="K19" s="65"/>
      <c r="L19" s="71"/>
      <c r="M19" s="96"/>
      <c r="N19" s="196"/>
      <c r="O19" s="50"/>
      <c r="P19" s="51"/>
      <c r="Q19" s="54"/>
    </row>
    <row r="20" spans="1:17" s="55" customFormat="1" ht="9" customHeight="1">
      <c r="A20" s="57"/>
      <c r="B20" s="58"/>
      <c r="C20" s="58"/>
      <c r="D20" s="58"/>
      <c r="E20" s="49"/>
      <c r="F20" s="59"/>
      <c r="G20" s="60" t="s">
        <v>14</v>
      </c>
      <c r="H20" s="61"/>
      <c r="I20" s="62">
        <f>UPPER(IF(OR(H20="a",H20="as"),E19,IF(OR(H20="b",H20="bs"),E21,)))</f>
      </c>
      <c r="J20" s="75"/>
      <c r="K20" s="72"/>
      <c r="L20" s="71"/>
      <c r="M20" s="96"/>
      <c r="N20" s="196"/>
      <c r="O20" s="50"/>
      <c r="P20" s="51"/>
      <c r="Q20" s="54"/>
    </row>
    <row r="21" spans="1:17" s="55" customFormat="1" ht="9" customHeight="1">
      <c r="A21" s="44">
        <v>8</v>
      </c>
      <c r="B21" s="45">
        <f>IF($D21="","",VLOOKUP($D21,'[2]女單準備名單'!$A$7:$P$38,15))</f>
        <v>0</v>
      </c>
      <c r="C21" s="45">
        <v>6</v>
      </c>
      <c r="D21" s="46">
        <v>4</v>
      </c>
      <c r="E21" s="47" t="str">
        <f>UPPER(IF($D21="","",VLOOKUP($D21,'[2]女單準備名單'!$A$7:$P$38,2)))</f>
        <v>謝佳恩</v>
      </c>
      <c r="F21" s="47"/>
      <c r="G21" s="47" t="str">
        <f>IF($D21="","",VLOOKUP($D21,'[2]女單準備名單'!$A$7:$P$38,4))</f>
        <v>縣立瑞光國小</v>
      </c>
      <c r="H21" s="77"/>
      <c r="I21" s="65"/>
      <c r="J21" s="49"/>
      <c r="K21" s="72"/>
      <c r="L21" s="71"/>
      <c r="M21" s="96"/>
      <c r="N21" s="196"/>
      <c r="O21" s="50"/>
      <c r="P21" s="51"/>
      <c r="Q21" s="54"/>
    </row>
    <row r="22" spans="1:17" s="55" customFormat="1" ht="9" customHeight="1">
      <c r="A22" s="57"/>
      <c r="B22" s="58"/>
      <c r="C22" s="58"/>
      <c r="D22" s="58"/>
      <c r="E22" s="78"/>
      <c r="F22" s="82"/>
      <c r="G22" s="78"/>
      <c r="H22" s="68"/>
      <c r="I22" s="49"/>
      <c r="J22" s="49"/>
      <c r="K22" s="72"/>
      <c r="L22" s="83"/>
      <c r="M22" s="60" t="s">
        <v>14</v>
      </c>
      <c r="N22" s="69"/>
      <c r="O22" s="62">
        <f>UPPER(IF(OR(N22="a",N22="as"),M14,IF(OR(N22="b",N22="bs"),M30,)))</f>
      </c>
      <c r="P22" s="197"/>
      <c r="Q22" s="54"/>
    </row>
    <row r="23" spans="1:17" s="55" customFormat="1" ht="9" customHeight="1">
      <c r="A23" s="44">
        <v>9</v>
      </c>
      <c r="B23" s="45">
        <f>IF($D23="","",VLOOKUP($D23,'[2]女單準備名單'!$A$7:$P$38,15))</f>
        <v>0</v>
      </c>
      <c r="C23" s="45">
        <v>4</v>
      </c>
      <c r="D23" s="46">
        <v>18</v>
      </c>
      <c r="E23" s="47" t="str">
        <f>UPPER(IF($D23="","",VLOOKUP($D23,'[2]女單準備名單'!$A$7:$P$38,2)))</f>
        <v>鄭安潔</v>
      </c>
      <c r="F23" s="47"/>
      <c r="G23" s="47" t="str">
        <f>IF($D23="","",VLOOKUP($D23,'[2]女單準備名單'!$A$7:$P$38,4))</f>
        <v>縣立潮昇國小</v>
      </c>
      <c r="H23" s="48"/>
      <c r="I23" s="49"/>
      <c r="J23" s="49"/>
      <c r="K23" s="49"/>
      <c r="L23" s="71"/>
      <c r="M23" s="50"/>
      <c r="N23" s="196"/>
      <c r="O23" s="65"/>
      <c r="P23" s="196"/>
      <c r="Q23" s="54"/>
    </row>
    <row r="24" spans="1:17" s="55" customFormat="1" ht="9" customHeight="1">
      <c r="A24" s="57"/>
      <c r="B24" s="58"/>
      <c r="C24" s="58"/>
      <c r="D24" s="58"/>
      <c r="E24" s="49"/>
      <c r="F24" s="59"/>
      <c r="G24" s="60" t="s">
        <v>14</v>
      </c>
      <c r="H24" s="61"/>
      <c r="I24" s="62">
        <f>UPPER(IF(OR(H24="a",H24="as"),E23,IF(OR(H24="b",H24="bs"),E25,)))</f>
      </c>
      <c r="J24" s="62"/>
      <c r="K24" s="49"/>
      <c r="L24" s="71"/>
      <c r="M24" s="50"/>
      <c r="N24" s="196"/>
      <c r="O24" s="50"/>
      <c r="P24" s="196"/>
      <c r="Q24" s="54"/>
    </row>
    <row r="25" spans="1:17" s="55" customFormat="1" ht="9" customHeight="1">
      <c r="A25" s="57">
        <v>10</v>
      </c>
      <c r="B25" s="45">
        <f>IF($D25="","",VLOOKUP($D25,'[2]女單準備名單'!$A$7:$P$38,15))</f>
        <v>0</v>
      </c>
      <c r="C25" s="45">
        <f>IF($D25="","",VLOOKUP($D25,'[2]女單準備名單'!$A$7:$P$38,16))</f>
        <v>0</v>
      </c>
      <c r="D25" s="46">
        <v>22</v>
      </c>
      <c r="E25" s="45" t="str">
        <f>UPPER(IF($D25="","",VLOOKUP($D25,'[2]女單準備名單'!$A$7:$P$38,2)))</f>
        <v>BYE</v>
      </c>
      <c r="F25" s="45"/>
      <c r="G25" s="45">
        <f>IF($D25="","",VLOOKUP($D25,'[2]女單準備名單'!$A$7:$P$38,4))</f>
        <v>0</v>
      </c>
      <c r="H25" s="64"/>
      <c r="I25" s="65"/>
      <c r="J25" s="66"/>
      <c r="K25" s="49"/>
      <c r="L25" s="71"/>
      <c r="M25" s="50"/>
      <c r="N25" s="196"/>
      <c r="O25" s="50"/>
      <c r="P25" s="196"/>
      <c r="Q25" s="54"/>
    </row>
    <row r="26" spans="1:17" s="55" customFormat="1" ht="9" customHeight="1">
      <c r="A26" s="57"/>
      <c r="B26" s="58"/>
      <c r="C26" s="58"/>
      <c r="D26" s="67"/>
      <c r="E26" s="49"/>
      <c r="F26" s="59"/>
      <c r="G26" s="49"/>
      <c r="H26" s="68"/>
      <c r="I26" s="60" t="s">
        <v>14</v>
      </c>
      <c r="J26" s="69"/>
      <c r="K26" s="62">
        <f>UPPER(IF(OR(J26="a",J26="as"),I24,IF(OR(J26="b",J26="bs"),I28,)))</f>
      </c>
      <c r="L26" s="70"/>
      <c r="M26" s="50"/>
      <c r="N26" s="196"/>
      <c r="O26" s="50"/>
      <c r="P26" s="196"/>
      <c r="Q26" s="54"/>
    </row>
    <row r="27" spans="1:17" s="55" customFormat="1" ht="9" customHeight="1">
      <c r="A27" s="57">
        <v>11</v>
      </c>
      <c r="B27" s="45">
        <f>IF($D27="","",VLOOKUP($D27,'[2]女單準備名單'!$A$7:$P$38,15))</f>
        <v>0</v>
      </c>
      <c r="C27" s="45">
        <f>IF($D27="","",VLOOKUP($D27,'[2]女單準備名單'!$A$7:$P$38,16))</f>
        <v>0</v>
      </c>
      <c r="D27" s="46">
        <v>22</v>
      </c>
      <c r="E27" s="45" t="str">
        <f>UPPER(IF($D27="","",VLOOKUP($D27,'[2]女單準備名單'!$A$7:$P$38,2)))</f>
        <v>BYE</v>
      </c>
      <c r="F27" s="45"/>
      <c r="G27" s="45">
        <f>IF($D27="","",VLOOKUP($D27,'[2]女單準備名單'!$A$7:$P$38,4))</f>
        <v>0</v>
      </c>
      <c r="H27" s="48"/>
      <c r="I27" s="72"/>
      <c r="J27" s="73"/>
      <c r="K27" s="65"/>
      <c r="L27" s="74"/>
      <c r="M27" s="50"/>
      <c r="N27" s="196"/>
      <c r="O27" s="50"/>
      <c r="P27" s="196"/>
      <c r="Q27" s="54"/>
    </row>
    <row r="28" spans="1:17" s="55" customFormat="1" ht="9" customHeight="1">
      <c r="A28" s="44"/>
      <c r="B28" s="58"/>
      <c r="C28" s="58"/>
      <c r="D28" s="67"/>
      <c r="E28" s="49"/>
      <c r="F28" s="59"/>
      <c r="G28" s="60" t="s">
        <v>14</v>
      </c>
      <c r="H28" s="61"/>
      <c r="I28" s="62">
        <f>UPPER(IF(OR(H28="a",H28="as"),E27,IF(OR(H28="b",H28="bs"),E29,)))</f>
      </c>
      <c r="J28" s="75"/>
      <c r="K28" s="72"/>
      <c r="L28" s="76"/>
      <c r="M28" s="50"/>
      <c r="N28" s="196"/>
      <c r="O28" s="50"/>
      <c r="P28" s="196"/>
      <c r="Q28" s="54"/>
    </row>
    <row r="29" spans="1:17" s="55" customFormat="1" ht="9" customHeight="1">
      <c r="A29" s="57">
        <v>12</v>
      </c>
      <c r="B29" s="45">
        <f>IF($D29="","",VLOOKUP($D29,'[2]女單準備名單'!$A$7:$P$38,15))</f>
        <v>0</v>
      </c>
      <c r="C29" s="45">
        <f>IF($D29="","",VLOOKUP($D29,'[2]女單準備名單'!$A$7:$P$38,16))</f>
        <v>0</v>
      </c>
      <c r="D29" s="46">
        <v>11</v>
      </c>
      <c r="E29" s="45" t="str">
        <f>UPPER(IF($D29="","",VLOOKUP($D29,'[2]女單準備名單'!$A$7:$P$38,2)))</f>
        <v>揚清子</v>
      </c>
      <c r="F29" s="45"/>
      <c r="G29" s="45" t="str">
        <f>IF($D29="","",VLOOKUP($D29,'[2]女單準備名單'!$A$7:$P$38,4))</f>
        <v>市立黎明國小</v>
      </c>
      <c r="H29" s="77"/>
      <c r="I29" s="65"/>
      <c r="J29" s="49"/>
      <c r="K29" s="72"/>
      <c r="L29" s="76"/>
      <c r="M29" s="50"/>
      <c r="N29" s="196"/>
      <c r="O29" s="50"/>
      <c r="P29" s="196"/>
      <c r="Q29" s="54"/>
    </row>
    <row r="30" spans="1:17" s="55" customFormat="1" ht="9" customHeight="1">
      <c r="A30" s="57"/>
      <c r="B30" s="58"/>
      <c r="C30" s="58"/>
      <c r="D30" s="67"/>
      <c r="E30" s="49"/>
      <c r="F30" s="59"/>
      <c r="G30" s="78"/>
      <c r="H30" s="68"/>
      <c r="I30" s="49"/>
      <c r="J30" s="49"/>
      <c r="K30" s="60" t="s">
        <v>14</v>
      </c>
      <c r="L30" s="69"/>
      <c r="M30" s="62">
        <f>UPPER(IF(OR(L30="a",L30="as"),K26,IF(OR(L30="b",L30="bs"),K34,)))</f>
      </c>
      <c r="N30" s="198"/>
      <c r="O30" s="50"/>
      <c r="P30" s="196"/>
      <c r="Q30" s="54"/>
    </row>
    <row r="31" spans="1:17" s="55" customFormat="1" ht="9" customHeight="1">
      <c r="A31" s="57">
        <v>13</v>
      </c>
      <c r="B31" s="45">
        <f>IF($D31="","",VLOOKUP($D31,'[2]女單準備名單'!$A$7:$P$38,15))</f>
        <v>0</v>
      </c>
      <c r="C31" s="45">
        <f>IF($D31="","",VLOOKUP($D31,'[2]女單準備名單'!$A$7:$P$38,16))</f>
        <v>0</v>
      </c>
      <c r="D31" s="46">
        <v>17</v>
      </c>
      <c r="E31" s="45" t="str">
        <f>UPPER(IF($D31="","",VLOOKUP($D31,'[2]女單準備名單'!$A$7:$P$38,2)))</f>
        <v>聶淳嫻 </v>
      </c>
      <c r="F31" s="45"/>
      <c r="G31" s="45" t="str">
        <f>IF($D31="","",VLOOKUP($D31,'[2]女單準備名單'!$A$7:$P$38,4))</f>
        <v>縣立潮昇國小</v>
      </c>
      <c r="H31" s="79"/>
      <c r="I31" s="49"/>
      <c r="J31" s="49"/>
      <c r="K31" s="49"/>
      <c r="L31" s="76"/>
      <c r="M31" s="65"/>
      <c r="N31" s="199"/>
      <c r="O31" s="50"/>
      <c r="P31" s="196"/>
      <c r="Q31" s="54"/>
    </row>
    <row r="32" spans="1:17" s="55" customFormat="1" ht="9" customHeight="1">
      <c r="A32" s="57"/>
      <c r="B32" s="58"/>
      <c r="C32" s="58"/>
      <c r="D32" s="67">
        <v>1</v>
      </c>
      <c r="E32" s="49"/>
      <c r="F32" s="59"/>
      <c r="G32" s="60" t="s">
        <v>14</v>
      </c>
      <c r="H32" s="61"/>
      <c r="I32" s="62">
        <f>UPPER(IF(OR(H32="a",H32="as"),E31,IF(OR(H32="b",H32="bs"),E33,)))</f>
      </c>
      <c r="J32" s="62"/>
      <c r="K32" s="49"/>
      <c r="L32" s="76"/>
      <c r="M32" s="96"/>
      <c r="N32" s="199"/>
      <c r="O32" s="50"/>
      <c r="P32" s="196"/>
      <c r="Q32" s="54"/>
    </row>
    <row r="33" spans="1:17" s="55" customFormat="1" ht="9" customHeight="1">
      <c r="A33" s="57">
        <v>14</v>
      </c>
      <c r="B33" s="45">
        <f>IF($D33="","",VLOOKUP($D33,'[2]女單準備名單'!$A$7:$P$38,15))</f>
        <v>0</v>
      </c>
      <c r="C33" s="45">
        <f>IF($D33="","",VLOOKUP($D33,'[2]女單準備名單'!$A$7:$P$38,16))</f>
        <v>0</v>
      </c>
      <c r="D33" s="46">
        <v>5</v>
      </c>
      <c r="E33" s="45" t="str">
        <f>UPPER(IF($D33="","",VLOOKUP($D33,'[2]女單準備名單'!$A$7:$P$38,2)))</f>
        <v>林儀安</v>
      </c>
      <c r="F33" s="45"/>
      <c r="G33" s="45" t="str">
        <f>IF($D33="","",VLOOKUP($D33,'[2]女單準備名單'!$A$7:$P$38,4))</f>
        <v>市立三民區民族國小</v>
      </c>
      <c r="H33" s="64"/>
      <c r="I33" s="65"/>
      <c r="J33" s="66"/>
      <c r="K33" s="49"/>
      <c r="L33" s="76"/>
      <c r="M33" s="96"/>
      <c r="N33" s="199"/>
      <c r="O33" s="50"/>
      <c r="P33" s="196"/>
      <c r="Q33" s="54"/>
    </row>
    <row r="34" spans="1:17" s="55" customFormat="1" ht="9" customHeight="1">
      <c r="A34" s="57"/>
      <c r="B34" s="58"/>
      <c r="C34" s="58"/>
      <c r="D34" s="67">
        <v>5</v>
      </c>
      <c r="E34" s="49"/>
      <c r="F34" s="59"/>
      <c r="G34" s="49"/>
      <c r="H34" s="68"/>
      <c r="I34" s="60" t="s">
        <v>14</v>
      </c>
      <c r="J34" s="69"/>
      <c r="K34" s="62">
        <f>UPPER(IF(OR(J34="a",J34="as"),I32,IF(OR(J34="b",J34="bs"),I36,)))</f>
      </c>
      <c r="L34" s="81"/>
      <c r="M34" s="96"/>
      <c r="N34" s="199"/>
      <c r="O34" s="50"/>
      <c r="P34" s="196"/>
      <c r="Q34" s="54"/>
    </row>
    <row r="35" spans="1:17" s="55" customFormat="1" ht="9" customHeight="1">
      <c r="A35" s="57">
        <v>15</v>
      </c>
      <c r="B35" s="45">
        <f>IF($D35="","",VLOOKUP($D35,'[2]女單準備名單'!$A$7:$P$38,15))</f>
        <v>0</v>
      </c>
      <c r="C35" s="45">
        <f>IF($D35="","",VLOOKUP($D35,'[2]女單準備名單'!$A$7:$P$38,16))</f>
        <v>0</v>
      </c>
      <c r="D35" s="46">
        <v>22</v>
      </c>
      <c r="E35" s="45" t="str">
        <f>UPPER(IF($D35="","",VLOOKUP($D35,'[2]女單準備名單'!$A$7:$P$38,2)))</f>
        <v>BYE</v>
      </c>
      <c r="F35" s="45"/>
      <c r="G35" s="45">
        <f>IF($D35="","",VLOOKUP($D35,'[2]女單準備名單'!$A$7:$P$38,4))</f>
        <v>0</v>
      </c>
      <c r="H35" s="48"/>
      <c r="I35" s="72"/>
      <c r="J35" s="73"/>
      <c r="K35" s="65"/>
      <c r="L35" s="71"/>
      <c r="M35" s="96"/>
      <c r="N35" s="199"/>
      <c r="O35" s="50"/>
      <c r="P35" s="196"/>
      <c r="Q35" s="54"/>
    </row>
    <row r="36" spans="1:17" s="55" customFormat="1" ht="9" customHeight="1">
      <c r="A36" s="57"/>
      <c r="B36" s="58"/>
      <c r="C36" s="58"/>
      <c r="D36" s="58"/>
      <c r="E36" s="49"/>
      <c r="F36" s="59"/>
      <c r="G36" s="60" t="s">
        <v>14</v>
      </c>
      <c r="H36" s="61"/>
      <c r="I36" s="62">
        <f>UPPER(IF(OR(H36="a",H36="as"),E35,IF(OR(H36="b",H36="bs"),E37,)))</f>
      </c>
      <c r="J36" s="75"/>
      <c r="K36" s="72"/>
      <c r="L36" s="71"/>
      <c r="M36" s="96"/>
      <c r="N36" s="199"/>
      <c r="O36" s="50"/>
      <c r="P36" s="196"/>
      <c r="Q36" s="54"/>
    </row>
    <row r="37" spans="1:17" s="55" customFormat="1" ht="9" customHeight="1">
      <c r="A37" s="44">
        <v>16</v>
      </c>
      <c r="B37" s="45">
        <f>IF($D37="","",VLOOKUP($D37,'[2]女單準備名單'!$A$7:$P$38,15))</f>
        <v>0</v>
      </c>
      <c r="C37" s="45">
        <f>IF($D37="","",VLOOKUP($D37,'[2]女單準備名單'!$A$7:$P$38,16))</f>
        <v>0</v>
      </c>
      <c r="D37" s="46">
        <v>12</v>
      </c>
      <c r="E37" s="47" t="str">
        <f>UPPER(IF($D37="","",VLOOKUP($D37,'[2]女單準備名單'!$A$7:$P$38,2)))</f>
        <v>何珮綺</v>
      </c>
      <c r="F37" s="47"/>
      <c r="G37" s="47" t="str">
        <f>IF($D37="","",VLOOKUP($D37,'[2]女單準備名單'!$A$7:$P$38,4))</f>
        <v>市立黎明國小</v>
      </c>
      <c r="H37" s="77"/>
      <c r="I37" s="65"/>
      <c r="J37" s="49"/>
      <c r="K37" s="72"/>
      <c r="L37" s="71"/>
      <c r="M37" s="199"/>
      <c r="N37" s="199"/>
      <c r="O37" s="50"/>
      <c r="P37" s="196"/>
      <c r="Q37" s="54"/>
    </row>
    <row r="38" spans="1:17" s="55" customFormat="1" ht="9" customHeight="1">
      <c r="A38" s="57"/>
      <c r="B38" s="58"/>
      <c r="C38" s="58"/>
      <c r="D38" s="58"/>
      <c r="E38" s="49"/>
      <c r="F38" s="59"/>
      <c r="G38" s="49"/>
      <c r="H38" s="68"/>
      <c r="I38" s="49"/>
      <c r="J38" s="49"/>
      <c r="K38" s="72"/>
      <c r="L38" s="83"/>
      <c r="M38" s="200" t="s">
        <v>113</v>
      </c>
      <c r="N38" s="201"/>
      <c r="O38" s="62">
        <f>UPPER(IF(OR(N39="a",N39="as"),O22,IF(OR(N39="b",N39="bs"),O54,)))</f>
      </c>
      <c r="P38" s="202"/>
      <c r="Q38" s="54"/>
    </row>
    <row r="39" spans="1:17" s="55" customFormat="1" ht="9" customHeight="1">
      <c r="A39" s="44">
        <v>17</v>
      </c>
      <c r="B39" s="45">
        <f>IF($D39="","",VLOOKUP($D39,'[2]女單準備名單'!$A$7:$P$38,15))</f>
        <v>0</v>
      </c>
      <c r="C39" s="45">
        <v>5</v>
      </c>
      <c r="D39" s="46">
        <v>16</v>
      </c>
      <c r="E39" s="47" t="str">
        <f>UPPER(IF($D39="","",VLOOKUP($D39,'[2]女單準備名單'!$A$7:$P$38,2)))</f>
        <v>曹家翎</v>
      </c>
      <c r="F39" s="47"/>
      <c r="G39" s="47" t="str">
        <f>IF($D39="","",VLOOKUP($D39,'[2]女單準備名單'!$A$7:$P$38,4))</f>
        <v>縣立花壇國小</v>
      </c>
      <c r="H39" s="48"/>
      <c r="I39" s="49"/>
      <c r="J39" s="49"/>
      <c r="K39" s="49"/>
      <c r="L39" s="71"/>
      <c r="M39" s="60" t="s">
        <v>14</v>
      </c>
      <c r="N39" s="203"/>
      <c r="O39" s="204"/>
      <c r="P39" s="205"/>
      <c r="Q39" s="54"/>
    </row>
    <row r="40" spans="1:17" s="55" customFormat="1" ht="9" customHeight="1">
      <c r="A40" s="57"/>
      <c r="B40" s="58"/>
      <c r="C40" s="58"/>
      <c r="D40" s="58"/>
      <c r="E40" s="49"/>
      <c r="F40" s="59"/>
      <c r="G40" s="60" t="s">
        <v>14</v>
      </c>
      <c r="H40" s="61"/>
      <c r="I40" s="62">
        <f>UPPER(IF(OR(H40="a",H40="as"),E39,IF(OR(H40="b",H40="bs"),E41,)))</f>
      </c>
      <c r="J40" s="62"/>
      <c r="K40" s="49"/>
      <c r="L40" s="71"/>
      <c r="M40" s="50"/>
      <c r="N40" s="51"/>
      <c r="O40" s="50"/>
      <c r="P40" s="196"/>
      <c r="Q40" s="54"/>
    </row>
    <row r="41" spans="1:17" s="55" customFormat="1" ht="9" customHeight="1">
      <c r="A41" s="57">
        <v>18</v>
      </c>
      <c r="B41" s="45">
        <f>IF($D41="","",VLOOKUP($D41,'[2]女單準備名單'!$A$7:$P$38,15))</f>
        <v>0</v>
      </c>
      <c r="C41" s="45">
        <f>IF($D41="","",VLOOKUP($D41,'[2]女單準備名單'!$A$7:$P$38,16))</f>
        <v>0</v>
      </c>
      <c r="D41" s="46">
        <v>22</v>
      </c>
      <c r="E41" s="45" t="str">
        <f>UPPER(IF($D41="","",VLOOKUP($D41,'[2]女單準備名單'!$A$7:$P$38,2)))</f>
        <v>BYE</v>
      </c>
      <c r="F41" s="45"/>
      <c r="G41" s="45">
        <f>IF($D41="","",VLOOKUP($D41,'[2]女單準備名單'!$A$7:$P$38,4))</f>
        <v>0</v>
      </c>
      <c r="H41" s="64"/>
      <c r="I41" s="65"/>
      <c r="J41" s="66"/>
      <c r="K41" s="49"/>
      <c r="L41" s="71"/>
      <c r="M41" s="50"/>
      <c r="N41" s="51"/>
      <c r="O41" s="50"/>
      <c r="P41" s="196"/>
      <c r="Q41" s="54"/>
    </row>
    <row r="42" spans="1:17" s="55" customFormat="1" ht="9" customHeight="1">
      <c r="A42" s="57"/>
      <c r="B42" s="58"/>
      <c r="C42" s="58"/>
      <c r="D42" s="67"/>
      <c r="E42" s="49"/>
      <c r="F42" s="59"/>
      <c r="G42" s="49"/>
      <c r="H42" s="68"/>
      <c r="I42" s="60" t="s">
        <v>14</v>
      </c>
      <c r="J42" s="69"/>
      <c r="K42" s="62">
        <f>UPPER(IF(OR(J42="a",J42="as"),I40,IF(OR(J42="b",J42="bs"),I44,)))</f>
      </c>
      <c r="L42" s="70"/>
      <c r="M42" s="50"/>
      <c r="N42" s="51"/>
      <c r="O42" s="50"/>
      <c r="P42" s="196"/>
      <c r="Q42" s="54"/>
    </row>
    <row r="43" spans="1:17" s="55" customFormat="1" ht="9" customHeight="1">
      <c r="A43" s="57">
        <v>19</v>
      </c>
      <c r="B43" s="45">
        <f>IF($D43="","",VLOOKUP($D43,'[2]女單準備名單'!$A$7:$P$38,15))</f>
        <v>0</v>
      </c>
      <c r="C43" s="45">
        <f>IF($D43="","",VLOOKUP($D43,'[2]女單準備名單'!$A$7:$P$38,16))</f>
        <v>0</v>
      </c>
      <c r="D43" s="46">
        <v>2</v>
      </c>
      <c r="E43" s="45" t="str">
        <f>UPPER(IF($D43="","",VLOOKUP($D43,'[2]女單準備名單'!$A$7:$P$38,2)))</f>
        <v>陳又錡</v>
      </c>
      <c r="F43" s="45"/>
      <c r="G43" s="45" t="str">
        <f>IF($D43="","",VLOOKUP($D43,'[2]女單準備名單'!$A$7:$P$38,4))</f>
        <v>市立億載國小</v>
      </c>
      <c r="H43" s="48"/>
      <c r="I43" s="72"/>
      <c r="J43" s="73"/>
      <c r="K43" s="65"/>
      <c r="L43" s="74"/>
      <c r="M43" s="50"/>
      <c r="N43" s="51"/>
      <c r="O43" s="50"/>
      <c r="P43" s="196"/>
      <c r="Q43" s="54"/>
    </row>
    <row r="44" spans="1:17" s="55" customFormat="1" ht="9" customHeight="1">
      <c r="A44" s="57"/>
      <c r="B44" s="58"/>
      <c r="C44" s="58"/>
      <c r="D44" s="67">
        <v>1</v>
      </c>
      <c r="E44" s="49"/>
      <c r="F44" s="59"/>
      <c r="G44" s="60" t="s">
        <v>14</v>
      </c>
      <c r="H44" s="61"/>
      <c r="I44" s="62">
        <f>UPPER(IF(OR(H44="a",H44="as"),E43,IF(OR(H44="b",H44="bs"),E45,)))</f>
      </c>
      <c r="J44" s="75"/>
      <c r="K44" s="72"/>
      <c r="L44" s="76"/>
      <c r="M44" s="50"/>
      <c r="N44" s="51"/>
      <c r="O44" s="50"/>
      <c r="P44" s="196"/>
      <c r="Q44" s="54"/>
    </row>
    <row r="45" spans="1:17" s="55" customFormat="1" ht="9" customHeight="1">
      <c r="A45" s="57">
        <v>20</v>
      </c>
      <c r="B45" s="45">
        <f>IF($D45="","",VLOOKUP($D45,'[2]女單準備名單'!$A$7:$P$38,15))</f>
        <v>0</v>
      </c>
      <c r="C45" s="45">
        <f>IF($D45="","",VLOOKUP($D45,'[2]女單準備名單'!$A$7:$P$38,16))</f>
        <v>0</v>
      </c>
      <c r="D45" s="46">
        <v>1</v>
      </c>
      <c r="E45" s="45" t="str">
        <f>UPPER(IF($D45="","",VLOOKUP($D45,'[2]女單準備名單'!$A$7:$P$38,2)))</f>
        <v>洪郁淇</v>
      </c>
      <c r="F45" s="45"/>
      <c r="G45" s="45" t="str">
        <f>IF($D45="","",VLOOKUP($D45,'[2]女單準備名單'!$A$7:$P$38,4))</f>
        <v>縣立僑光國小</v>
      </c>
      <c r="H45" s="77"/>
      <c r="I45" s="65"/>
      <c r="J45" s="49"/>
      <c r="K45" s="72"/>
      <c r="L45" s="76"/>
      <c r="M45" s="50"/>
      <c r="N45" s="51"/>
      <c r="O45" s="50"/>
      <c r="P45" s="196"/>
      <c r="Q45" s="54"/>
    </row>
    <row r="46" spans="1:17" s="55" customFormat="1" ht="9" customHeight="1">
      <c r="A46" s="57"/>
      <c r="B46" s="58"/>
      <c r="C46" s="58"/>
      <c r="D46" s="67"/>
      <c r="E46" s="49"/>
      <c r="F46" s="59"/>
      <c r="G46" s="78"/>
      <c r="H46" s="68"/>
      <c r="I46" s="49"/>
      <c r="J46" s="49"/>
      <c r="K46" s="60" t="s">
        <v>14</v>
      </c>
      <c r="L46" s="69"/>
      <c r="M46" s="62">
        <f>UPPER(IF(OR(L46="a",L46="as"),K42,IF(OR(L46="b",L46="bs"),K50,)))</f>
      </c>
      <c r="N46" s="197"/>
      <c r="O46" s="50"/>
      <c r="P46" s="196"/>
      <c r="Q46" s="54"/>
    </row>
    <row r="47" spans="1:17" s="55" customFormat="1" ht="9" customHeight="1">
      <c r="A47" s="57">
        <v>21</v>
      </c>
      <c r="B47" s="45">
        <f>IF($D47="","",VLOOKUP($D47,'[2]女單準備名單'!$A$7:$P$38,15))</f>
        <v>0</v>
      </c>
      <c r="C47" s="45">
        <f>IF($D47="","",VLOOKUP($D47,'[2]女單準備名單'!$A$7:$P$38,16))</f>
        <v>0</v>
      </c>
      <c r="D47" s="46">
        <v>14</v>
      </c>
      <c r="E47" s="45" t="str">
        <f>UPPER(IF($D47="","",VLOOKUP($D47,'[2]女單準備名單'!$A$7:$P$38,2)))</f>
        <v>雷如宣</v>
      </c>
      <c r="F47" s="45"/>
      <c r="G47" s="45" t="str">
        <f>IF($D47="","",VLOOKUP($D47,'[2]女單準備名單'!$A$7:$P$38,4))</f>
        <v>市立光武國小</v>
      </c>
      <c r="H47" s="79"/>
      <c r="I47" s="49"/>
      <c r="J47" s="49"/>
      <c r="K47" s="49"/>
      <c r="L47" s="76"/>
      <c r="M47" s="65"/>
      <c r="N47" s="196"/>
      <c r="O47" s="50"/>
      <c r="P47" s="196"/>
      <c r="Q47" s="54"/>
    </row>
    <row r="48" spans="1:17" s="55" customFormat="1" ht="9" customHeight="1">
      <c r="A48" s="57"/>
      <c r="B48" s="58"/>
      <c r="C48" s="58"/>
      <c r="D48" s="67"/>
      <c r="E48" s="49"/>
      <c r="F48" s="59"/>
      <c r="G48" s="60" t="s">
        <v>14</v>
      </c>
      <c r="H48" s="61"/>
      <c r="I48" s="62">
        <f>UPPER(IF(OR(H48="a",H48="as"),E47,IF(OR(H48="b",H48="bs"),E49,)))</f>
      </c>
      <c r="J48" s="62"/>
      <c r="K48" s="49"/>
      <c r="L48" s="76"/>
      <c r="M48" s="96"/>
      <c r="N48" s="196"/>
      <c r="O48" s="50"/>
      <c r="P48" s="196"/>
      <c r="Q48" s="54"/>
    </row>
    <row r="49" spans="1:17" s="55" customFormat="1" ht="9" customHeight="1">
      <c r="A49" s="57">
        <v>22</v>
      </c>
      <c r="B49" s="45">
        <f>IF($D49="","",VLOOKUP($D49,'[2]女單準備名單'!$A$7:$P$38,15))</f>
        <v>0</v>
      </c>
      <c r="C49" s="45">
        <f>IF($D49="","",VLOOKUP($D49,'[2]女單準備名單'!$A$7:$P$38,16))</f>
        <v>0</v>
      </c>
      <c r="D49" s="46">
        <v>22</v>
      </c>
      <c r="E49" s="45" t="str">
        <f>UPPER(IF($D49="","",VLOOKUP($D49,'[2]女單準備名單'!$A$7:$P$38,2)))</f>
        <v>BYE</v>
      </c>
      <c r="F49" s="45"/>
      <c r="G49" s="45">
        <f>IF($D49="","",VLOOKUP($D49,'[2]女單準備名單'!$A$7:$P$38,4))</f>
        <v>0</v>
      </c>
      <c r="H49" s="64"/>
      <c r="I49" s="65"/>
      <c r="J49" s="66"/>
      <c r="K49" s="49"/>
      <c r="L49" s="76"/>
      <c r="M49" s="96"/>
      <c r="N49" s="196"/>
      <c r="O49" s="50"/>
      <c r="P49" s="196"/>
      <c r="Q49" s="54"/>
    </row>
    <row r="50" spans="1:17" s="55" customFormat="1" ht="9" customHeight="1">
      <c r="A50" s="57"/>
      <c r="B50" s="58"/>
      <c r="C50" s="58"/>
      <c r="D50" s="67"/>
      <c r="E50" s="49"/>
      <c r="F50" s="59"/>
      <c r="G50" s="49"/>
      <c r="H50" s="68"/>
      <c r="I50" s="60" t="s">
        <v>14</v>
      </c>
      <c r="J50" s="69"/>
      <c r="K50" s="62">
        <f>UPPER(IF(OR(J50="a",J50="as"),I48,IF(OR(J50="b",J50="bs"),I52,)))</f>
      </c>
      <c r="L50" s="81"/>
      <c r="M50" s="96"/>
      <c r="N50" s="196"/>
      <c r="O50" s="50"/>
      <c r="P50" s="196"/>
      <c r="Q50" s="54"/>
    </row>
    <row r="51" spans="1:17" s="55" customFormat="1" ht="9" customHeight="1">
      <c r="A51" s="57">
        <v>23</v>
      </c>
      <c r="B51" s="45">
        <f>IF($D51="","",VLOOKUP($D51,'[2]女單準備名單'!$A$7:$P$38,15))</f>
        <v>0</v>
      </c>
      <c r="C51" s="45">
        <f>IF($D51="","",VLOOKUP($D51,'[2]女單準備名單'!$A$7:$P$38,16))</f>
        <v>0</v>
      </c>
      <c r="D51" s="46">
        <v>22</v>
      </c>
      <c r="E51" s="45" t="str">
        <f>UPPER(IF($D51="","",VLOOKUP($D51,'[2]女單準備名單'!$A$7:$P$38,2)))</f>
        <v>BYE</v>
      </c>
      <c r="F51" s="45"/>
      <c r="G51" s="45">
        <f>IF($D51="","",VLOOKUP($D51,'[2]女單準備名單'!$A$7:$P$38,4))</f>
        <v>0</v>
      </c>
      <c r="H51" s="48"/>
      <c r="I51" s="72"/>
      <c r="J51" s="73"/>
      <c r="K51" s="65"/>
      <c r="L51" s="71"/>
      <c r="M51" s="96"/>
      <c r="N51" s="196"/>
      <c r="O51" s="50"/>
      <c r="P51" s="196"/>
      <c r="Q51" s="54"/>
    </row>
    <row r="52" spans="1:17" s="55" customFormat="1" ht="9" customHeight="1">
      <c r="A52" s="57"/>
      <c r="B52" s="58"/>
      <c r="C52" s="58"/>
      <c r="D52" s="58"/>
      <c r="E52" s="49"/>
      <c r="F52" s="59"/>
      <c r="G52" s="60" t="s">
        <v>14</v>
      </c>
      <c r="H52" s="61"/>
      <c r="I52" s="62">
        <f>UPPER(IF(OR(H52="a",H52="as"),E51,IF(OR(H52="b",H52="bs"),E53,)))</f>
      </c>
      <c r="J52" s="75"/>
      <c r="K52" s="72"/>
      <c r="L52" s="71"/>
      <c r="M52" s="96"/>
      <c r="N52" s="196"/>
      <c r="O52" s="50"/>
      <c r="P52" s="196"/>
      <c r="Q52" s="54"/>
    </row>
    <row r="53" spans="1:17" s="55" customFormat="1" ht="9" customHeight="1">
      <c r="A53" s="44">
        <v>24</v>
      </c>
      <c r="B53" s="45">
        <f>IF($D53="","",VLOOKUP($D53,'[2]女單準備名單'!$A$7:$P$38,15))</f>
        <v>0</v>
      </c>
      <c r="C53" s="45">
        <v>3</v>
      </c>
      <c r="D53" s="46">
        <v>10</v>
      </c>
      <c r="E53" s="47" t="str">
        <f>UPPER(IF($D53="","",VLOOKUP($D53,'[2]女單準備名單'!$A$7:$P$38,2)))</f>
        <v>牛苒炘</v>
      </c>
      <c r="F53" s="47"/>
      <c r="G53" s="47" t="str">
        <f>IF($D53="","",VLOOKUP($D53,'[2]女單準備名單'!$A$7:$P$38,4))</f>
        <v>市立黎明國小</v>
      </c>
      <c r="H53" s="77"/>
      <c r="I53" s="65"/>
      <c r="J53" s="49"/>
      <c r="K53" s="72"/>
      <c r="L53" s="71"/>
      <c r="M53" s="96"/>
      <c r="N53" s="196"/>
      <c r="O53" s="50"/>
      <c r="P53" s="196"/>
      <c r="Q53" s="54"/>
    </row>
    <row r="54" spans="1:17" s="55" customFormat="1" ht="9" customHeight="1">
      <c r="A54" s="57"/>
      <c r="B54" s="58"/>
      <c r="C54" s="58"/>
      <c r="D54" s="58"/>
      <c r="E54" s="78"/>
      <c r="F54" s="82"/>
      <c r="G54" s="78"/>
      <c r="H54" s="68"/>
      <c r="I54" s="49"/>
      <c r="J54" s="49"/>
      <c r="K54" s="72"/>
      <c r="L54" s="83"/>
      <c r="M54" s="60" t="s">
        <v>14</v>
      </c>
      <c r="N54" s="69"/>
      <c r="O54" s="62">
        <f>UPPER(IF(OR(N54="a",N54="as"),M46,IF(OR(N54="b",N54="bs"),M62,)))</f>
      </c>
      <c r="P54" s="198"/>
      <c r="Q54" s="54"/>
    </row>
    <row r="55" spans="1:17" s="55" customFormat="1" ht="9" customHeight="1">
      <c r="A55" s="44">
        <v>25</v>
      </c>
      <c r="B55" s="45">
        <f>IF($D55="","",VLOOKUP($D55,'[2]女單準備名單'!$A$7:$P$38,15))</f>
        <v>0</v>
      </c>
      <c r="C55" s="45">
        <f>IF($D55="","",VLOOKUP($D55,'[2]女單準備名單'!$A$7:$P$38,16))</f>
        <v>0</v>
      </c>
      <c r="D55" s="46">
        <v>3</v>
      </c>
      <c r="E55" s="47" t="str">
        <f>UPPER(IF($D55="","",VLOOKUP($D55,'[2]女單準備名單'!$A$7:$P$38,2)))</f>
        <v>謝宛庭</v>
      </c>
      <c r="F55" s="47"/>
      <c r="G55" s="47" t="str">
        <f>IF($D55="","",VLOOKUP($D55,'[2]女單準備名單'!$A$7:$P$38,4))</f>
        <v>市立惠文國小</v>
      </c>
      <c r="H55" s="48"/>
      <c r="I55" s="49"/>
      <c r="J55" s="49"/>
      <c r="K55" s="49"/>
      <c r="L55" s="71"/>
      <c r="M55" s="50"/>
      <c r="N55" s="196"/>
      <c r="O55" s="65"/>
      <c r="P55" s="206"/>
      <c r="Q55" s="54"/>
    </row>
    <row r="56" spans="1:17" s="55" customFormat="1" ht="9" customHeight="1">
      <c r="A56" s="57"/>
      <c r="B56" s="58"/>
      <c r="C56" s="58"/>
      <c r="D56" s="58"/>
      <c r="E56" s="49"/>
      <c r="F56" s="59"/>
      <c r="G56" s="60" t="s">
        <v>14</v>
      </c>
      <c r="H56" s="61"/>
      <c r="I56" s="62">
        <f>UPPER(IF(OR(H56="a",H56="as"),E55,IF(OR(H56="b",H56="bs"),E57,)))</f>
      </c>
      <c r="J56" s="62"/>
      <c r="K56" s="49"/>
      <c r="L56" s="71"/>
      <c r="M56" s="50"/>
      <c r="N56" s="196"/>
      <c r="O56" s="50"/>
      <c r="P56" s="199"/>
      <c r="Q56" s="54"/>
    </row>
    <row r="57" spans="1:17" s="55" customFormat="1" ht="9" customHeight="1">
      <c r="A57" s="57">
        <v>26</v>
      </c>
      <c r="B57" s="45">
        <f>IF($D57="","",VLOOKUP($D57,'[2]女單準備名單'!$A$7:$P$38,15))</f>
        <v>0</v>
      </c>
      <c r="C57" s="45">
        <f>IF($D57="","",VLOOKUP($D57,'[2]女單準備名單'!$A$7:$P$38,16))</f>
        <v>0</v>
      </c>
      <c r="D57" s="46">
        <v>22</v>
      </c>
      <c r="E57" s="45" t="str">
        <f>UPPER(IF($D57="","",VLOOKUP($D57,'[2]女單準備名單'!$A$7:$P$38,2)))</f>
        <v>BYE</v>
      </c>
      <c r="F57" s="45"/>
      <c r="G57" s="45">
        <f>IF($D57="","",VLOOKUP($D57,'[2]女單準備名單'!$A$7:$P$38,4))</f>
        <v>0</v>
      </c>
      <c r="H57" s="64"/>
      <c r="I57" s="65"/>
      <c r="J57" s="66"/>
      <c r="K57" s="49"/>
      <c r="L57" s="71"/>
      <c r="M57" s="50"/>
      <c r="N57" s="196"/>
      <c r="O57" s="50"/>
      <c r="P57" s="199"/>
      <c r="Q57" s="54"/>
    </row>
    <row r="58" spans="1:17" s="55" customFormat="1" ht="9" customHeight="1">
      <c r="A58" s="57"/>
      <c r="B58" s="58"/>
      <c r="C58" s="58"/>
      <c r="D58" s="67"/>
      <c r="E58" s="49"/>
      <c r="F58" s="59"/>
      <c r="G58" s="49"/>
      <c r="H58" s="68"/>
      <c r="I58" s="60" t="s">
        <v>14</v>
      </c>
      <c r="J58" s="69"/>
      <c r="K58" s="62">
        <f>UPPER(IF(OR(J58="a",J58="as"),I56,IF(OR(J58="b",J58="bs"),I60,)))</f>
      </c>
      <c r="L58" s="70"/>
      <c r="M58" s="50"/>
      <c r="N58" s="196"/>
      <c r="O58" s="50"/>
      <c r="P58" s="199"/>
      <c r="Q58" s="54"/>
    </row>
    <row r="59" spans="1:17" s="55" customFormat="1" ht="9" customHeight="1">
      <c r="A59" s="57">
        <v>27</v>
      </c>
      <c r="B59" s="45">
        <f>IF($D59="","",VLOOKUP($D59,'[2]女單準備名單'!$A$7:$P$38,15))</f>
        <v>0</v>
      </c>
      <c r="C59" s="45">
        <f>IF($D59="","",VLOOKUP($D59,'[2]女單準備名單'!$A$7:$P$38,16))</f>
        <v>0</v>
      </c>
      <c r="D59" s="46">
        <v>22</v>
      </c>
      <c r="E59" s="45" t="str">
        <f>UPPER(IF($D59="","",VLOOKUP($D59,'[2]女單準備名單'!$A$7:$P$38,2)))</f>
        <v>BYE</v>
      </c>
      <c r="F59" s="45"/>
      <c r="G59" s="45">
        <f>IF($D59="","",VLOOKUP($D59,'[2]女單準備名單'!$A$7:$P$38,4))</f>
        <v>0</v>
      </c>
      <c r="H59" s="48"/>
      <c r="I59" s="72"/>
      <c r="J59" s="73"/>
      <c r="K59" s="65"/>
      <c r="L59" s="74"/>
      <c r="M59" s="50"/>
      <c r="N59" s="196"/>
      <c r="O59" s="50"/>
      <c r="P59" s="199"/>
      <c r="Q59" s="95"/>
    </row>
    <row r="60" spans="1:17" s="55" customFormat="1" ht="9" customHeight="1">
      <c r="A60" s="57"/>
      <c r="B60" s="58"/>
      <c r="C60" s="58"/>
      <c r="D60" s="67"/>
      <c r="E60" s="49"/>
      <c r="F60" s="59"/>
      <c r="G60" s="60" t="s">
        <v>14</v>
      </c>
      <c r="H60" s="61"/>
      <c r="I60" s="62">
        <f>UPPER(IF(OR(H60="a",H60="as"),E59,IF(OR(H60="b",H60="bs"),E61,)))</f>
      </c>
      <c r="J60" s="75"/>
      <c r="K60" s="72"/>
      <c r="L60" s="76"/>
      <c r="M60" s="50"/>
      <c r="N60" s="196"/>
      <c r="O60" s="50"/>
      <c r="P60" s="199"/>
      <c r="Q60" s="54"/>
    </row>
    <row r="61" spans="1:17" s="55" customFormat="1" ht="9" customHeight="1">
      <c r="A61" s="57">
        <v>28</v>
      </c>
      <c r="B61" s="45">
        <f>IF($D61="","",VLOOKUP($D61,'[2]女單準備名單'!$A$7:$P$38,15))</f>
        <v>0</v>
      </c>
      <c r="C61" s="45">
        <f>IF($D61="","",VLOOKUP($D61,'[2]女單準備名單'!$A$7:$P$38,16))</f>
        <v>0</v>
      </c>
      <c r="D61" s="46">
        <v>13</v>
      </c>
      <c r="E61" s="45" t="str">
        <f>UPPER(IF($D61="","",VLOOKUP($D61,'[2]女單準備名單'!$A$7:$P$38,2)))</f>
        <v>劉安琪</v>
      </c>
      <c r="F61" s="45"/>
      <c r="G61" s="45" t="str">
        <f>IF($D61="","",VLOOKUP($D61,'[2]女單準備名單'!$A$7:$P$38,4))</f>
        <v>市立光武國小</v>
      </c>
      <c r="H61" s="77"/>
      <c r="I61" s="65"/>
      <c r="J61" s="49"/>
      <c r="K61" s="72"/>
      <c r="L61" s="76"/>
      <c r="M61" s="50"/>
      <c r="N61" s="196"/>
      <c r="O61" s="50"/>
      <c r="P61" s="199"/>
      <c r="Q61" s="54"/>
    </row>
    <row r="62" spans="1:17" s="55" customFormat="1" ht="9" customHeight="1">
      <c r="A62" s="57"/>
      <c r="B62" s="58"/>
      <c r="C62" s="58"/>
      <c r="D62" s="67"/>
      <c r="E62" s="49"/>
      <c r="F62" s="59"/>
      <c r="G62" s="78"/>
      <c r="H62" s="68"/>
      <c r="I62" s="49"/>
      <c r="J62" s="49"/>
      <c r="K62" s="60" t="s">
        <v>14</v>
      </c>
      <c r="L62" s="69"/>
      <c r="M62" s="62">
        <f>UPPER(IF(OR(L62="a",L62="as"),K58,IF(OR(L62="b",L62="bs"),K66,)))</f>
      </c>
      <c r="N62" s="198"/>
      <c r="O62" s="50"/>
      <c r="P62" s="199"/>
      <c r="Q62" s="54"/>
    </row>
    <row r="63" spans="1:17" s="55" customFormat="1" ht="9" customHeight="1">
      <c r="A63" s="57">
        <v>29</v>
      </c>
      <c r="B63" s="45">
        <f>IF($D63="","",VLOOKUP($D63,'[2]女單準備名單'!$A$7:$P$38,15))</f>
        <v>0</v>
      </c>
      <c r="C63" s="45">
        <f>IF($D63="","",VLOOKUP($D63,'[2]女單準備名單'!$A$7:$P$38,16))</f>
        <v>0</v>
      </c>
      <c r="D63" s="46">
        <v>8</v>
      </c>
      <c r="E63" s="45" t="str">
        <f>UPPER(IF($D63="","",VLOOKUP($D63,'[2]女單準備名單'!$A$7:$P$38,2)))</f>
        <v>盧宇安</v>
      </c>
      <c r="F63" s="45"/>
      <c r="G63" s="45" t="str">
        <f>IF($D63="","",VLOOKUP($D63,'[2]女單準備名單'!$A$7:$P$38,4))</f>
        <v>市立文德國小</v>
      </c>
      <c r="H63" s="79"/>
      <c r="I63" s="49"/>
      <c r="J63" s="49"/>
      <c r="K63" s="49"/>
      <c r="L63" s="76"/>
      <c r="M63" s="65"/>
      <c r="N63" s="83"/>
      <c r="O63" s="52"/>
      <c r="P63" s="53"/>
      <c r="Q63" s="54"/>
    </row>
    <row r="64" spans="1:17" s="55" customFormat="1" ht="9" customHeight="1">
      <c r="A64" s="57"/>
      <c r="B64" s="58"/>
      <c r="C64" s="58"/>
      <c r="D64" s="67"/>
      <c r="E64" s="49"/>
      <c r="F64" s="59"/>
      <c r="G64" s="60" t="s">
        <v>14</v>
      </c>
      <c r="H64" s="61"/>
      <c r="I64" s="62">
        <f>UPPER(IF(OR(H64="a",H64="as"),E63,IF(OR(H64="b",H64="bs"),E65,)))</f>
      </c>
      <c r="J64" s="62"/>
      <c r="K64" s="49"/>
      <c r="L64" s="76"/>
      <c r="M64" s="71"/>
      <c r="N64" s="83"/>
      <c r="O64" s="52"/>
      <c r="P64" s="53"/>
      <c r="Q64" s="54"/>
    </row>
    <row r="65" spans="1:17" s="55" customFormat="1" ht="9" customHeight="1">
      <c r="A65" s="57">
        <v>30</v>
      </c>
      <c r="B65" s="45">
        <f>IF($D65="","",VLOOKUP($D65,'[2]女單準備名單'!$A$7:$P$38,15))</f>
        <v>0</v>
      </c>
      <c r="C65" s="45">
        <f>IF($D65="","",VLOOKUP($D65,'[2]女單準備名單'!$A$7:$P$38,16))</f>
        <v>0</v>
      </c>
      <c r="D65" s="46">
        <v>22</v>
      </c>
      <c r="E65" s="45" t="str">
        <f>UPPER(IF($D65="","",VLOOKUP($D65,'[2]女單準備名單'!$A$7:$P$38,2)))</f>
        <v>BYE</v>
      </c>
      <c r="F65" s="45"/>
      <c r="G65" s="45">
        <f>IF($D65="","",VLOOKUP($D65,'[2]女單準備名單'!$A$7:$P$38,4))</f>
        <v>0</v>
      </c>
      <c r="H65" s="64"/>
      <c r="I65" s="65"/>
      <c r="J65" s="66"/>
      <c r="K65" s="49"/>
      <c r="L65" s="76"/>
      <c r="M65" s="71"/>
      <c r="N65" s="83"/>
      <c r="O65" s="52"/>
      <c r="P65" s="53"/>
      <c r="Q65" s="54"/>
    </row>
    <row r="66" spans="1:17" s="55" customFormat="1" ht="9" customHeight="1">
      <c r="A66" s="57"/>
      <c r="B66" s="58"/>
      <c r="C66" s="58"/>
      <c r="D66" s="67"/>
      <c r="E66" s="49"/>
      <c r="F66" s="59"/>
      <c r="G66" s="49"/>
      <c r="H66" s="68"/>
      <c r="I66" s="60" t="s">
        <v>14</v>
      </c>
      <c r="J66" s="69"/>
      <c r="K66" s="62">
        <f>UPPER(IF(OR(J66="a",J66="as"),I64,IF(OR(J66="b",J66="bs"),I68,)))</f>
      </c>
      <c r="L66" s="81"/>
      <c r="M66" s="71"/>
      <c r="N66" s="83"/>
      <c r="O66" s="52"/>
      <c r="P66" s="53"/>
      <c r="Q66" s="54"/>
    </row>
    <row r="67" spans="1:17" s="55" customFormat="1" ht="9" customHeight="1">
      <c r="A67" s="57">
        <v>31</v>
      </c>
      <c r="B67" s="45">
        <f>IF($D67="","",VLOOKUP($D67,'[2]女單準備名單'!$A$7:$P$38,15))</f>
        <v>0</v>
      </c>
      <c r="C67" s="45">
        <f>IF($D67="","",VLOOKUP($D67,'[2]女單準備名單'!$A$7:$P$38,16))</f>
        <v>0</v>
      </c>
      <c r="D67" s="46">
        <v>22</v>
      </c>
      <c r="E67" s="45" t="str">
        <f>UPPER(IF($D67="","",VLOOKUP($D67,'[2]女單準備名單'!$A$7:$P$38,2)))</f>
        <v>BYE</v>
      </c>
      <c r="F67" s="45"/>
      <c r="G67" s="45">
        <f>IF($D67="","",VLOOKUP($D67,'[2]女單準備名單'!$A$7:$P$38,4))</f>
        <v>0</v>
      </c>
      <c r="H67" s="48"/>
      <c r="I67" s="72"/>
      <c r="J67" s="73"/>
      <c r="K67" s="65"/>
      <c r="L67" s="71"/>
      <c r="M67" s="71"/>
      <c r="N67" s="71"/>
      <c r="O67" s="52"/>
      <c r="P67" s="53"/>
      <c r="Q67" s="54"/>
    </row>
    <row r="68" spans="1:17" s="55" customFormat="1" ht="9" customHeight="1">
      <c r="A68" s="57"/>
      <c r="B68" s="58"/>
      <c r="C68" s="58"/>
      <c r="D68" s="58"/>
      <c r="E68" s="49"/>
      <c r="F68" s="59"/>
      <c r="G68" s="60" t="s">
        <v>14</v>
      </c>
      <c r="H68" s="61"/>
      <c r="I68" s="62">
        <f>UPPER(IF(OR(H68="a",H68="as"),E67,IF(OR(H68="b",H68="bs"),E69,)))</f>
      </c>
      <c r="J68" s="75"/>
      <c r="K68" s="72"/>
      <c r="L68" s="71"/>
      <c r="M68" s="71"/>
      <c r="N68" s="71"/>
      <c r="O68" s="52"/>
      <c r="P68" s="53"/>
      <c r="Q68" s="54"/>
    </row>
    <row r="69" spans="1:17" s="55" customFormat="1" ht="9" customHeight="1">
      <c r="A69" s="44">
        <v>32</v>
      </c>
      <c r="B69" s="45">
        <f>IF($D69="","",VLOOKUP($D69,'[2]女單準備名單'!$A$7:$P$38,15))</f>
        <v>0</v>
      </c>
      <c r="C69" s="45">
        <v>2</v>
      </c>
      <c r="D69" s="46">
        <v>6</v>
      </c>
      <c r="E69" s="47" t="str">
        <f>UPPER(IF($D69="","",VLOOKUP($D69,'[2]女單準備名單'!$A$7:$P$38,2)))</f>
        <v>徐葳</v>
      </c>
      <c r="F69" s="47"/>
      <c r="G69" s="47" t="str">
        <f>IF($D69="","",VLOOKUP($D69,'[2]女單準備名單'!$A$7:$P$38,4))</f>
        <v>縣立中山國小</v>
      </c>
      <c r="H69" s="77"/>
      <c r="I69" s="65"/>
      <c r="J69" s="49"/>
      <c r="K69" s="72"/>
      <c r="L69" s="72"/>
      <c r="M69" s="96"/>
      <c r="N69" s="199"/>
      <c r="O69" s="52"/>
      <c r="P69" s="53"/>
      <c r="Q69" s="54"/>
    </row>
    <row r="70" spans="1:17" s="215" customFormat="1" ht="6.75" customHeight="1">
      <c r="A70" s="207"/>
      <c r="B70" s="207"/>
      <c r="C70" s="207"/>
      <c r="D70" s="207"/>
      <c r="E70" s="208"/>
      <c r="F70" s="208"/>
      <c r="G70" s="208"/>
      <c r="H70" s="209"/>
      <c r="I70" s="210"/>
      <c r="J70" s="211"/>
      <c r="K70" s="212"/>
      <c r="L70" s="213"/>
      <c r="M70" s="212"/>
      <c r="N70" s="213"/>
      <c r="O70" s="210"/>
      <c r="P70" s="211"/>
      <c r="Q70" s="214"/>
    </row>
  </sheetData>
  <sheetProtection/>
  <mergeCells count="1">
    <mergeCell ref="A4:C4"/>
  </mergeCells>
  <conditionalFormatting sqref="F39 F41 F7 F9 F11 F13 F15 F17 F19 F23 F43 F45 F47 F49 F51 F53 F21 F25 F27 F29 F31 F33 F35 F37 F55 F57 F59 F61 F63 F65 F67 F69">
    <cfRule type="expression" priority="13" dxfId="5" stopIfTrue="1">
      <formula>AND($D7&lt;9,$C7&gt;0)</formula>
    </cfRule>
  </conditionalFormatting>
  <conditionalFormatting sqref="G8 G40 G16 K14 G20 K30 G24 G48 K46 G52 G32 G44 G36 G12 K62 G28 I18 I26 I34 I42 I50 I58 I66 I10 G56 G64 G68 G60 M22 M39 M54">
    <cfRule type="expression" priority="10" dxfId="12" stopIfTrue="1">
      <formula>AND($M$1="CU",G8="Umpire")</formula>
    </cfRule>
    <cfRule type="expression" priority="11" dxfId="11" stopIfTrue="1">
      <formula>AND($M$1="CU",G8&lt;&gt;"Umpire",H8&lt;&gt;"")</formula>
    </cfRule>
    <cfRule type="expression" priority="12" dxfId="10"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O54 I8 I12 I16 I20 I24 I28 I32 I36 I40 I44 I48 I52 I56 I60 I64 I68">
    <cfRule type="expression" priority="7" dxfId="5" stopIfTrue="1">
      <formula>H8="as"</formula>
    </cfRule>
    <cfRule type="expression" priority="8" dxfId="5" stopIfTrue="1">
      <formula>H8="bs"</formula>
    </cfRule>
  </conditionalFormatting>
  <conditionalFormatting sqref="B7 B9 B11 B13 B15 B17 B19 B21 B23 B25 B27 B29 B31 B33 B35 B37 B39 B41 B43 B45 B47 B49 B51 B53 B55 B57 B59 B61 B63 B65 B67 B69">
    <cfRule type="cellIs" priority="5" dxfId="3" operator="equal" stopIfTrue="1">
      <formula>"QA"</formula>
    </cfRule>
    <cfRule type="cellIs" priority="6" dxfId="3" operator="equal" stopIfTrue="1">
      <formula>"DA"</formula>
    </cfRule>
  </conditionalFormatting>
  <conditionalFormatting sqref="H8 H12 H16 H20 H24 H28 H32 H36 H40 H44 H48 H52 H56 H60 H64 H68 J66 J58 J50 J42 J34 J26 J18 J10 L14 L30 L46 L62 N54 N39 N22">
    <cfRule type="expression" priority="4" dxfId="2" stopIfTrue="1">
      <formula>$M$1="CU"</formula>
    </cfRule>
  </conditionalFormatting>
  <conditionalFormatting sqref="O38">
    <cfRule type="expression" priority="2" dxfId="5" stopIfTrue="1">
      <formula>N39="as"</formula>
    </cfRule>
    <cfRule type="expression" priority="3" dxfId="5"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72"/>
  <sheetViews>
    <sheetView showGridLines="0" showZeros="0" zoomScalePageLayoutView="0" workbookViewId="0" topLeftCell="A1">
      <selection activeCell="O9" sqref="O9"/>
    </sheetView>
  </sheetViews>
  <sheetFormatPr defaultColWidth="9.140625" defaultRowHeight="12.75"/>
  <cols>
    <col min="1" max="1" width="3.28125" style="0" customWidth="1"/>
    <col min="2" max="2" width="3.28125" style="0" hidden="1" customWidth="1"/>
    <col min="3" max="3" width="7.140625" style="0" customWidth="1"/>
    <col min="4" max="4" width="1.57421875" style="0" hidden="1" customWidth="1"/>
    <col min="5" max="5" width="12.7109375" style="0" customWidth="1"/>
    <col min="6" max="6" width="7.7109375" style="0" customWidth="1"/>
    <col min="7" max="7" width="5.8515625" style="0" customWidth="1"/>
    <col min="8" max="8" width="11.28125" style="97" customWidth="1"/>
    <col min="9" max="9" width="10.7109375" style="0" customWidth="1"/>
    <col min="10" max="10" width="1.7109375" style="97" customWidth="1"/>
    <col min="11" max="11" width="10.7109375" style="0" customWidth="1"/>
    <col min="12" max="12" width="1.7109375" style="98" customWidth="1"/>
    <col min="13" max="13" width="10.7109375" style="0" customWidth="1"/>
    <col min="14" max="14" width="1.7109375" style="97" customWidth="1"/>
    <col min="15" max="15" width="10.7109375" style="0" customWidth="1"/>
    <col min="16" max="16" width="1.7109375" style="98" customWidth="1"/>
    <col min="17" max="17" width="0" style="0" hidden="1" customWidth="1"/>
    <col min="18" max="18" width="8.28125" style="0" customWidth="1"/>
    <col min="19" max="19" width="11.421875" style="0" hidden="1" customWidth="1"/>
  </cols>
  <sheetData>
    <row r="1" spans="1:16" s="9" customFormat="1" ht="21.75" customHeight="1">
      <c r="A1" s="1" t="str">
        <f>'[3]Week SetUp'!$A$6</f>
        <v>五年級男生</v>
      </c>
      <c r="B1" s="2"/>
      <c r="C1" s="3"/>
      <c r="D1" s="3"/>
      <c r="E1" s="3"/>
      <c r="F1" s="3"/>
      <c r="G1" s="3"/>
      <c r="H1" s="4"/>
      <c r="I1" s="5" t="s">
        <v>97</v>
      </c>
      <c r="J1" s="4"/>
      <c r="K1" s="6"/>
      <c r="L1" s="4"/>
      <c r="M1" s="4" t="s">
        <v>0</v>
      </c>
      <c r="N1" s="4"/>
      <c r="O1" s="7"/>
      <c r="P1" s="8"/>
    </row>
    <row r="2" spans="1:16" s="15" customFormat="1" ht="12.75">
      <c r="A2" s="10" t="str">
        <f>'[3]Week SetUp'!$A$8</f>
        <v>第十五屆福興盃全國大專暨青少年網球錦標賽</v>
      </c>
      <c r="B2" s="11"/>
      <c r="C2" s="12"/>
      <c r="D2" s="12"/>
      <c r="E2" s="12"/>
      <c r="F2" s="12"/>
      <c r="G2" s="12"/>
      <c r="H2" s="13"/>
      <c r="I2" s="14"/>
      <c r="J2" s="13"/>
      <c r="K2" s="6"/>
      <c r="L2" s="13"/>
      <c r="M2" s="12"/>
      <c r="N2" s="13"/>
      <c r="O2" s="12"/>
      <c r="P2" s="13"/>
    </row>
    <row r="3" spans="1:16" s="22" customFormat="1" ht="9">
      <c r="A3" s="16" t="s">
        <v>98</v>
      </c>
      <c r="B3" s="17"/>
      <c r="C3" s="17"/>
      <c r="D3" s="17"/>
      <c r="E3" s="18"/>
      <c r="F3" s="16" t="s">
        <v>99</v>
      </c>
      <c r="G3" s="17"/>
      <c r="H3" s="19"/>
      <c r="I3" s="16" t="s">
        <v>100</v>
      </c>
      <c r="J3" s="20"/>
      <c r="K3" s="151"/>
      <c r="L3" s="20"/>
      <c r="M3" s="17"/>
      <c r="N3" s="19"/>
      <c r="O3" s="18"/>
      <c r="P3" s="21" t="s">
        <v>101</v>
      </c>
    </row>
    <row r="4" spans="1:16" s="28" customFormat="1" ht="11.25" customHeight="1" thickBot="1">
      <c r="A4" s="226" t="s">
        <v>137</v>
      </c>
      <c r="B4" s="226"/>
      <c r="C4" s="226"/>
      <c r="D4" s="23"/>
      <c r="E4" s="23"/>
      <c r="F4" s="23" t="str">
        <f>'[3]Week SetUp'!$C$10</f>
        <v>中山網球場</v>
      </c>
      <c r="G4" s="23"/>
      <c r="H4" s="24"/>
      <c r="I4" s="25">
        <f>'[3]Week SetUp'!$D$10</f>
        <v>0</v>
      </c>
      <c r="J4" s="24"/>
      <c r="K4" s="150"/>
      <c r="L4" s="24"/>
      <c r="M4" s="23"/>
      <c r="N4" s="24"/>
      <c r="O4" s="23"/>
      <c r="P4" s="27" t="str">
        <f>'[3]Week SetUp'!$E$10</f>
        <v>李朝裕</v>
      </c>
    </row>
    <row r="5" spans="1:16" s="36" customFormat="1" ht="9.75">
      <c r="A5" s="29"/>
      <c r="B5" s="30" t="s">
        <v>5</v>
      </c>
      <c r="C5" s="31" t="s">
        <v>102</v>
      </c>
      <c r="D5" s="31" t="s">
        <v>103</v>
      </c>
      <c r="E5" s="32" t="s">
        <v>104</v>
      </c>
      <c r="F5" s="33"/>
      <c r="G5" s="32" t="s">
        <v>105</v>
      </c>
      <c r="H5" s="34"/>
      <c r="I5" s="31" t="s">
        <v>106</v>
      </c>
      <c r="J5" s="34"/>
      <c r="K5" s="31" t="s">
        <v>107</v>
      </c>
      <c r="L5" s="34"/>
      <c r="M5" s="31" t="s">
        <v>108</v>
      </c>
      <c r="N5" s="34"/>
      <c r="O5" s="31" t="s">
        <v>109</v>
      </c>
      <c r="P5" s="35"/>
    </row>
    <row r="6" spans="1:16" s="36" customFormat="1" ht="3.75" customHeight="1" thickBot="1">
      <c r="A6" s="37"/>
      <c r="B6" s="38"/>
      <c r="C6" s="39"/>
      <c r="D6" s="38"/>
      <c r="E6" s="40"/>
      <c r="F6" s="41"/>
      <c r="G6" s="40"/>
      <c r="H6" s="42"/>
      <c r="I6" s="38"/>
      <c r="J6" s="42"/>
      <c r="K6" s="38"/>
      <c r="L6" s="42"/>
      <c r="M6" s="38"/>
      <c r="N6" s="42"/>
      <c r="O6" s="38"/>
      <c r="P6" s="43"/>
    </row>
    <row r="7" spans="1:19" s="161" customFormat="1" ht="12" customHeight="1">
      <c r="A7" s="152" t="s">
        <v>83</v>
      </c>
      <c r="B7" s="153">
        <f>IF($D7="","",VLOOKUP($D7,'[3]五男準備名單'!$A$7:$P$70,15))</f>
        <v>0</v>
      </c>
      <c r="C7" s="153">
        <v>1</v>
      </c>
      <c r="D7" s="154">
        <v>47</v>
      </c>
      <c r="E7" s="155" t="str">
        <f>UPPER(IF($D7="","",VLOOKUP($D7,'[3]五男準備名單'!$A$7:$P$70,2)))</f>
        <v>余承恩</v>
      </c>
      <c r="F7" s="155"/>
      <c r="G7" s="155" t="str">
        <f>IF($D7="","",VLOOKUP($D7,'[3]五男準備名單'!$A$7:$P$70,4))</f>
        <v>市立黎明國小</v>
      </c>
      <c r="H7" s="156"/>
      <c r="I7" s="157"/>
      <c r="J7" s="158"/>
      <c r="K7" s="159"/>
      <c r="L7" s="159"/>
      <c r="M7" s="159"/>
      <c r="N7" s="159"/>
      <c r="O7" s="159"/>
      <c r="P7" s="159"/>
      <c r="Q7" s="160"/>
      <c r="S7" s="162" t="e">
        <f>#REF!</f>
        <v>#REF!</v>
      </c>
    </row>
    <row r="8" spans="1:19" s="161" customFormat="1" ht="12" customHeight="1">
      <c r="A8" s="163" t="s">
        <v>82</v>
      </c>
      <c r="B8" s="153">
        <f>IF($D8="","",VLOOKUP($D8,'[3]五男準備名單'!$A$7:$P$70,15))</f>
        <v>0</v>
      </c>
      <c r="C8" s="153">
        <f>IF($D8="","",VLOOKUP($D8,'[3]五男準備名單'!$A$7:$P$70,16))</f>
        <v>0</v>
      </c>
      <c r="D8" s="154">
        <v>55</v>
      </c>
      <c r="E8" s="153" t="str">
        <f>UPPER(IF($D8="","",VLOOKUP($D8,'[3]五男準備名單'!$A$7:$P$70,2)))</f>
        <v>BYE</v>
      </c>
      <c r="F8" s="153"/>
      <c r="G8" s="153">
        <f>IF($D8="","",VLOOKUP($D8,'[3]五男準備名單'!$A$7:$P$70,4))</f>
        <v>0</v>
      </c>
      <c r="H8" s="164"/>
      <c r="I8" s="165"/>
      <c r="J8" s="166"/>
      <c r="K8" s="157">
        <f>UPPER(IF(OR(J8="a",J8="as"),I7,IF(OR(J8="b",J8="bs"),I9,)))</f>
      </c>
      <c r="L8" s="158"/>
      <c r="M8" s="159"/>
      <c r="N8" s="159"/>
      <c r="O8" s="159"/>
      <c r="P8" s="159"/>
      <c r="Q8" s="160"/>
      <c r="S8" s="167" t="e">
        <f>#REF!</f>
        <v>#REF!</v>
      </c>
    </row>
    <row r="9" spans="1:19" s="161" customFormat="1" ht="12" customHeight="1">
      <c r="A9" s="163" t="s">
        <v>81</v>
      </c>
      <c r="B9" s="153">
        <f>IF($D9="","",VLOOKUP($D9,'[3]五男準備名單'!$A$7:$P$70,15))</f>
        <v>0</v>
      </c>
      <c r="C9" s="153">
        <f>IF($D9="","",VLOOKUP($D9,'[3]五男準備名單'!$A$7:$P$70,16))</f>
        <v>0</v>
      </c>
      <c r="D9" s="154">
        <v>22</v>
      </c>
      <c r="E9" s="153" t="str">
        <f>UPPER(IF($D9="","",VLOOKUP($D9,'[3]五男準備名單'!$A$7:$P$70,2)))</f>
        <v>陳品佑</v>
      </c>
      <c r="F9" s="153"/>
      <c r="G9" s="153" t="str">
        <f>IF($D9="","",VLOOKUP($D9,'[3]五男準備名單'!$A$7:$P$70,4))</f>
        <v>市立三民區民族國小</v>
      </c>
      <c r="H9" s="156"/>
      <c r="I9" s="157"/>
      <c r="J9" s="168"/>
      <c r="K9" s="165"/>
      <c r="L9" s="169"/>
      <c r="M9" s="159"/>
      <c r="N9" s="159"/>
      <c r="O9" s="159"/>
      <c r="P9" s="159"/>
      <c r="Q9" s="160"/>
      <c r="S9" s="167" t="e">
        <f>#REF!</f>
        <v>#REF!</v>
      </c>
    </row>
    <row r="10" spans="1:19" s="161" customFormat="1" ht="12" customHeight="1">
      <c r="A10" s="163" t="s">
        <v>80</v>
      </c>
      <c r="B10" s="153">
        <f>IF($D10="","",VLOOKUP($D10,'[3]五男準備名單'!$A$7:$P$70,15))</f>
        <v>0</v>
      </c>
      <c r="C10" s="153">
        <f>IF($D10="","",VLOOKUP($D10,'[3]五男準備名單'!$A$7:$P$70,16))</f>
        <v>0</v>
      </c>
      <c r="D10" s="154">
        <v>10</v>
      </c>
      <c r="E10" s="153" t="str">
        <f>UPPER(IF($D10="","",VLOOKUP($D10,'[3]五男準備名單'!$A$7:$P$70,2)))</f>
        <v>蔡全忠</v>
      </c>
      <c r="F10" s="153"/>
      <c r="G10" s="153" t="str">
        <f>IF($D10="","",VLOOKUP($D10,'[3]五男準備名單'!$A$7:$P$70,4))</f>
        <v>市立路竹國小</v>
      </c>
      <c r="H10" s="164" t="s">
        <v>110</v>
      </c>
      <c r="I10" s="165"/>
      <c r="J10" s="170"/>
      <c r="K10" s="171" t="s">
        <v>14</v>
      </c>
      <c r="L10" s="172"/>
      <c r="M10" s="157">
        <f>UPPER(IF(OR(L10="a",L10="as"),K8,IF(OR(L10="b",L10="bs"),K12,)))</f>
      </c>
      <c r="N10" s="158"/>
      <c r="O10" s="159"/>
      <c r="P10" s="159"/>
      <c r="Q10" s="160"/>
      <c r="S10" s="167" t="e">
        <f>#REF!</f>
        <v>#REF!</v>
      </c>
    </row>
    <row r="11" spans="1:19" s="161" customFormat="1" ht="12" customHeight="1">
      <c r="A11" s="163" t="s">
        <v>79</v>
      </c>
      <c r="B11" s="153">
        <f>IF($D11="","",VLOOKUP($D11,'[3]五男準備名單'!$A$7:$P$70,15))</f>
        <v>0</v>
      </c>
      <c r="C11" s="153">
        <f>IF($D11="","",VLOOKUP($D11,'[3]五男準備名單'!$A$7:$P$70,16))</f>
        <v>0</v>
      </c>
      <c r="D11" s="154">
        <v>14</v>
      </c>
      <c r="E11" s="153" t="str">
        <f>UPPER(IF($D11="","",VLOOKUP($D11,'[3]五男準備名單'!$A$7:$P$70,2)))</f>
        <v>高陳冠宇</v>
      </c>
      <c r="F11" s="153"/>
      <c r="G11" s="153" t="str">
        <f>IF($D11="","",VLOOKUP($D11,'[3]五男準備名單'!$A$7:$P$70,4))</f>
        <v>市立三民區民族國小</v>
      </c>
      <c r="H11" s="156"/>
      <c r="I11" s="157">
        <f>UPPER(IF(OR(H12="a",H12="as"),E11,IF(OR(H12="b",H12="bs"),E12,)))</f>
      </c>
      <c r="J11" s="158"/>
      <c r="K11" s="173"/>
      <c r="L11" s="174"/>
      <c r="M11" s="165"/>
      <c r="N11" s="175"/>
      <c r="O11" s="159"/>
      <c r="P11" s="159"/>
      <c r="Q11" s="160"/>
      <c r="S11" s="167" t="e">
        <f>#REF!</f>
        <v>#REF!</v>
      </c>
    </row>
    <row r="12" spans="1:19" s="161" customFormat="1" ht="12" customHeight="1">
      <c r="A12" s="163" t="s">
        <v>78</v>
      </c>
      <c r="B12" s="153">
        <f>IF($D12="","",VLOOKUP($D12,'[3]五男準備名單'!$A$7:$P$70,15))</f>
        <v>0</v>
      </c>
      <c r="C12" s="153"/>
      <c r="D12" s="154">
        <v>49</v>
      </c>
      <c r="E12" s="153" t="str">
        <f>UPPER(IF($D12="","",VLOOKUP($D12,'[3]五男準備名單'!$A$7:$P$70,2)))</f>
        <v>曾品竣</v>
      </c>
      <c r="F12" s="153"/>
      <c r="G12" s="153" t="str">
        <f>IF($D12="","",VLOOKUP($D12,'[3]五男準備名單'!$A$7:$P$70,4))</f>
        <v>市立崑山國小</v>
      </c>
      <c r="H12" s="164"/>
      <c r="I12" s="165"/>
      <c r="J12" s="166"/>
      <c r="K12" s="157">
        <f>UPPER(IF(OR(J12="a",J12="as"),I11,IF(OR(J12="b",J12="bs"),I13,)))</f>
      </c>
      <c r="L12" s="176"/>
      <c r="M12" s="159"/>
      <c r="N12" s="169"/>
      <c r="O12" s="159"/>
      <c r="P12" s="159"/>
      <c r="Q12" s="160"/>
      <c r="S12" s="167" t="e">
        <f>#REF!</f>
        <v>#REF!</v>
      </c>
    </row>
    <row r="13" spans="1:19" s="161" customFormat="1" ht="12" customHeight="1">
      <c r="A13" s="163" t="s">
        <v>77</v>
      </c>
      <c r="B13" s="153">
        <f>IF($D13="","",VLOOKUP($D13,'[3]五男準備名單'!$A$7:$P$70,15))</f>
        <v>0</v>
      </c>
      <c r="C13" s="153">
        <f>IF($D13="","",VLOOKUP($D13,'[3]五男準備名單'!$A$7:$P$70,16))</f>
        <v>0</v>
      </c>
      <c r="D13" s="154">
        <v>26</v>
      </c>
      <c r="E13" s="153" t="str">
        <f>UPPER(IF($D13="","",VLOOKUP($D13,'[3]五男準備名單'!$A$7:$P$70,2)))</f>
        <v>蔡和諺</v>
      </c>
      <c r="F13" s="153"/>
      <c r="G13" s="153" t="str">
        <f>IF($D13="","",VLOOKUP($D13,'[3]五男準備名單'!$A$7:$P$70,4))</f>
        <v>市立大港國小</v>
      </c>
      <c r="H13" s="156"/>
      <c r="I13" s="157"/>
      <c r="J13" s="177"/>
      <c r="K13" s="165"/>
      <c r="L13" s="170"/>
      <c r="M13" s="159"/>
      <c r="N13" s="169"/>
      <c r="O13" s="159"/>
      <c r="P13" s="159"/>
      <c r="Q13" s="160"/>
      <c r="S13" s="167" t="e">
        <f>#REF!</f>
        <v>#REF!</v>
      </c>
    </row>
    <row r="14" spans="1:19" s="161" customFormat="1" ht="12" customHeight="1">
      <c r="A14" s="152" t="s">
        <v>76</v>
      </c>
      <c r="B14" s="153">
        <f>IF($D14="","",VLOOKUP($D14,'[3]五男準備名單'!$A$7:$P$70,15))</f>
        <v>0</v>
      </c>
      <c r="C14" s="153">
        <v>16</v>
      </c>
      <c r="D14" s="154">
        <v>42</v>
      </c>
      <c r="E14" s="155" t="str">
        <f>UPPER(IF($D14="","",VLOOKUP($D14,'[3]五男準備名單'!$A$7:$P$70,2)))</f>
        <v>陳俊欽 </v>
      </c>
      <c r="F14" s="155"/>
      <c r="G14" s="155" t="str">
        <f>IF($D14="","",VLOOKUP($D14,'[3]五男準備名單'!$A$7:$P$70,4))</f>
        <v>縣立潮昇國小</v>
      </c>
      <c r="H14" s="164"/>
      <c r="I14" s="165"/>
      <c r="J14" s="159"/>
      <c r="K14" s="170"/>
      <c r="L14" s="178"/>
      <c r="M14" s="171" t="s">
        <v>14</v>
      </c>
      <c r="N14" s="172"/>
      <c r="O14" s="157">
        <f>UPPER(IF(OR(N14="a",N14="as"),M10,IF(OR(N14="b",N14="bs"),M18,)))</f>
      </c>
      <c r="P14" s="158"/>
      <c r="Q14" s="160"/>
      <c r="S14" s="167" t="e">
        <f>#REF!</f>
        <v>#REF!</v>
      </c>
    </row>
    <row r="15" spans="1:19" s="161" customFormat="1" ht="12" customHeight="1">
      <c r="A15" s="152" t="s">
        <v>75</v>
      </c>
      <c r="B15" s="153">
        <f>IF($D15="","",VLOOKUP($D15,'[3]五男準備名單'!$A$7:$P$70,15))</f>
        <v>0</v>
      </c>
      <c r="C15" s="153">
        <v>11</v>
      </c>
      <c r="D15" s="154">
        <v>6</v>
      </c>
      <c r="E15" s="155" t="str">
        <f>UPPER(IF($D15="","",VLOOKUP($D15,'[3]五男準備名單'!$A$7:$P$70,2)))</f>
        <v>吳易恆</v>
      </c>
      <c r="F15" s="155"/>
      <c r="G15" s="155" t="str">
        <f>IF($D15="","",VLOOKUP($D15,'[3]五男準備名單'!$A$7:$P$70,4))</f>
        <v>縣立南郭國小</v>
      </c>
      <c r="H15" s="156"/>
      <c r="I15" s="157">
        <f>UPPER(IF(OR(H16="a",H16="as"),E15,IF(OR(H16="b",H16="bs"),E16,)))</f>
      </c>
      <c r="J15" s="158"/>
      <c r="K15" s="159"/>
      <c r="L15" s="159"/>
      <c r="M15" s="159"/>
      <c r="N15" s="169"/>
      <c r="O15" s="165"/>
      <c r="P15" s="175"/>
      <c r="Q15" s="160"/>
      <c r="S15" s="167" t="e">
        <f>#REF!</f>
        <v>#REF!</v>
      </c>
    </row>
    <row r="16" spans="1:19" s="161" customFormat="1" ht="12" customHeight="1" thickBot="1">
      <c r="A16" s="163" t="s">
        <v>74</v>
      </c>
      <c r="B16" s="153">
        <f>IF($D16="","",VLOOKUP($D16,'[3]五男準備名單'!$A$7:$P$70,15))</f>
        <v>0</v>
      </c>
      <c r="C16" s="153">
        <f>IF($D16="","",VLOOKUP($D16,'[3]五男準備名單'!$A$7:$P$70,16))</f>
        <v>0</v>
      </c>
      <c r="D16" s="154">
        <v>55</v>
      </c>
      <c r="E16" s="153" t="str">
        <f>UPPER(IF($D16="","",VLOOKUP($D16,'[3]五男準備名單'!$A$7:$P$70,2)))</f>
        <v>BYE</v>
      </c>
      <c r="F16" s="153"/>
      <c r="G16" s="153">
        <f>IF($D16="","",VLOOKUP($D16,'[3]五男準備名單'!$A$7:$P$70,4))</f>
        <v>0</v>
      </c>
      <c r="H16" s="164"/>
      <c r="I16" s="165"/>
      <c r="J16" s="166"/>
      <c r="K16" s="157">
        <f>UPPER(IF(OR(J16="a",J16="as"),I15,IF(OR(J16="b",J16="bs"),I17,)))</f>
      </c>
      <c r="L16" s="158"/>
      <c r="M16" s="159"/>
      <c r="N16" s="169"/>
      <c r="O16" s="159"/>
      <c r="P16" s="169"/>
      <c r="Q16" s="160"/>
      <c r="S16" s="179" t="e">
        <f>#REF!</f>
        <v>#REF!</v>
      </c>
    </row>
    <row r="17" spans="1:17" s="161" customFormat="1" ht="12" customHeight="1">
      <c r="A17" s="163" t="s">
        <v>73</v>
      </c>
      <c r="B17" s="153">
        <f>IF($D17="","",VLOOKUP($D17,'[3]五男準備名單'!$A$7:$P$70,15))</f>
        <v>0</v>
      </c>
      <c r="C17" s="153">
        <f>IF($D17="","",VLOOKUP($D17,'[3]五男準備名單'!$A$7:$P$70,16))</f>
        <v>0</v>
      </c>
      <c r="D17" s="154">
        <v>36</v>
      </c>
      <c r="E17" s="153" t="str">
        <f>UPPER(IF($D17="","",VLOOKUP($D17,'[3]五男準備名單'!$A$7:$P$70,2)))</f>
        <v>黃柏鈞</v>
      </c>
      <c r="F17" s="153"/>
      <c r="G17" s="153" t="str">
        <f>IF($D17="","",VLOOKUP($D17,'[3]五男準備名單'!$A$7:$P$70,4))</f>
        <v>縣立新庄國小</v>
      </c>
      <c r="H17" s="156"/>
      <c r="I17" s="157">
        <f>UPPER(IF(OR(H18="a",H18="as"),E17,IF(OR(H18="b",H18="bs"),E18,)))</f>
      </c>
      <c r="J17" s="168"/>
      <c r="K17" s="165"/>
      <c r="L17" s="169"/>
      <c r="M17" s="159"/>
      <c r="N17" s="169"/>
      <c r="O17" s="159"/>
      <c r="P17" s="169"/>
      <c r="Q17" s="160"/>
    </row>
    <row r="18" spans="1:17" s="161" customFormat="1" ht="12" customHeight="1">
      <c r="A18" s="163" t="s">
        <v>72</v>
      </c>
      <c r="B18" s="153">
        <f>IF($D18="","",VLOOKUP($D18,'[3]五男準備名單'!$A$7:$P$70,15))</f>
        <v>0</v>
      </c>
      <c r="C18" s="153">
        <f>IF($D18="","",VLOOKUP($D18,'[3]五男準備名單'!$A$7:$P$70,16))</f>
        <v>0</v>
      </c>
      <c r="D18" s="154">
        <v>13</v>
      </c>
      <c r="E18" s="153" t="str">
        <f>UPPER(IF($D18="","",VLOOKUP($D18,'[3]五男準備名單'!$A$7:$P$70,2)))</f>
        <v>謝書承</v>
      </c>
      <c r="F18" s="153"/>
      <c r="G18" s="153" t="str">
        <f>IF($D18="","",VLOOKUP($D18,'[3]五男準備名單'!$A$7:$P$70,4))</f>
        <v>市立崇學國小</v>
      </c>
      <c r="H18" s="164"/>
      <c r="I18" s="165"/>
      <c r="J18" s="170"/>
      <c r="K18" s="171" t="s">
        <v>14</v>
      </c>
      <c r="L18" s="172"/>
      <c r="M18" s="157">
        <f>UPPER(IF(OR(L18="a",L18="as"),K16,IF(OR(L18="b",L18="bs"),K20,)))</f>
      </c>
      <c r="N18" s="177"/>
      <c r="O18" s="159"/>
      <c r="P18" s="169"/>
      <c r="Q18" s="160"/>
    </row>
    <row r="19" spans="1:17" s="161" customFormat="1" ht="12" customHeight="1">
      <c r="A19" s="163" t="s">
        <v>71</v>
      </c>
      <c r="B19" s="153">
        <f>IF($D19="","",VLOOKUP($D19,'[3]五男準備名單'!$A$7:$P$70,15))</f>
        <v>0</v>
      </c>
      <c r="C19" s="153">
        <f>IF($D19="","",VLOOKUP($D19,'[3]五男準備名單'!$A$7:$P$70,16))</f>
        <v>0</v>
      </c>
      <c r="D19" s="154">
        <v>38</v>
      </c>
      <c r="E19" s="153" t="str">
        <f>UPPER(IF($D19="","",VLOOKUP($D19,'[3]五男準備名單'!$A$7:$P$70,2)))</f>
        <v>林明辰</v>
      </c>
      <c r="F19" s="153"/>
      <c r="G19" s="153" t="str">
        <f>IF($D19="","",VLOOKUP($D19,'[3]五男準備名單'!$A$7:$P$70,4))</f>
        <v>縣立新庄國小</v>
      </c>
      <c r="H19" s="156"/>
      <c r="I19" s="157" t="str">
        <f>UPPER(IF(OR(H20="a",H20="as"),E19,IF(OR(H20="b",H20="bs"),E20,)))</f>
        <v>林明辰</v>
      </c>
      <c r="J19" s="158"/>
      <c r="K19" s="173"/>
      <c r="L19" s="174"/>
      <c r="M19" s="165"/>
      <c r="N19" s="159"/>
      <c r="O19" s="159"/>
      <c r="P19" s="169"/>
      <c r="Q19" s="160"/>
    </row>
    <row r="20" spans="1:17" s="161" customFormat="1" ht="12" customHeight="1">
      <c r="A20" s="163" t="s">
        <v>70</v>
      </c>
      <c r="B20" s="153">
        <f>IF($D20="","",VLOOKUP($D20,'[3]五男準備名單'!$A$7:$P$70,15))</f>
        <v>0</v>
      </c>
      <c r="C20" s="153">
        <f>IF($D20="","",VLOOKUP($D20,'[3]五男準備名單'!$A$7:$P$70,16))</f>
        <v>0</v>
      </c>
      <c r="D20" s="154">
        <v>5</v>
      </c>
      <c r="E20" s="153" t="str">
        <f>UPPER(IF($D20="","",VLOOKUP($D20,'[3]五男準備名單'!$A$7:$P$70,2)))</f>
        <v>蔡大晟</v>
      </c>
      <c r="F20" s="153"/>
      <c r="G20" s="153" t="str">
        <f>IF($D20="","",VLOOKUP($D20,'[3]五男準備名單'!$A$7:$P$70,4))</f>
        <v>市立東光國小</v>
      </c>
      <c r="H20" s="164" t="s">
        <v>111</v>
      </c>
      <c r="I20" s="165"/>
      <c r="J20" s="166" t="s">
        <v>111</v>
      </c>
      <c r="K20" s="157" t="str">
        <f>UPPER(IF(OR(J20="a",J20="as"),I19,IF(OR(J20="b",J20="bs"),I21,)))</f>
        <v>林明辰</v>
      </c>
      <c r="L20" s="176"/>
      <c r="M20" s="159"/>
      <c r="N20" s="159"/>
      <c r="O20" s="159"/>
      <c r="P20" s="169"/>
      <c r="Q20" s="160"/>
    </row>
    <row r="21" spans="1:17" s="161" customFormat="1" ht="12" customHeight="1">
      <c r="A21" s="163" t="s">
        <v>69</v>
      </c>
      <c r="B21" s="153">
        <f>IF($D21="","",VLOOKUP($D21,'[3]五男準備名單'!$A$7:$P$70,15))</f>
        <v>0</v>
      </c>
      <c r="C21" s="153">
        <f>IF($D21="","",VLOOKUP($D21,'[3]五男準備名單'!$A$7:$P$70,16))</f>
        <v>0</v>
      </c>
      <c r="D21" s="154">
        <v>55</v>
      </c>
      <c r="E21" s="153" t="str">
        <f>UPPER(IF($D21="","",VLOOKUP($D21,'[3]五男準備名單'!$A$7:$P$70,2)))</f>
        <v>BYE</v>
      </c>
      <c r="F21" s="153"/>
      <c r="G21" s="153">
        <f>IF($D21="","",VLOOKUP($D21,'[3]五男準備名單'!$A$7:$P$70,4))</f>
        <v>0</v>
      </c>
      <c r="H21" s="156"/>
      <c r="I21" s="157">
        <f>UPPER(IF(OR(H22="a",H22="as"),E21,IF(OR(H22="b",H22="bs"),E22,)))</f>
      </c>
      <c r="J21" s="177"/>
      <c r="K21" s="165"/>
      <c r="L21" s="170"/>
      <c r="M21" s="159"/>
      <c r="N21" s="159"/>
      <c r="O21" s="159"/>
      <c r="P21" s="169"/>
      <c r="Q21" s="160"/>
    </row>
    <row r="22" spans="1:17" s="161" customFormat="1" ht="12" customHeight="1">
      <c r="A22" s="152" t="s">
        <v>68</v>
      </c>
      <c r="B22" s="153">
        <f>IF($D22="","",VLOOKUP($D22,'[3]五男準備名單'!$A$7:$P$70,15))</f>
        <v>0</v>
      </c>
      <c r="C22" s="153">
        <v>5</v>
      </c>
      <c r="D22" s="154">
        <v>46</v>
      </c>
      <c r="E22" s="155" t="str">
        <f>UPPER(IF($D22="","",VLOOKUP($D22,'[3]五男準備名單'!$A$7:$P$70,2)))</f>
        <v>洪可浩</v>
      </c>
      <c r="F22" s="155"/>
      <c r="G22" s="155" t="str">
        <f>IF($D22="","",VLOOKUP($D22,'[3]五男準備名單'!$A$7:$P$70,4))</f>
        <v>市立黎明國小</v>
      </c>
      <c r="H22" s="164"/>
      <c r="I22" s="165"/>
      <c r="J22" s="159"/>
      <c r="K22" s="170"/>
      <c r="L22" s="178"/>
      <c r="M22" s="180" t="s">
        <v>67</v>
      </c>
      <c r="N22" s="181"/>
      <c r="O22" s="157">
        <f>UPPER(IF(OR(N23="a",N23="as"),O8,IF(OR(N23="b",N23="bs"),O30,)))</f>
      </c>
      <c r="P22" s="182"/>
      <c r="Q22" s="160"/>
    </row>
    <row r="23" spans="1:17" s="161" customFormat="1" ht="12" customHeight="1">
      <c r="A23" s="152" t="s">
        <v>66</v>
      </c>
      <c r="B23" s="153">
        <f>IF($D23="","",VLOOKUP($D23,'[3]五男準備名單'!$A$7:$P$70,15))</f>
        <v>0</v>
      </c>
      <c r="C23" s="153">
        <v>3</v>
      </c>
      <c r="D23" s="154">
        <v>29</v>
      </c>
      <c r="E23" s="155" t="str">
        <f>UPPER(IF($D23="","",VLOOKUP($D23,'[3]五男準備名單'!$A$7:$P$70,2)))</f>
        <v>侯傑恩</v>
      </c>
      <c r="F23" s="155"/>
      <c r="G23" s="155" t="str">
        <f>IF($D23="","",VLOOKUP($D23,'[3]五男準備名單'!$A$7:$P$70,4))</f>
        <v>縣立朴子國小</v>
      </c>
      <c r="H23" s="156"/>
      <c r="I23" s="157">
        <f>UPPER(IF(OR(H24="a",H24="as"),E23,IF(OR(H24="b",H24="bs"),E24,)))</f>
      </c>
      <c r="J23" s="158"/>
      <c r="K23" s="159"/>
      <c r="L23" s="159"/>
      <c r="M23" s="171" t="s">
        <v>14</v>
      </c>
      <c r="N23" s="183"/>
      <c r="O23" s="184"/>
      <c r="P23" s="185"/>
      <c r="Q23" s="160"/>
    </row>
    <row r="24" spans="1:17" s="161" customFormat="1" ht="12" customHeight="1">
      <c r="A24" s="163" t="s">
        <v>65</v>
      </c>
      <c r="B24" s="153">
        <f>IF($D24="","",VLOOKUP($D24,'[3]五男準備名單'!$A$7:$P$70,15))</f>
        <v>0</v>
      </c>
      <c r="C24" s="153">
        <f>IF($D24="","",VLOOKUP($D24,'[3]五男準備名單'!$A$7:$P$70,16))</f>
        <v>0</v>
      </c>
      <c r="D24" s="154">
        <v>55</v>
      </c>
      <c r="E24" s="153" t="str">
        <f>UPPER(IF($D24="","",VLOOKUP($D24,'[3]五男準備名單'!$A$7:$P$70,2)))</f>
        <v>BYE</v>
      </c>
      <c r="F24" s="153"/>
      <c r="G24" s="153">
        <f>IF($D24="","",VLOOKUP($D24,'[3]五男準備名單'!$A$7:$P$70,4))</f>
        <v>0</v>
      </c>
      <c r="H24" s="164"/>
      <c r="I24" s="165"/>
      <c r="J24" s="166"/>
      <c r="K24" s="157">
        <f>UPPER(IF(OR(J24="a",J24="as"),I23,IF(OR(J24="b",J24="bs"),I25,)))</f>
      </c>
      <c r="L24" s="158"/>
      <c r="M24" s="159"/>
      <c r="N24" s="159"/>
      <c r="O24" s="159"/>
      <c r="P24" s="169"/>
      <c r="Q24" s="160"/>
    </row>
    <row r="25" spans="1:17" s="161" customFormat="1" ht="12" customHeight="1">
      <c r="A25" s="163" t="s">
        <v>64</v>
      </c>
      <c r="B25" s="153">
        <f>IF($D25="","",VLOOKUP($D25,'[3]五男準備名單'!$A$7:$P$70,15))</f>
        <v>0</v>
      </c>
      <c r="C25" s="153">
        <f>IF($D25="","",VLOOKUP($D25,'[3]五男準備名單'!$A$7:$P$70,16))</f>
        <v>0</v>
      </c>
      <c r="D25" s="154">
        <v>1</v>
      </c>
      <c r="E25" s="153" t="str">
        <f>UPPER(IF($D25="","",VLOOKUP($D25,'[3]五男準備名單'!$A$7:$P$70,2)))</f>
        <v>謝子桓</v>
      </c>
      <c r="F25" s="153"/>
      <c r="G25" s="153" t="str">
        <f>IF($D25="","",VLOOKUP($D25,'[3]五男準備名單'!$A$7:$P$70,4))</f>
        <v>縣立瑞光國小</v>
      </c>
      <c r="H25" s="156"/>
      <c r="I25" s="157">
        <f>UPPER(IF(OR(H26="a",H26="as"),E25,IF(OR(H26="b",H26="bs"),E26,)))</f>
      </c>
      <c r="J25" s="168"/>
      <c r="K25" s="165"/>
      <c r="L25" s="169"/>
      <c r="M25" s="159"/>
      <c r="N25" s="159"/>
      <c r="O25" s="159"/>
      <c r="P25" s="169"/>
      <c r="Q25" s="160"/>
    </row>
    <row r="26" spans="1:17" s="161" customFormat="1" ht="12" customHeight="1">
      <c r="A26" s="163" t="s">
        <v>63</v>
      </c>
      <c r="B26" s="153">
        <f>IF($D26="","",VLOOKUP($D26,'[3]五男準備名單'!$A$7:$P$70,15))</f>
        <v>0</v>
      </c>
      <c r="C26" s="153">
        <f>IF($D26="","",VLOOKUP($D26,'[3]五男準備名單'!$A$7:$P$70,16))</f>
        <v>0</v>
      </c>
      <c r="D26" s="154">
        <v>16</v>
      </c>
      <c r="E26" s="153" t="str">
        <f>UPPER(IF($D26="","",VLOOKUP($D26,'[3]五男準備名單'!$A$7:$P$70,2)))</f>
        <v>吳佳瑾</v>
      </c>
      <c r="F26" s="153"/>
      <c r="G26" s="153" t="str">
        <f>IF($D26="","",VLOOKUP($D26,'[3]五男準備名單'!$A$7:$P$70,4))</f>
        <v>市立三民區民族國小</v>
      </c>
      <c r="H26" s="164"/>
      <c r="I26" s="165"/>
      <c r="J26" s="170"/>
      <c r="K26" s="171" t="s">
        <v>14</v>
      </c>
      <c r="L26" s="172"/>
      <c r="M26" s="157">
        <f>UPPER(IF(OR(L26="a",L26="as"),K24,IF(OR(L26="b",L26="bs"),K28,)))</f>
      </c>
      <c r="N26" s="158"/>
      <c r="O26" s="159"/>
      <c r="P26" s="169"/>
      <c r="Q26" s="160"/>
    </row>
    <row r="27" spans="1:17" s="161" customFormat="1" ht="12" customHeight="1">
      <c r="A27" s="163" t="s">
        <v>62</v>
      </c>
      <c r="B27" s="153">
        <f>IF($D27="","",VLOOKUP($D27,'[3]五男準備名單'!$A$7:$P$70,15))</f>
        <v>0</v>
      </c>
      <c r="C27" s="153">
        <f>IF($D27="","",VLOOKUP($D27,'[3]五男準備名單'!$A$7:$P$70,16))</f>
        <v>0</v>
      </c>
      <c r="D27" s="154">
        <v>23</v>
      </c>
      <c r="E27" s="153" t="str">
        <f>UPPER(IF($D27="","",VLOOKUP($D27,'[3]五男準備名單'!$A$7:$P$70,2)))</f>
        <v>王柏青</v>
      </c>
      <c r="F27" s="153"/>
      <c r="G27" s="153" t="str">
        <f>IF($D27="","",VLOOKUP($D27,'[3]五男準備名單'!$A$7:$P$70,4))</f>
        <v>市立三民區民族國小</v>
      </c>
      <c r="H27" s="156"/>
      <c r="I27" s="157">
        <f>UPPER(IF(OR(H28="a",H28="as"),E27,IF(OR(H28="b",H28="bs"),E28,)))</f>
      </c>
      <c r="J27" s="158"/>
      <c r="K27" s="173"/>
      <c r="L27" s="174"/>
      <c r="M27" s="165"/>
      <c r="N27" s="175"/>
      <c r="O27" s="159"/>
      <c r="P27" s="169"/>
      <c r="Q27" s="160"/>
    </row>
    <row r="28" spans="1:17" s="161" customFormat="1" ht="12" customHeight="1">
      <c r="A28" s="163" t="s">
        <v>61</v>
      </c>
      <c r="B28" s="153">
        <f>IF($D28="","",VLOOKUP($D28,'[3]五男準備名單'!$A$7:$P$70,15))</f>
        <v>0</v>
      </c>
      <c r="C28" s="153">
        <f>IF($D28="","",VLOOKUP($D28,'[3]五男準備名單'!$A$7:$P$70,16))</f>
        <v>0</v>
      </c>
      <c r="D28" s="154">
        <v>52</v>
      </c>
      <c r="E28" s="153" t="str">
        <f>UPPER(IF($D28="","",VLOOKUP($D28,'[3]五男準備名單'!$A$7:$P$70,2)))</f>
        <v>劉虹祺</v>
      </c>
      <c r="F28" s="153"/>
      <c r="G28" s="153" t="str">
        <f>IF($D28="","",VLOOKUP($D28,'[3]五男準備名單'!$A$7:$P$70,4))</f>
        <v>縣立和平國小</v>
      </c>
      <c r="H28" s="164"/>
      <c r="I28" s="165"/>
      <c r="J28" s="166"/>
      <c r="K28" s="157">
        <f>UPPER(IF(OR(J28="a",J28="as"),I27,IF(OR(J28="b",J28="bs"),I29,)))</f>
      </c>
      <c r="L28" s="176"/>
      <c r="M28" s="159"/>
      <c r="N28" s="169"/>
      <c r="O28" s="159"/>
      <c r="P28" s="169"/>
      <c r="Q28" s="160"/>
    </row>
    <row r="29" spans="1:17" s="161" customFormat="1" ht="12" customHeight="1">
      <c r="A29" s="163" t="s">
        <v>60</v>
      </c>
      <c r="B29" s="153">
        <f>IF($D29="","",VLOOKUP($D29,'[3]五男準備名單'!$A$7:$P$70,15))</f>
        <v>0</v>
      </c>
      <c r="C29" s="153"/>
      <c r="D29" s="154">
        <v>17</v>
      </c>
      <c r="E29" s="153" t="str">
        <f>UPPER(IF($D29="","",VLOOKUP($D29,'[3]五男準備名單'!$A$7:$P$70,2)))</f>
        <v>蘇正亨</v>
      </c>
      <c r="F29" s="153"/>
      <c r="G29" s="153" t="str">
        <f>IF($D29="","",VLOOKUP($D29,'[3]五男準備名單'!$A$7:$P$70,4))</f>
        <v>市立三民區民族國小</v>
      </c>
      <c r="H29" s="156"/>
      <c r="I29" s="157">
        <f>UPPER(IF(OR(H30="a",H30="as"),E29,IF(OR(H30="b",H30="bs"),E30,)))</f>
      </c>
      <c r="J29" s="177"/>
      <c r="K29" s="165"/>
      <c r="L29" s="170"/>
      <c r="M29" s="159"/>
      <c r="N29" s="169"/>
      <c r="O29" s="159"/>
      <c r="P29" s="169"/>
      <c r="Q29" s="160"/>
    </row>
    <row r="30" spans="1:17" s="161" customFormat="1" ht="12" customHeight="1">
      <c r="A30" s="152" t="s">
        <v>59</v>
      </c>
      <c r="B30" s="153">
        <f>IF($D30="","",VLOOKUP($D30,'[3]五男準備名單'!$A$7:$P$70,15))</f>
        <v>0</v>
      </c>
      <c r="C30" s="153">
        <v>15</v>
      </c>
      <c r="D30" s="154">
        <v>41</v>
      </c>
      <c r="E30" s="155" t="str">
        <f>UPPER(IF($D30="","",VLOOKUP($D30,'[3]五男準備名單'!$A$7:$P$70,2)))</f>
        <v>李冠霆 </v>
      </c>
      <c r="F30" s="155"/>
      <c r="G30" s="155" t="str">
        <f>IF($D30="","",VLOOKUP($D30,'[3]五男準備名單'!$A$7:$P$70,4))</f>
        <v>縣立潮昇國小</v>
      </c>
      <c r="H30" s="164"/>
      <c r="I30" s="165"/>
      <c r="J30" s="159"/>
      <c r="K30" s="170"/>
      <c r="L30" s="178"/>
      <c r="M30" s="171" t="s">
        <v>14</v>
      </c>
      <c r="N30" s="172"/>
      <c r="O30" s="157">
        <f>UPPER(IF(OR(N30="a",N30="as"),M26,IF(OR(N30="b",N30="bs"),M34,)))</f>
      </c>
      <c r="P30" s="177"/>
      <c r="Q30" s="160"/>
    </row>
    <row r="31" spans="1:17" s="161" customFormat="1" ht="12" customHeight="1">
      <c r="A31" s="152" t="s">
        <v>58</v>
      </c>
      <c r="B31" s="153">
        <f>IF($D31="","",VLOOKUP($D31,'[3]五男準備名單'!$A$7:$P$70,15))</f>
        <v>0</v>
      </c>
      <c r="C31" s="153">
        <v>9</v>
      </c>
      <c r="D31" s="154">
        <v>31</v>
      </c>
      <c r="E31" s="155" t="str">
        <f>UPPER(IF($D31="","",VLOOKUP($D31,'[3]五男準備名單'!$A$7:$P$70,2)))</f>
        <v>趙英浩</v>
      </c>
      <c r="F31" s="155"/>
      <c r="G31" s="155" t="str">
        <f>IF($D31="","",VLOOKUP($D31,'[3]五男準備名單'!$A$7:$P$70,4))</f>
        <v>市立陽明國小</v>
      </c>
      <c r="H31" s="156"/>
      <c r="I31" s="157">
        <f>UPPER(IF(OR(H32="a",H32="as"),E31,IF(OR(H32="b",H32="bs"),E32,)))</f>
      </c>
      <c r="J31" s="158"/>
      <c r="K31" s="159"/>
      <c r="L31" s="159"/>
      <c r="M31" s="159"/>
      <c r="N31" s="169"/>
      <c r="O31" s="165"/>
      <c r="P31" s="170"/>
      <c r="Q31" s="160"/>
    </row>
    <row r="32" spans="1:17" s="161" customFormat="1" ht="12" customHeight="1">
      <c r="A32" s="163" t="s">
        <v>57</v>
      </c>
      <c r="B32" s="153">
        <f>IF($D32="","",VLOOKUP($D32,'[3]五男準備名單'!$A$7:$P$70,15))</f>
        <v>0</v>
      </c>
      <c r="C32" s="153">
        <f>IF($D32="","",VLOOKUP($D32,'[3]五男準備名單'!$A$7:$P$70,16))</f>
        <v>0</v>
      </c>
      <c r="D32" s="154">
        <v>55</v>
      </c>
      <c r="E32" s="153" t="str">
        <f>UPPER(IF($D32="","",VLOOKUP($D32,'[3]五男準備名單'!$A$7:$P$70,2)))</f>
        <v>BYE</v>
      </c>
      <c r="F32" s="153"/>
      <c r="G32" s="153">
        <f>IF($D32="","",VLOOKUP($D32,'[3]五男準備名單'!$A$7:$P$70,4))</f>
        <v>0</v>
      </c>
      <c r="H32" s="164"/>
      <c r="I32" s="165"/>
      <c r="J32" s="166"/>
      <c r="K32" s="157">
        <f>UPPER(IF(OR(J32="a",J32="as"),I31,IF(OR(J32="b",J32="bs"),I33,)))</f>
      </c>
      <c r="L32" s="158"/>
      <c r="M32" s="159"/>
      <c r="N32" s="169"/>
      <c r="O32" s="159"/>
      <c r="P32" s="170"/>
      <c r="Q32" s="160"/>
    </row>
    <row r="33" spans="1:17" s="161" customFormat="1" ht="12" customHeight="1">
      <c r="A33" s="163" t="s">
        <v>56</v>
      </c>
      <c r="B33" s="153">
        <f>IF($D33="","",VLOOKUP($D33,'[3]五男準備名單'!$A$7:$P$70,15))</f>
        <v>0</v>
      </c>
      <c r="C33" s="153">
        <f>IF($D33="","",VLOOKUP($D33,'[3]五男準備名單'!$A$7:$P$70,16))</f>
        <v>0</v>
      </c>
      <c r="D33" s="154">
        <v>19</v>
      </c>
      <c r="E33" s="153" t="str">
        <f>UPPER(IF($D33="","",VLOOKUP($D33,'[3]五男準備名單'!$A$7:$P$70,2)))</f>
        <v>唐郁宗</v>
      </c>
      <c r="F33" s="153"/>
      <c r="G33" s="153" t="str">
        <f>IF($D33="","",VLOOKUP($D33,'[3]五男準備名單'!$A$7:$P$70,4))</f>
        <v>市立三民區民族國小</v>
      </c>
      <c r="H33" s="156"/>
      <c r="I33" s="157">
        <f>UPPER(IF(OR(H34="a",H34="as"),E33,IF(OR(H34="b",H34="bs"),E34,)))</f>
      </c>
      <c r="J33" s="168"/>
      <c r="K33" s="165"/>
      <c r="L33" s="169"/>
      <c r="M33" s="159"/>
      <c r="N33" s="169"/>
      <c r="O33" s="159"/>
      <c r="P33" s="170"/>
      <c r="Q33" s="160"/>
    </row>
    <row r="34" spans="1:17" s="161" customFormat="1" ht="12" customHeight="1">
      <c r="A34" s="163" t="s">
        <v>55</v>
      </c>
      <c r="B34" s="153">
        <f>IF($D34="","",VLOOKUP($D34,'[3]五男準備名單'!$A$7:$P$70,15))</f>
        <v>0</v>
      </c>
      <c r="C34" s="153"/>
      <c r="D34" s="154">
        <v>51</v>
      </c>
      <c r="E34" s="153" t="str">
        <f>UPPER(IF($D34="","",VLOOKUP($D34,'[3]五男準備名單'!$A$7:$P$70,2)))</f>
        <v>蔡承叡</v>
      </c>
      <c r="F34" s="153"/>
      <c r="G34" s="153" t="str">
        <f>IF($D34="","",VLOOKUP($D34,'[3]五男準備名單'!$A$7:$P$70,4))</f>
        <v>市立崑山國小</v>
      </c>
      <c r="H34" s="164"/>
      <c r="I34" s="165"/>
      <c r="J34" s="170"/>
      <c r="K34" s="171" t="s">
        <v>14</v>
      </c>
      <c r="L34" s="172"/>
      <c r="M34" s="157">
        <f>UPPER(IF(OR(L34="a",L34="as"),K32,IF(OR(L34="b",L34="bs"),K36,)))</f>
      </c>
      <c r="N34" s="177"/>
      <c r="O34" s="159"/>
      <c r="P34" s="170"/>
      <c r="Q34" s="160"/>
    </row>
    <row r="35" spans="1:17" s="161" customFormat="1" ht="12" customHeight="1">
      <c r="A35" s="163" t="s">
        <v>54</v>
      </c>
      <c r="B35" s="153">
        <f>IF($D35="","",VLOOKUP($D35,'[3]五男準備名單'!$A$7:$P$70,15))</f>
        <v>0</v>
      </c>
      <c r="C35" s="153"/>
      <c r="D35" s="154">
        <v>44</v>
      </c>
      <c r="E35" s="153" t="str">
        <f>UPPER(IF($D35="","",VLOOKUP($D35,'[3]五男準備名單'!$A$7:$P$70,2)))</f>
        <v>楊芃凱</v>
      </c>
      <c r="F35" s="153"/>
      <c r="G35" s="153" t="str">
        <f>IF($D35="","",VLOOKUP($D35,'[3]五男準備名單'!$A$7:$P$70,4))</f>
        <v>市立黎明國小</v>
      </c>
      <c r="H35" s="156"/>
      <c r="I35" s="157">
        <f>UPPER(IF(OR(H36="a",H36="as"),E35,IF(OR(H36="b",H36="bs"),E36,)))</f>
      </c>
      <c r="J35" s="158"/>
      <c r="K35" s="173"/>
      <c r="L35" s="174"/>
      <c r="M35" s="165"/>
      <c r="N35" s="159"/>
      <c r="O35" s="159"/>
      <c r="P35" s="159"/>
      <c r="Q35" s="160"/>
    </row>
    <row r="36" spans="1:17" s="161" customFormat="1" ht="12" customHeight="1">
      <c r="A36" s="163" t="s">
        <v>53</v>
      </c>
      <c r="B36" s="153">
        <f>IF($D36="","",VLOOKUP($D36,'[3]五男準備名單'!$A$7:$P$70,15))</f>
        <v>0</v>
      </c>
      <c r="C36" s="153">
        <f>IF($D36="","",VLOOKUP($D36,'[3]五男準備名單'!$A$7:$P$70,16))</f>
        <v>0</v>
      </c>
      <c r="D36" s="154">
        <v>18</v>
      </c>
      <c r="E36" s="153" t="str">
        <f>UPPER(IF($D36="","",VLOOKUP($D36,'[3]五男準備名單'!$A$7:$P$70,2)))</f>
        <v>林鈺展</v>
      </c>
      <c r="F36" s="153"/>
      <c r="G36" s="153" t="str">
        <f>IF($D36="","",VLOOKUP($D36,'[3]五男準備名單'!$A$7:$P$70,4))</f>
        <v>市立三民區民族國小</v>
      </c>
      <c r="H36" s="164"/>
      <c r="I36" s="165"/>
      <c r="J36" s="166"/>
      <c r="K36" s="157">
        <f>UPPER(IF(OR(J36="a",J36="as"),I35,IF(OR(J36="b",J36="bs"),I37,)))</f>
      </c>
      <c r="L36" s="176"/>
      <c r="M36" s="186" t="s">
        <v>112</v>
      </c>
      <c r="N36" s="187"/>
      <c r="O36" s="186" t="s">
        <v>113</v>
      </c>
      <c r="P36" s="187"/>
      <c r="Q36" s="160"/>
    </row>
    <row r="37" spans="1:17" s="161" customFormat="1" ht="12" customHeight="1">
      <c r="A37" s="163" t="s">
        <v>50</v>
      </c>
      <c r="B37" s="153">
        <f>IF($D37="","",VLOOKUP($D37,'[3]五男準備名單'!$A$7:$P$70,15))</f>
        <v>0</v>
      </c>
      <c r="C37" s="153">
        <f>IF($D37="","",VLOOKUP($D37,'[3]五男準備名單'!$A$7:$P$70,16))</f>
        <v>0</v>
      </c>
      <c r="D37" s="154">
        <v>55</v>
      </c>
      <c r="E37" s="153" t="str">
        <f>UPPER(IF($D37="","",VLOOKUP($D37,'[3]五男準備名單'!$A$7:$P$70,2)))</f>
        <v>BYE</v>
      </c>
      <c r="F37" s="153"/>
      <c r="G37" s="153">
        <f>IF($D37="","",VLOOKUP($D37,'[3]五男準備名單'!$A$7:$P$70,4))</f>
        <v>0</v>
      </c>
      <c r="H37" s="156"/>
      <c r="I37" s="157">
        <f>UPPER(IF(OR(H38="a",H38="as"),E37,IF(OR(H38="b",H38="bs"),E38,)))</f>
      </c>
      <c r="J37" s="177"/>
      <c r="K37" s="165"/>
      <c r="L37" s="170"/>
      <c r="M37" s="188">
        <f>UPPER(IF(OR(N23="a",N23="as"),O8,IF(OR(N23="b",N23="bs"),O30,)))</f>
      </c>
      <c r="N37" s="189"/>
      <c r="O37" s="190"/>
      <c r="P37" s="187"/>
      <c r="Q37" s="160"/>
    </row>
    <row r="38" spans="1:17" s="161" customFormat="1" ht="12" customHeight="1">
      <c r="A38" s="152" t="s">
        <v>49</v>
      </c>
      <c r="B38" s="153">
        <f>IF($D38="","",VLOOKUP($D38,'[3]五男準備名單'!$A$7:$P$70,15))</f>
        <v>0</v>
      </c>
      <c r="C38" s="153">
        <v>6</v>
      </c>
      <c r="D38" s="154">
        <v>27</v>
      </c>
      <c r="E38" s="155" t="str">
        <f>UPPER(IF($D38="","",VLOOKUP($D38,'[3]五男準備名單'!$A$7:$P$70,2)))</f>
        <v>曾品嘉</v>
      </c>
      <c r="F38" s="155"/>
      <c r="G38" s="155" t="str">
        <f>IF($D38="","",VLOOKUP($D38,'[3]五男準備名單'!$A$7:$P$70,4))</f>
        <v>市立國安國小</v>
      </c>
      <c r="H38" s="164"/>
      <c r="I38" s="165"/>
      <c r="J38" s="159"/>
      <c r="K38" s="170"/>
      <c r="L38" s="191"/>
      <c r="M38" s="192" t="s">
        <v>14</v>
      </c>
      <c r="N38" s="193"/>
      <c r="O38" s="194">
        <f>UPPER(IF(OR(N38="a",N38="as"),M37,IF(OR(N38="b",N38="bs"),M39,)))</f>
      </c>
      <c r="P38" s="189"/>
      <c r="Q38" s="160"/>
    </row>
    <row r="39" spans="1:17" s="161" customFormat="1" ht="12" customHeight="1">
      <c r="A39" s="152" t="s">
        <v>48</v>
      </c>
      <c r="B39" s="153">
        <f>IF($D39="","",VLOOKUP($D39,'[3]五男準備名單'!$A$7:$P$70,15))</f>
        <v>0</v>
      </c>
      <c r="C39" s="153">
        <v>7</v>
      </c>
      <c r="D39" s="154">
        <v>45</v>
      </c>
      <c r="E39" s="155" t="str">
        <f>UPPER(IF($D39="","",VLOOKUP($D39,'[3]五男準備名單'!$A$7:$P$70,2)))</f>
        <v>吳秉諭</v>
      </c>
      <c r="F39" s="155"/>
      <c r="G39" s="155" t="str">
        <f>IF($D39="","",VLOOKUP($D39,'[3]五男準備名單'!$A$7:$P$70,4))</f>
        <v>市立黎明國小</v>
      </c>
      <c r="H39" s="156"/>
      <c r="I39" s="157">
        <f>UPPER(IF(OR(H40="a",H40="as"),E39,IF(OR(H40="b",H40="bs"),E40,)))</f>
      </c>
      <c r="J39" s="158"/>
      <c r="K39" s="159"/>
      <c r="L39" s="180"/>
      <c r="M39" s="188">
        <f>UPPER(IF(OR(N55="a",N55="as"),O46,IF(OR(N55="b",N55="bs"),O62,)))</f>
      </c>
      <c r="N39" s="195"/>
      <c r="O39" s="187"/>
      <c r="P39" s="187"/>
      <c r="Q39" s="160"/>
    </row>
    <row r="40" spans="1:17" s="161" customFormat="1" ht="12" customHeight="1">
      <c r="A40" s="163" t="s">
        <v>47</v>
      </c>
      <c r="B40" s="153">
        <f>IF($D40="","",VLOOKUP($D40,'[3]五男準備名單'!$A$7:$P$70,15))</f>
        <v>0</v>
      </c>
      <c r="C40" s="153">
        <f>IF($D40="","",VLOOKUP($D40,'[3]五男準備名單'!$A$7:$P$70,16))</f>
        <v>0</v>
      </c>
      <c r="D40" s="154">
        <v>55</v>
      </c>
      <c r="E40" s="153" t="str">
        <f>UPPER(IF($D40="","",VLOOKUP($D40,'[3]五男準備名單'!$A$7:$P$70,2)))</f>
        <v>BYE</v>
      </c>
      <c r="F40" s="153"/>
      <c r="G40" s="153">
        <f>IF($D40="","",VLOOKUP($D40,'[3]五男準備名單'!$A$7:$P$70,4))</f>
        <v>0</v>
      </c>
      <c r="H40" s="164"/>
      <c r="I40" s="165"/>
      <c r="J40" s="166"/>
      <c r="K40" s="157">
        <f>UPPER(IF(OR(J40="a",J40="as"),I39,IF(OR(J40="b",J40="bs"),I41,)))</f>
      </c>
      <c r="L40" s="158"/>
      <c r="M40" s="187"/>
      <c r="N40" s="187"/>
      <c r="O40" s="187"/>
      <c r="P40" s="187"/>
      <c r="Q40" s="160"/>
    </row>
    <row r="41" spans="1:17" s="161" customFormat="1" ht="12" customHeight="1">
      <c r="A41" s="163" t="s">
        <v>46</v>
      </c>
      <c r="B41" s="153">
        <f>IF($D41="","",VLOOKUP($D41,'[3]五男準備名單'!$A$7:$P$70,15))</f>
        <v>0</v>
      </c>
      <c r="C41" s="153"/>
      <c r="D41" s="154">
        <v>7</v>
      </c>
      <c r="E41" s="153" t="str">
        <f>UPPER(IF($D41="","",VLOOKUP($D41,'[3]五男準備名單'!$A$7:$P$70,2)))</f>
        <v>蔡睿熏</v>
      </c>
      <c r="F41" s="153"/>
      <c r="G41" s="153" t="str">
        <f>IF($D41="","",VLOOKUP($D41,'[3]五男準備名單'!$A$7:$P$70,4))</f>
        <v>市立關渡國小</v>
      </c>
      <c r="H41" s="156"/>
      <c r="I41" s="157">
        <f>UPPER(IF(OR(H42="a",H42="as"),E41,IF(OR(H42="b",H42="bs"),E42,)))</f>
      </c>
      <c r="J41" s="168"/>
      <c r="K41" s="165"/>
      <c r="L41" s="169"/>
      <c r="M41" s="187"/>
      <c r="N41" s="187"/>
      <c r="O41" s="187"/>
      <c r="P41" s="187"/>
      <c r="Q41" s="160"/>
    </row>
    <row r="42" spans="1:17" s="161" customFormat="1" ht="12" customHeight="1">
      <c r="A42" s="163" t="s">
        <v>45</v>
      </c>
      <c r="B42" s="153">
        <f>IF($D42="","",VLOOKUP($D42,'[3]五男準備名單'!$A$7:$P$70,15))</f>
        <v>0</v>
      </c>
      <c r="C42" s="153"/>
      <c r="D42" s="154">
        <v>39</v>
      </c>
      <c r="E42" s="153" t="str">
        <f>UPPER(IF($D42="","",VLOOKUP($D42,'[3]五男準備名單'!$A$7:$P$70,2)))</f>
        <v>廖家慶 </v>
      </c>
      <c r="F42" s="153"/>
      <c r="G42" s="153" t="str">
        <f>IF($D42="","",VLOOKUP($D42,'[3]五男準備名單'!$A$7:$P$70,4))</f>
        <v>縣立潮昇國小</v>
      </c>
      <c r="H42" s="164"/>
      <c r="I42" s="165"/>
      <c r="J42" s="170"/>
      <c r="K42" s="171" t="s">
        <v>14</v>
      </c>
      <c r="L42" s="172"/>
      <c r="M42" s="157">
        <f>UPPER(IF(OR(L42="a",L42="as"),K40,IF(OR(L42="b",L42="bs"),K44,)))</f>
      </c>
      <c r="N42" s="158"/>
      <c r="O42" s="159"/>
      <c r="P42" s="159"/>
      <c r="Q42" s="160"/>
    </row>
    <row r="43" spans="1:17" s="161" customFormat="1" ht="12" customHeight="1">
      <c r="A43" s="163" t="s">
        <v>44</v>
      </c>
      <c r="B43" s="153">
        <f>IF($D43="","",VLOOKUP($D43,'[3]五男準備名單'!$A$7:$P$70,15))</f>
        <v>0</v>
      </c>
      <c r="C43" s="153">
        <f>IF($D43="","",VLOOKUP($D43,'[3]五男準備名單'!$A$7:$P$70,16))</f>
        <v>0</v>
      </c>
      <c r="D43" s="154">
        <v>28</v>
      </c>
      <c r="E43" s="153" t="str">
        <f>UPPER(IF($D43="","",VLOOKUP($D43,'[3]五男準備名單'!$A$7:$P$70,2)))</f>
        <v>龍宥霖</v>
      </c>
      <c r="F43" s="153"/>
      <c r="G43" s="153" t="str">
        <f>IF($D43="","",VLOOKUP($D43,'[3]五男準備名單'!$A$7:$P$70,4))</f>
        <v>市立光武國小</v>
      </c>
      <c r="H43" s="156"/>
      <c r="I43" s="157">
        <f>UPPER(IF(OR(H44="a",H44="as"),E43,IF(OR(H44="b",H44="bs"),E44,)))</f>
      </c>
      <c r="J43" s="158"/>
      <c r="K43" s="173"/>
      <c r="L43" s="174"/>
      <c r="M43" s="165"/>
      <c r="N43" s="175"/>
      <c r="O43" s="159"/>
      <c r="P43" s="159"/>
      <c r="Q43" s="160"/>
    </row>
    <row r="44" spans="1:17" s="161" customFormat="1" ht="12" customHeight="1">
      <c r="A44" s="163" t="s">
        <v>43</v>
      </c>
      <c r="B44" s="153">
        <f>IF($D44="","",VLOOKUP($D44,'[3]五男準備名單'!$A$7:$P$70,15))</f>
        <v>0</v>
      </c>
      <c r="C44" s="153">
        <f>IF($D44="","",VLOOKUP($D44,'[3]五男準備名單'!$A$7:$P$70,16))</f>
        <v>0</v>
      </c>
      <c r="D44" s="154">
        <v>37</v>
      </c>
      <c r="E44" s="153" t="str">
        <f>UPPER(IF($D44="","",VLOOKUP($D44,'[3]五男準備名單'!$A$7:$P$70,2)))</f>
        <v>江益明</v>
      </c>
      <c r="F44" s="153"/>
      <c r="G44" s="153" t="str">
        <f>IF($D44="","",VLOOKUP($D44,'[3]五男準備名單'!$A$7:$P$70,4))</f>
        <v>縣立新庄國小</v>
      </c>
      <c r="H44" s="164"/>
      <c r="I44" s="165"/>
      <c r="J44" s="166"/>
      <c r="K44" s="157">
        <f>UPPER(IF(OR(J44="a",J44="as"),I43,IF(OR(J44="b",J44="bs"),I45,)))</f>
      </c>
      <c r="L44" s="176"/>
      <c r="M44" s="159"/>
      <c r="N44" s="169"/>
      <c r="O44" s="159"/>
      <c r="P44" s="159"/>
      <c r="Q44" s="160"/>
    </row>
    <row r="45" spans="1:17" s="161" customFormat="1" ht="12" customHeight="1">
      <c r="A45" s="163" t="s">
        <v>42</v>
      </c>
      <c r="B45" s="153">
        <f>IF($D45="","",VLOOKUP($D45,'[3]五男準備名單'!$A$7:$P$70,15))</f>
        <v>0</v>
      </c>
      <c r="C45" s="153">
        <f>IF($D45="","",VLOOKUP($D45,'[3]五男準備名單'!$A$7:$P$70,16))</f>
        <v>0</v>
      </c>
      <c r="D45" s="154">
        <v>20</v>
      </c>
      <c r="E45" s="153" t="str">
        <f>UPPER(IF($D45="","",VLOOKUP($D45,'[3]五男準備名單'!$A$7:$P$70,2)))</f>
        <v>王伯睿</v>
      </c>
      <c r="F45" s="153"/>
      <c r="G45" s="153" t="str">
        <f>IF($D45="","",VLOOKUP($D45,'[3]五男準備名單'!$A$7:$P$70,4))</f>
        <v>市立三民區民族國小</v>
      </c>
      <c r="H45" s="156"/>
      <c r="I45" s="157">
        <f>UPPER(IF(OR(H46="a",H46="as"),E45,IF(OR(H46="b",H46="bs"),E46,)))</f>
      </c>
      <c r="J45" s="177"/>
      <c r="K45" s="165"/>
      <c r="L45" s="170"/>
      <c r="M45" s="159"/>
      <c r="N45" s="169"/>
      <c r="O45" s="159"/>
      <c r="P45" s="159"/>
      <c r="Q45" s="160"/>
    </row>
    <row r="46" spans="1:17" s="161" customFormat="1" ht="12" customHeight="1">
      <c r="A46" s="152" t="s">
        <v>41</v>
      </c>
      <c r="B46" s="153">
        <f>IF($D46="","",VLOOKUP($D46,'[3]五男準備名單'!$A$7:$P$70,15))</f>
        <v>0</v>
      </c>
      <c r="C46" s="153">
        <v>12</v>
      </c>
      <c r="D46" s="154">
        <v>21</v>
      </c>
      <c r="E46" s="155" t="str">
        <f>UPPER(IF($D46="","",VLOOKUP($D46,'[3]五男準備名單'!$A$7:$P$70,2)))</f>
        <v>梁鎧麟</v>
      </c>
      <c r="F46" s="155"/>
      <c r="G46" s="155" t="str">
        <f>IF($D46="","",VLOOKUP($D46,'[3]五男準備名單'!$A$7:$P$70,4))</f>
        <v>市立三民區民族國小</v>
      </c>
      <c r="H46" s="164"/>
      <c r="I46" s="165"/>
      <c r="J46" s="159"/>
      <c r="K46" s="170"/>
      <c r="L46" s="178"/>
      <c r="M46" s="171" t="s">
        <v>14</v>
      </c>
      <c r="N46" s="172"/>
      <c r="O46" s="157">
        <f>UPPER(IF(OR(N46="a",N46="as"),M42,IF(OR(N46="b",N46="bs"),M50,)))</f>
      </c>
      <c r="P46" s="158"/>
      <c r="Q46" s="160"/>
    </row>
    <row r="47" spans="1:17" s="161" customFormat="1" ht="12" customHeight="1">
      <c r="A47" s="152" t="s">
        <v>40</v>
      </c>
      <c r="B47" s="153">
        <f>IF($D47="","",VLOOKUP($D47,'[3]五男準備名單'!$A$7:$P$70,15))</f>
        <v>0</v>
      </c>
      <c r="C47" s="153">
        <v>13</v>
      </c>
      <c r="D47" s="154">
        <v>9</v>
      </c>
      <c r="E47" s="155" t="str">
        <f>UPPER(IF($D47="","",VLOOKUP($D47,'[3]五男準備名單'!$A$7:$P$70,2)))</f>
        <v>江博暐</v>
      </c>
      <c r="F47" s="155"/>
      <c r="G47" s="155" t="str">
        <f>IF($D47="","",VLOOKUP($D47,'[3]五男準備名單'!$A$7:$P$70,4))</f>
        <v>市立龍潭國小</v>
      </c>
      <c r="H47" s="156"/>
      <c r="I47" s="157">
        <f>UPPER(IF(OR(H48="a",H48="as"),E47,IF(OR(H48="b",H48="bs"),E48,)))</f>
      </c>
      <c r="J47" s="158"/>
      <c r="K47" s="159"/>
      <c r="L47" s="159"/>
      <c r="M47" s="159"/>
      <c r="N47" s="169"/>
      <c r="O47" s="165"/>
      <c r="P47" s="175"/>
      <c r="Q47" s="160"/>
    </row>
    <row r="48" spans="1:17" s="161" customFormat="1" ht="12" customHeight="1">
      <c r="A48" s="163" t="s">
        <v>39</v>
      </c>
      <c r="B48" s="153">
        <f>IF($D48="","",VLOOKUP($D48,'[3]五男準備名單'!$A$7:$P$70,15))</f>
        <v>0</v>
      </c>
      <c r="C48" s="153">
        <f>IF($D48="","",VLOOKUP($D48,'[3]五男準備名單'!$A$7:$P$70,16))</f>
        <v>0</v>
      </c>
      <c r="D48" s="154">
        <v>53</v>
      </c>
      <c r="E48" s="153" t="str">
        <f>UPPER(IF($D48="","",VLOOKUP($D48,'[3]五男準備名單'!$A$7:$P$70,2)))</f>
        <v>劉允中</v>
      </c>
      <c r="F48" s="153"/>
      <c r="G48" s="153" t="str">
        <f>IF($D48="","",VLOOKUP($D48,'[3]五男準備名單'!$A$7:$P$70,4))</f>
        <v>市立新甲國小</v>
      </c>
      <c r="H48" s="164"/>
      <c r="I48" s="165"/>
      <c r="J48" s="166"/>
      <c r="K48" s="157">
        <f>UPPER(IF(OR(J48="a",J48="as"),I47,IF(OR(J48="b",J48="bs"),I49,)))</f>
      </c>
      <c r="L48" s="158"/>
      <c r="M48" s="159"/>
      <c r="N48" s="169"/>
      <c r="O48" s="159"/>
      <c r="P48" s="169"/>
      <c r="Q48" s="160"/>
    </row>
    <row r="49" spans="1:17" s="161" customFormat="1" ht="12" customHeight="1">
      <c r="A49" s="163" t="s">
        <v>38</v>
      </c>
      <c r="B49" s="153">
        <f>IF($D49="","",VLOOKUP($D49,'[3]五男準備名單'!$A$7:$P$70,15))</f>
        <v>0</v>
      </c>
      <c r="C49" s="153">
        <f>IF($D49="","",VLOOKUP($D49,'[3]五男準備名單'!$A$7:$P$70,16))</f>
        <v>0</v>
      </c>
      <c r="D49" s="154">
        <v>4</v>
      </c>
      <c r="E49" s="153" t="str">
        <f>UPPER(IF($D49="","",VLOOKUP($D49,'[3]五男準備名單'!$A$7:$P$70,2)))</f>
        <v>朱竑瑄</v>
      </c>
      <c r="F49" s="153"/>
      <c r="G49" s="153" t="str">
        <f>IF($D49="","",VLOOKUP($D49,'[3]五男準備名單'!$A$7:$P$70,4))</f>
        <v>市立鳥松國小</v>
      </c>
      <c r="H49" s="156"/>
      <c r="I49" s="157">
        <f>UPPER(IF(OR(H50="a",H50="as"),E49,IF(OR(H50="b",H50="bs"),E50,)))</f>
      </c>
      <c r="J49" s="168"/>
      <c r="K49" s="165"/>
      <c r="L49" s="169"/>
      <c r="M49" s="159"/>
      <c r="N49" s="169"/>
      <c r="O49" s="159"/>
      <c r="P49" s="169"/>
      <c r="Q49" s="160"/>
    </row>
    <row r="50" spans="1:17" s="161" customFormat="1" ht="12" customHeight="1">
      <c r="A50" s="163" t="s">
        <v>37</v>
      </c>
      <c r="B50" s="153">
        <f>IF($D50="","",VLOOKUP($D50,'[3]五男準備名單'!$A$7:$P$70,15))</f>
        <v>0</v>
      </c>
      <c r="C50" s="153">
        <f>IF($D50="","",VLOOKUP($D50,'[3]五男準備名單'!$A$7:$P$70,16))</f>
        <v>0</v>
      </c>
      <c r="D50" s="154">
        <v>8</v>
      </c>
      <c r="E50" s="153" t="str">
        <f>UPPER(IF($D50="","",VLOOKUP($D50,'[3]五男準備名單'!$A$7:$P$70,2)))</f>
        <v>王羿淇</v>
      </c>
      <c r="F50" s="153"/>
      <c r="G50" s="153" t="str">
        <f>IF($D50="","",VLOOKUP($D50,'[3]五男準備名單'!$A$7:$P$70,4))</f>
        <v>市立志開國小</v>
      </c>
      <c r="H50" s="164"/>
      <c r="I50" s="165"/>
      <c r="J50" s="170"/>
      <c r="K50" s="171" t="s">
        <v>14</v>
      </c>
      <c r="L50" s="172"/>
      <c r="M50" s="157">
        <f>UPPER(IF(OR(L50="a",L50="as"),K48,IF(OR(L50="b",L50="bs"),K52,)))</f>
      </c>
      <c r="N50" s="177"/>
      <c r="O50" s="159"/>
      <c r="P50" s="169"/>
      <c r="Q50" s="160"/>
    </row>
    <row r="51" spans="1:17" s="161" customFormat="1" ht="12" customHeight="1">
      <c r="A51" s="163" t="s">
        <v>36</v>
      </c>
      <c r="B51" s="153">
        <f>IF($D51="","",VLOOKUP($D51,'[3]五男準備名單'!$A$7:$P$70,15))</f>
        <v>0</v>
      </c>
      <c r="C51" s="153">
        <f>IF($D51="","",VLOOKUP($D51,'[3]五男準備名單'!$A$7:$P$70,16))</f>
        <v>0</v>
      </c>
      <c r="D51" s="154">
        <v>30</v>
      </c>
      <c r="E51" s="153" t="str">
        <f>UPPER(IF($D51="","",VLOOKUP($D51,'[3]五男準備名單'!$A$7:$P$70,2)))</f>
        <v>曾堉睿</v>
      </c>
      <c r="F51" s="153"/>
      <c r="G51" s="153" t="str">
        <f>IF($D51="","",VLOOKUP($D51,'[3]五男準備名單'!$A$7:$P$70,4))</f>
        <v>市立陽明國小</v>
      </c>
      <c r="H51" s="156"/>
      <c r="I51" s="157">
        <f>UPPER(IF(OR(H52="a",H52="as"),E51,IF(OR(H52="b",H52="bs"),E52,)))</f>
      </c>
      <c r="J51" s="158"/>
      <c r="K51" s="173"/>
      <c r="L51" s="174"/>
      <c r="M51" s="165"/>
      <c r="N51" s="159"/>
      <c r="O51" s="159"/>
      <c r="P51" s="169"/>
      <c r="Q51" s="160"/>
    </row>
    <row r="52" spans="1:17" s="161" customFormat="1" ht="12" customHeight="1">
      <c r="A52" s="163" t="s">
        <v>35</v>
      </c>
      <c r="B52" s="153">
        <f>IF($D52="","",VLOOKUP($D52,'[3]五男準備名單'!$A$7:$P$70,15))</f>
        <v>0</v>
      </c>
      <c r="C52" s="153">
        <f>IF($D52="","",VLOOKUP($D52,'[3]五男準備名單'!$A$7:$P$70,16))</f>
        <v>0</v>
      </c>
      <c r="D52" s="154">
        <v>2</v>
      </c>
      <c r="E52" s="153" t="str">
        <f>UPPER(IF($D52="","",VLOOKUP($D52,'[3]五男準備名單'!$A$7:$P$70,2)))</f>
        <v>張庭瑋</v>
      </c>
      <c r="F52" s="153"/>
      <c r="G52" s="153" t="str">
        <f>IF($D52="","",VLOOKUP($D52,'[3]五男準備名單'!$A$7:$P$70,4))</f>
        <v>市立光武國小</v>
      </c>
      <c r="H52" s="164"/>
      <c r="I52" s="165"/>
      <c r="J52" s="166"/>
      <c r="K52" s="157">
        <f>UPPER(IF(OR(J52="a",J52="as"),I51,IF(OR(J52="b",J52="bs"),I53,)))</f>
      </c>
      <c r="L52" s="176"/>
      <c r="M52" s="159"/>
      <c r="N52" s="159"/>
      <c r="O52" s="159"/>
      <c r="P52" s="169"/>
      <c r="Q52" s="160"/>
    </row>
    <row r="53" spans="1:17" s="161" customFormat="1" ht="12" customHeight="1">
      <c r="A53" s="163" t="s">
        <v>34</v>
      </c>
      <c r="B53" s="153">
        <f>IF($D53="","",VLOOKUP($D53,'[3]五男準備名單'!$A$7:$P$70,15))</f>
        <v>0</v>
      </c>
      <c r="C53" s="153">
        <f>IF($D53="","",VLOOKUP($D53,'[3]五男準備名單'!$A$7:$P$70,16))</f>
        <v>0</v>
      </c>
      <c r="D53" s="154">
        <v>55</v>
      </c>
      <c r="E53" s="153" t="str">
        <f>UPPER(IF($D53="","",VLOOKUP($D53,'[3]五男準備名單'!$A$7:$P$70,2)))</f>
        <v>BYE</v>
      </c>
      <c r="F53" s="153"/>
      <c r="G53" s="153">
        <f>IF($D53="","",VLOOKUP($D53,'[3]五男準備名單'!$A$7:$P$70,4))</f>
        <v>0</v>
      </c>
      <c r="H53" s="156"/>
      <c r="I53" s="157">
        <f>UPPER(IF(OR(H54="a",H54="as"),E53,IF(OR(H54="b",H54="bs"),E54,)))</f>
      </c>
      <c r="J53" s="177"/>
      <c r="K53" s="165"/>
      <c r="L53" s="170"/>
      <c r="M53" s="159"/>
      <c r="N53" s="159"/>
      <c r="O53" s="159"/>
      <c r="P53" s="169"/>
      <c r="Q53" s="160"/>
    </row>
    <row r="54" spans="1:17" s="161" customFormat="1" ht="12" customHeight="1">
      <c r="A54" s="152" t="s">
        <v>33</v>
      </c>
      <c r="B54" s="153">
        <f>IF($D54="","",VLOOKUP($D54,'[3]五男準備名單'!$A$7:$P$70,15))</f>
        <v>0</v>
      </c>
      <c r="C54" s="153">
        <v>4</v>
      </c>
      <c r="D54" s="154">
        <v>40</v>
      </c>
      <c r="E54" s="155" t="str">
        <f>UPPER(IF($D54="","",VLOOKUP($D54,'[3]五男準備名單'!$A$7:$P$70,2)))</f>
        <v>高士凱 </v>
      </c>
      <c r="F54" s="155"/>
      <c r="G54" s="155" t="str">
        <f>IF($D54="","",VLOOKUP($D54,'[3]五男準備名單'!$A$7:$P$70,4))</f>
        <v>縣立潮昇國小</v>
      </c>
      <c r="H54" s="164"/>
      <c r="I54" s="165"/>
      <c r="J54" s="159"/>
      <c r="K54" s="170"/>
      <c r="L54" s="178"/>
      <c r="M54" s="180" t="s">
        <v>32</v>
      </c>
      <c r="N54" s="181"/>
      <c r="O54" s="157">
        <f>UPPER(IF(OR(N55="a",N55="as"),O46,IF(OR(N55="b",N55="bs"),O62,)))</f>
      </c>
      <c r="P54" s="182"/>
      <c r="Q54" s="160"/>
    </row>
    <row r="55" spans="1:17" s="161" customFormat="1" ht="12" customHeight="1">
      <c r="A55" s="152" t="s">
        <v>31</v>
      </c>
      <c r="B55" s="153">
        <f>IF($D55="","",VLOOKUP($D55,'[3]五男準備名單'!$A$7:$P$70,15))</f>
        <v>0</v>
      </c>
      <c r="C55" s="153">
        <v>8</v>
      </c>
      <c r="D55" s="154">
        <v>3</v>
      </c>
      <c r="E55" s="155" t="str">
        <f>UPPER(IF($D55="","",VLOOKUP($D55,'[3]五男準備名單'!$A$7:$P$70,2)))</f>
        <v>方靖緯</v>
      </c>
      <c r="F55" s="155"/>
      <c r="G55" s="155" t="str">
        <f>IF($D55="","",VLOOKUP($D55,'[3]五男準備名單'!$A$7:$P$70,4))</f>
        <v>市立光武國小</v>
      </c>
      <c r="H55" s="156"/>
      <c r="I55" s="157">
        <f>UPPER(IF(OR(H56="a",H56="as"),E55,IF(OR(H56="b",H56="bs"),E56,)))</f>
      </c>
      <c r="J55" s="158"/>
      <c r="K55" s="159"/>
      <c r="L55" s="159"/>
      <c r="M55" s="171" t="s">
        <v>14</v>
      </c>
      <c r="N55" s="183"/>
      <c r="O55" s="184"/>
      <c r="P55" s="185"/>
      <c r="Q55" s="160"/>
    </row>
    <row r="56" spans="1:17" s="161" customFormat="1" ht="12" customHeight="1">
      <c r="A56" s="163" t="s">
        <v>30</v>
      </c>
      <c r="B56" s="153">
        <f>IF($D56="","",VLOOKUP($D56,'[3]五男準備名單'!$A$7:$P$70,15))</f>
        <v>0</v>
      </c>
      <c r="C56" s="153">
        <f>IF($D56="","",VLOOKUP($D56,'[3]五男準備名單'!$A$7:$P$70,16))</f>
        <v>0</v>
      </c>
      <c r="D56" s="154">
        <v>55</v>
      </c>
      <c r="E56" s="153" t="str">
        <f>UPPER(IF($D56="","",VLOOKUP($D56,'[3]五男準備名單'!$A$7:$P$70,2)))</f>
        <v>BYE</v>
      </c>
      <c r="F56" s="153"/>
      <c r="G56" s="153">
        <f>IF($D56="","",VLOOKUP($D56,'[3]五男準備名單'!$A$7:$P$70,4))</f>
        <v>0</v>
      </c>
      <c r="H56" s="164"/>
      <c r="I56" s="165"/>
      <c r="J56" s="166"/>
      <c r="K56" s="157">
        <f>UPPER(IF(OR(J56="a",J56="as"),I55,IF(OR(J56="b",J56="bs"),I57,)))</f>
      </c>
      <c r="L56" s="158"/>
      <c r="M56" s="159"/>
      <c r="N56" s="159"/>
      <c r="O56" s="159"/>
      <c r="P56" s="169"/>
      <c r="Q56" s="160"/>
    </row>
    <row r="57" spans="1:17" s="161" customFormat="1" ht="12" customHeight="1">
      <c r="A57" s="163" t="s">
        <v>29</v>
      </c>
      <c r="B57" s="153">
        <f>IF($D57="","",VLOOKUP($D57,'[3]五男準備名單'!$A$7:$P$70,15))</f>
        <v>0</v>
      </c>
      <c r="C57" s="153">
        <f>IF($D57="","",VLOOKUP($D57,'[3]五男準備名單'!$A$7:$P$70,16))</f>
        <v>0</v>
      </c>
      <c r="D57" s="154">
        <v>15</v>
      </c>
      <c r="E57" s="153" t="str">
        <f>UPPER(IF($D57="","",VLOOKUP($D57,'[3]五男準備名單'!$A$7:$P$70,2)))</f>
        <v>何彥良</v>
      </c>
      <c r="F57" s="153"/>
      <c r="G57" s="153" t="str">
        <f>IF($D57="","",VLOOKUP($D57,'[3]五男準備名單'!$A$7:$P$70,4))</f>
        <v>市立三民區民族國小</v>
      </c>
      <c r="H57" s="156"/>
      <c r="I57" s="157">
        <f>UPPER(IF(OR(H58="a",H58="as"),E57,IF(OR(H58="b",H58="bs"),E58,)))</f>
      </c>
      <c r="J57" s="168"/>
      <c r="K57" s="165"/>
      <c r="L57" s="169"/>
      <c r="M57" s="159"/>
      <c r="N57" s="159"/>
      <c r="O57" s="159"/>
      <c r="P57" s="169"/>
      <c r="Q57" s="160"/>
    </row>
    <row r="58" spans="1:17" s="161" customFormat="1" ht="12" customHeight="1">
      <c r="A58" s="163" t="s">
        <v>28</v>
      </c>
      <c r="B58" s="153">
        <f>IF($D58="","",VLOOKUP($D58,'[3]五男準備名單'!$A$7:$P$70,15))</f>
        <v>0</v>
      </c>
      <c r="C58" s="153">
        <f>IF($D58="","",VLOOKUP($D58,'[3]五男準備名單'!$A$7:$P$70,16))</f>
        <v>0</v>
      </c>
      <c r="D58" s="154">
        <v>34</v>
      </c>
      <c r="E58" s="153" t="str">
        <f>UPPER(IF($D58="","",VLOOKUP($D58,'[3]五男準備名單'!$A$7:$P$70,2)))</f>
        <v>王詠俊</v>
      </c>
      <c r="F58" s="153"/>
      <c r="G58" s="153" t="str">
        <f>IF($D58="","",VLOOKUP($D58,'[3]五男準備名單'!$A$7:$P$70,4))</f>
        <v>市立陽明國小</v>
      </c>
      <c r="H58" s="164"/>
      <c r="I58" s="165"/>
      <c r="J58" s="170"/>
      <c r="K58" s="171" t="s">
        <v>14</v>
      </c>
      <c r="L58" s="172"/>
      <c r="M58" s="157">
        <f>UPPER(IF(OR(L58="a",L58="as"),K56,IF(OR(L58="b",L58="bs"),K60,)))</f>
      </c>
      <c r="N58" s="158"/>
      <c r="O58" s="159"/>
      <c r="P58" s="169"/>
      <c r="Q58" s="160"/>
    </row>
    <row r="59" spans="1:17" s="161" customFormat="1" ht="12" customHeight="1">
      <c r="A59" s="163" t="s">
        <v>27</v>
      </c>
      <c r="B59" s="153">
        <f>IF($D59="","",VLOOKUP($D59,'[3]五男準備名單'!$A$7:$P$70,15))</f>
        <v>0</v>
      </c>
      <c r="C59" s="153">
        <f>IF($D59="","",VLOOKUP($D59,'[3]五男準備名單'!$A$7:$P$70,16))</f>
        <v>0</v>
      </c>
      <c r="D59" s="154">
        <v>11</v>
      </c>
      <c r="E59" s="153" t="str">
        <f>UPPER(IF($D59="","",VLOOKUP($D59,'[3]五男準備名單'!$A$7:$P$70,2)))</f>
        <v>謝騏</v>
      </c>
      <c r="F59" s="153"/>
      <c r="G59" s="153" t="str">
        <f>IF($D59="","",VLOOKUP($D59,'[3]五男準備名單'!$A$7:$P$70,4))</f>
        <v>市立崇學國小</v>
      </c>
      <c r="H59" s="156"/>
      <c r="I59" s="157">
        <f>UPPER(IF(OR(H60="a",H60="as"),E59,IF(OR(H60="b",H60="bs"),E60,)))</f>
      </c>
      <c r="J59" s="158"/>
      <c r="K59" s="173"/>
      <c r="L59" s="174"/>
      <c r="M59" s="165"/>
      <c r="N59" s="175"/>
      <c r="O59" s="159"/>
      <c r="P59" s="169"/>
      <c r="Q59" s="160"/>
    </row>
    <row r="60" spans="1:17" s="161" customFormat="1" ht="12" customHeight="1">
      <c r="A60" s="163" t="s">
        <v>26</v>
      </c>
      <c r="B60" s="153">
        <f>IF($D60="","",VLOOKUP($D60,'[3]五男準備名單'!$A$7:$P$70,15))</f>
        <v>0</v>
      </c>
      <c r="C60" s="153"/>
      <c r="D60" s="154">
        <v>50</v>
      </c>
      <c r="E60" s="153" t="str">
        <f>UPPER(IF($D60="","",VLOOKUP($D60,'[3]五男準備名單'!$A$7:$P$70,2)))</f>
        <v>游竣安</v>
      </c>
      <c r="F60" s="153"/>
      <c r="G60" s="153" t="str">
        <f>IF($D60="","",VLOOKUP($D60,'[3]五男準備名單'!$A$7:$P$70,4))</f>
        <v>市立崑山國小</v>
      </c>
      <c r="H60" s="164"/>
      <c r="I60" s="165"/>
      <c r="J60" s="166"/>
      <c r="K60" s="157">
        <f>UPPER(IF(OR(J60="a",J60="as"),I59,IF(OR(J60="b",J60="bs"),I61,)))</f>
      </c>
      <c r="L60" s="176"/>
      <c r="M60" s="159"/>
      <c r="N60" s="169"/>
      <c r="O60" s="159"/>
      <c r="P60" s="169"/>
      <c r="Q60" s="160"/>
    </row>
    <row r="61" spans="1:17" s="161" customFormat="1" ht="12" customHeight="1">
      <c r="A61" s="163" t="s">
        <v>25</v>
      </c>
      <c r="B61" s="153">
        <f>IF($D61="","",VLOOKUP($D61,'[3]五男準備名單'!$A$7:$P$70,15))</f>
        <v>0</v>
      </c>
      <c r="C61" s="153">
        <f>IF($D61="","",VLOOKUP($D61,'[3]五男準備名單'!$A$7:$P$70,16))</f>
        <v>0</v>
      </c>
      <c r="D61" s="154">
        <v>55</v>
      </c>
      <c r="E61" s="153" t="str">
        <f>UPPER(IF($D61="","",VLOOKUP($D61,'[3]五男準備名單'!$A$7:$P$70,2)))</f>
        <v>BYE</v>
      </c>
      <c r="F61" s="153"/>
      <c r="G61" s="153">
        <f>IF($D61="","",VLOOKUP($D61,'[3]五男準備名單'!$A$7:$P$70,4))</f>
        <v>0</v>
      </c>
      <c r="H61" s="156"/>
      <c r="I61" s="157">
        <f>UPPER(IF(OR(H62="a",H62="as"),E61,IF(OR(H62="b",H62="bs"),E62,)))</f>
      </c>
      <c r="J61" s="177"/>
      <c r="K61" s="165"/>
      <c r="L61" s="170"/>
      <c r="M61" s="159"/>
      <c r="N61" s="169"/>
      <c r="O61" s="159"/>
      <c r="P61" s="169"/>
      <c r="Q61" s="160"/>
    </row>
    <row r="62" spans="1:17" s="161" customFormat="1" ht="12" customHeight="1">
      <c r="A62" s="152" t="s">
        <v>24</v>
      </c>
      <c r="B62" s="153">
        <f>IF($D62="","",VLOOKUP($D62,'[3]五男準備名單'!$A$7:$P$70,15))</f>
        <v>0</v>
      </c>
      <c r="C62" s="153">
        <v>10</v>
      </c>
      <c r="D62" s="154">
        <v>48</v>
      </c>
      <c r="E62" s="155" t="str">
        <f>UPPER(IF($D62="","",VLOOKUP($D62,'[3]五男準備名單'!$A$7:$P$70,2)))</f>
        <v>牛子熹</v>
      </c>
      <c r="F62" s="155"/>
      <c r="G62" s="155" t="str">
        <f>IF($D62="","",VLOOKUP($D62,'[3]五男準備名單'!$A$7:$P$70,4))</f>
        <v>市立黎明國小</v>
      </c>
      <c r="H62" s="164"/>
      <c r="I62" s="165"/>
      <c r="J62" s="159"/>
      <c r="K62" s="170"/>
      <c r="L62" s="178"/>
      <c r="M62" s="171" t="s">
        <v>14</v>
      </c>
      <c r="N62" s="172"/>
      <c r="O62" s="157">
        <f>UPPER(IF(OR(N62="a",N62="as"),M58,IF(OR(N62="b",N62="bs"),M66,)))</f>
      </c>
      <c r="P62" s="177"/>
      <c r="Q62" s="160"/>
    </row>
    <row r="63" spans="1:17" s="161" customFormat="1" ht="12" customHeight="1">
      <c r="A63" s="152" t="s">
        <v>23</v>
      </c>
      <c r="B63" s="153">
        <f>IF($D63="","",VLOOKUP($D63,'[3]五男準備名單'!$A$7:$P$70,15))</f>
        <v>0</v>
      </c>
      <c r="C63" s="153">
        <v>14</v>
      </c>
      <c r="D63" s="154">
        <v>43</v>
      </c>
      <c r="E63" s="155" t="str">
        <f>UPPER(IF($D63="","",VLOOKUP($D63,'[3]五男準備名單'!$A$7:$P$70,2)))</f>
        <v>安雅利</v>
      </c>
      <c r="F63" s="155"/>
      <c r="G63" s="155" t="str">
        <f>IF($D63="","",VLOOKUP($D63,'[3]五男準備名單'!$A$7:$P$70,4))</f>
        <v>市立黎明國小</v>
      </c>
      <c r="H63" s="156"/>
      <c r="I63" s="157">
        <f>UPPER(IF(OR(H64="a",H64="as"),E63,IF(OR(H64="b",H64="bs"),E64,)))</f>
      </c>
      <c r="J63" s="158"/>
      <c r="K63" s="159"/>
      <c r="L63" s="159"/>
      <c r="M63" s="159"/>
      <c r="N63" s="169"/>
      <c r="O63" s="165"/>
      <c r="P63" s="170"/>
      <c r="Q63" s="160"/>
    </row>
    <row r="64" spans="1:17" s="161" customFormat="1" ht="12" customHeight="1">
      <c r="A64" s="163" t="s">
        <v>22</v>
      </c>
      <c r="B64" s="153">
        <f>IF($D64="","",VLOOKUP($D64,'[3]五男準備名單'!$A$7:$P$70,15))</f>
        <v>0</v>
      </c>
      <c r="C64" s="153">
        <f>IF($D64="","",VLOOKUP($D64,'[3]五男準備名單'!$A$7:$P$70,16))</f>
        <v>0</v>
      </c>
      <c r="D64" s="154">
        <v>32</v>
      </c>
      <c r="E64" s="153" t="str">
        <f>UPPER(IF($D64="","",VLOOKUP($D64,'[3]五男準備名單'!$A$7:$P$70,2)))</f>
        <v>陳柏昱</v>
      </c>
      <c r="F64" s="153"/>
      <c r="G64" s="153" t="str">
        <f>IF($D64="","",VLOOKUP($D64,'[3]五男準備名單'!$A$7:$P$70,4))</f>
        <v>市立陽明國小</v>
      </c>
      <c r="H64" s="164"/>
      <c r="I64" s="165"/>
      <c r="J64" s="166"/>
      <c r="K64" s="157">
        <f>UPPER(IF(OR(J64="a",J64="as"),I63,IF(OR(J64="b",J64="bs"),I65,)))</f>
      </c>
      <c r="L64" s="158"/>
      <c r="M64" s="159"/>
      <c r="N64" s="169"/>
      <c r="O64" s="159"/>
      <c r="P64" s="170"/>
      <c r="Q64" s="160"/>
    </row>
    <row r="65" spans="1:17" s="161" customFormat="1" ht="12" customHeight="1">
      <c r="A65" s="163" t="s">
        <v>21</v>
      </c>
      <c r="B65" s="153">
        <f>IF($D65="","",VLOOKUP($D65,'[3]五男準備名單'!$A$7:$P$70,15))</f>
        <v>0</v>
      </c>
      <c r="C65" s="153">
        <f>IF($D65="","",VLOOKUP($D65,'[3]五男準備名單'!$A$7:$P$70,16))</f>
        <v>0</v>
      </c>
      <c r="D65" s="154">
        <v>24</v>
      </c>
      <c r="E65" s="153" t="str">
        <f>UPPER(IF($D65="","",VLOOKUP($D65,'[3]五男準備名單'!$A$7:$P$70,2)))</f>
        <v>許宇欣</v>
      </c>
      <c r="F65" s="153"/>
      <c r="G65" s="153" t="str">
        <f>IF($D65="","",VLOOKUP($D65,'[3]五男準備名單'!$A$7:$P$70,4))</f>
        <v>市立新甲國小</v>
      </c>
      <c r="H65" s="156"/>
      <c r="I65" s="157">
        <f>UPPER(IF(OR(H66="a",H66="as"),E65,IF(OR(H66="b",H66="bs"),E66,)))</f>
      </c>
      <c r="J65" s="168"/>
      <c r="K65" s="165"/>
      <c r="L65" s="169"/>
      <c r="M65" s="159"/>
      <c r="N65" s="169"/>
      <c r="O65" s="159"/>
      <c r="P65" s="170"/>
      <c r="Q65" s="160"/>
    </row>
    <row r="66" spans="1:17" s="161" customFormat="1" ht="12" customHeight="1">
      <c r="A66" s="163" t="s">
        <v>20</v>
      </c>
      <c r="B66" s="153">
        <f>IF($D66="","",VLOOKUP($D66,'[3]五男準備名單'!$A$7:$P$70,15))</f>
        <v>0</v>
      </c>
      <c r="C66" s="153">
        <f>IF($D66="","",VLOOKUP($D66,'[3]五男準備名單'!$A$7:$P$70,16))</f>
        <v>0</v>
      </c>
      <c r="D66" s="154">
        <v>33</v>
      </c>
      <c r="E66" s="153" t="str">
        <f>UPPER(IF($D66="","",VLOOKUP($D66,'[3]五男準備名單'!$A$7:$P$70,2)))</f>
        <v>邱郁悳</v>
      </c>
      <c r="F66" s="153"/>
      <c r="G66" s="153" t="str">
        <f>IF($D66="","",VLOOKUP($D66,'[3]五男準備名單'!$A$7:$P$70,4))</f>
        <v>市立陽明國小</v>
      </c>
      <c r="H66" s="164"/>
      <c r="I66" s="165"/>
      <c r="J66" s="170"/>
      <c r="K66" s="171" t="s">
        <v>14</v>
      </c>
      <c r="L66" s="172"/>
      <c r="M66" s="157">
        <f>UPPER(IF(OR(L66="a",L66="as"),K64,IF(OR(L66="b",L66="bs"),K68,)))</f>
      </c>
      <c r="N66" s="177"/>
      <c r="O66" s="159"/>
      <c r="P66" s="170"/>
      <c r="Q66" s="160"/>
    </row>
    <row r="67" spans="1:17" s="161" customFormat="1" ht="12" customHeight="1">
      <c r="A67" s="163" t="s">
        <v>19</v>
      </c>
      <c r="B67" s="153">
        <f>IF($D67="","",VLOOKUP($D67,'[3]五男準備名單'!$A$7:$P$70,15))</f>
        <v>0</v>
      </c>
      <c r="C67" s="153">
        <f>IF($D67="","",VLOOKUP($D67,'[3]五男準備名單'!$A$7:$P$70,16))</f>
        <v>0</v>
      </c>
      <c r="D67" s="154">
        <v>12</v>
      </c>
      <c r="E67" s="153" t="str">
        <f>UPPER(IF($D67="","",VLOOKUP($D67,'[3]五男準備名單'!$A$7:$P$70,2)))</f>
        <v>王辰宇</v>
      </c>
      <c r="F67" s="153"/>
      <c r="G67" s="153" t="str">
        <f>IF($D67="","",VLOOKUP($D67,'[3]五男準備名單'!$A$7:$P$70,4))</f>
        <v>市立崇學國小</v>
      </c>
      <c r="H67" s="156"/>
      <c r="I67" s="157">
        <f>UPPER(IF(OR(H68="a",H68="as"),E67,IF(OR(H68="b",H68="bs"),E68,)))</f>
      </c>
      <c r="J67" s="158"/>
      <c r="K67" s="173"/>
      <c r="L67" s="174"/>
      <c r="M67" s="165"/>
      <c r="N67" s="159"/>
      <c r="O67" s="159"/>
      <c r="P67" s="159"/>
      <c r="Q67" s="160"/>
    </row>
    <row r="68" spans="1:17" s="161" customFormat="1" ht="12" customHeight="1">
      <c r="A68" s="163" t="s">
        <v>18</v>
      </c>
      <c r="B68" s="153">
        <f>IF($D68="","",VLOOKUP($D68,'[3]五男準備名單'!$A$7:$P$70,15))</f>
        <v>0</v>
      </c>
      <c r="C68" s="153">
        <f>IF($D68="","",VLOOKUP($D68,'[3]五男準備名單'!$A$7:$P$70,16))</f>
        <v>0</v>
      </c>
      <c r="D68" s="154">
        <v>35</v>
      </c>
      <c r="E68" s="153" t="str">
        <f>UPPER(IF($D68="","",VLOOKUP($D68,'[3]五男準備名單'!$A$7:$P$70,2)))</f>
        <v>蔡展正</v>
      </c>
      <c r="F68" s="153"/>
      <c r="G68" s="153" t="str">
        <f>IF($D68="","",VLOOKUP($D68,'[3]五男準備名單'!$A$7:$P$70,4))</f>
        <v>市立陽明國小</v>
      </c>
      <c r="H68" s="164"/>
      <c r="I68" s="165"/>
      <c r="J68" s="166"/>
      <c r="K68" s="157">
        <f>UPPER(IF(OR(J68="a",J68="as"),I67,IF(OR(J68="b",J68="bs"),I69,)))</f>
      </c>
      <c r="L68" s="176"/>
      <c r="M68" s="159"/>
      <c r="N68" s="159"/>
      <c r="O68" s="159"/>
      <c r="P68" s="159"/>
      <c r="Q68" s="160"/>
    </row>
    <row r="69" spans="1:17" s="161" customFormat="1" ht="12" customHeight="1">
      <c r="A69" s="163" t="s">
        <v>17</v>
      </c>
      <c r="B69" s="153">
        <f>IF($D69="","",VLOOKUP($D69,'[3]五男準備名單'!$A$7:$P$70,15))</f>
        <v>0</v>
      </c>
      <c r="C69" s="153">
        <f>IF($D69="","",VLOOKUP($D69,'[3]五男準備名單'!$A$7:$P$70,16))</f>
        <v>0</v>
      </c>
      <c r="D69" s="154">
        <v>55</v>
      </c>
      <c r="E69" s="153" t="str">
        <f>UPPER(IF($D69="","",VLOOKUP($D69,'[3]五男準備名單'!$A$7:$P$70,2)))</f>
        <v>BYE</v>
      </c>
      <c r="F69" s="153"/>
      <c r="G69" s="153">
        <f>IF($D69="","",VLOOKUP($D69,'[3]五男準備名單'!$A$7:$P$70,4))</f>
        <v>0</v>
      </c>
      <c r="H69" s="156"/>
      <c r="I69" s="157">
        <f>UPPER(IF(OR(H70="a",H70="as"),E69,IF(OR(H70="b",H70="bs"),E70,)))</f>
      </c>
      <c r="J69" s="177"/>
      <c r="K69" s="165"/>
      <c r="L69" s="170"/>
      <c r="M69" s="159"/>
      <c r="N69" s="159"/>
      <c r="O69" s="159"/>
      <c r="P69" s="159"/>
      <c r="Q69" s="160"/>
    </row>
    <row r="70" spans="1:17" s="161" customFormat="1" ht="12" customHeight="1">
      <c r="A70" s="152" t="s">
        <v>16</v>
      </c>
      <c r="B70" s="153">
        <f>IF($D70="","",VLOOKUP($D70,'[3]五男準備名單'!$A$7:$P$70,15))</f>
        <v>0</v>
      </c>
      <c r="C70" s="153">
        <v>2</v>
      </c>
      <c r="D70" s="154">
        <v>25</v>
      </c>
      <c r="E70" s="155" t="str">
        <f>UPPER(IF($D70="","",VLOOKUP($D70,'[3]五男準備名單'!$A$7:$P$70,2)))</f>
        <v>侯醇謙</v>
      </c>
      <c r="F70" s="155"/>
      <c r="G70" s="155" t="str">
        <f>IF($D70="","",VLOOKUP($D70,'[3]五男準備名單'!$A$7:$P$70,4))</f>
        <v>市立新甲國小</v>
      </c>
      <c r="H70" s="164"/>
      <c r="I70" s="165"/>
      <c r="J70" s="159"/>
      <c r="K70" s="170"/>
      <c r="L70" s="178"/>
      <c r="M70" s="170"/>
      <c r="N70" s="170"/>
      <c r="O70" s="159"/>
      <c r="P70" s="159"/>
      <c r="Q70" s="160"/>
    </row>
    <row r="71" spans="1:17" s="55" customFormat="1" ht="6" customHeight="1">
      <c r="A71" s="88"/>
      <c r="B71" s="86"/>
      <c r="C71" s="86"/>
      <c r="D71" s="105"/>
      <c r="E71" s="103"/>
      <c r="F71" s="104"/>
      <c r="G71" s="103"/>
      <c r="H71" s="102"/>
      <c r="I71" s="71"/>
      <c r="J71" s="71"/>
      <c r="K71" s="83"/>
      <c r="L71" s="102"/>
      <c r="M71" s="83"/>
      <c r="N71" s="83"/>
      <c r="O71" s="71"/>
      <c r="P71" s="71"/>
      <c r="Q71" s="54"/>
    </row>
    <row r="72" spans="8:16" s="99" customFormat="1" ht="9" customHeight="1">
      <c r="H72" s="101"/>
      <c r="J72" s="101"/>
      <c r="L72" s="100"/>
      <c r="N72" s="101"/>
      <c r="P72" s="100"/>
    </row>
  </sheetData>
  <sheetProtection/>
  <mergeCells count="1">
    <mergeCell ref="A4:C4"/>
  </mergeCells>
  <conditionalFormatting sqref="F7:F70">
    <cfRule type="expression" priority="13" dxfId="5" stopIfTrue="1">
      <formula>AND($D7&lt;9,$C7&gt;0)</formula>
    </cfRule>
  </conditionalFormatting>
  <conditionalFormatting sqref="G7:G70">
    <cfRule type="expression" priority="12" dxfId="5" stopIfTrue="1">
      <formula>AND($D7&lt;17,$C7&gt;0)</formula>
    </cfRule>
  </conditionalFormatting>
  <conditionalFormatting sqref="K58 K42 K26 K10 K50 K34 K18 K66 M14 M30 M46 M62 M55 M23 M38">
    <cfRule type="expression" priority="9" dxfId="12" stopIfTrue="1">
      <formula>AND($M$1="CU",K10="Umpire")</formula>
    </cfRule>
    <cfRule type="expression" priority="10" dxfId="11" stopIfTrue="1">
      <formula>AND($M$1="CU",K10&lt;&gt;"Umpire",L10&lt;&gt;"")</formula>
    </cfRule>
    <cfRule type="expression" priority="11" dxfId="10" stopIfTrue="1">
      <formula>AND($M$1="CU",K10&lt;&gt;"Umpire")</formula>
    </cfRule>
  </conditionalFormatting>
  <conditionalFormatting sqref="K8 K12 K16 K20 K24 K28 K32 K36 K40 K44 K48 K52 K56 K60 K64 K68 M18 M26 M34 M42 M50 M58 M66 O14 O30 O46 O62 O38 M10">
    <cfRule type="expression" priority="7" dxfId="5" stopIfTrue="1">
      <formula>J8="as"</formula>
    </cfRule>
    <cfRule type="expression" priority="8" dxfId="5" stopIfTrue="1">
      <formula>J8="bs"</formula>
    </cfRule>
  </conditionalFormatting>
  <conditionalFormatting sqref="I7 I9 I11 I13 I15 I17 I19 I21 I23 I25 I27 I29 I31 I33 I35 I37 I39 I41 I43 I45 I47 I49 I51 I53 I55 I57 I59 I61 I63 I65 I67 I69 O22 O54">
    <cfRule type="expression" priority="5" dxfId="5" stopIfTrue="1">
      <formula>H8="as"</formula>
    </cfRule>
    <cfRule type="expression" priority="6" dxfId="5" stopIfTrue="1">
      <formula>H8="bs"</formula>
    </cfRule>
  </conditionalFormatting>
  <conditionalFormatting sqref="B7:B70">
    <cfRule type="cellIs" priority="3" dxfId="3" operator="equal" stopIfTrue="1">
      <formula>"QA"</formula>
    </cfRule>
    <cfRule type="cellIs" priority="4" dxfId="3" operator="equal" stopIfTrue="1">
      <formula>"DA"</formula>
    </cfRule>
  </conditionalFormatting>
  <conditionalFormatting sqref="H8 H10 H12 H16 H18 H20 H22 H24 H26 H28 H30 H32 H34 H36 H38 H40 H42 H44 H46 H48 H50 H52 H54 H56 H58 H60 H62 H64 H66 H68 H70 J68 J64 J60 J56 J52 J48 J44 J40 J36 J32 J28 J24 J20 J16 J12 J8 L10 L18 L26 L34 L42 L50 L58 L66 N62 N46 N30 N14 N23 N55 N38 H14">
    <cfRule type="expression" priority="2" dxfId="2" stopIfTrue="1">
      <formula>$M$1="CU"</formula>
    </cfRule>
  </conditionalFormatting>
  <conditionalFormatting sqref="D7:D70">
    <cfRule type="expression" priority="1" dxfId="0"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96"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showGridLines="0" showZeros="0" zoomScalePageLayoutView="0" workbookViewId="0" topLeftCell="A1">
      <selection activeCell="U26" sqref="U26"/>
    </sheetView>
  </sheetViews>
  <sheetFormatPr defaultColWidth="9.140625" defaultRowHeight="12.75"/>
  <cols>
    <col min="1" max="1" width="3.28125" style="0" customWidth="1"/>
    <col min="2" max="2" width="3.28125" style="0" hidden="1" customWidth="1"/>
    <col min="3" max="3" width="5.140625" style="0" customWidth="1"/>
    <col min="4" max="4" width="0.13671875" style="0" hidden="1" customWidth="1"/>
    <col min="5" max="5" width="12.7109375" style="0" customWidth="1"/>
    <col min="6" max="6" width="7.7109375" style="0" customWidth="1"/>
    <col min="7" max="7" width="5.8515625" style="0" customWidth="1"/>
    <col min="8" max="8" width="1.7109375" style="97" customWidth="1"/>
    <col min="9" max="9" width="10.7109375" style="0" customWidth="1"/>
    <col min="10" max="10" width="1.7109375" style="97" customWidth="1"/>
    <col min="11" max="11" width="10.7109375" style="0" customWidth="1"/>
    <col min="12" max="12" width="1.7109375" style="98" customWidth="1"/>
    <col min="13" max="13" width="10.7109375" style="0" customWidth="1"/>
    <col min="14" max="14" width="1.7109375" style="97" customWidth="1"/>
    <col min="15" max="15" width="10.7109375" style="0" customWidth="1"/>
    <col min="16" max="16" width="1.7109375" style="98" customWidth="1"/>
    <col min="17" max="17" width="0" style="0" hidden="1" customWidth="1"/>
    <col min="18" max="18" width="8.7109375" style="0" customWidth="1"/>
    <col min="19" max="19" width="9.140625" style="0" hidden="1" customWidth="1"/>
  </cols>
  <sheetData>
    <row r="1" spans="1:16" s="9" customFormat="1" ht="21.75" customHeight="1">
      <c r="A1" s="1" t="str">
        <f>'[4]Week SetUp'!$A$6</f>
        <v>五年級女單</v>
      </c>
      <c r="B1" s="2"/>
      <c r="C1" s="3"/>
      <c r="D1" s="3"/>
      <c r="E1" s="3"/>
      <c r="F1" s="3"/>
      <c r="G1" s="3"/>
      <c r="H1" s="4"/>
      <c r="I1" s="5" t="s">
        <v>114</v>
      </c>
      <c r="J1" s="4"/>
      <c r="K1" s="6"/>
      <c r="L1" s="4"/>
      <c r="M1" s="4" t="s">
        <v>0</v>
      </c>
      <c r="N1" s="4"/>
      <c r="O1" s="7"/>
      <c r="P1" s="8"/>
    </row>
    <row r="2" spans="1:16" s="15" customFormat="1" ht="12.75">
      <c r="A2" s="10" t="str">
        <f>'[4]Week SetUp'!$A$8</f>
        <v>第十五屆福興盃全國大專暨青少年網球錦標賽</v>
      </c>
      <c r="B2" s="11"/>
      <c r="C2" s="12"/>
      <c r="D2" s="12"/>
      <c r="E2" s="12"/>
      <c r="F2" s="12"/>
      <c r="G2" s="12"/>
      <c r="H2" s="13"/>
      <c r="I2" s="14"/>
      <c r="J2" s="13"/>
      <c r="K2" s="6"/>
      <c r="L2" s="13"/>
      <c r="M2" s="12"/>
      <c r="N2" s="13"/>
      <c r="O2" s="12"/>
      <c r="P2" s="13"/>
    </row>
    <row r="3" spans="1:16" s="22" customFormat="1" ht="11.25" customHeight="1">
      <c r="A3" s="16" t="s">
        <v>115</v>
      </c>
      <c r="B3" s="17"/>
      <c r="C3" s="17"/>
      <c r="D3" s="17"/>
      <c r="E3" s="18"/>
      <c r="F3" s="16" t="s">
        <v>116</v>
      </c>
      <c r="G3" s="17"/>
      <c r="H3" s="19"/>
      <c r="I3" s="16" t="s">
        <v>117</v>
      </c>
      <c r="J3" s="20"/>
      <c r="K3" s="17"/>
      <c r="L3" s="20"/>
      <c r="M3" s="17"/>
      <c r="N3" s="19"/>
      <c r="O3" s="18"/>
      <c r="P3" s="21" t="s">
        <v>118</v>
      </c>
    </row>
    <row r="4" spans="1:16" s="28" customFormat="1" ht="11.25" customHeight="1" thickBot="1">
      <c r="A4" s="226" t="s">
        <v>137</v>
      </c>
      <c r="B4" s="226"/>
      <c r="C4" s="226"/>
      <c r="D4" s="23"/>
      <c r="E4" s="23"/>
      <c r="F4" s="23" t="str">
        <f>'[4]Week SetUp'!$C$10</f>
        <v>中山網球場</v>
      </c>
      <c r="G4" s="23"/>
      <c r="H4" s="24"/>
      <c r="I4" s="25">
        <f>'[4]Week SetUp'!$D$10</f>
        <v>0</v>
      </c>
      <c r="J4" s="24"/>
      <c r="K4" s="26"/>
      <c r="L4" s="24"/>
      <c r="M4" s="23"/>
      <c r="N4" s="24"/>
      <c r="O4" s="23"/>
      <c r="P4" s="27" t="str">
        <f>'[4]Week SetUp'!$E$10</f>
        <v>李朝裕</v>
      </c>
    </row>
    <row r="5" spans="1:16" s="36" customFormat="1" ht="9.75">
      <c r="A5" s="29"/>
      <c r="B5" s="30" t="s">
        <v>5</v>
      </c>
      <c r="C5" s="31" t="s">
        <v>102</v>
      </c>
      <c r="D5" s="31" t="s">
        <v>103</v>
      </c>
      <c r="E5" s="32" t="s">
        <v>104</v>
      </c>
      <c r="F5" s="33"/>
      <c r="G5" s="32" t="s">
        <v>105</v>
      </c>
      <c r="H5" s="34"/>
      <c r="I5" s="31" t="s">
        <v>106</v>
      </c>
      <c r="J5" s="34"/>
      <c r="K5" s="31" t="s">
        <v>108</v>
      </c>
      <c r="L5" s="34"/>
      <c r="M5" s="31" t="s">
        <v>109</v>
      </c>
      <c r="N5" s="34"/>
      <c r="O5" s="31" t="s">
        <v>112</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IF($D7="","",VLOOKUP($D7,'[4]女單準備名單'!$A$7:$P$38,15))</f>
        <v>0</v>
      </c>
      <c r="C7" s="45">
        <v>1</v>
      </c>
      <c r="D7" s="46">
        <v>22</v>
      </c>
      <c r="E7" s="47" t="str">
        <f>UPPER(IF($D7="","",VLOOKUP($D7,'[4]女單準備名單'!$A$7:$P$38,2)))</f>
        <v>賴芃妤</v>
      </c>
      <c r="F7" s="47"/>
      <c r="G7" s="47" t="str">
        <f>IF($D7="","",VLOOKUP($D7,'[4]女單準備名單'!$A$7:$P$38,4))</f>
        <v>縣立花壇國小</v>
      </c>
      <c r="H7" s="48"/>
      <c r="I7" s="49"/>
      <c r="J7" s="49"/>
      <c r="K7" s="49"/>
      <c r="L7" s="49"/>
      <c r="M7" s="50"/>
      <c r="N7" s="51"/>
      <c r="O7" s="52"/>
      <c r="P7" s="53"/>
      <c r="Q7" s="54"/>
      <c r="S7" s="56" t="e">
        <f>#REF!</f>
        <v>#REF!</v>
      </c>
    </row>
    <row r="8" spans="1:19" s="55" customFormat="1" ht="9" customHeight="1">
      <c r="A8" s="57"/>
      <c r="B8" s="58"/>
      <c r="C8" s="58"/>
      <c r="D8" s="58"/>
      <c r="E8" s="49"/>
      <c r="F8" s="59"/>
      <c r="G8" s="60" t="s">
        <v>14</v>
      </c>
      <c r="H8" s="61"/>
      <c r="I8" s="62">
        <f>UPPER(IF(OR(H8="a",H8="as"),E7,IF(OR(H8="b",H8="bs"),E9,)))</f>
      </c>
      <c r="J8" s="62"/>
      <c r="K8" s="49"/>
      <c r="L8" s="49"/>
      <c r="M8" s="50"/>
      <c r="N8" s="51"/>
      <c r="O8" s="52"/>
      <c r="P8" s="53"/>
      <c r="Q8" s="54"/>
      <c r="S8" s="63" t="e">
        <f>#REF!</f>
        <v>#REF!</v>
      </c>
    </row>
    <row r="9" spans="1:19" s="55" customFormat="1" ht="9" customHeight="1">
      <c r="A9" s="57">
        <v>2</v>
      </c>
      <c r="B9" s="45">
        <f>IF($D9="","",VLOOKUP($D9,'[4]女單準備名單'!$A$7:$P$38,15))</f>
        <v>0</v>
      </c>
      <c r="C9" s="45">
        <f>IF($D9="","",VLOOKUP($D9,'[4]女單準備名單'!$A$7:$P$38,16))</f>
        <v>0</v>
      </c>
      <c r="D9" s="46">
        <v>32</v>
      </c>
      <c r="E9" s="45" t="str">
        <f>UPPER(IF($D9="","",VLOOKUP($D9,'[4]女單準備名單'!$A$7:$P$38,2)))</f>
        <v>BYE</v>
      </c>
      <c r="F9" s="45"/>
      <c r="G9" s="45">
        <f>IF($D9="","",VLOOKUP($D9,'[4]女單準備名單'!$A$7:$P$38,4))</f>
        <v>0</v>
      </c>
      <c r="H9" s="64"/>
      <c r="I9" s="65"/>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c r="K10" s="62">
        <f>UPPER(IF(OR(J10="a",J10="as"),I8,IF(OR(J10="b",J10="bs"),I12,)))</f>
      </c>
      <c r="L10" s="70"/>
      <c r="M10" s="71"/>
      <c r="N10" s="71"/>
      <c r="O10" s="52"/>
      <c r="P10" s="53"/>
      <c r="Q10" s="54"/>
      <c r="S10" s="63" t="e">
        <f>#REF!</f>
        <v>#REF!</v>
      </c>
    </row>
    <row r="11" spans="1:19" s="55" customFormat="1" ht="9" customHeight="1">
      <c r="A11" s="57">
        <v>3</v>
      </c>
      <c r="B11" s="45">
        <f>IF($D11="","",VLOOKUP($D11,'[4]女單準備名單'!$A$7:$P$38,15))</f>
        <v>0</v>
      </c>
      <c r="C11" s="45">
        <f>IF($D11="","",VLOOKUP($D11,'[4]女單準備名單'!$A$7:$P$38,16))</f>
        <v>0</v>
      </c>
      <c r="D11" s="46">
        <v>32</v>
      </c>
      <c r="E11" s="45" t="str">
        <f>UPPER(IF($D11="","",VLOOKUP($D11,'[4]女單準備名單'!$A$7:$P$38,2)))</f>
        <v>BYE</v>
      </c>
      <c r="F11" s="45"/>
      <c r="G11" s="45">
        <f>IF($D11="","",VLOOKUP($D11,'[4]女單準備名單'!$A$7:$P$38,4))</f>
        <v>0</v>
      </c>
      <c r="H11" s="48"/>
      <c r="I11" s="72"/>
      <c r="J11" s="73"/>
      <c r="K11" s="65"/>
      <c r="L11" s="74"/>
      <c r="M11" s="71"/>
      <c r="N11" s="71"/>
      <c r="O11" s="52"/>
      <c r="P11" s="53"/>
      <c r="Q11" s="54"/>
      <c r="S11" s="63" t="e">
        <f>#REF!</f>
        <v>#REF!</v>
      </c>
    </row>
    <row r="12" spans="1:19" s="55" customFormat="1" ht="9" customHeight="1">
      <c r="A12" s="57"/>
      <c r="B12" s="58"/>
      <c r="C12" s="58"/>
      <c r="D12" s="67"/>
      <c r="E12" s="49"/>
      <c r="F12" s="59"/>
      <c r="G12" s="60" t="s">
        <v>14</v>
      </c>
      <c r="H12" s="61"/>
      <c r="I12" s="62">
        <f>UPPER(IF(OR(H12="a",H12="as"),E11,IF(OR(H12="b",H12="bs"),E13,)))</f>
      </c>
      <c r="J12" s="75"/>
      <c r="K12" s="72"/>
      <c r="L12" s="76"/>
      <c r="M12" s="71"/>
      <c r="N12" s="71"/>
      <c r="O12" s="52"/>
      <c r="P12" s="53"/>
      <c r="Q12" s="54"/>
      <c r="S12" s="63" t="e">
        <f>#REF!</f>
        <v>#REF!</v>
      </c>
    </row>
    <row r="13" spans="1:19" s="55" customFormat="1" ht="9" customHeight="1">
      <c r="A13" s="57">
        <v>4</v>
      </c>
      <c r="B13" s="45">
        <f>IF($D13="","",VLOOKUP($D13,'[4]女單準備名單'!$A$7:$P$38,15))</f>
        <v>0</v>
      </c>
      <c r="C13" s="45">
        <f>IF($D13="","",VLOOKUP($D13,'[4]女單準備名單'!$A$7:$P$38,16))</f>
        <v>0</v>
      </c>
      <c r="D13" s="46">
        <v>10</v>
      </c>
      <c r="E13" s="45" t="str">
        <f>UPPER(IF($D13="","",VLOOKUP($D13,'[4]女單準備名單'!$A$7:$P$38,2)))</f>
        <v>張閔婷</v>
      </c>
      <c r="F13" s="45"/>
      <c r="G13" s="45" t="str">
        <f>IF($D13="","",VLOOKUP($D13,'[4]女單準備名單'!$A$7:$P$38,4))</f>
        <v>市立永信國小</v>
      </c>
      <c r="H13" s="77"/>
      <c r="I13" s="65"/>
      <c r="J13" s="49"/>
      <c r="K13" s="72"/>
      <c r="L13" s="76"/>
      <c r="M13" s="71"/>
      <c r="N13" s="71"/>
      <c r="O13" s="52"/>
      <c r="P13" s="53"/>
      <c r="Q13" s="54"/>
      <c r="S13" s="63" t="e">
        <f>#REF!</f>
        <v>#REF!</v>
      </c>
    </row>
    <row r="14" spans="1:19" s="55" customFormat="1" ht="9" customHeight="1">
      <c r="A14" s="57"/>
      <c r="B14" s="58"/>
      <c r="C14" s="58"/>
      <c r="D14" s="67"/>
      <c r="E14" s="49"/>
      <c r="F14" s="59"/>
      <c r="G14" s="78"/>
      <c r="H14" s="68"/>
      <c r="I14" s="49"/>
      <c r="J14" s="49"/>
      <c r="K14" s="60" t="s">
        <v>14</v>
      </c>
      <c r="L14" s="69"/>
      <c r="M14" s="62">
        <f>UPPER(IF(OR(L14="a",L14="as"),K10,IF(OR(L14="b",L14="bs"),K18,)))</f>
      </c>
      <c r="N14" s="70"/>
      <c r="O14" s="52"/>
      <c r="P14" s="53"/>
      <c r="Q14" s="54"/>
      <c r="S14" s="63" t="e">
        <f>#REF!</f>
        <v>#REF!</v>
      </c>
    </row>
    <row r="15" spans="1:19" s="55" customFormat="1" ht="9" customHeight="1">
      <c r="A15" s="57">
        <v>5</v>
      </c>
      <c r="B15" s="45">
        <f>IF($D15="","",VLOOKUP($D15,'[4]女單準備名單'!$A$7:$P$38,15))</f>
        <v>0</v>
      </c>
      <c r="C15" s="45">
        <f>IF($D15="","",VLOOKUP($D15,'[4]女單準備名單'!$A$7:$P$38,16))</f>
        <v>0</v>
      </c>
      <c r="D15" s="46">
        <v>16</v>
      </c>
      <c r="E15" s="45" t="str">
        <f>UPPER(IF($D15="","",VLOOKUP($D15,'[4]女單準備名單'!$A$7:$P$38,2)))</f>
        <v>陳鏡羽</v>
      </c>
      <c r="F15" s="45"/>
      <c r="G15" s="45" t="str">
        <f>IF($D15="","",VLOOKUP($D15,'[4]女單準備名單'!$A$7:$P$38,4))</f>
        <v>市立三民區民族國小</v>
      </c>
      <c r="H15" s="79"/>
      <c r="I15" s="49"/>
      <c r="J15" s="49"/>
      <c r="K15" s="49"/>
      <c r="L15" s="76"/>
      <c r="M15" s="65"/>
      <c r="N15" s="196"/>
      <c r="O15" s="50"/>
      <c r="P15" s="51"/>
      <c r="Q15" s="54"/>
      <c r="S15" s="63" t="e">
        <f>#REF!</f>
        <v>#REF!</v>
      </c>
    </row>
    <row r="16" spans="1:19" s="55" customFormat="1" ht="9" customHeight="1" thickBot="1">
      <c r="A16" s="57"/>
      <c r="B16" s="58"/>
      <c r="C16" s="58"/>
      <c r="D16" s="67"/>
      <c r="E16" s="49"/>
      <c r="F16" s="59"/>
      <c r="G16" s="60" t="s">
        <v>14</v>
      </c>
      <c r="H16" s="61"/>
      <c r="I16" s="62">
        <f>UPPER(IF(OR(H16="a",H16="as"),E15,IF(OR(H16="b",H16="bs"),E17,)))</f>
      </c>
      <c r="J16" s="62"/>
      <c r="K16" s="49"/>
      <c r="L16" s="76"/>
      <c r="M16" s="96"/>
      <c r="N16" s="196"/>
      <c r="O16" s="50"/>
      <c r="P16" s="51"/>
      <c r="Q16" s="54"/>
      <c r="S16" s="80" t="e">
        <f>#REF!</f>
        <v>#REF!</v>
      </c>
    </row>
    <row r="17" spans="1:17" s="55" customFormat="1" ht="9" customHeight="1">
      <c r="A17" s="57">
        <v>6</v>
      </c>
      <c r="B17" s="45">
        <f>IF($D17="","",VLOOKUP($D17,'[4]女單準備名單'!$A$7:$P$38,15))</f>
        <v>0</v>
      </c>
      <c r="C17" s="45">
        <f>IF($D17="","",VLOOKUP($D17,'[4]女單準備名單'!$A$7:$P$38,16))</f>
        <v>0</v>
      </c>
      <c r="D17" s="46">
        <v>20</v>
      </c>
      <c r="E17" s="45" t="str">
        <f>UPPER(IF($D17="","",VLOOKUP($D17,'[4]女單準備名單'!$A$7:$P$38,2)))</f>
        <v>吳翊寧</v>
      </c>
      <c r="F17" s="45"/>
      <c r="G17" s="45" t="str">
        <f>IF($D17="","",VLOOKUP($D17,'[4]女單準備名單'!$A$7:$P$38,4))</f>
        <v>市立三民區民族國小</v>
      </c>
      <c r="H17" s="64"/>
      <c r="I17" s="65"/>
      <c r="J17" s="66"/>
      <c r="K17" s="49"/>
      <c r="L17" s="76"/>
      <c r="M17" s="96"/>
      <c r="N17" s="196"/>
      <c r="O17" s="50"/>
      <c r="P17" s="51"/>
      <c r="Q17" s="54"/>
    </row>
    <row r="18" spans="1:17" s="55" customFormat="1" ht="9" customHeight="1">
      <c r="A18" s="57"/>
      <c r="B18" s="58"/>
      <c r="C18" s="58"/>
      <c r="D18" s="67"/>
      <c r="E18" s="49"/>
      <c r="F18" s="59"/>
      <c r="G18" s="49"/>
      <c r="H18" s="68"/>
      <c r="I18" s="60" t="s">
        <v>14</v>
      </c>
      <c r="J18" s="69"/>
      <c r="K18" s="62">
        <f>UPPER(IF(OR(J18="a",J18="as"),I16,IF(OR(J18="b",J18="bs"),I20,)))</f>
      </c>
      <c r="L18" s="81"/>
      <c r="M18" s="96"/>
      <c r="N18" s="196"/>
      <c r="O18" s="50"/>
      <c r="P18" s="51"/>
      <c r="Q18" s="54"/>
    </row>
    <row r="19" spans="1:17" s="55" customFormat="1" ht="9" customHeight="1">
      <c r="A19" s="57">
        <v>7</v>
      </c>
      <c r="B19" s="45">
        <f>IF($D19="","",VLOOKUP($D19,'[4]女單準備名單'!$A$7:$P$38,15))</f>
        <v>0</v>
      </c>
      <c r="C19" s="45">
        <f>IF($D19="","",VLOOKUP($D19,'[4]女單準備名單'!$A$7:$P$38,16))</f>
        <v>0</v>
      </c>
      <c r="D19" s="46">
        <v>32</v>
      </c>
      <c r="E19" s="45" t="str">
        <f>UPPER(IF($D19="","",VLOOKUP($D19,'[4]女單準備名單'!$A$7:$P$38,2)))</f>
        <v>BYE</v>
      </c>
      <c r="F19" s="45"/>
      <c r="G19" s="45">
        <f>IF($D19="","",VLOOKUP($D19,'[4]女單準備名單'!$A$7:$P$38,4))</f>
        <v>0</v>
      </c>
      <c r="H19" s="48"/>
      <c r="I19" s="72"/>
      <c r="J19" s="73"/>
      <c r="K19" s="65"/>
      <c r="L19" s="71"/>
      <c r="M19" s="96"/>
      <c r="N19" s="196"/>
      <c r="O19" s="50"/>
      <c r="P19" s="51"/>
      <c r="Q19" s="54"/>
    </row>
    <row r="20" spans="1:17" s="55" customFormat="1" ht="9" customHeight="1">
      <c r="A20" s="57"/>
      <c r="B20" s="58"/>
      <c r="C20" s="58"/>
      <c r="D20" s="58"/>
      <c r="E20" s="49"/>
      <c r="F20" s="59"/>
      <c r="G20" s="60" t="s">
        <v>14</v>
      </c>
      <c r="H20" s="61"/>
      <c r="I20" s="62">
        <f>UPPER(IF(OR(H20="a",H20="as"),E19,IF(OR(H20="b",H20="bs"),E21,)))</f>
      </c>
      <c r="J20" s="75"/>
      <c r="K20" s="72"/>
      <c r="L20" s="71"/>
      <c r="M20" s="96"/>
      <c r="N20" s="196"/>
      <c r="O20" s="50"/>
      <c r="P20" s="51"/>
      <c r="Q20" s="54"/>
    </row>
    <row r="21" spans="1:17" s="55" customFormat="1" ht="9" customHeight="1">
      <c r="A21" s="44">
        <v>8</v>
      </c>
      <c r="B21" s="45">
        <f>IF($D21="","",VLOOKUP($D21,'[4]女單準備名單'!$A$7:$P$38,15))</f>
        <v>0</v>
      </c>
      <c r="C21" s="45">
        <v>5</v>
      </c>
      <c r="D21" s="46">
        <v>15</v>
      </c>
      <c r="E21" s="47" t="str">
        <f>UPPER(IF($D21="","",VLOOKUP($D21,'[4]女單準備名單'!$A$7:$P$38,2)))</f>
        <v>龎又睿</v>
      </c>
      <c r="F21" s="47"/>
      <c r="G21" s="47" t="str">
        <f>IF($D21="","",VLOOKUP($D21,'[4]女單準備名單'!$A$7:$P$38,4))</f>
        <v>市立三民區民族國小</v>
      </c>
      <c r="H21" s="77"/>
      <c r="I21" s="65"/>
      <c r="J21" s="49"/>
      <c r="K21" s="72"/>
      <c r="L21" s="71"/>
      <c r="M21" s="96"/>
      <c r="N21" s="196"/>
      <c r="O21" s="50"/>
      <c r="P21" s="51"/>
      <c r="Q21" s="54"/>
    </row>
    <row r="22" spans="1:17" s="55" customFormat="1" ht="9" customHeight="1">
      <c r="A22" s="57"/>
      <c r="B22" s="58"/>
      <c r="C22" s="58"/>
      <c r="D22" s="58"/>
      <c r="E22" s="78"/>
      <c r="F22" s="82"/>
      <c r="G22" s="78"/>
      <c r="H22" s="68"/>
      <c r="I22" s="49"/>
      <c r="J22" s="49"/>
      <c r="K22" s="72"/>
      <c r="L22" s="83"/>
      <c r="M22" s="60" t="s">
        <v>14</v>
      </c>
      <c r="N22" s="69"/>
      <c r="O22" s="62">
        <f>UPPER(IF(OR(N22="a",N22="as"),M14,IF(OR(N22="b",N22="bs"),M30,)))</f>
      </c>
      <c r="P22" s="197"/>
      <c r="Q22" s="54"/>
    </row>
    <row r="23" spans="1:17" s="55" customFormat="1" ht="9" customHeight="1">
      <c r="A23" s="44">
        <v>9</v>
      </c>
      <c r="B23" s="45">
        <f>IF($D23="","",VLOOKUP($D23,'[4]女單準備名單'!$A$7:$P$38,15))</f>
        <v>0</v>
      </c>
      <c r="C23" s="45">
        <v>4</v>
      </c>
      <c r="D23" s="46">
        <v>11</v>
      </c>
      <c r="E23" s="47" t="str">
        <f>UPPER(IF($D23="","",VLOOKUP($D23,'[4]女單準備名單'!$A$7:$P$38,2)))</f>
        <v>黃僅婷</v>
      </c>
      <c r="F23" s="47"/>
      <c r="G23" s="47" t="str">
        <f>IF($D23="","",VLOOKUP($D23,'[4]女單準備名單'!$A$7:$P$38,4))</f>
        <v>市立陽明國小</v>
      </c>
      <c r="H23" s="48"/>
      <c r="I23" s="49"/>
      <c r="J23" s="49"/>
      <c r="K23" s="49"/>
      <c r="L23" s="71"/>
      <c r="M23" s="50"/>
      <c r="N23" s="196"/>
      <c r="O23" s="65"/>
      <c r="P23" s="196"/>
      <c r="Q23" s="54"/>
    </row>
    <row r="24" spans="1:17" s="55" customFormat="1" ht="9" customHeight="1">
      <c r="A24" s="57"/>
      <c r="B24" s="58"/>
      <c r="C24" s="58"/>
      <c r="D24" s="58"/>
      <c r="E24" s="49"/>
      <c r="F24" s="59"/>
      <c r="G24" s="60" t="s">
        <v>14</v>
      </c>
      <c r="H24" s="61"/>
      <c r="I24" s="62">
        <f>UPPER(IF(OR(H24="a",H24="as"),E23,IF(OR(H24="b",H24="bs"),E25,)))</f>
      </c>
      <c r="J24" s="62"/>
      <c r="K24" s="49"/>
      <c r="L24" s="71"/>
      <c r="M24" s="50"/>
      <c r="N24" s="196"/>
      <c r="O24" s="50"/>
      <c r="P24" s="196"/>
      <c r="Q24" s="54"/>
    </row>
    <row r="25" spans="1:17" s="55" customFormat="1" ht="9" customHeight="1">
      <c r="A25" s="57">
        <v>10</v>
      </c>
      <c r="B25" s="45">
        <f>IF($D25="","",VLOOKUP($D25,'[4]女單準備名單'!$A$7:$P$38,15))</f>
        <v>0</v>
      </c>
      <c r="C25" s="45">
        <f>IF($D25="","",VLOOKUP($D25,'[4]女單準備名單'!$A$7:$P$38,16))</f>
        <v>0</v>
      </c>
      <c r="D25" s="46">
        <v>32</v>
      </c>
      <c r="E25" s="45" t="str">
        <f>UPPER(IF($D25="","",VLOOKUP($D25,'[4]女單準備名單'!$A$7:$P$38,2)))</f>
        <v>BYE</v>
      </c>
      <c r="F25" s="45"/>
      <c r="G25" s="45">
        <f>IF($D25="","",VLOOKUP($D25,'[4]女單準備名單'!$A$7:$P$38,4))</f>
        <v>0</v>
      </c>
      <c r="H25" s="64"/>
      <c r="I25" s="65"/>
      <c r="J25" s="66"/>
      <c r="K25" s="49"/>
      <c r="L25" s="71"/>
      <c r="M25" s="50"/>
      <c r="N25" s="196"/>
      <c r="O25" s="50"/>
      <c r="P25" s="196"/>
      <c r="Q25" s="54"/>
    </row>
    <row r="26" spans="1:17" s="55" customFormat="1" ht="9" customHeight="1">
      <c r="A26" s="57"/>
      <c r="B26" s="58"/>
      <c r="C26" s="58"/>
      <c r="D26" s="67"/>
      <c r="E26" s="49"/>
      <c r="F26" s="59"/>
      <c r="G26" s="49"/>
      <c r="H26" s="68"/>
      <c r="I26" s="60" t="s">
        <v>14</v>
      </c>
      <c r="J26" s="69"/>
      <c r="K26" s="62">
        <f>UPPER(IF(OR(J26="a",J26="as"),I24,IF(OR(J26="b",J26="bs"),I28,)))</f>
      </c>
      <c r="L26" s="70"/>
      <c r="M26" s="50"/>
      <c r="N26" s="196"/>
      <c r="O26" s="50"/>
      <c r="P26" s="196"/>
      <c r="Q26" s="54"/>
    </row>
    <row r="27" spans="1:17" s="55" customFormat="1" ht="9" customHeight="1">
      <c r="A27" s="57">
        <v>11</v>
      </c>
      <c r="B27" s="45">
        <f>IF($D27="","",VLOOKUP($D27,'[4]女單準備名單'!$A$7:$P$38,15))</f>
        <v>0</v>
      </c>
      <c r="C27" s="45">
        <f>IF($D27="","",VLOOKUP($D27,'[4]女單準備名單'!$A$7:$P$38,16))</f>
        <v>0</v>
      </c>
      <c r="D27" s="46">
        <v>3</v>
      </c>
      <c r="E27" s="45" t="str">
        <f>UPPER(IF($D27="","",VLOOKUP($D27,'[4]女單準備名單'!$A$7:$P$38,2)))</f>
        <v>鍾沛芸</v>
      </c>
      <c r="F27" s="45"/>
      <c r="G27" s="45" t="str">
        <f>IF($D27="","",VLOOKUP($D27,'[4]女單準備名單'!$A$7:$P$38,4))</f>
        <v>市立陽明國小</v>
      </c>
      <c r="H27" s="48"/>
      <c r="I27" s="72"/>
      <c r="J27" s="73"/>
      <c r="K27" s="65"/>
      <c r="L27" s="74"/>
      <c r="M27" s="50"/>
      <c r="N27" s="196"/>
      <c r="O27" s="50"/>
      <c r="P27" s="196"/>
      <c r="Q27" s="54"/>
    </row>
    <row r="28" spans="1:17" s="55" customFormat="1" ht="9" customHeight="1">
      <c r="A28" s="44"/>
      <c r="B28" s="58"/>
      <c r="C28" s="58"/>
      <c r="D28" s="67">
        <v>18</v>
      </c>
      <c r="E28" s="49"/>
      <c r="F28" s="59"/>
      <c r="G28" s="60" t="s">
        <v>14</v>
      </c>
      <c r="H28" s="61"/>
      <c r="I28" s="62">
        <f>UPPER(IF(OR(H28="a",H28="as"),E27,IF(OR(H28="b",H28="bs"),E29,)))</f>
      </c>
      <c r="J28" s="75"/>
      <c r="K28" s="72"/>
      <c r="L28" s="76"/>
      <c r="M28" s="50"/>
      <c r="N28" s="196"/>
      <c r="O28" s="50"/>
      <c r="P28" s="196"/>
      <c r="Q28" s="54"/>
    </row>
    <row r="29" spans="1:17" s="55" customFormat="1" ht="9" customHeight="1">
      <c r="A29" s="57">
        <v>12</v>
      </c>
      <c r="B29" s="45">
        <f>IF($D29="","",VLOOKUP($D29,'[4]女單準備名單'!$A$7:$P$38,15))</f>
        <v>0</v>
      </c>
      <c r="C29" s="45">
        <f>IF($D29="","",VLOOKUP($D29,'[4]女單準備名單'!$A$7:$P$38,16))</f>
        <v>0</v>
      </c>
      <c r="D29" s="46">
        <v>18</v>
      </c>
      <c r="E29" s="45" t="str">
        <f>UPPER(IF($D29="","",VLOOKUP($D29,'[4]女單準備名單'!$A$7:$P$38,2)))</f>
        <v>夏凡甯</v>
      </c>
      <c r="F29" s="45"/>
      <c r="G29" s="45" t="str">
        <f>IF($D29="","",VLOOKUP($D29,'[4]女單準備名單'!$A$7:$P$38,4))</f>
        <v>市立三民區民族國小</v>
      </c>
      <c r="H29" s="77"/>
      <c r="I29" s="65"/>
      <c r="J29" s="49"/>
      <c r="K29" s="72"/>
      <c r="L29" s="76"/>
      <c r="M29" s="50"/>
      <c r="N29" s="196"/>
      <c r="O29" s="50"/>
      <c r="P29" s="196"/>
      <c r="Q29" s="54"/>
    </row>
    <row r="30" spans="1:17" s="55" customFormat="1" ht="9" customHeight="1">
      <c r="A30" s="57"/>
      <c r="B30" s="58"/>
      <c r="C30" s="58"/>
      <c r="D30" s="67"/>
      <c r="E30" s="49"/>
      <c r="F30" s="59"/>
      <c r="G30" s="78"/>
      <c r="H30" s="68"/>
      <c r="I30" s="49"/>
      <c r="J30" s="49"/>
      <c r="K30" s="60" t="s">
        <v>14</v>
      </c>
      <c r="L30" s="69"/>
      <c r="M30" s="62">
        <f>UPPER(IF(OR(L30="a",L30="as"),K26,IF(OR(L30="b",L30="bs"),K34,)))</f>
      </c>
      <c r="N30" s="198"/>
      <c r="O30" s="50"/>
      <c r="P30" s="196"/>
      <c r="Q30" s="54"/>
    </row>
    <row r="31" spans="1:17" s="55" customFormat="1" ht="9" customHeight="1">
      <c r="A31" s="57">
        <v>13</v>
      </c>
      <c r="B31" s="45">
        <f>IF($D31="","",VLOOKUP($D31,'[4]女單準備名單'!$A$7:$P$38,15))</f>
        <v>0</v>
      </c>
      <c r="C31" s="45">
        <f>IF($D31="","",VLOOKUP($D31,'[4]女單準備名單'!$A$7:$P$38,16))</f>
        <v>0</v>
      </c>
      <c r="D31" s="46">
        <v>1</v>
      </c>
      <c r="E31" s="45" t="str">
        <f>UPPER(IF($D31="","",VLOOKUP($D31,'[4]女單準備名單'!$A$7:$P$38,2)))</f>
        <v>洪鈞晏</v>
      </c>
      <c r="F31" s="45"/>
      <c r="G31" s="45" t="str">
        <f>IF($D31="","",VLOOKUP($D31,'[4]女單準備名單'!$A$7:$P$38,4))</f>
        <v>市立陽明國小</v>
      </c>
      <c r="H31" s="79"/>
      <c r="I31" s="49"/>
      <c r="J31" s="49"/>
      <c r="K31" s="49"/>
      <c r="L31" s="76"/>
      <c r="M31" s="65"/>
      <c r="N31" s="199"/>
      <c r="O31" s="50"/>
      <c r="P31" s="196"/>
      <c r="Q31" s="54"/>
    </row>
    <row r="32" spans="1:17" s="55" customFormat="1" ht="9" customHeight="1">
      <c r="A32" s="57"/>
      <c r="B32" s="58"/>
      <c r="C32" s="58"/>
      <c r="D32" s="67"/>
      <c r="E32" s="49"/>
      <c r="F32" s="59"/>
      <c r="G32" s="60" t="s">
        <v>14</v>
      </c>
      <c r="H32" s="61"/>
      <c r="I32" s="62">
        <f>UPPER(IF(OR(H32="a",H32="as"),E31,IF(OR(H32="b",H32="bs"),E33,)))</f>
      </c>
      <c r="J32" s="62"/>
      <c r="K32" s="49"/>
      <c r="L32" s="76"/>
      <c r="M32" s="96"/>
      <c r="N32" s="199"/>
      <c r="O32" s="50"/>
      <c r="P32" s="196"/>
      <c r="Q32" s="54"/>
    </row>
    <row r="33" spans="1:17" s="55" customFormat="1" ht="9" customHeight="1">
      <c r="A33" s="57">
        <v>14</v>
      </c>
      <c r="B33" s="45">
        <f>IF($D33="","",VLOOKUP($D33,'[4]女單準備名單'!$A$7:$P$38,15))</f>
        <v>0</v>
      </c>
      <c r="C33" s="45">
        <f>IF($D33="","",VLOOKUP($D33,'[4]女單準備名單'!$A$7:$P$38,16))</f>
        <v>0</v>
      </c>
      <c r="D33" s="46">
        <v>17</v>
      </c>
      <c r="E33" s="45" t="str">
        <f>UPPER(IF($D33="","",VLOOKUP($D33,'[4]女單準備名單'!$A$7:$P$38,2)))</f>
        <v>吳宜姵</v>
      </c>
      <c r="F33" s="45"/>
      <c r="G33" s="45" t="str">
        <f>IF($D33="","",VLOOKUP($D33,'[4]女單準備名單'!$A$7:$P$38,4))</f>
        <v>市立三民區民族國小</v>
      </c>
      <c r="H33" s="64"/>
      <c r="I33" s="65"/>
      <c r="J33" s="66"/>
      <c r="K33" s="49"/>
      <c r="L33" s="76"/>
      <c r="M33" s="96"/>
      <c r="N33" s="199"/>
      <c r="O33" s="50"/>
      <c r="P33" s="196"/>
      <c r="Q33" s="54"/>
    </row>
    <row r="34" spans="1:17" s="55" customFormat="1" ht="9" customHeight="1">
      <c r="A34" s="57"/>
      <c r="B34" s="58"/>
      <c r="C34" s="58"/>
      <c r="D34" s="67"/>
      <c r="E34" s="49"/>
      <c r="F34" s="59"/>
      <c r="G34" s="49"/>
      <c r="H34" s="68"/>
      <c r="I34" s="60" t="s">
        <v>14</v>
      </c>
      <c r="J34" s="69"/>
      <c r="K34" s="62">
        <f>UPPER(IF(OR(J34="a",J34="as"),I32,IF(OR(J34="b",J34="bs"),I36,)))</f>
      </c>
      <c r="L34" s="81"/>
      <c r="M34" s="96"/>
      <c r="N34" s="199"/>
      <c r="O34" s="50"/>
      <c r="P34" s="196"/>
      <c r="Q34" s="54"/>
    </row>
    <row r="35" spans="1:17" s="55" customFormat="1" ht="9" customHeight="1">
      <c r="A35" s="57">
        <v>15</v>
      </c>
      <c r="B35" s="45">
        <f>IF($D35="","",VLOOKUP($D35,'[4]女單準備名單'!$A$7:$P$38,15))</f>
        <v>0</v>
      </c>
      <c r="C35" s="45">
        <f>IF($D35="","",VLOOKUP($D35,'[4]女單準備名單'!$A$7:$P$38,16))</f>
        <v>0</v>
      </c>
      <c r="D35" s="46">
        <v>32</v>
      </c>
      <c r="E35" s="45" t="str">
        <f>UPPER(IF($D35="","",VLOOKUP($D35,'[4]女單準備名單'!$A$7:$P$38,2)))</f>
        <v>BYE</v>
      </c>
      <c r="F35" s="45"/>
      <c r="G35" s="45">
        <f>IF($D35="","",VLOOKUP($D35,'[4]女單準備名單'!$A$7:$P$38,4))</f>
        <v>0</v>
      </c>
      <c r="H35" s="48"/>
      <c r="I35" s="72"/>
      <c r="J35" s="73"/>
      <c r="K35" s="65"/>
      <c r="L35" s="71"/>
      <c r="M35" s="96"/>
      <c r="N35" s="199"/>
      <c r="O35" s="50"/>
      <c r="P35" s="196"/>
      <c r="Q35" s="54"/>
    </row>
    <row r="36" spans="1:17" s="55" customFormat="1" ht="9" customHeight="1">
      <c r="A36" s="57"/>
      <c r="B36" s="58"/>
      <c r="C36" s="58"/>
      <c r="D36" s="58"/>
      <c r="E36" s="49"/>
      <c r="F36" s="59"/>
      <c r="G36" s="60" t="s">
        <v>14</v>
      </c>
      <c r="H36" s="61"/>
      <c r="I36" s="62">
        <f>UPPER(IF(OR(H36="a",H36="as"),E35,IF(OR(H36="b",H36="bs"),E37,)))</f>
      </c>
      <c r="J36" s="75"/>
      <c r="K36" s="72"/>
      <c r="L36" s="71"/>
      <c r="M36" s="96"/>
      <c r="N36" s="199"/>
      <c r="O36" s="50"/>
      <c r="P36" s="196"/>
      <c r="Q36" s="54"/>
    </row>
    <row r="37" spans="1:17" s="55" customFormat="1" ht="9" customHeight="1">
      <c r="A37" s="44">
        <v>16</v>
      </c>
      <c r="B37" s="45">
        <f>IF($D37="","",VLOOKUP($D37,'[4]女單準備名單'!$A$7:$P$38,15))</f>
        <v>0</v>
      </c>
      <c r="C37" s="45">
        <v>6</v>
      </c>
      <c r="D37" s="46">
        <v>19</v>
      </c>
      <c r="E37" s="47" t="str">
        <f>UPPER(IF($D37="","",VLOOKUP($D37,'[4]女單準備名單'!$A$7:$P$38,2)))</f>
        <v>陳毓函</v>
      </c>
      <c r="F37" s="47"/>
      <c r="G37" s="47" t="str">
        <f>IF($D37="","",VLOOKUP($D37,'[4]女單準備名單'!$A$7:$P$38,4))</f>
        <v>市立三民區民族國小</v>
      </c>
      <c r="H37" s="77"/>
      <c r="I37" s="65"/>
      <c r="J37" s="49"/>
      <c r="K37" s="72"/>
      <c r="L37" s="71"/>
      <c r="M37" s="199"/>
      <c r="N37" s="199"/>
      <c r="O37" s="50"/>
      <c r="P37" s="196"/>
      <c r="Q37" s="54"/>
    </row>
    <row r="38" spans="1:17" s="55" customFormat="1" ht="9" customHeight="1">
      <c r="A38" s="57"/>
      <c r="B38" s="58"/>
      <c r="C38" s="58"/>
      <c r="D38" s="58"/>
      <c r="E38" s="49"/>
      <c r="F38" s="59"/>
      <c r="G38" s="49"/>
      <c r="H38" s="68"/>
      <c r="I38" s="49"/>
      <c r="J38" s="49"/>
      <c r="K38" s="72"/>
      <c r="L38" s="83"/>
      <c r="M38" s="200" t="s">
        <v>113</v>
      </c>
      <c r="N38" s="201"/>
      <c r="O38" s="62">
        <f>UPPER(IF(OR(N39="a",N39="as"),O22,IF(OR(N39="b",N39="bs"),O54,)))</f>
      </c>
      <c r="P38" s="202"/>
      <c r="Q38" s="54"/>
    </row>
    <row r="39" spans="1:17" s="55" customFormat="1" ht="9" customHeight="1">
      <c r="A39" s="44">
        <v>17</v>
      </c>
      <c r="B39" s="45">
        <f>IF($D39="","",VLOOKUP($D39,'[4]女單準備名單'!$A$7:$P$38,15))</f>
        <v>0</v>
      </c>
      <c r="C39" s="45">
        <v>8</v>
      </c>
      <c r="D39" s="46">
        <v>8</v>
      </c>
      <c r="E39" s="47" t="str">
        <f>UPPER(IF($D39="","",VLOOKUP($D39,'[4]女單準備名單'!$A$7:$P$38,2)))</f>
        <v>謝昀蓁</v>
      </c>
      <c r="F39" s="47"/>
      <c r="G39" s="47" t="str">
        <f>IF($D39="","",VLOOKUP($D39,'[4]女單準備名單'!$A$7:$P$38,4))</f>
        <v>市立黎明國小</v>
      </c>
      <c r="H39" s="48"/>
      <c r="I39" s="49"/>
      <c r="J39" s="49"/>
      <c r="K39" s="49"/>
      <c r="L39" s="71"/>
      <c r="M39" s="60" t="s">
        <v>14</v>
      </c>
      <c r="N39" s="203"/>
      <c r="O39" s="204"/>
      <c r="P39" s="205"/>
      <c r="Q39" s="54"/>
    </row>
    <row r="40" spans="1:17" s="55" customFormat="1" ht="9" customHeight="1">
      <c r="A40" s="57"/>
      <c r="B40" s="58"/>
      <c r="C40" s="58"/>
      <c r="D40" s="58"/>
      <c r="E40" s="49"/>
      <c r="F40" s="59"/>
      <c r="G40" s="60" t="s">
        <v>14</v>
      </c>
      <c r="H40" s="61"/>
      <c r="I40" s="62">
        <f>UPPER(IF(OR(H40="a",H40="as"),E39,IF(OR(H40="b",H40="bs"),E41,)))</f>
      </c>
      <c r="J40" s="62"/>
      <c r="K40" s="49"/>
      <c r="L40" s="71"/>
      <c r="M40" s="50"/>
      <c r="N40" s="51"/>
      <c r="O40" s="50"/>
      <c r="P40" s="196"/>
      <c r="Q40" s="54"/>
    </row>
    <row r="41" spans="1:17" s="55" customFormat="1" ht="9" customHeight="1">
      <c r="A41" s="57">
        <v>18</v>
      </c>
      <c r="B41" s="45">
        <f>IF($D41="","",VLOOKUP($D41,'[4]女單準備名單'!$A$7:$P$38,15))</f>
        <v>0</v>
      </c>
      <c r="C41" s="45">
        <f>IF($D41="","",VLOOKUP($D41,'[4]女單準備名單'!$A$7:$P$38,16))</f>
        <v>0</v>
      </c>
      <c r="D41" s="46">
        <v>32</v>
      </c>
      <c r="E41" s="45" t="str">
        <f>UPPER(IF($D41="","",VLOOKUP($D41,'[4]女單準備名單'!$A$7:$P$38,2)))</f>
        <v>BYE</v>
      </c>
      <c r="F41" s="45"/>
      <c r="G41" s="45">
        <f>IF($D41="","",VLOOKUP($D41,'[4]女單準備名單'!$A$7:$P$38,4))</f>
        <v>0</v>
      </c>
      <c r="H41" s="64"/>
      <c r="I41" s="65"/>
      <c r="J41" s="66"/>
      <c r="K41" s="49"/>
      <c r="L41" s="71"/>
      <c r="M41" s="50"/>
      <c r="N41" s="51"/>
      <c r="O41" s="50"/>
      <c r="P41" s="196"/>
      <c r="Q41" s="54"/>
    </row>
    <row r="42" spans="1:17" s="55" customFormat="1" ht="9" customHeight="1">
      <c r="A42" s="57"/>
      <c r="B42" s="58"/>
      <c r="C42" s="58"/>
      <c r="D42" s="67"/>
      <c r="E42" s="49"/>
      <c r="F42" s="59"/>
      <c r="G42" s="49"/>
      <c r="H42" s="68"/>
      <c r="I42" s="60" t="s">
        <v>14</v>
      </c>
      <c r="J42" s="69"/>
      <c r="K42" s="62">
        <f>UPPER(IF(OR(J42="a",J42="as"),I40,IF(OR(J42="b",J42="bs"),I44,)))</f>
      </c>
      <c r="L42" s="70"/>
      <c r="M42" s="50"/>
      <c r="N42" s="51"/>
      <c r="O42" s="50"/>
      <c r="P42" s="196"/>
      <c r="Q42" s="54"/>
    </row>
    <row r="43" spans="1:17" s="55" customFormat="1" ht="9" customHeight="1">
      <c r="A43" s="57">
        <v>19</v>
      </c>
      <c r="B43" s="45">
        <f>IF($D43="","",VLOOKUP($D43,'[4]女單準備名單'!$A$7:$P$38,15))</f>
        <v>0</v>
      </c>
      <c r="C43" s="45">
        <f>IF($D43="","",VLOOKUP($D43,'[4]女單準備名單'!$A$7:$P$38,16))</f>
        <v>0</v>
      </c>
      <c r="D43" s="46">
        <v>7</v>
      </c>
      <c r="E43" s="45" t="str">
        <f>UPPER(IF($D43="","",VLOOKUP($D43,'[4]女單準備名單'!$A$7:$P$38,2)))</f>
        <v>莊鎵伃</v>
      </c>
      <c r="F43" s="45"/>
      <c r="G43" s="45" t="str">
        <f>IF($D43="","",VLOOKUP($D43,'[4]女單準備名單'!$A$7:$P$38,4))</f>
        <v>縣立潮昇國小</v>
      </c>
      <c r="H43" s="48"/>
      <c r="I43" s="72"/>
      <c r="J43" s="73"/>
      <c r="K43" s="65"/>
      <c r="L43" s="74"/>
      <c r="M43" s="50"/>
      <c r="N43" s="51"/>
      <c r="O43" s="50"/>
      <c r="P43" s="196"/>
      <c r="Q43" s="54"/>
    </row>
    <row r="44" spans="1:17" s="55" customFormat="1" ht="9" customHeight="1">
      <c r="A44" s="57"/>
      <c r="B44" s="58"/>
      <c r="C44" s="58"/>
      <c r="D44" s="67"/>
      <c r="E44" s="49"/>
      <c r="F44" s="59"/>
      <c r="G44" s="60" t="s">
        <v>14</v>
      </c>
      <c r="H44" s="61"/>
      <c r="I44" s="62">
        <f>UPPER(IF(OR(H44="a",H44="as"),E43,IF(OR(H44="b",H44="bs"),E45,)))</f>
      </c>
      <c r="J44" s="75"/>
      <c r="K44" s="72"/>
      <c r="L44" s="76"/>
      <c r="M44" s="50"/>
      <c r="N44" s="51"/>
      <c r="O44" s="50"/>
      <c r="P44" s="196"/>
      <c r="Q44" s="54"/>
    </row>
    <row r="45" spans="1:17" s="55" customFormat="1" ht="9" customHeight="1">
      <c r="A45" s="57">
        <v>20</v>
      </c>
      <c r="B45" s="45">
        <f>IF($D45="","",VLOOKUP($D45,'[4]女單準備名單'!$A$7:$P$38,15))</f>
        <v>0</v>
      </c>
      <c r="C45" s="45">
        <f>IF($D45="","",VLOOKUP($D45,'[4]女單準備名單'!$A$7:$P$38,16))</f>
        <v>0</v>
      </c>
      <c r="D45" s="46">
        <v>21</v>
      </c>
      <c r="E45" s="45" t="str">
        <f>UPPER(IF($D45="","",VLOOKUP($D45,'[4]女單準備名單'!$A$7:$P$38,2)))</f>
        <v>許佳琪</v>
      </c>
      <c r="F45" s="45"/>
      <c r="G45" s="45" t="str">
        <f>IF($D45="","",VLOOKUP($D45,'[4]女單準備名單'!$A$7:$P$38,4))</f>
        <v>縣立海豐國小</v>
      </c>
      <c r="H45" s="77"/>
      <c r="I45" s="65"/>
      <c r="J45" s="49"/>
      <c r="K45" s="72"/>
      <c r="L45" s="76"/>
      <c r="M45" s="50"/>
      <c r="N45" s="51"/>
      <c r="O45" s="50"/>
      <c r="P45" s="196"/>
      <c r="Q45" s="54"/>
    </row>
    <row r="46" spans="1:17" s="55" customFormat="1" ht="9" customHeight="1">
      <c r="A46" s="57"/>
      <c r="B46" s="58"/>
      <c r="C46" s="58"/>
      <c r="D46" s="67"/>
      <c r="E46" s="49"/>
      <c r="F46" s="59"/>
      <c r="G46" s="78"/>
      <c r="H46" s="68"/>
      <c r="I46" s="49"/>
      <c r="J46" s="49"/>
      <c r="K46" s="60" t="s">
        <v>14</v>
      </c>
      <c r="L46" s="69"/>
      <c r="M46" s="62">
        <f>UPPER(IF(OR(L46="a",L46="as"),K42,IF(OR(L46="b",L46="bs"),K50,)))</f>
      </c>
      <c r="N46" s="197"/>
      <c r="O46" s="50"/>
      <c r="P46" s="196"/>
      <c r="Q46" s="54"/>
    </row>
    <row r="47" spans="1:17" s="55" customFormat="1" ht="9" customHeight="1">
      <c r="A47" s="57">
        <v>21</v>
      </c>
      <c r="B47" s="45">
        <f>IF($D47="","",VLOOKUP($D47,'[4]女單準備名單'!$A$7:$P$38,15))</f>
        <v>0</v>
      </c>
      <c r="C47" s="45">
        <f>IF($D47="","",VLOOKUP($D47,'[4]女單準備名單'!$A$7:$P$38,16))</f>
        <v>0</v>
      </c>
      <c r="D47" s="46">
        <v>5</v>
      </c>
      <c r="E47" s="45" t="str">
        <f>UPPER(IF($D47="","",VLOOKUP($D47,'[4]女單準備名單'!$A$7:$P$38,2)))</f>
        <v>陳羿均</v>
      </c>
      <c r="F47" s="45"/>
      <c r="G47" s="45" t="str">
        <f>IF($D47="","",VLOOKUP($D47,'[4]女單準備名單'!$A$7:$P$38,4))</f>
        <v>市立陽明國小</v>
      </c>
      <c r="H47" s="79"/>
      <c r="I47" s="49"/>
      <c r="J47" s="49"/>
      <c r="K47" s="49"/>
      <c r="L47" s="76"/>
      <c r="M47" s="65"/>
      <c r="N47" s="196"/>
      <c r="O47" s="50"/>
      <c r="P47" s="196"/>
      <c r="Q47" s="54"/>
    </row>
    <row r="48" spans="1:17" s="55" customFormat="1" ht="9" customHeight="1">
      <c r="A48" s="57"/>
      <c r="B48" s="58"/>
      <c r="C48" s="58"/>
      <c r="D48" s="67"/>
      <c r="E48" s="49"/>
      <c r="F48" s="59"/>
      <c r="G48" s="60" t="s">
        <v>14</v>
      </c>
      <c r="H48" s="61"/>
      <c r="I48" s="62">
        <f>UPPER(IF(OR(H48="a",H48="as"),E47,IF(OR(H48="b",H48="bs"),E49,)))</f>
      </c>
      <c r="J48" s="62"/>
      <c r="K48" s="49"/>
      <c r="L48" s="76"/>
      <c r="M48" s="96"/>
      <c r="N48" s="196"/>
      <c r="O48" s="50"/>
      <c r="P48" s="196"/>
      <c r="Q48" s="54"/>
    </row>
    <row r="49" spans="1:17" s="55" customFormat="1" ht="9" customHeight="1">
      <c r="A49" s="57">
        <v>22</v>
      </c>
      <c r="B49" s="45">
        <f>IF($D49="","",VLOOKUP($D49,'[4]女單準備名單'!$A$7:$P$38,15))</f>
        <v>0</v>
      </c>
      <c r="C49" s="45">
        <f>IF($D49="","",VLOOKUP($D49,'[4]女單準備名單'!$A$7:$P$38,16))</f>
        <v>0</v>
      </c>
      <c r="D49" s="46">
        <v>13</v>
      </c>
      <c r="E49" s="45" t="str">
        <f>UPPER(IF($D49="","",VLOOKUP($D49,'[4]女單準備名單'!$A$7:$P$38,2)))</f>
        <v>林珮珮</v>
      </c>
      <c r="F49" s="45"/>
      <c r="G49" s="45" t="str">
        <f>IF($D49="","",VLOOKUP($D49,'[4]女單準備名單'!$A$7:$P$38,4))</f>
        <v>市立三民區民族國小</v>
      </c>
      <c r="H49" s="64"/>
      <c r="I49" s="65"/>
      <c r="J49" s="66"/>
      <c r="K49" s="49"/>
      <c r="L49" s="76"/>
      <c r="M49" s="96"/>
      <c r="N49" s="196"/>
      <c r="O49" s="50"/>
      <c r="P49" s="196"/>
      <c r="Q49" s="54"/>
    </row>
    <row r="50" spans="1:17" s="55" customFormat="1" ht="9" customHeight="1">
      <c r="A50" s="57"/>
      <c r="B50" s="58"/>
      <c r="C50" s="58"/>
      <c r="D50" s="67"/>
      <c r="E50" s="49"/>
      <c r="F50" s="59"/>
      <c r="G50" s="49"/>
      <c r="H50" s="68"/>
      <c r="I50" s="60" t="s">
        <v>14</v>
      </c>
      <c r="J50" s="69"/>
      <c r="K50" s="62">
        <f>UPPER(IF(OR(J50="a",J50="as"),I48,IF(OR(J50="b",J50="bs"),I52,)))</f>
      </c>
      <c r="L50" s="81"/>
      <c r="M50" s="96"/>
      <c r="N50" s="196"/>
      <c r="O50" s="50"/>
      <c r="P50" s="196"/>
      <c r="Q50" s="54"/>
    </row>
    <row r="51" spans="1:17" s="55" customFormat="1" ht="9" customHeight="1">
      <c r="A51" s="57">
        <v>23</v>
      </c>
      <c r="B51" s="45">
        <f>IF($D51="","",VLOOKUP($D51,'[4]女單準備名單'!$A$7:$P$38,15))</f>
        <v>0</v>
      </c>
      <c r="C51" s="45">
        <f>IF($D51="","",VLOOKUP($D51,'[4]女單準備名單'!$A$7:$P$38,16))</f>
        <v>0</v>
      </c>
      <c r="D51" s="46">
        <v>32</v>
      </c>
      <c r="E51" s="45" t="str">
        <f>UPPER(IF($D51="","",VLOOKUP($D51,'[4]女單準備名單'!$A$7:$P$38,2)))</f>
        <v>BYE</v>
      </c>
      <c r="F51" s="45"/>
      <c r="G51" s="45">
        <f>IF($D51="","",VLOOKUP($D51,'[4]女單準備名單'!$A$7:$P$38,4))</f>
        <v>0</v>
      </c>
      <c r="H51" s="48"/>
      <c r="I51" s="72"/>
      <c r="J51" s="73"/>
      <c r="K51" s="65"/>
      <c r="L51" s="71"/>
      <c r="M51" s="96"/>
      <c r="N51" s="196"/>
      <c r="O51" s="50"/>
      <c r="P51" s="196"/>
      <c r="Q51" s="54"/>
    </row>
    <row r="52" spans="1:17" s="55" customFormat="1" ht="9" customHeight="1">
      <c r="A52" s="57"/>
      <c r="B52" s="58"/>
      <c r="C52" s="58"/>
      <c r="D52" s="58"/>
      <c r="E52" s="49"/>
      <c r="F52" s="59"/>
      <c r="G52" s="60" t="s">
        <v>14</v>
      </c>
      <c r="H52" s="61"/>
      <c r="I52" s="62">
        <f>UPPER(IF(OR(H52="a",H52="as"),E51,IF(OR(H52="b",H52="bs"),E53,)))</f>
      </c>
      <c r="J52" s="75"/>
      <c r="K52" s="72"/>
      <c r="L52" s="71"/>
      <c r="M52" s="96"/>
      <c r="N52" s="196"/>
      <c r="O52" s="50"/>
      <c r="P52" s="196"/>
      <c r="Q52" s="54"/>
    </row>
    <row r="53" spans="1:17" s="55" customFormat="1" ht="9" customHeight="1">
      <c r="A53" s="44">
        <v>24</v>
      </c>
      <c r="B53" s="45">
        <f>IF($D53="","",VLOOKUP($D53,'[4]女單準備名單'!$A$7:$P$38,15))</f>
        <v>0</v>
      </c>
      <c r="C53" s="45">
        <v>3</v>
      </c>
      <c r="D53" s="46">
        <v>6</v>
      </c>
      <c r="E53" s="47" t="str">
        <f>UPPER(IF($D53="","",VLOOKUP($D53,'[4]女單準備名單'!$A$7:$P$38,2)))</f>
        <v>陳亭汝</v>
      </c>
      <c r="F53" s="47"/>
      <c r="G53" s="47" t="str">
        <f>IF($D53="","",VLOOKUP($D53,'[4]女單準備名單'!$A$7:$P$38,4))</f>
        <v>市立龍潭國小</v>
      </c>
      <c r="H53" s="77"/>
      <c r="I53" s="65"/>
      <c r="J53" s="49"/>
      <c r="K53" s="72"/>
      <c r="L53" s="71"/>
      <c r="M53" s="96"/>
      <c r="N53" s="196"/>
      <c r="O53" s="50"/>
      <c r="P53" s="196"/>
      <c r="Q53" s="54"/>
    </row>
    <row r="54" spans="1:17" s="55" customFormat="1" ht="9" customHeight="1">
      <c r="A54" s="57"/>
      <c r="B54" s="58"/>
      <c r="C54" s="58"/>
      <c r="D54" s="58"/>
      <c r="E54" s="78"/>
      <c r="F54" s="82"/>
      <c r="G54" s="78"/>
      <c r="H54" s="68"/>
      <c r="I54" s="49"/>
      <c r="J54" s="49"/>
      <c r="K54" s="72"/>
      <c r="L54" s="83"/>
      <c r="M54" s="60" t="s">
        <v>14</v>
      </c>
      <c r="N54" s="69"/>
      <c r="O54" s="62">
        <f>UPPER(IF(OR(N54="a",N54="as"),M46,IF(OR(N54="b",N54="bs"),M62,)))</f>
      </c>
      <c r="P54" s="198"/>
      <c r="Q54" s="54"/>
    </row>
    <row r="55" spans="1:17" s="55" customFormat="1" ht="9" customHeight="1">
      <c r="A55" s="44">
        <v>25</v>
      </c>
      <c r="B55" s="45">
        <f>IF($D55="","",VLOOKUP($D55,'[4]女單準備名單'!$A$7:$P$38,15))</f>
        <v>0</v>
      </c>
      <c r="C55" s="45">
        <v>7</v>
      </c>
      <c r="D55" s="46">
        <v>2</v>
      </c>
      <c r="E55" s="47" t="str">
        <f>UPPER(IF($D55="","",VLOOKUP($D55,'[4]女單準備名單'!$A$7:$P$38,2)))</f>
        <v>李承芳</v>
      </c>
      <c r="F55" s="47"/>
      <c r="G55" s="47" t="str">
        <f>IF($D55="","",VLOOKUP($D55,'[4]女單準備名單'!$A$7:$P$38,4))</f>
        <v>市立陽明國小</v>
      </c>
      <c r="H55" s="48"/>
      <c r="I55" s="49"/>
      <c r="J55" s="49"/>
      <c r="K55" s="49"/>
      <c r="L55" s="71"/>
      <c r="M55" s="50"/>
      <c r="N55" s="196"/>
      <c r="O55" s="65"/>
      <c r="P55" s="206"/>
      <c r="Q55" s="54"/>
    </row>
    <row r="56" spans="1:17" s="55" customFormat="1" ht="9" customHeight="1">
      <c r="A56" s="57"/>
      <c r="B56" s="58"/>
      <c r="C56" s="58"/>
      <c r="D56" s="58"/>
      <c r="E56" s="49"/>
      <c r="F56" s="59"/>
      <c r="G56" s="60" t="s">
        <v>14</v>
      </c>
      <c r="H56" s="61"/>
      <c r="I56" s="62">
        <f>UPPER(IF(OR(H56="a",H56="as"),E55,IF(OR(H56="b",H56="bs"),E57,)))</f>
      </c>
      <c r="J56" s="62"/>
      <c r="K56" s="49"/>
      <c r="L56" s="71"/>
      <c r="M56" s="50"/>
      <c r="N56" s="196"/>
      <c r="O56" s="50"/>
      <c r="P56" s="199"/>
      <c r="Q56" s="54"/>
    </row>
    <row r="57" spans="1:17" s="55" customFormat="1" ht="9" customHeight="1">
      <c r="A57" s="57">
        <v>26</v>
      </c>
      <c r="B57" s="45">
        <f>IF($D57="","",VLOOKUP($D57,'[4]女單準備名單'!$A$7:$P$38,15))</f>
        <v>0</v>
      </c>
      <c r="C57" s="45">
        <f>IF($D57="","",VLOOKUP($D57,'[4]女單準備名單'!$A$7:$P$38,16))</f>
        <v>0</v>
      </c>
      <c r="D57" s="46">
        <v>32</v>
      </c>
      <c r="E57" s="45" t="str">
        <f>UPPER(IF($D57="","",VLOOKUP($D57,'[4]女單準備名單'!$A$7:$P$38,2)))</f>
        <v>BYE</v>
      </c>
      <c r="F57" s="45"/>
      <c r="G57" s="45">
        <f>IF($D57="","",VLOOKUP($D57,'[4]女單準備名單'!$A$7:$P$38,4))</f>
        <v>0</v>
      </c>
      <c r="H57" s="64"/>
      <c r="I57" s="65"/>
      <c r="J57" s="66"/>
      <c r="K57" s="49"/>
      <c r="L57" s="71"/>
      <c r="M57" s="50"/>
      <c r="N57" s="196"/>
      <c r="O57" s="50"/>
      <c r="P57" s="199"/>
      <c r="Q57" s="54"/>
    </row>
    <row r="58" spans="1:17" s="55" customFormat="1" ht="9" customHeight="1">
      <c r="A58" s="57"/>
      <c r="B58" s="58"/>
      <c r="C58" s="58"/>
      <c r="D58" s="67"/>
      <c r="E58" s="49"/>
      <c r="F58" s="59"/>
      <c r="G58" s="49"/>
      <c r="H58" s="68"/>
      <c r="I58" s="60" t="s">
        <v>14</v>
      </c>
      <c r="J58" s="69"/>
      <c r="K58" s="62">
        <f>UPPER(IF(OR(J58="a",J58="as"),I56,IF(OR(J58="b",J58="bs"),I60,)))</f>
      </c>
      <c r="L58" s="70"/>
      <c r="M58" s="50"/>
      <c r="N58" s="196"/>
      <c r="O58" s="50"/>
      <c r="P58" s="199"/>
      <c r="Q58" s="54"/>
    </row>
    <row r="59" spans="1:17" s="55" customFormat="1" ht="9" customHeight="1">
      <c r="A59" s="57">
        <v>27</v>
      </c>
      <c r="B59" s="45">
        <f>IF($D59="","",VLOOKUP($D59,'[4]女單準備名單'!$A$7:$P$38,15))</f>
        <v>0</v>
      </c>
      <c r="C59" s="45">
        <f>IF($D59="","",VLOOKUP($D59,'[4]女單準備名單'!$A$7:$P$38,16))</f>
        <v>0</v>
      </c>
      <c r="D59" s="46">
        <v>12</v>
      </c>
      <c r="E59" s="45" t="str">
        <f>UPPER(IF($D59="","",VLOOKUP($D59,'[4]女單準備名單'!$A$7:$P$38,2)))</f>
        <v>何怡臻</v>
      </c>
      <c r="F59" s="45"/>
      <c r="G59" s="45" t="str">
        <f>IF($D59="","",VLOOKUP($D59,'[4]女單準備名單'!$A$7:$P$38,4))</f>
        <v>市立三民區民族國小</v>
      </c>
      <c r="H59" s="48"/>
      <c r="I59" s="72"/>
      <c r="J59" s="73"/>
      <c r="K59" s="65"/>
      <c r="L59" s="74"/>
      <c r="M59" s="50"/>
      <c r="N59" s="196"/>
      <c r="O59" s="50"/>
      <c r="P59" s="199"/>
      <c r="Q59" s="95"/>
    </row>
    <row r="60" spans="1:17" s="55" customFormat="1" ht="9" customHeight="1">
      <c r="A60" s="57"/>
      <c r="B60" s="58"/>
      <c r="C60" s="58"/>
      <c r="D60" s="67"/>
      <c r="E60" s="49"/>
      <c r="F60" s="59"/>
      <c r="G60" s="60" t="s">
        <v>14</v>
      </c>
      <c r="H60" s="61"/>
      <c r="I60" s="62">
        <f>UPPER(IF(OR(H60="a",H60="as"),E59,IF(OR(H60="b",H60="bs"),E61,)))</f>
      </c>
      <c r="J60" s="75"/>
      <c r="K60" s="72"/>
      <c r="L60" s="76"/>
      <c r="M60" s="50"/>
      <c r="N60" s="196"/>
      <c r="O60" s="50"/>
      <c r="P60" s="199"/>
      <c r="Q60" s="54"/>
    </row>
    <row r="61" spans="1:17" s="55" customFormat="1" ht="9" customHeight="1">
      <c r="A61" s="57">
        <v>28</v>
      </c>
      <c r="B61" s="45">
        <f>IF($D61="","",VLOOKUP($D61,'[4]女單準備名單'!$A$7:$P$38,15))</f>
        <v>0</v>
      </c>
      <c r="C61" s="45">
        <f>IF($D61="","",VLOOKUP($D61,'[4]女單準備名單'!$A$7:$P$38,16))</f>
        <v>0</v>
      </c>
      <c r="D61" s="46">
        <v>23</v>
      </c>
      <c r="E61" s="45" t="str">
        <f>UPPER(IF($D61="","",VLOOKUP($D61,'[4]女單準備名單'!$A$7:$P$38,2)))</f>
        <v>朱姮依</v>
      </c>
      <c r="F61" s="45"/>
      <c r="G61" s="45" t="str">
        <f>IF($D61="","",VLOOKUP($D61,'[4]女單準備名單'!$A$7:$P$38,4))</f>
        <v>市立光武國小</v>
      </c>
      <c r="H61" s="77"/>
      <c r="I61" s="65"/>
      <c r="J61" s="49"/>
      <c r="K61" s="72"/>
      <c r="L61" s="76"/>
      <c r="M61" s="50"/>
      <c r="N61" s="196"/>
      <c r="O61" s="50"/>
      <c r="P61" s="199"/>
      <c r="Q61" s="54"/>
    </row>
    <row r="62" spans="1:17" s="55" customFormat="1" ht="9" customHeight="1">
      <c r="A62" s="57"/>
      <c r="B62" s="58"/>
      <c r="C62" s="58"/>
      <c r="D62" s="67"/>
      <c r="E62" s="49"/>
      <c r="F62" s="59"/>
      <c r="G62" s="78"/>
      <c r="H62" s="68"/>
      <c r="I62" s="49"/>
      <c r="J62" s="49"/>
      <c r="K62" s="60" t="s">
        <v>14</v>
      </c>
      <c r="L62" s="69"/>
      <c r="M62" s="62">
        <f>UPPER(IF(OR(L62="a",L62="as"),K58,IF(OR(L62="b",L62="bs"),K66,)))</f>
      </c>
      <c r="N62" s="198"/>
      <c r="O62" s="50"/>
      <c r="P62" s="199"/>
      <c r="Q62" s="54"/>
    </row>
    <row r="63" spans="1:17" s="55" customFormat="1" ht="9" customHeight="1">
      <c r="A63" s="57">
        <v>29</v>
      </c>
      <c r="B63" s="45">
        <f>IF($D63="","",VLOOKUP($D63,'[4]女單準備名單'!$A$7:$P$38,15))</f>
        <v>0</v>
      </c>
      <c r="C63" s="45">
        <f>IF($D63="","",VLOOKUP($D63,'[4]女單準備名單'!$A$7:$P$38,16))</f>
        <v>0</v>
      </c>
      <c r="D63" s="46">
        <v>4</v>
      </c>
      <c r="E63" s="45" t="str">
        <f>UPPER(IF($D63="","",VLOOKUP($D63,'[4]女單準備名單'!$A$7:$P$38,2)))</f>
        <v>林聿宣</v>
      </c>
      <c r="F63" s="45"/>
      <c r="G63" s="45" t="str">
        <f>IF($D63="","",VLOOKUP($D63,'[4]女單準備名單'!$A$7:$P$38,4))</f>
        <v>市立陽明國小</v>
      </c>
      <c r="H63" s="79"/>
      <c r="I63" s="49"/>
      <c r="J63" s="49"/>
      <c r="K63" s="49"/>
      <c r="L63" s="76"/>
      <c r="M63" s="65"/>
      <c r="N63" s="83"/>
      <c r="O63" s="52"/>
      <c r="P63" s="53"/>
      <c r="Q63" s="54"/>
    </row>
    <row r="64" spans="1:17" s="55" customFormat="1" ht="9" customHeight="1">
      <c r="A64" s="57"/>
      <c r="B64" s="58"/>
      <c r="C64" s="58"/>
      <c r="D64" s="67"/>
      <c r="E64" s="49"/>
      <c r="F64" s="59"/>
      <c r="G64" s="60" t="s">
        <v>14</v>
      </c>
      <c r="H64" s="61"/>
      <c r="I64" s="62">
        <f>UPPER(IF(OR(H64="a",H64="as"),E63,IF(OR(H64="b",H64="bs"),E65,)))</f>
      </c>
      <c r="J64" s="62"/>
      <c r="K64" s="49"/>
      <c r="L64" s="76"/>
      <c r="M64" s="71"/>
      <c r="N64" s="83"/>
      <c r="O64" s="52"/>
      <c r="P64" s="53"/>
      <c r="Q64" s="54"/>
    </row>
    <row r="65" spans="1:17" s="55" customFormat="1" ht="9" customHeight="1">
      <c r="A65" s="57">
        <v>30</v>
      </c>
      <c r="B65" s="45">
        <f>IF($D65="","",VLOOKUP($D65,'[4]女單準備名單'!$A$7:$P$38,15))</f>
        <v>0</v>
      </c>
      <c r="C65" s="45">
        <f>IF($D65="","",VLOOKUP($D65,'[4]女單準備名單'!$A$7:$P$38,16))</f>
        <v>0</v>
      </c>
      <c r="D65" s="46">
        <v>14</v>
      </c>
      <c r="E65" s="45" t="str">
        <f>UPPER(IF($D65="","",VLOOKUP($D65,'[4]女單準備名單'!$A$7:$P$38,2)))</f>
        <v>羅妍絜</v>
      </c>
      <c r="F65" s="45"/>
      <c r="G65" s="45" t="str">
        <f>IF($D65="","",VLOOKUP($D65,'[4]女單準備名單'!$A$7:$P$38,4))</f>
        <v>市立三民區民族國小</v>
      </c>
      <c r="H65" s="64"/>
      <c r="I65" s="65"/>
      <c r="J65" s="66"/>
      <c r="K65" s="49"/>
      <c r="L65" s="76"/>
      <c r="M65" s="71"/>
      <c r="N65" s="83"/>
      <c r="O65" s="52"/>
      <c r="P65" s="53"/>
      <c r="Q65" s="54"/>
    </row>
    <row r="66" spans="1:17" s="55" customFormat="1" ht="9" customHeight="1">
      <c r="A66" s="57"/>
      <c r="B66" s="58"/>
      <c r="C66" s="58"/>
      <c r="D66" s="67"/>
      <c r="E66" s="49"/>
      <c r="F66" s="59"/>
      <c r="G66" s="49"/>
      <c r="H66" s="68"/>
      <c r="I66" s="60" t="s">
        <v>14</v>
      </c>
      <c r="J66" s="69"/>
      <c r="K66" s="62">
        <f>UPPER(IF(OR(J66="a",J66="as"),I64,IF(OR(J66="b",J66="bs"),I68,)))</f>
      </c>
      <c r="L66" s="81"/>
      <c r="M66" s="71"/>
      <c r="N66" s="83"/>
      <c r="O66" s="52"/>
      <c r="P66" s="53"/>
      <c r="Q66" s="54"/>
    </row>
    <row r="67" spans="1:17" s="55" customFormat="1" ht="9" customHeight="1">
      <c r="A67" s="57">
        <v>31</v>
      </c>
      <c r="B67" s="45">
        <f>IF($D67="","",VLOOKUP($D67,'[4]女單準備名單'!$A$7:$P$38,15))</f>
        <v>0</v>
      </c>
      <c r="C67" s="45">
        <f>IF($D67="","",VLOOKUP($D67,'[4]女單準備名單'!$A$7:$P$38,16))</f>
        <v>0</v>
      </c>
      <c r="D67" s="46">
        <v>32</v>
      </c>
      <c r="E67" s="45" t="str">
        <f>UPPER(IF($D67="","",VLOOKUP($D67,'[4]女單準備名單'!$A$7:$P$38,2)))</f>
        <v>BYE</v>
      </c>
      <c r="F67" s="45"/>
      <c r="G67" s="45">
        <f>IF($D67="","",VLOOKUP($D67,'[4]女單準備名單'!$A$7:$P$38,4))</f>
        <v>0</v>
      </c>
      <c r="H67" s="48"/>
      <c r="I67" s="72"/>
      <c r="J67" s="73"/>
      <c r="K67" s="65"/>
      <c r="L67" s="71"/>
      <c r="M67" s="71"/>
      <c r="N67" s="71"/>
      <c r="O67" s="52"/>
      <c r="P67" s="53"/>
      <c r="Q67" s="54"/>
    </row>
    <row r="68" spans="1:17" s="55" customFormat="1" ht="9" customHeight="1">
      <c r="A68" s="57"/>
      <c r="B68" s="58"/>
      <c r="C68" s="58"/>
      <c r="D68" s="58"/>
      <c r="E68" s="49"/>
      <c r="F68" s="59"/>
      <c r="G68" s="60" t="s">
        <v>14</v>
      </c>
      <c r="H68" s="61"/>
      <c r="I68" s="62">
        <f>UPPER(IF(OR(H68="a",H68="as"),E67,IF(OR(H68="b",H68="bs"),E69,)))</f>
      </c>
      <c r="J68" s="75"/>
      <c r="K68" s="72"/>
      <c r="L68" s="71"/>
      <c r="M68" s="71"/>
      <c r="N68" s="71"/>
      <c r="O68" s="52"/>
      <c r="P68" s="53"/>
      <c r="Q68" s="54"/>
    </row>
    <row r="69" spans="1:17" s="55" customFormat="1" ht="9" customHeight="1">
      <c r="A69" s="44">
        <v>32</v>
      </c>
      <c r="B69" s="45">
        <f>IF($D69="","",VLOOKUP($D69,'[4]女單準備名單'!$A$7:$P$38,15))</f>
        <v>0</v>
      </c>
      <c r="C69" s="45">
        <v>2</v>
      </c>
      <c r="D69" s="46">
        <v>9</v>
      </c>
      <c r="E69" s="47" t="str">
        <f>UPPER(IF($D69="","",VLOOKUP($D69,'[4]女單準備名單'!$A$7:$P$38,2)))</f>
        <v>曾子穎</v>
      </c>
      <c r="F69" s="47"/>
      <c r="G69" s="47" t="str">
        <f>IF($D69="","",VLOOKUP($D69,'[4]女單準備名單'!$A$7:$P$38,4))</f>
        <v>市立加昌國小</v>
      </c>
      <c r="H69" s="77"/>
      <c r="I69" s="65"/>
      <c r="J69" s="49"/>
      <c r="K69" s="72"/>
      <c r="L69" s="72"/>
      <c r="M69" s="96"/>
      <c r="N69" s="199"/>
      <c r="O69" s="52"/>
      <c r="P69" s="53"/>
      <c r="Q69" s="54"/>
    </row>
    <row r="70" spans="1:17" s="215" customFormat="1" ht="6.75" customHeight="1">
      <c r="A70" s="207"/>
      <c r="B70" s="207"/>
      <c r="C70" s="207"/>
      <c r="D70" s="207"/>
      <c r="E70" s="208"/>
      <c r="F70" s="208"/>
      <c r="G70" s="208"/>
      <c r="H70" s="209"/>
      <c r="I70" s="210"/>
      <c r="J70" s="211"/>
      <c r="K70" s="212"/>
      <c r="L70" s="213"/>
      <c r="M70" s="212"/>
      <c r="N70" s="213"/>
      <c r="O70" s="210"/>
      <c r="P70" s="211"/>
      <c r="Q70" s="214"/>
    </row>
  </sheetData>
  <sheetProtection/>
  <mergeCells count="1">
    <mergeCell ref="A4:C4"/>
  </mergeCells>
  <conditionalFormatting sqref="F39 F41 F7 F9 F11 F13 F15 F17 F19 F23 F43 F45 F47 F49 F51 F53 F21 F25 F27 F29 F31 F33 F35 F37 F55 F57 F59 F61 F63 F65 F67 F69">
    <cfRule type="expression" priority="13" dxfId="5" stopIfTrue="1">
      <formula>AND($D7&lt;9,$C7&gt;0)</formula>
    </cfRule>
  </conditionalFormatting>
  <conditionalFormatting sqref="G8 G40 G16 K14 G20 K30 G24 G48 K46 G52 G32 G44 G36 G12 K62 G28 I18 I26 I34 I42 I50 I58 I66 I10 G56 G64 G68 G60 M22 M39 M54">
    <cfRule type="expression" priority="10" dxfId="12" stopIfTrue="1">
      <formula>AND($M$1="CU",G8="Umpire")</formula>
    </cfRule>
    <cfRule type="expression" priority="11" dxfId="11" stopIfTrue="1">
      <formula>AND($M$1="CU",G8&lt;&gt;"Umpire",H8&lt;&gt;"")</formula>
    </cfRule>
    <cfRule type="expression" priority="12" dxfId="10" stopIfTrue="1">
      <formula>AND($M$1="CU",G8&lt;&gt;"Umpire")</formula>
    </cfRule>
  </conditionalFormatting>
  <conditionalFormatting sqref="D67 D65 D63 D61 D59 D57 D55 D53 D51 D49 D47 D45 D43 D41 D69">
    <cfRule type="expression" priority="9" dxfId="0" stopIfTrue="1">
      <formula>AND($D41&lt;9,$C41&gt;0)</formula>
    </cfRule>
  </conditionalFormatting>
  <conditionalFormatting sqref="K10 K18 K26 K34 K42 K50 K58 K66 M14 M30 M46 M62 O22 O54 I8 I12 I16 I20 I24 I28 I32 I36 I40 I44 I48 I52 I56 I60 I64 I68">
    <cfRule type="expression" priority="7" dxfId="5" stopIfTrue="1">
      <formula>H8="as"</formula>
    </cfRule>
    <cfRule type="expression" priority="8" dxfId="5" stopIfTrue="1">
      <formula>H8="bs"</formula>
    </cfRule>
  </conditionalFormatting>
  <conditionalFormatting sqref="B7 B9 B11 B13 B15 B17 B19 B21 B23 B25 B27 B29 B31 B33 B35 B37 B39 B41 B43 B45 B47 B49 B51 B53 B55 B57 B59 B61 B63 B65 B67 B69">
    <cfRule type="cellIs" priority="5" dxfId="3" operator="equal" stopIfTrue="1">
      <formula>"QA"</formula>
    </cfRule>
    <cfRule type="cellIs" priority="6" dxfId="3" operator="equal" stopIfTrue="1">
      <formula>"DA"</formula>
    </cfRule>
  </conditionalFormatting>
  <conditionalFormatting sqref="H8 H12 H16 H20 H24 H28 H32 H36 H40 H44 H48 H52 H56 H60 H64 H68 J66 J58 J50 J42 J34 J26 J18 J10 L14 L30 L46 L62 N54 N39 N22">
    <cfRule type="expression" priority="4" dxfId="2" stopIfTrue="1">
      <formula>$M$1="CU"</formula>
    </cfRule>
  </conditionalFormatting>
  <conditionalFormatting sqref="O38">
    <cfRule type="expression" priority="2" dxfId="5" stopIfTrue="1">
      <formula>N39="as"</formula>
    </cfRule>
    <cfRule type="expression" priority="3" dxfId="5" stopIfTrue="1">
      <formula>N39="bs"</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72"/>
  <sheetViews>
    <sheetView showGridLines="0" showZeros="0" zoomScale="120" zoomScaleNormal="120" zoomScalePageLayoutView="0" workbookViewId="0" topLeftCell="A1">
      <selection activeCell="K10" sqref="K10"/>
    </sheetView>
  </sheetViews>
  <sheetFormatPr defaultColWidth="9.140625" defaultRowHeight="12.75"/>
  <cols>
    <col min="1" max="1" width="3.28125" style="0" customWidth="1"/>
    <col min="2" max="2" width="3.28125" style="0" hidden="1" customWidth="1"/>
    <col min="3" max="3" width="4.7109375" style="0" customWidth="1"/>
    <col min="4" max="4" width="4.28125" style="0" hidden="1" customWidth="1"/>
    <col min="5" max="5" width="12.7109375" style="0" customWidth="1"/>
    <col min="6" max="6" width="7.7109375" style="0" customWidth="1"/>
    <col min="7" max="7" width="5.8515625" style="0" customWidth="1"/>
    <col min="8" max="8" width="13.00390625" style="97" customWidth="1"/>
    <col min="9" max="9" width="17.28125" style="0" customWidth="1"/>
    <col min="10" max="10" width="1.7109375" style="97" customWidth="1"/>
    <col min="11" max="11" width="10.7109375" style="0" customWidth="1"/>
    <col min="12" max="12" width="1.7109375" style="98" customWidth="1"/>
    <col min="13" max="13" width="10.7109375" style="0" customWidth="1"/>
    <col min="14" max="14" width="1.7109375" style="97" customWidth="1"/>
    <col min="15" max="15" width="10.7109375" style="0" customWidth="1"/>
    <col min="16" max="16" width="1.7109375" style="98" customWidth="1"/>
    <col min="17" max="17" width="0" style="0" hidden="1" customWidth="1"/>
    <col min="18" max="18" width="8.28125" style="0" customWidth="1"/>
    <col min="19" max="19" width="11.421875" style="0" hidden="1" customWidth="1"/>
  </cols>
  <sheetData>
    <row r="1" spans="1:16" s="9" customFormat="1" ht="21.75" customHeight="1">
      <c r="A1" s="1" t="str">
        <f>'[5]Week SetUp'!$A$6</f>
        <v>六年級男生</v>
      </c>
      <c r="B1" s="2"/>
      <c r="C1" s="3"/>
      <c r="D1" s="3"/>
      <c r="E1" s="3"/>
      <c r="F1" s="3"/>
      <c r="G1" s="3"/>
      <c r="H1" s="4"/>
      <c r="I1" s="5" t="s">
        <v>96</v>
      </c>
      <c r="J1" s="4"/>
      <c r="K1" s="6"/>
      <c r="L1" s="4"/>
      <c r="M1" s="4" t="s">
        <v>0</v>
      </c>
      <c r="N1" s="4"/>
      <c r="O1" s="7"/>
      <c r="P1" s="8"/>
    </row>
    <row r="2" spans="1:16" s="15" customFormat="1" ht="12.75">
      <c r="A2" s="10" t="str">
        <f>'[5]Week SetUp'!$A$8</f>
        <v>第十五屆福興盃全國大專暨青少年網球錦標賽</v>
      </c>
      <c r="B2" s="11"/>
      <c r="C2" s="12"/>
      <c r="D2" s="12"/>
      <c r="E2" s="12"/>
      <c r="F2" s="12"/>
      <c r="G2" s="12"/>
      <c r="H2" s="13"/>
      <c r="I2" s="14"/>
      <c r="J2" s="13"/>
      <c r="K2" s="6"/>
      <c r="L2" s="13"/>
      <c r="M2" s="12"/>
      <c r="N2" s="13"/>
      <c r="O2" s="12"/>
      <c r="P2" s="13"/>
    </row>
    <row r="3" spans="1:16" s="22" customFormat="1" ht="9">
      <c r="A3" s="16" t="s">
        <v>95</v>
      </c>
      <c r="B3" s="17"/>
      <c r="C3" s="17"/>
      <c r="D3" s="17"/>
      <c r="E3" s="18"/>
      <c r="F3" s="16" t="s">
        <v>94</v>
      </c>
      <c r="G3" s="17"/>
      <c r="H3" s="19"/>
      <c r="I3" s="16" t="s">
        <v>93</v>
      </c>
      <c r="J3" s="20"/>
      <c r="K3" s="151"/>
      <c r="L3" s="20"/>
      <c r="M3" s="17"/>
      <c r="N3" s="19"/>
      <c r="O3" s="18"/>
      <c r="P3" s="21" t="s">
        <v>92</v>
      </c>
    </row>
    <row r="4" spans="1:16" s="28" customFormat="1" ht="11.25" customHeight="1" thickBot="1">
      <c r="A4" s="226" t="s">
        <v>137</v>
      </c>
      <c r="B4" s="226"/>
      <c r="C4" s="226"/>
      <c r="D4" s="23"/>
      <c r="E4" s="23"/>
      <c r="F4" s="23" t="str">
        <f>'[5]Week SetUp'!$C$10</f>
        <v>中山網球場</v>
      </c>
      <c r="G4" s="23"/>
      <c r="H4" s="24"/>
      <c r="I4" s="25">
        <f>'[5]Week SetUp'!$D$10</f>
        <v>0</v>
      </c>
      <c r="J4" s="24"/>
      <c r="K4" s="150"/>
      <c r="L4" s="24"/>
      <c r="M4" s="23"/>
      <c r="N4" s="24"/>
      <c r="O4" s="23"/>
      <c r="P4" s="27" t="str">
        <f>'[5]Week SetUp'!$E$10</f>
        <v>李朝裕</v>
      </c>
    </row>
    <row r="5" spans="1:16" s="36" customFormat="1" ht="9.75">
      <c r="A5" s="29"/>
      <c r="B5" s="30" t="s">
        <v>5</v>
      </c>
      <c r="C5" s="31" t="s">
        <v>91</v>
      </c>
      <c r="D5" s="31" t="s">
        <v>90</v>
      </c>
      <c r="E5" s="32" t="s">
        <v>89</v>
      </c>
      <c r="F5" s="33"/>
      <c r="G5" s="32" t="s">
        <v>88</v>
      </c>
      <c r="H5" s="34"/>
      <c r="I5" s="31" t="s">
        <v>87</v>
      </c>
      <c r="J5" s="34"/>
      <c r="K5" s="31" t="s">
        <v>86</v>
      </c>
      <c r="L5" s="34"/>
      <c r="M5" s="31" t="s">
        <v>85</v>
      </c>
      <c r="N5" s="34"/>
      <c r="O5" s="31" t="s">
        <v>84</v>
      </c>
      <c r="P5" s="35"/>
    </row>
    <row r="6" spans="1:16" s="36" customFormat="1" ht="3.75" customHeight="1" thickBot="1">
      <c r="A6" s="37"/>
      <c r="B6" s="38"/>
      <c r="C6" s="39"/>
      <c r="D6" s="38"/>
      <c r="E6" s="40"/>
      <c r="F6" s="41"/>
      <c r="G6" s="40"/>
      <c r="H6" s="42"/>
      <c r="I6" s="38"/>
      <c r="J6" s="42"/>
      <c r="K6" s="38"/>
      <c r="L6" s="42"/>
      <c r="M6" s="38"/>
      <c r="N6" s="42"/>
      <c r="O6" s="38"/>
      <c r="P6" s="43"/>
    </row>
    <row r="7" spans="1:19" s="106" customFormat="1" ht="13.5" customHeight="1">
      <c r="A7" s="116" t="s">
        <v>83</v>
      </c>
      <c r="B7" s="115" t="str">
        <f>IF($D7="","",VLOOKUP($D7,'[5]六男準備名單'!$A$7:$P$70,15))</f>
        <v>14/68</v>
      </c>
      <c r="C7" s="115">
        <f>IF($D7="","",VLOOKUP($D7,'[5]六男準備名單'!$A$7:$P$70,16))</f>
        <v>1</v>
      </c>
      <c r="D7" s="114">
        <v>1</v>
      </c>
      <c r="E7" s="113" t="str">
        <f>UPPER(IF($D7="","",VLOOKUP($D7,'[5]六男準備名單'!$A$7:$P$70,2)))</f>
        <v>周文毅</v>
      </c>
      <c r="F7" s="113"/>
      <c r="G7" s="113" t="str">
        <f>IF($D7="","",VLOOKUP($D7,'[5]六男準備名單'!$A$7:$P$70,4))</f>
        <v>縣立潮昇國小</v>
      </c>
      <c r="H7" s="119"/>
      <c r="I7" s="118">
        <f>UPPER(IF(OR(H8="a",H8="as"),E7,IF(OR(H8="b",H8="bs"),E8,)))</f>
      </c>
      <c r="J7" s="125"/>
      <c r="K7" s="108"/>
      <c r="L7" s="108"/>
      <c r="M7" s="108"/>
      <c r="N7" s="108"/>
      <c r="O7" s="108"/>
      <c r="P7" s="108"/>
      <c r="Q7" s="107"/>
      <c r="S7" s="149" t="e">
        <f>#REF!</f>
        <v>#REF!</v>
      </c>
    </row>
    <row r="8" spans="1:19" s="106" customFormat="1" ht="13.5" customHeight="1">
      <c r="A8" s="120" t="s">
        <v>82</v>
      </c>
      <c r="B8" s="115">
        <f>IF($D8="","",VLOOKUP($D8,'[5]六男準備名單'!$A$7:$P$70,15))</f>
        <v>0</v>
      </c>
      <c r="C8" s="115">
        <f>IF($D8="","",VLOOKUP($D8,'[5]六男準備名單'!$A$7:$P$70,16))</f>
        <v>0</v>
      </c>
      <c r="D8" s="114">
        <v>55</v>
      </c>
      <c r="E8" s="115" t="str">
        <f>UPPER(IF($D8="","",VLOOKUP($D8,'[5]六男準備名單'!$A$7:$P$70,2)))</f>
        <v>BYE</v>
      </c>
      <c r="F8" s="115"/>
      <c r="G8" s="115">
        <f>IF($D8="","",VLOOKUP($D8,'[5]六男準備名單'!$A$7:$P$70,4))</f>
        <v>0</v>
      </c>
      <c r="H8" s="112"/>
      <c r="I8" s="111"/>
      <c r="J8" s="122"/>
      <c r="K8" s="118">
        <f>UPPER(IF(OR(J8="a",J8="as"),I7,IF(OR(J8="b",J8="bs"),I9,)))</f>
      </c>
      <c r="L8" s="125"/>
      <c r="M8" s="108"/>
      <c r="N8" s="108"/>
      <c r="O8" s="108"/>
      <c r="P8" s="108"/>
      <c r="Q8" s="107"/>
      <c r="S8" s="148" t="e">
        <f>#REF!</f>
        <v>#REF!</v>
      </c>
    </row>
    <row r="9" spans="1:19" s="106" customFormat="1" ht="13.5" customHeight="1">
      <c r="A9" s="120" t="s">
        <v>81</v>
      </c>
      <c r="B9" s="115">
        <f>IF($D9="","",VLOOKUP($D9,'[5]六男準備名單'!$A$7:$P$70,15))</f>
        <v>0</v>
      </c>
      <c r="C9" s="115">
        <f>IF($D9="","",VLOOKUP($D9,'[5]六男準備名單'!$A$7:$P$70,16))</f>
        <v>0</v>
      </c>
      <c r="D9" s="114">
        <v>14</v>
      </c>
      <c r="E9" s="115" t="str">
        <f>UPPER(IF($D9="","",VLOOKUP($D9,'[5]六男準備名單'!$A$7:$P$70,2)))</f>
        <v>尹法中</v>
      </c>
      <c r="F9" s="115"/>
      <c r="G9" s="115" t="str">
        <f>IF($D9="","",VLOOKUP($D9,'[5]六男準備名單'!$A$7:$P$70,4))</f>
        <v>市立三民區民族國小</v>
      </c>
      <c r="H9" s="119"/>
      <c r="I9" s="118">
        <f>UPPER(IF(OR(H10="a",H10="as"),E9,IF(OR(H10="b",H10="bs"),E10,)))</f>
      </c>
      <c r="J9" s="129"/>
      <c r="K9" s="111"/>
      <c r="L9" s="128"/>
      <c r="M9" s="108"/>
      <c r="N9" s="108"/>
      <c r="O9" s="108"/>
      <c r="P9" s="108"/>
      <c r="Q9" s="107"/>
      <c r="S9" s="148" t="e">
        <f>#REF!</f>
        <v>#REF!</v>
      </c>
    </row>
    <row r="10" spans="1:19" s="106" customFormat="1" ht="13.5" customHeight="1">
      <c r="A10" s="120" t="s">
        <v>80</v>
      </c>
      <c r="B10" s="115">
        <f>IF($D10="","",VLOOKUP($D10,'[5]六男準備名單'!$A$7:$P$70,15))</f>
        <v>0</v>
      </c>
      <c r="C10" s="115">
        <f>IF($D10="","",VLOOKUP($D10,'[5]六男準備名單'!$A$7:$P$70,16))</f>
        <v>0</v>
      </c>
      <c r="D10" s="114">
        <v>31</v>
      </c>
      <c r="E10" s="115" t="str">
        <f>UPPER(IF($D10="","",VLOOKUP($D10,'[5]六男準備名單'!$A$7:$P$70,2)))</f>
        <v>郭睿軒</v>
      </c>
      <c r="F10" s="115"/>
      <c r="G10" s="115" t="str">
        <f>IF($D10="","",VLOOKUP($D10,'[5]六男準備名單'!$A$7:$P$70,4))</f>
        <v>市立日新國小</v>
      </c>
      <c r="H10" s="112"/>
      <c r="I10" s="111"/>
      <c r="J10" s="109"/>
      <c r="K10" s="127" t="s">
        <v>14</v>
      </c>
      <c r="L10" s="126"/>
      <c r="M10" s="118">
        <f>UPPER(IF(OR(L10="a",L10="as"),K8,IF(OR(L10="b",L10="bs"),K12,)))</f>
      </c>
      <c r="N10" s="125"/>
      <c r="O10" s="108"/>
      <c r="P10" s="108"/>
      <c r="Q10" s="107"/>
      <c r="S10" s="148" t="e">
        <f>#REF!</f>
        <v>#REF!</v>
      </c>
    </row>
    <row r="11" spans="1:19" s="106" customFormat="1" ht="13.5" customHeight="1">
      <c r="A11" s="120" t="s">
        <v>79</v>
      </c>
      <c r="B11" s="115">
        <f>IF($D11="","",VLOOKUP($D11,'[5]六男準備名單'!$A$7:$P$70,15))</f>
        <v>0</v>
      </c>
      <c r="C11" s="115">
        <f>IF($D11="","",VLOOKUP($D11,'[5]六男準備名單'!$A$7:$P$70,16))</f>
        <v>0</v>
      </c>
      <c r="D11" s="114">
        <v>36</v>
      </c>
      <c r="E11" s="115" t="str">
        <f>UPPER(IF($D11="","",VLOOKUP($D11,'[5]六男準備名單'!$A$7:$P$70,2)))</f>
        <v>陳堃富</v>
      </c>
      <c r="F11" s="115"/>
      <c r="G11" s="115" t="str">
        <f>IF($D11="","",VLOOKUP($D11,'[5]六男準備名單'!$A$7:$P$70,4))</f>
        <v>市立三民區民族國小</v>
      </c>
      <c r="H11" s="119"/>
      <c r="I11" s="118">
        <f>UPPER(IF(OR(H12="a",H12="as"),E11,IF(OR(H12="b",H12="bs"),E12,)))</f>
      </c>
      <c r="J11" s="125"/>
      <c r="K11" s="124"/>
      <c r="L11" s="123"/>
      <c r="M11" s="111"/>
      <c r="N11" s="130"/>
      <c r="O11" s="108"/>
      <c r="P11" s="108"/>
      <c r="Q11" s="107"/>
      <c r="S11" s="148" t="e">
        <f>#REF!</f>
        <v>#REF!</v>
      </c>
    </row>
    <row r="12" spans="1:19" s="106" customFormat="1" ht="13.5" customHeight="1">
      <c r="A12" s="120" t="s">
        <v>78</v>
      </c>
      <c r="B12" s="115">
        <f>IF($D12="","",VLOOKUP($D12,'[5]六男準備名單'!$A$7:$P$70,15))</f>
        <v>0</v>
      </c>
      <c r="C12" s="115">
        <f>IF($D12="","",VLOOKUP($D12,'[5]六男準備名單'!$A$7:$P$70,16))</f>
        <v>0</v>
      </c>
      <c r="D12" s="114">
        <v>42</v>
      </c>
      <c r="E12" s="115" t="str">
        <f>UPPER(IF($D12="","",VLOOKUP($D12,'[5]六男準備名單'!$A$7:$P$70,2)))</f>
        <v>黃謙叡</v>
      </c>
      <c r="F12" s="115"/>
      <c r="G12" s="115" t="str">
        <f>IF($D12="","",VLOOKUP($D12,'[5]六男準備名單'!$A$7:$P$70,4))</f>
        <v>市立崇學國小</v>
      </c>
      <c r="H12" s="112"/>
      <c r="I12" s="111"/>
      <c r="J12" s="122"/>
      <c r="K12" s="118">
        <f>UPPER(IF(OR(J12="a",J12="as"),I11,IF(OR(J12="b",J12="bs"),I13,)))</f>
      </c>
      <c r="L12" s="121"/>
      <c r="M12" s="108"/>
      <c r="N12" s="128"/>
      <c r="O12" s="108"/>
      <c r="P12" s="108"/>
      <c r="Q12" s="107"/>
      <c r="S12" s="148" t="e">
        <f>#REF!</f>
        <v>#REF!</v>
      </c>
    </row>
    <row r="13" spans="1:19" s="106" customFormat="1" ht="13.5" customHeight="1">
      <c r="A13" s="120" t="s">
        <v>77</v>
      </c>
      <c r="B13" s="115">
        <f>IF($D13="","",VLOOKUP($D13,'[5]六男準備名單'!$A$7:$P$70,15))</f>
        <v>0</v>
      </c>
      <c r="C13" s="115">
        <f>IF($D13="","",VLOOKUP($D13,'[5]六男準備名單'!$A$7:$P$70,16))</f>
        <v>0</v>
      </c>
      <c r="D13" s="114">
        <v>33</v>
      </c>
      <c r="E13" s="115" t="str">
        <f>UPPER(IF($D13="","",VLOOKUP($D13,'[5]六男準備名單'!$A$7:$P$70,2)))</f>
        <v>陳昀辰</v>
      </c>
      <c r="F13" s="115"/>
      <c r="G13" s="115" t="str">
        <f>IF($D13="","",VLOOKUP($D13,'[5]六男準備名單'!$A$7:$P$70,4))</f>
        <v>市立石門國小</v>
      </c>
      <c r="H13" s="119"/>
      <c r="I13" s="118">
        <f>UPPER(IF(OR(H14="a",H14="as"),E13,IF(OR(H14="b",H14="bs"),E14,)))</f>
      </c>
      <c r="J13" s="117"/>
      <c r="K13" s="111"/>
      <c r="L13" s="109"/>
      <c r="M13" s="108"/>
      <c r="N13" s="128"/>
      <c r="O13" s="108"/>
      <c r="P13" s="108"/>
      <c r="Q13" s="107"/>
      <c r="S13" s="148" t="e">
        <f>#REF!</f>
        <v>#REF!</v>
      </c>
    </row>
    <row r="14" spans="1:19" s="106" customFormat="1" ht="13.5" customHeight="1">
      <c r="A14" s="116" t="s">
        <v>76</v>
      </c>
      <c r="B14" s="115">
        <f>IF($D14="","",VLOOKUP($D14,'[5]六男準備名單'!$A$7:$P$70,15))</f>
        <v>0</v>
      </c>
      <c r="C14" s="115">
        <f>IF($D14="","",VLOOKUP($D14,'[5]六男準備名單'!$A$7:$P$70,16))</f>
        <v>0</v>
      </c>
      <c r="D14" s="114">
        <v>25</v>
      </c>
      <c r="E14" s="113" t="str">
        <f>UPPER(IF($D14="","",VLOOKUP($D14,'[5]六男準備名單'!$A$7:$P$70,2)))</f>
        <v>徐煜程</v>
      </c>
      <c r="F14" s="113"/>
      <c r="G14" s="113" t="str">
        <f>IF($D14="","",VLOOKUP($D14,'[5]六男準備名單'!$A$7:$P$70,4))</f>
        <v>市立安定國小</v>
      </c>
      <c r="H14" s="112"/>
      <c r="I14" s="111"/>
      <c r="J14" s="108"/>
      <c r="K14" s="109"/>
      <c r="L14" s="110"/>
      <c r="M14" s="127" t="s">
        <v>14</v>
      </c>
      <c r="N14" s="126"/>
      <c r="O14" s="118">
        <f>UPPER(IF(OR(N14="a",N14="as"),M10,IF(OR(N14="b",N14="bs"),M18,)))</f>
      </c>
      <c r="P14" s="125"/>
      <c r="Q14" s="107"/>
      <c r="S14" s="148" t="e">
        <f>#REF!</f>
        <v>#REF!</v>
      </c>
    </row>
    <row r="15" spans="1:19" s="106" customFormat="1" ht="13.5" customHeight="1">
      <c r="A15" s="116" t="s">
        <v>75</v>
      </c>
      <c r="B15" s="115">
        <f>IF($D15="","",VLOOKUP($D15,'[5]六男準備名單'!$A$7:$P$70,15))</f>
        <v>0</v>
      </c>
      <c r="C15" s="115">
        <f>IF($D15="","",VLOOKUP($D15,'[5]六男準備名單'!$A$7:$P$70,16))</f>
        <v>10</v>
      </c>
      <c r="D15" s="114">
        <v>10</v>
      </c>
      <c r="E15" s="113" t="str">
        <f>UPPER(IF($D15="","",VLOOKUP($D15,'[5]六男準備名單'!$A$7:$P$70,2)))</f>
        <v>李翊誠</v>
      </c>
      <c r="F15" s="113"/>
      <c r="G15" s="113" t="str">
        <f>IF($D15="","",VLOOKUP($D15,'[5]六男準備名單'!$A$7:$P$70,4))</f>
        <v>縣立花壇國小</v>
      </c>
      <c r="H15" s="119"/>
      <c r="I15" s="118">
        <f>UPPER(IF(OR(H16="a",H16="as"),E15,IF(OR(H16="b",H16="bs"),E16,)))</f>
      </c>
      <c r="J15" s="125"/>
      <c r="K15" s="108"/>
      <c r="L15" s="108"/>
      <c r="M15" s="108"/>
      <c r="N15" s="128"/>
      <c r="O15" s="111"/>
      <c r="P15" s="130"/>
      <c r="Q15" s="107"/>
      <c r="S15" s="148" t="e">
        <f>#REF!</f>
        <v>#REF!</v>
      </c>
    </row>
    <row r="16" spans="1:19" s="106" customFormat="1" ht="13.5" customHeight="1" thickBot="1">
      <c r="A16" s="120" t="s">
        <v>74</v>
      </c>
      <c r="B16" s="115">
        <f>IF($D16="","",VLOOKUP($D16,'[5]六男準備名單'!$A$7:$P$70,15))</f>
        <v>0</v>
      </c>
      <c r="C16" s="115">
        <f>IF($D16="","",VLOOKUP($D16,'[5]六男準備名單'!$A$7:$P$70,16))</f>
        <v>0</v>
      </c>
      <c r="D16" s="114">
        <v>55</v>
      </c>
      <c r="E16" s="115" t="str">
        <f>UPPER(IF($D16="","",VLOOKUP($D16,'[5]六男準備名單'!$A$7:$P$70,2)))</f>
        <v>BYE</v>
      </c>
      <c r="F16" s="115"/>
      <c r="G16" s="115">
        <f>IF($D16="","",VLOOKUP($D16,'[5]六男準備名單'!$A$7:$P$70,4))</f>
        <v>0</v>
      </c>
      <c r="H16" s="112"/>
      <c r="I16" s="111"/>
      <c r="J16" s="122"/>
      <c r="K16" s="118">
        <f>UPPER(IF(OR(J16="a",J16="as"),I15,IF(OR(J16="b",J16="bs"),I17,)))</f>
      </c>
      <c r="L16" s="125"/>
      <c r="M16" s="108"/>
      <c r="N16" s="128"/>
      <c r="O16" s="108"/>
      <c r="P16" s="128"/>
      <c r="Q16" s="107"/>
      <c r="S16" s="147" t="e">
        <f>#REF!</f>
        <v>#REF!</v>
      </c>
    </row>
    <row r="17" spans="1:17" s="106" customFormat="1" ht="13.5" customHeight="1">
      <c r="A17" s="120" t="s">
        <v>73</v>
      </c>
      <c r="B17" s="115">
        <f>IF($D17="","",VLOOKUP($D17,'[5]六男準備名單'!$A$7:$P$70,15))</f>
        <v>0</v>
      </c>
      <c r="C17" s="115">
        <f>IF($D17="","",VLOOKUP($D17,'[5]六男準備名單'!$A$7:$P$70,16))</f>
        <v>0</v>
      </c>
      <c r="D17" s="114">
        <v>38</v>
      </c>
      <c r="E17" s="115" t="str">
        <f>UPPER(IF($D17="","",VLOOKUP($D17,'[5]六男準備名單'!$A$7:$P$70,2)))</f>
        <v>陳莊博翔</v>
      </c>
      <c r="F17" s="115"/>
      <c r="G17" s="115" t="str">
        <f>IF($D17="","",VLOOKUP($D17,'[5]六男準備名單'!$A$7:$P$70,4))</f>
        <v>縣立僑光國小</v>
      </c>
      <c r="H17" s="119"/>
      <c r="I17" s="118">
        <f>UPPER(IF(OR(H18="a",H18="as"),E17,IF(OR(H18="b",H18="bs"),E18,)))</f>
      </c>
      <c r="J17" s="129"/>
      <c r="K17" s="111"/>
      <c r="L17" s="128"/>
      <c r="M17" s="108"/>
      <c r="N17" s="128"/>
      <c r="O17" s="108"/>
      <c r="P17" s="128"/>
      <c r="Q17" s="107"/>
    </row>
    <row r="18" spans="1:17" s="106" customFormat="1" ht="13.5" customHeight="1">
      <c r="A18" s="120" t="s">
        <v>72</v>
      </c>
      <c r="B18" s="115">
        <f>IF($D18="","",VLOOKUP($D18,'[5]六男準備名單'!$A$7:$P$70,15))</f>
        <v>0</v>
      </c>
      <c r="C18" s="115">
        <f>IF($D18="","",VLOOKUP($D18,'[5]六男準備名單'!$A$7:$P$70,16))</f>
        <v>0</v>
      </c>
      <c r="D18" s="114">
        <v>49</v>
      </c>
      <c r="E18" s="115" t="str">
        <f>UPPER(IF($D18="","",VLOOKUP($D18,'[5]六男準備名單'!$A$7:$P$70,2)))</f>
        <v>鄭惟鴻</v>
      </c>
      <c r="F18" s="115"/>
      <c r="G18" s="115" t="str">
        <f>IF($D18="","",VLOOKUP($D18,'[5]六男準備名單'!$A$7:$P$70,4))</f>
        <v>市立三民區民族國小</v>
      </c>
      <c r="H18" s="112"/>
      <c r="I18" s="111"/>
      <c r="J18" s="109"/>
      <c r="K18" s="127" t="s">
        <v>14</v>
      </c>
      <c r="L18" s="126"/>
      <c r="M18" s="118">
        <f>UPPER(IF(OR(L18="a",L18="as"),K16,IF(OR(L18="b",L18="bs"),K20,)))</f>
      </c>
      <c r="N18" s="117"/>
      <c r="O18" s="108"/>
      <c r="P18" s="128"/>
      <c r="Q18" s="107"/>
    </row>
    <row r="19" spans="1:17" s="106" customFormat="1" ht="13.5" customHeight="1">
      <c r="A19" s="120" t="s">
        <v>71</v>
      </c>
      <c r="B19" s="115">
        <f>IF($D19="","",VLOOKUP($D19,'[5]六男準備名單'!$A$7:$P$70,15))</f>
        <v>0</v>
      </c>
      <c r="C19" s="115">
        <f>IF($D19="","",VLOOKUP($D19,'[5]六男準備名單'!$A$7:$P$70,16))</f>
        <v>0</v>
      </c>
      <c r="D19" s="114">
        <v>37</v>
      </c>
      <c r="E19" s="115" t="str">
        <f>UPPER(IF($D19="","",VLOOKUP($D19,'[5]六男準備名單'!$A$7:$P$70,2)))</f>
        <v>陳翊綸</v>
      </c>
      <c r="F19" s="115"/>
      <c r="G19" s="115" t="str">
        <f>IF($D19="","",VLOOKUP($D19,'[5]六男準備名單'!$A$7:$P$70,4))</f>
        <v>市立三民區民族國小</v>
      </c>
      <c r="H19" s="119"/>
      <c r="I19" s="118">
        <f>UPPER(IF(OR(H20="a",H20="as"),E19,IF(OR(H20="b",H20="bs"),E20,)))</f>
      </c>
      <c r="J19" s="125"/>
      <c r="K19" s="124"/>
      <c r="L19" s="123"/>
      <c r="M19" s="111"/>
      <c r="N19" s="108"/>
      <c r="O19" s="108"/>
      <c r="P19" s="128"/>
      <c r="Q19" s="107"/>
    </row>
    <row r="20" spans="1:17" s="106" customFormat="1" ht="13.5" customHeight="1">
      <c r="A20" s="120" t="s">
        <v>70</v>
      </c>
      <c r="B20" s="115">
        <f>IF($D20="","",VLOOKUP($D20,'[5]六男準備名單'!$A$7:$P$70,15))</f>
        <v>0</v>
      </c>
      <c r="C20" s="115">
        <f>IF($D20="","",VLOOKUP($D20,'[5]六男準備名單'!$A$7:$P$70,16))</f>
        <v>0</v>
      </c>
      <c r="D20" s="114">
        <v>47</v>
      </c>
      <c r="E20" s="115" t="str">
        <f>UPPER(IF($D20="","",VLOOKUP($D20,'[5]六男準備名單'!$A$7:$P$70,2)))</f>
        <v>蔡博鈞</v>
      </c>
      <c r="F20" s="115"/>
      <c r="G20" s="115" t="str">
        <f>IF($D20="","",VLOOKUP($D20,'[5]六男準備名單'!$A$7:$P$70,4))</f>
        <v>縣立永豐國小</v>
      </c>
      <c r="H20" s="112"/>
      <c r="I20" s="111"/>
      <c r="J20" s="122"/>
      <c r="K20" s="118">
        <f>UPPER(IF(OR(J20="a",J20="as"),I19,IF(OR(J20="b",J20="bs"),I21,)))</f>
      </c>
      <c r="L20" s="121"/>
      <c r="M20" s="108"/>
      <c r="N20" s="108"/>
      <c r="O20" s="108"/>
      <c r="P20" s="128"/>
      <c r="Q20" s="107"/>
    </row>
    <row r="21" spans="1:17" s="106" customFormat="1" ht="13.5" customHeight="1">
      <c r="A21" s="120" t="s">
        <v>69</v>
      </c>
      <c r="B21" s="115">
        <f>IF($D21="","",VLOOKUP($D21,'[5]六男準備名單'!$A$7:$P$70,15))</f>
        <v>0</v>
      </c>
      <c r="C21" s="115">
        <f>IF($D21="","",VLOOKUP($D21,'[5]六男準備名單'!$A$7:$P$70,16))</f>
        <v>0</v>
      </c>
      <c r="D21" s="114">
        <v>55</v>
      </c>
      <c r="E21" s="115" t="str">
        <f>UPPER(IF($D21="","",VLOOKUP($D21,'[5]六男準備名單'!$A$7:$P$70,2)))</f>
        <v>BYE</v>
      </c>
      <c r="F21" s="115"/>
      <c r="G21" s="115">
        <f>IF($D21="","",VLOOKUP($D21,'[5]六男準備名單'!$A$7:$P$70,4))</f>
        <v>0</v>
      </c>
      <c r="H21" s="119"/>
      <c r="I21" s="118">
        <f>UPPER(IF(OR(H22="a",H22="as"),E21,IF(OR(H22="b",H22="bs"),E22,)))</f>
      </c>
      <c r="J21" s="117"/>
      <c r="K21" s="111"/>
      <c r="L21" s="109"/>
      <c r="M21" s="108"/>
      <c r="N21" s="108"/>
      <c r="O21" s="108"/>
      <c r="P21" s="128"/>
      <c r="Q21" s="107"/>
    </row>
    <row r="22" spans="1:17" s="106" customFormat="1" ht="13.5" customHeight="1">
      <c r="A22" s="116" t="s">
        <v>68</v>
      </c>
      <c r="B22" s="115" t="str">
        <f>IF($D22="","",VLOOKUP($D22,'[5]六男準備名單'!$A$7:$P$70,15))</f>
        <v>14/104</v>
      </c>
      <c r="C22" s="115">
        <f>IF($D22="","",VLOOKUP($D22,'[5]六男準備名單'!$A$7:$P$70,16))</f>
        <v>7</v>
      </c>
      <c r="D22" s="114">
        <v>7</v>
      </c>
      <c r="E22" s="113" t="str">
        <f>UPPER(IF($D22="","",VLOOKUP($D22,'[5]六男準備名單'!$A$7:$P$70,2)))</f>
        <v>湯燊</v>
      </c>
      <c r="F22" s="113"/>
      <c r="G22" s="113" t="str">
        <f>IF($D22="","",VLOOKUP($D22,'[5]六男準備名單'!$A$7:$P$70,4))</f>
        <v>縣立潮昇國小</v>
      </c>
      <c r="H22" s="112"/>
      <c r="I22" s="111"/>
      <c r="J22" s="108"/>
      <c r="K22" s="109"/>
      <c r="L22" s="110"/>
      <c r="M22" s="136" t="s">
        <v>67</v>
      </c>
      <c r="N22" s="135"/>
      <c r="O22" s="118">
        <f>UPPER(IF(OR(N23="a",N23="as"),O8,IF(OR(N23="b",N23="bs"),O30,)))</f>
      </c>
      <c r="P22" s="134"/>
      <c r="Q22" s="107"/>
    </row>
    <row r="23" spans="1:17" s="106" customFormat="1" ht="13.5" customHeight="1">
      <c r="A23" s="116" t="s">
        <v>66</v>
      </c>
      <c r="B23" s="115" t="str">
        <f>IF($D23="","",VLOOKUP($D23,'[5]六男準備名單'!$A$7:$P$70,15))</f>
        <v>12/19</v>
      </c>
      <c r="C23" s="115">
        <f>IF($D23="","",VLOOKUP($D23,'[5]六男準備名單'!$A$7:$P$70,16))</f>
        <v>3</v>
      </c>
      <c r="D23" s="114">
        <v>3</v>
      </c>
      <c r="E23" s="113" t="str">
        <f>UPPER(IF($D23="","",VLOOKUP($D23,'[5]六男準備名單'!$A$7:$P$70,2)))</f>
        <v>歐宸華</v>
      </c>
      <c r="F23" s="113"/>
      <c r="G23" s="113" t="str">
        <f>IF($D23="","",VLOOKUP($D23,'[5]六男準備名單'!$A$7:$P$70,4))</f>
        <v>市立三民區民族國小</v>
      </c>
      <c r="H23" s="119"/>
      <c r="I23" s="118">
        <f>UPPER(IF(OR(H24="a",H24="as"),E23,IF(OR(H24="b",H24="bs"),E24,)))</f>
      </c>
      <c r="J23" s="125"/>
      <c r="K23" s="108"/>
      <c r="L23" s="108"/>
      <c r="M23" s="127" t="s">
        <v>14</v>
      </c>
      <c r="N23" s="133"/>
      <c r="O23" s="132"/>
      <c r="P23" s="131"/>
      <c r="Q23" s="107"/>
    </row>
    <row r="24" spans="1:17" s="106" customFormat="1" ht="13.5" customHeight="1">
      <c r="A24" s="120" t="s">
        <v>65</v>
      </c>
      <c r="B24" s="115">
        <f>IF($D24="","",VLOOKUP($D24,'[5]六男準備名單'!$A$7:$P$70,15))</f>
        <v>0</v>
      </c>
      <c r="C24" s="115">
        <f>IF($D24="","",VLOOKUP($D24,'[5]六男準備名單'!$A$7:$P$70,16))</f>
        <v>0</v>
      </c>
      <c r="D24" s="114">
        <v>55</v>
      </c>
      <c r="E24" s="115" t="str">
        <f>UPPER(IF($D24="","",VLOOKUP($D24,'[5]六男準備名單'!$A$7:$P$70,2)))</f>
        <v>BYE</v>
      </c>
      <c r="F24" s="115"/>
      <c r="G24" s="115">
        <f>IF($D24="","",VLOOKUP($D24,'[5]六男準備名單'!$A$7:$P$70,4))</f>
        <v>0</v>
      </c>
      <c r="H24" s="112"/>
      <c r="I24" s="111"/>
      <c r="J24" s="122"/>
      <c r="K24" s="118">
        <f>UPPER(IF(OR(J24="a",J24="as"),I23,IF(OR(J24="b",J24="bs"),I25,)))</f>
      </c>
      <c r="L24" s="125"/>
      <c r="M24" s="108"/>
      <c r="N24" s="108"/>
      <c r="O24" s="108"/>
      <c r="P24" s="128"/>
      <c r="Q24" s="107"/>
    </row>
    <row r="25" spans="1:17" s="106" customFormat="1" ht="13.5" customHeight="1">
      <c r="A25" s="120" t="s">
        <v>64</v>
      </c>
      <c r="B25" s="115">
        <f>IF($D25="","",VLOOKUP($D25,'[5]六男準備名單'!$A$7:$P$70,15))</f>
        <v>0</v>
      </c>
      <c r="C25" s="115">
        <f>IF($D25="","",VLOOKUP($D25,'[5]六男準備名單'!$A$7:$P$70,16))</f>
        <v>0</v>
      </c>
      <c r="D25" s="114">
        <v>41</v>
      </c>
      <c r="E25" s="115" t="str">
        <f>UPPER(IF($D25="","",VLOOKUP($D25,'[5]六男準備名單'!$A$7:$P$70,2)))</f>
        <v>黃暐傑</v>
      </c>
      <c r="F25" s="115"/>
      <c r="G25" s="115" t="str">
        <f>IF($D25="","",VLOOKUP($D25,'[5]六男準備名單'!$A$7:$P$70,4))</f>
        <v>市立陽明國小</v>
      </c>
      <c r="H25" s="119"/>
      <c r="I25" s="118">
        <f>UPPER(IF(OR(H26="a",H26="as"),E25,IF(OR(H26="b",H26="bs"),E26,)))</f>
      </c>
      <c r="J25" s="129"/>
      <c r="K25" s="111"/>
      <c r="L25" s="128"/>
      <c r="M25" s="108"/>
      <c r="N25" s="108"/>
      <c r="O25" s="108"/>
      <c r="P25" s="128"/>
      <c r="Q25" s="107"/>
    </row>
    <row r="26" spans="1:17" s="106" customFormat="1" ht="13.5" customHeight="1">
      <c r="A26" s="120" t="s">
        <v>63</v>
      </c>
      <c r="B26" s="115">
        <f>IF($D26="","",VLOOKUP($D26,'[5]六男準備名單'!$A$7:$P$70,15))</f>
        <v>0</v>
      </c>
      <c r="C26" s="115">
        <f>IF($D26="","",VLOOKUP($D26,'[5]六男準備名單'!$A$7:$P$70,16))</f>
        <v>0</v>
      </c>
      <c r="D26" s="114">
        <v>29</v>
      </c>
      <c r="E26" s="115" t="str">
        <f>UPPER(IF($D26="","",VLOOKUP($D26,'[5]六男準備名單'!$A$7:$P$70,2)))</f>
        <v>許向廷</v>
      </c>
      <c r="F26" s="115"/>
      <c r="G26" s="115" t="str">
        <f>IF($D26="","",VLOOKUP($D26,'[5]六男準備名單'!$A$7:$P$70,4))</f>
        <v>市立三民區民族國小</v>
      </c>
      <c r="H26" s="112"/>
      <c r="I26" s="111"/>
      <c r="J26" s="109"/>
      <c r="K26" s="127" t="s">
        <v>14</v>
      </c>
      <c r="L26" s="126"/>
      <c r="M26" s="118">
        <f>UPPER(IF(OR(L26="a",L26="as"),K24,IF(OR(L26="b",L26="bs"),K28,)))</f>
      </c>
      <c r="N26" s="125"/>
      <c r="O26" s="108"/>
      <c r="P26" s="128"/>
      <c r="Q26" s="107"/>
    </row>
    <row r="27" spans="1:17" s="106" customFormat="1" ht="13.5" customHeight="1">
      <c r="A27" s="120" t="s">
        <v>62</v>
      </c>
      <c r="B27" s="115">
        <f>IF($D27="","",VLOOKUP($D27,'[5]六男準備名單'!$A$7:$P$70,15))</f>
        <v>0</v>
      </c>
      <c r="C27" s="115">
        <f>IF($D27="","",VLOOKUP($D27,'[5]六男準備名單'!$A$7:$P$70,16))</f>
        <v>0</v>
      </c>
      <c r="D27" s="114">
        <v>27</v>
      </c>
      <c r="E27" s="115" t="str">
        <f>UPPER(IF($D27="","",VLOOKUP($D27,'[5]六男準備名單'!$A$7:$P$70,2)))</f>
        <v>張辰瑜</v>
      </c>
      <c r="F27" s="115"/>
      <c r="G27" s="115" t="str">
        <f>IF($D27="","",VLOOKUP($D27,'[5]六男準備名單'!$A$7:$P$70,4))</f>
        <v>市立光武國小</v>
      </c>
      <c r="H27" s="119"/>
      <c r="I27" s="118">
        <f>UPPER(IF(OR(H28="a",H28="as"),E27,IF(OR(H28="b",H28="bs"),E28,)))</f>
      </c>
      <c r="J27" s="125"/>
      <c r="K27" s="124"/>
      <c r="L27" s="123"/>
      <c r="M27" s="111"/>
      <c r="N27" s="130"/>
      <c r="O27" s="108"/>
      <c r="P27" s="128"/>
      <c r="Q27" s="107"/>
    </row>
    <row r="28" spans="1:17" s="106" customFormat="1" ht="13.5" customHeight="1">
      <c r="A28" s="120" t="s">
        <v>61</v>
      </c>
      <c r="B28" s="115">
        <f>IF($D28="","",VLOOKUP($D28,'[5]六男準備名單'!$A$7:$P$70,15))</f>
        <v>0</v>
      </c>
      <c r="C28" s="115">
        <f>IF($D28="","",VLOOKUP($D28,'[5]六男準備名單'!$A$7:$P$70,16))</f>
        <v>0</v>
      </c>
      <c r="D28" s="114">
        <v>22</v>
      </c>
      <c r="E28" s="115" t="str">
        <f>UPPER(IF($D28="","",VLOOKUP($D28,'[5]六男準備名單'!$A$7:$P$70,2)))</f>
        <v>邱建銘</v>
      </c>
      <c r="F28" s="115"/>
      <c r="G28" s="115" t="str">
        <f>IF($D28="","",VLOOKUP($D28,'[5]六男準備名單'!$A$7:$P$70,4))</f>
        <v>縣立僑光國小</v>
      </c>
      <c r="H28" s="112"/>
      <c r="I28" s="111"/>
      <c r="J28" s="122"/>
      <c r="K28" s="118">
        <f>UPPER(IF(OR(J28="a",J28="as"),I27,IF(OR(J28="b",J28="bs"),I29,)))</f>
      </c>
      <c r="L28" s="121"/>
      <c r="M28" s="108"/>
      <c r="N28" s="128"/>
      <c r="O28" s="108"/>
      <c r="P28" s="128"/>
      <c r="Q28" s="107"/>
    </row>
    <row r="29" spans="1:17" s="106" customFormat="1" ht="13.5" customHeight="1">
      <c r="A29" s="120" t="s">
        <v>60</v>
      </c>
      <c r="B29" s="115">
        <f>IF($D29="","",VLOOKUP($D29,'[5]六男準備名單'!$A$7:$P$70,15))</f>
        <v>0</v>
      </c>
      <c r="C29" s="115">
        <f>IF($D29="","",VLOOKUP($D29,'[5]六男準備名單'!$A$7:$P$70,16))</f>
        <v>0</v>
      </c>
      <c r="D29" s="114">
        <v>50</v>
      </c>
      <c r="E29" s="115" t="str">
        <f>UPPER(IF($D29="","",VLOOKUP($D29,'[5]六男準備名單'!$A$7:$P$70,2)))</f>
        <v>盧宇潔</v>
      </c>
      <c r="F29" s="115"/>
      <c r="G29" s="115" t="str">
        <f>IF($D29="","",VLOOKUP($D29,'[5]六男準備名單'!$A$7:$P$70,4))</f>
        <v>市立三民區民族國小</v>
      </c>
      <c r="H29" s="119"/>
      <c r="I29" s="118">
        <f>UPPER(IF(OR(H30="a",H30="as"),E29,IF(OR(H30="b",H30="bs"),E30,)))</f>
      </c>
      <c r="J29" s="117"/>
      <c r="K29" s="111"/>
      <c r="L29" s="109"/>
      <c r="M29" s="108"/>
      <c r="N29" s="128"/>
      <c r="O29" s="108"/>
      <c r="P29" s="128"/>
      <c r="Q29" s="107"/>
    </row>
    <row r="30" spans="1:17" s="106" customFormat="1" ht="13.5" customHeight="1">
      <c r="A30" s="116" t="s">
        <v>59</v>
      </c>
      <c r="B30" s="115">
        <f>IF($D30="","",VLOOKUP($D30,'[5]六男準備名單'!$A$7:$P$70,15))</f>
        <v>0</v>
      </c>
      <c r="C30" s="115">
        <f>IF($D30="","",VLOOKUP($D30,'[5]六男準備名單'!$A$7:$P$70,16))</f>
        <v>0</v>
      </c>
      <c r="D30" s="114">
        <v>30</v>
      </c>
      <c r="E30" s="113" t="str">
        <f>UPPER(IF($D30="","",VLOOKUP($D30,'[5]六男準備名單'!$A$7:$P$70,2)))</f>
        <v>許寓凱</v>
      </c>
      <c r="F30" s="113"/>
      <c r="G30" s="113" t="str">
        <f>IF($D30="","",VLOOKUP($D30,'[5]六男準備名單'!$A$7:$P$70,4))</f>
        <v>縣立永豐國小</v>
      </c>
      <c r="H30" s="112"/>
      <c r="I30" s="111"/>
      <c r="J30" s="108"/>
      <c r="K30" s="109"/>
      <c r="L30" s="110"/>
      <c r="M30" s="127" t="s">
        <v>14</v>
      </c>
      <c r="N30" s="126"/>
      <c r="O30" s="118">
        <f>UPPER(IF(OR(N30="a",N30="as"),M26,IF(OR(N30="b",N30="bs"),M34,)))</f>
      </c>
      <c r="P30" s="117"/>
      <c r="Q30" s="107"/>
    </row>
    <row r="31" spans="1:17" s="106" customFormat="1" ht="13.5" customHeight="1">
      <c r="A31" s="116" t="s">
        <v>58</v>
      </c>
      <c r="B31" s="115">
        <f>IF($D31="","",VLOOKUP($D31,'[5]六男準備名單'!$A$7:$P$70,15))</f>
        <v>0</v>
      </c>
      <c r="C31" s="115">
        <f>IF($D31="","",VLOOKUP($D31,'[5]六男準備名單'!$A$7:$P$70,16))</f>
        <v>11</v>
      </c>
      <c r="D31" s="114">
        <v>11</v>
      </c>
      <c r="E31" s="113" t="str">
        <f>UPPER(IF($D31="","",VLOOKUP($D31,'[5]六男準備名單'!$A$7:$P$70,2)))</f>
        <v>陳昊</v>
      </c>
      <c r="F31" s="113"/>
      <c r="G31" s="113" t="str">
        <f>IF($D31="","",VLOOKUP($D31,'[5]六男準備名單'!$A$7:$P$70,4))</f>
        <v>市立陽明國小</v>
      </c>
      <c r="H31" s="119"/>
      <c r="I31" s="118">
        <f>UPPER(IF(OR(H32="a",H32="as"),E31,IF(OR(H32="b",H32="bs"),E32,)))</f>
      </c>
      <c r="J31" s="125"/>
      <c r="K31" s="108"/>
      <c r="L31" s="108"/>
      <c r="M31" s="108"/>
      <c r="N31" s="128"/>
      <c r="O31" s="111"/>
      <c r="P31" s="109"/>
      <c r="Q31" s="107"/>
    </row>
    <row r="32" spans="1:17" s="106" customFormat="1" ht="13.5" customHeight="1">
      <c r="A32" s="120" t="s">
        <v>57</v>
      </c>
      <c r="B32" s="115">
        <f>IF($D32="","",VLOOKUP($D32,'[5]六男準備名單'!$A$7:$P$70,15))</f>
        <v>0</v>
      </c>
      <c r="C32" s="115">
        <f>IF($D32="","",VLOOKUP($D32,'[5]六男準備名單'!$A$7:$P$70,16))</f>
        <v>0</v>
      </c>
      <c r="D32" s="114">
        <v>55</v>
      </c>
      <c r="E32" s="115" t="str">
        <f>UPPER(IF($D32="","",VLOOKUP($D32,'[5]六男準備名單'!$A$7:$P$70,2)))</f>
        <v>BYE</v>
      </c>
      <c r="F32" s="115"/>
      <c r="G32" s="115">
        <f>IF($D32="","",VLOOKUP($D32,'[5]六男準備名單'!$A$7:$P$70,4))</f>
        <v>0</v>
      </c>
      <c r="H32" s="112"/>
      <c r="I32" s="111"/>
      <c r="J32" s="122"/>
      <c r="K32" s="118">
        <f>UPPER(IF(OR(J32="a",J32="as"),I31,IF(OR(J32="b",J32="bs"),I33,)))</f>
      </c>
      <c r="L32" s="125"/>
      <c r="M32" s="108"/>
      <c r="N32" s="128"/>
      <c r="O32" s="108"/>
      <c r="P32" s="109"/>
      <c r="Q32" s="107"/>
    </row>
    <row r="33" spans="1:17" s="106" customFormat="1" ht="13.5" customHeight="1">
      <c r="A33" s="120" t="s">
        <v>56</v>
      </c>
      <c r="B33" s="115">
        <f>IF($D33="","",VLOOKUP($D33,'[5]六男準備名單'!$A$7:$P$70,15))</f>
        <v>0</v>
      </c>
      <c r="C33" s="115">
        <f>IF($D33="","",VLOOKUP($D33,'[5]六男準備名單'!$A$7:$P$70,16))</f>
        <v>0</v>
      </c>
      <c r="D33" s="114">
        <v>45</v>
      </c>
      <c r="E33" s="115" t="str">
        <f>UPPER(IF($D33="","",VLOOKUP($D33,'[5]六男準備名單'!$A$7:$P$70,2)))</f>
        <v>蔡宗穎</v>
      </c>
      <c r="F33" s="115"/>
      <c r="G33" s="115" t="str">
        <f>IF($D33="","",VLOOKUP($D33,'[5]六男準備名單'!$A$7:$P$70,4))</f>
        <v>縣立永豐國小</v>
      </c>
      <c r="H33" s="119"/>
      <c r="I33" s="118">
        <f>UPPER(IF(OR(H34="a",H34="as"),E33,IF(OR(H34="b",H34="bs"),E34,)))</f>
      </c>
      <c r="J33" s="129"/>
      <c r="K33" s="111"/>
      <c r="L33" s="128"/>
      <c r="M33" s="108"/>
      <c r="N33" s="128"/>
      <c r="O33" s="108"/>
      <c r="P33" s="109"/>
      <c r="Q33" s="107"/>
    </row>
    <row r="34" spans="1:17" s="106" customFormat="1" ht="13.5" customHeight="1">
      <c r="A34" s="120" t="s">
        <v>55</v>
      </c>
      <c r="B34" s="115">
        <f>IF($D34="","",VLOOKUP($D34,'[5]六男準備名單'!$A$7:$P$70,15))</f>
        <v>0</v>
      </c>
      <c r="C34" s="115">
        <f>IF($D34="","",VLOOKUP($D34,'[5]六男準備名單'!$A$7:$P$70,16))</f>
        <v>0</v>
      </c>
      <c r="D34" s="114">
        <v>15</v>
      </c>
      <c r="E34" s="115" t="str">
        <f>UPPER(IF($D34="","",VLOOKUP($D34,'[5]六男準備名單'!$A$7:$P$70,2)))</f>
        <v>王暉翔</v>
      </c>
      <c r="F34" s="115"/>
      <c r="G34" s="115" t="str">
        <f>IF($D34="","",VLOOKUP($D34,'[5]六男準備名單'!$A$7:$P$70,4))</f>
        <v>縣立鶴聲國小</v>
      </c>
      <c r="H34" s="112"/>
      <c r="I34" s="111"/>
      <c r="J34" s="109"/>
      <c r="K34" s="127" t="s">
        <v>14</v>
      </c>
      <c r="L34" s="126"/>
      <c r="M34" s="118">
        <f>UPPER(IF(OR(L34="a",L34="as"),K32,IF(OR(L34="b",L34="bs"),K36,)))</f>
      </c>
      <c r="N34" s="117"/>
      <c r="O34" s="108"/>
      <c r="P34" s="109"/>
      <c r="Q34" s="107"/>
    </row>
    <row r="35" spans="1:17" s="106" customFormat="1" ht="13.5" customHeight="1">
      <c r="A35" s="120" t="s">
        <v>54</v>
      </c>
      <c r="B35" s="115">
        <f>IF($D35="","",VLOOKUP($D35,'[5]六男準備名單'!$A$7:$P$70,15))</f>
        <v>0</v>
      </c>
      <c r="C35" s="115">
        <f>IF($D35="","",VLOOKUP($D35,'[5]六男準備名單'!$A$7:$P$70,16))</f>
        <v>0</v>
      </c>
      <c r="D35" s="114">
        <v>21</v>
      </c>
      <c r="E35" s="115" t="str">
        <f>UPPER(IF($D35="","",VLOOKUP($D35,'[5]六男準備名單'!$A$7:$P$70,2)))</f>
        <v>邱品齊</v>
      </c>
      <c r="F35" s="115"/>
      <c r="G35" s="115" t="str">
        <f>IF($D35="","",VLOOKUP($D35,'[5]六男準備名單'!$A$7:$P$70,4))</f>
        <v>市立日新國小</v>
      </c>
      <c r="H35" s="119"/>
      <c r="I35" s="118">
        <f>UPPER(IF(OR(H36="a",H36="as"),E35,IF(OR(H36="b",H36="bs"),E36,)))</f>
      </c>
      <c r="J35" s="125"/>
      <c r="K35" s="124"/>
      <c r="L35" s="123"/>
      <c r="M35" s="111"/>
      <c r="N35" s="108"/>
      <c r="O35" s="108"/>
      <c r="P35" s="108"/>
      <c r="Q35" s="107"/>
    </row>
    <row r="36" spans="1:17" s="106" customFormat="1" ht="13.5" customHeight="1">
      <c r="A36" s="120" t="s">
        <v>53</v>
      </c>
      <c r="B36" s="115">
        <f>IF($D36="","",VLOOKUP($D36,'[5]六男準備名單'!$A$7:$P$70,15))</f>
        <v>0</v>
      </c>
      <c r="C36" s="115">
        <f>IF($D36="","",VLOOKUP($D36,'[5]六男準備名單'!$A$7:$P$70,16))</f>
        <v>0</v>
      </c>
      <c r="D36" s="114">
        <v>51</v>
      </c>
      <c r="E36" s="115" t="str">
        <f>UPPER(IF($D36="","",VLOOKUP($D36,'[5]六男準備名單'!$A$7:$P$70,2)))</f>
        <v>謝承佑</v>
      </c>
      <c r="F36" s="115"/>
      <c r="G36" s="115" t="str">
        <f>IF($D36="","",VLOOKUP($D36,'[5]六男準備名單'!$A$7:$P$70,4))</f>
        <v>市立大華國小</v>
      </c>
      <c r="H36" s="112"/>
      <c r="I36" s="111"/>
      <c r="J36" s="122"/>
      <c r="K36" s="118">
        <f>UPPER(IF(OR(J36="a",J36="as"),I35,IF(OR(J36="b",J36="bs"),I37,)))</f>
      </c>
      <c r="L36" s="121"/>
      <c r="M36" s="146" t="s">
        <v>52</v>
      </c>
      <c r="N36" s="137"/>
      <c r="O36" s="146" t="s">
        <v>51</v>
      </c>
      <c r="P36" s="137"/>
      <c r="Q36" s="107"/>
    </row>
    <row r="37" spans="1:17" s="106" customFormat="1" ht="13.5" customHeight="1">
      <c r="A37" s="120" t="s">
        <v>50</v>
      </c>
      <c r="B37" s="115">
        <f>IF($D37="","",VLOOKUP($D37,'[5]六男準備名單'!$A$7:$P$70,15))</f>
        <v>0</v>
      </c>
      <c r="C37" s="115">
        <f>IF($D37="","",VLOOKUP($D37,'[5]六男準備名單'!$A$7:$P$70,16))</f>
        <v>0</v>
      </c>
      <c r="D37" s="114">
        <v>55</v>
      </c>
      <c r="E37" s="115" t="str">
        <f>UPPER(IF($D37="","",VLOOKUP($D37,'[5]六男準備名單'!$A$7:$P$70,2)))</f>
        <v>BYE</v>
      </c>
      <c r="F37" s="115"/>
      <c r="G37" s="115">
        <f>IF($D37="","",VLOOKUP($D37,'[5]六男準備名單'!$A$7:$P$70,4))</f>
        <v>0</v>
      </c>
      <c r="H37" s="119"/>
      <c r="I37" s="118">
        <f>UPPER(IF(OR(H38="a",H38="as"),E37,IF(OR(H38="b",H38="bs"),E38,)))</f>
      </c>
      <c r="J37" s="117"/>
      <c r="K37" s="111"/>
      <c r="L37" s="109"/>
      <c r="M37" s="139">
        <f>UPPER(IF(OR(N23="a",N23="as"),O8,IF(OR(N23="b",N23="bs"),O30,)))</f>
      </c>
      <c r="N37" s="140"/>
      <c r="O37" s="145"/>
      <c r="P37" s="137"/>
      <c r="Q37" s="107"/>
    </row>
    <row r="38" spans="1:17" s="106" customFormat="1" ht="13.5" customHeight="1">
      <c r="A38" s="116" t="s">
        <v>49</v>
      </c>
      <c r="B38" s="115" t="str">
        <f>IF($D38="","",VLOOKUP($D38,'[5]六男準備名單'!$A$7:$P$70,15))</f>
        <v>12/27</v>
      </c>
      <c r="C38" s="115">
        <f>IF($D38="","",VLOOKUP($D38,'[5]六男準備名單'!$A$7:$P$70,16))</f>
        <v>5</v>
      </c>
      <c r="D38" s="114">
        <v>5</v>
      </c>
      <c r="E38" s="113" t="str">
        <f>UPPER(IF($D38="","",VLOOKUP($D38,'[5]六男準備名單'!$A$7:$P$70,2)))</f>
        <v>林弘程</v>
      </c>
      <c r="F38" s="113"/>
      <c r="G38" s="113" t="str">
        <f>IF($D38="","",VLOOKUP($D38,'[5]六男準備名單'!$A$7:$P$70,4))</f>
        <v>市立黎明國小</v>
      </c>
      <c r="H38" s="112"/>
      <c r="I38" s="111"/>
      <c r="J38" s="108"/>
      <c r="K38" s="109"/>
      <c r="L38" s="144"/>
      <c r="M38" s="143" t="s">
        <v>14</v>
      </c>
      <c r="N38" s="142"/>
      <c r="O38" s="141">
        <f>UPPER(IF(OR(N38="a",N38="as"),M37,IF(OR(N38="b",N38="bs"),M39,)))</f>
      </c>
      <c r="P38" s="140"/>
      <c r="Q38" s="107"/>
    </row>
    <row r="39" spans="1:17" s="106" customFormat="1" ht="13.5" customHeight="1">
      <c r="A39" s="116" t="s">
        <v>48</v>
      </c>
      <c r="B39" s="115" t="str">
        <f>IF($D39="","",VLOOKUP($D39,'[5]六男準備名單'!$A$7:$P$70,15))</f>
        <v>12/36</v>
      </c>
      <c r="C39" s="115">
        <f>IF($D39="","",VLOOKUP($D39,'[5]六男準備名單'!$A$7:$P$70,16))</f>
        <v>8</v>
      </c>
      <c r="D39" s="114">
        <v>8</v>
      </c>
      <c r="E39" s="113" t="str">
        <f>UPPER(IF($D39="","",VLOOKUP($D39,'[5]六男準備名單'!$A$7:$P$70,2)))</f>
        <v>曾右承</v>
      </c>
      <c r="F39" s="113"/>
      <c r="G39" s="113" t="str">
        <f>IF($D39="","",VLOOKUP($D39,'[5]六男準備名單'!$A$7:$P$70,4))</f>
        <v>市立黎明國小</v>
      </c>
      <c r="H39" s="119"/>
      <c r="I39" s="118">
        <f>UPPER(IF(OR(H40="a",H40="as"),E39,IF(OR(H40="b",H40="bs"),E40,)))</f>
      </c>
      <c r="J39" s="125"/>
      <c r="K39" s="108"/>
      <c r="L39" s="136"/>
      <c r="M39" s="139">
        <f>UPPER(IF(OR(N55="a",N55="as"),O46,IF(OR(N55="b",N55="bs"),O62,)))</f>
      </c>
      <c r="N39" s="138"/>
      <c r="O39" s="137"/>
      <c r="P39" s="137"/>
      <c r="Q39" s="107"/>
    </row>
    <row r="40" spans="1:17" s="106" customFormat="1" ht="13.5" customHeight="1">
      <c r="A40" s="120" t="s">
        <v>47</v>
      </c>
      <c r="B40" s="115">
        <f>IF($D40="","",VLOOKUP($D40,'[5]六男準備名單'!$A$7:$P$70,15))</f>
        <v>0</v>
      </c>
      <c r="C40" s="115">
        <f>IF($D40="","",VLOOKUP($D40,'[5]六男準備名單'!$A$7:$P$70,16))</f>
        <v>0</v>
      </c>
      <c r="D40" s="114">
        <v>55</v>
      </c>
      <c r="E40" s="115" t="str">
        <f>UPPER(IF($D40="","",VLOOKUP($D40,'[5]六男準備名單'!$A$7:$P$70,2)))</f>
        <v>BYE</v>
      </c>
      <c r="F40" s="115"/>
      <c r="G40" s="115">
        <f>IF($D40="","",VLOOKUP($D40,'[5]六男準備名單'!$A$7:$P$70,4))</f>
        <v>0</v>
      </c>
      <c r="H40" s="112"/>
      <c r="I40" s="111"/>
      <c r="J40" s="122"/>
      <c r="K40" s="118">
        <f>UPPER(IF(OR(J40="a",J40="as"),I39,IF(OR(J40="b",J40="bs"),I41,)))</f>
      </c>
      <c r="L40" s="125"/>
      <c r="M40" s="137"/>
      <c r="N40" s="137"/>
      <c r="O40" s="137"/>
      <c r="P40" s="137"/>
      <c r="Q40" s="107"/>
    </row>
    <row r="41" spans="1:17" s="106" customFormat="1" ht="13.5" customHeight="1">
      <c r="A41" s="120" t="s">
        <v>46</v>
      </c>
      <c r="B41" s="115">
        <f>IF($D41="","",VLOOKUP($D41,'[5]六男準備名單'!$A$7:$P$70,15))</f>
        <v>0</v>
      </c>
      <c r="C41" s="115">
        <f>IF($D41="","",VLOOKUP($D41,'[5]六男準備名單'!$A$7:$P$70,16))</f>
        <v>0</v>
      </c>
      <c r="D41" s="114">
        <v>17</v>
      </c>
      <c r="E41" s="115" t="str">
        <f>UPPER(IF($D41="","",VLOOKUP($D41,'[5]六男準備名單'!$A$7:$P$70,2)))</f>
        <v>吳定寰</v>
      </c>
      <c r="F41" s="115"/>
      <c r="G41" s="115" t="str">
        <f>IF($D41="","",VLOOKUP($D41,'[5]六男準備名單'!$A$7:$P$70,4))</f>
        <v>市立三民區民族國小</v>
      </c>
      <c r="H41" s="119"/>
      <c r="I41" s="118">
        <f>UPPER(IF(OR(H42="a",H42="as"),E41,IF(OR(H42="b",H42="bs"),E42,)))</f>
      </c>
      <c r="J41" s="129"/>
      <c r="K41" s="111"/>
      <c r="L41" s="128"/>
      <c r="M41" s="137"/>
      <c r="N41" s="137"/>
      <c r="O41" s="137"/>
      <c r="P41" s="137"/>
      <c r="Q41" s="107"/>
    </row>
    <row r="42" spans="1:17" s="106" customFormat="1" ht="13.5" customHeight="1">
      <c r="A42" s="120" t="s">
        <v>45</v>
      </c>
      <c r="B42" s="115" t="str">
        <f>IF($D42="","",VLOOKUP($D42,'[5]六男準備名單'!$A$7:$P$70,15))</f>
        <v>12/101</v>
      </c>
      <c r="C42" s="115">
        <f>IF($D42="","",VLOOKUP($D42,'[5]六男準備名單'!$A$7:$P$70,16))</f>
        <v>0</v>
      </c>
      <c r="D42" s="114">
        <v>48</v>
      </c>
      <c r="E42" s="115" t="str">
        <f>UPPER(IF($D42="","",VLOOKUP($D42,'[5]六男準備名單'!$A$7:$P$70,2)))</f>
        <v>鄭文奕</v>
      </c>
      <c r="F42" s="115"/>
      <c r="G42" s="115" t="str">
        <f>IF($D42="","",VLOOKUP($D42,'[5]六男準備名單'!$A$7:$P$70,4))</f>
        <v>市立龍潭國小</v>
      </c>
      <c r="H42" s="112"/>
      <c r="I42" s="111"/>
      <c r="J42" s="109"/>
      <c r="K42" s="127" t="s">
        <v>14</v>
      </c>
      <c r="L42" s="126"/>
      <c r="M42" s="118">
        <f>UPPER(IF(OR(L42="a",L42="as"),K40,IF(OR(L42="b",L42="bs"),K44,)))</f>
      </c>
      <c r="N42" s="125"/>
      <c r="O42" s="108"/>
      <c r="P42" s="108"/>
      <c r="Q42" s="107"/>
    </row>
    <row r="43" spans="1:17" s="106" customFormat="1" ht="13.5" customHeight="1">
      <c r="A43" s="120" t="s">
        <v>44</v>
      </c>
      <c r="B43" s="115">
        <f>IF($D43="","",VLOOKUP($D43,'[5]六男準備名單'!$A$7:$P$70,15))</f>
        <v>0</v>
      </c>
      <c r="C43" s="115">
        <f>IF($D43="","",VLOOKUP($D43,'[5]六男準備名單'!$A$7:$P$70,16))</f>
        <v>0</v>
      </c>
      <c r="D43" s="114">
        <v>24</v>
      </c>
      <c r="E43" s="115" t="str">
        <f>UPPER(IF($D43="","",VLOOKUP($D43,'[5]六男準備名單'!$A$7:$P$70,2)))</f>
        <v>洪裕翔</v>
      </c>
      <c r="F43" s="115"/>
      <c r="G43" s="115" t="str">
        <f>IF($D43="","",VLOOKUP($D43,'[5]六男準備名單'!$A$7:$P$70,4))</f>
        <v>縣立僑光國小</v>
      </c>
      <c r="H43" s="119"/>
      <c r="I43" s="118">
        <f>UPPER(IF(OR(H44="a",H44="as"),E43,IF(OR(H44="b",H44="bs"),E44,)))</f>
      </c>
      <c r="J43" s="125"/>
      <c r="K43" s="124"/>
      <c r="L43" s="123"/>
      <c r="M43" s="111"/>
      <c r="N43" s="130"/>
      <c r="O43" s="108"/>
      <c r="P43" s="108"/>
      <c r="Q43" s="107"/>
    </row>
    <row r="44" spans="1:17" s="106" customFormat="1" ht="13.5" customHeight="1">
      <c r="A44" s="120" t="s">
        <v>43</v>
      </c>
      <c r="B44" s="115">
        <f>IF($D44="","",VLOOKUP($D44,'[5]六男準備名單'!$A$7:$P$70,15))</f>
        <v>0</v>
      </c>
      <c r="C44" s="115">
        <f>IF($D44="","",VLOOKUP($D44,'[5]六男準備名單'!$A$7:$P$70,16))</f>
        <v>0</v>
      </c>
      <c r="D44" s="114">
        <v>32</v>
      </c>
      <c r="E44" s="115" t="str">
        <f>UPPER(IF($D44="","",VLOOKUP($D44,'[5]六男準備名單'!$A$7:$P$70,2)))</f>
        <v>陳子新</v>
      </c>
      <c r="F44" s="115"/>
      <c r="G44" s="115" t="str">
        <f>IF($D44="","",VLOOKUP($D44,'[5]六男準備名單'!$A$7:$P$70,4))</f>
        <v>市立三民區民族國小</v>
      </c>
      <c r="H44" s="112"/>
      <c r="I44" s="111"/>
      <c r="J44" s="122"/>
      <c r="K44" s="118">
        <f>UPPER(IF(OR(J44="a",J44="as"),I43,IF(OR(J44="b",J44="bs"),I45,)))</f>
      </c>
      <c r="L44" s="121"/>
      <c r="M44" s="108"/>
      <c r="N44" s="128"/>
      <c r="O44" s="108"/>
      <c r="P44" s="108"/>
      <c r="Q44" s="107"/>
    </row>
    <row r="45" spans="1:17" s="106" customFormat="1" ht="13.5" customHeight="1">
      <c r="A45" s="120" t="s">
        <v>42</v>
      </c>
      <c r="B45" s="115">
        <f>IF($D45="","",VLOOKUP($D45,'[5]六男準備名單'!$A$7:$P$70,15))</f>
        <v>0</v>
      </c>
      <c r="C45" s="115">
        <f>IF($D45="","",VLOOKUP($D45,'[5]六男準備名單'!$A$7:$P$70,16))</f>
        <v>0</v>
      </c>
      <c r="D45" s="114">
        <v>55</v>
      </c>
      <c r="E45" s="115" t="str">
        <f>UPPER(IF($D45="","",VLOOKUP($D45,'[5]六男準備名單'!$A$7:$P$70,2)))</f>
        <v>BYE</v>
      </c>
      <c r="F45" s="115"/>
      <c r="G45" s="115">
        <f>IF($D45="","",VLOOKUP($D45,'[5]六男準備名單'!$A$7:$P$70,4))</f>
        <v>0</v>
      </c>
      <c r="H45" s="119"/>
      <c r="I45" s="118">
        <f>UPPER(IF(OR(H46="a",H46="as"),E45,IF(OR(H46="b",H46="bs"),E46,)))</f>
      </c>
      <c r="J45" s="117"/>
      <c r="K45" s="111"/>
      <c r="L45" s="109"/>
      <c r="M45" s="108"/>
      <c r="N45" s="128"/>
      <c r="O45" s="108"/>
      <c r="P45" s="108"/>
      <c r="Q45" s="107"/>
    </row>
    <row r="46" spans="1:17" s="106" customFormat="1" ht="13.5" customHeight="1">
      <c r="A46" s="116" t="s">
        <v>41</v>
      </c>
      <c r="B46" s="115">
        <f>IF($D46="","",VLOOKUP($D46,'[5]六男準備名單'!$A$7:$P$70,15))</f>
        <v>0</v>
      </c>
      <c r="C46" s="115">
        <f>IF($D46="","",VLOOKUP($D46,'[5]六男準備名單'!$A$7:$P$70,16))</f>
        <v>12</v>
      </c>
      <c r="D46" s="114">
        <v>12</v>
      </c>
      <c r="E46" s="113" t="str">
        <f>UPPER(IF($D46="","",VLOOKUP($D46,'[5]六男準備名單'!$A$7:$P$70,2)))</f>
        <v>黃恩澤</v>
      </c>
      <c r="F46" s="113"/>
      <c r="G46" s="113" t="str">
        <f>IF($D46="","",VLOOKUP($D46,'[5]六男準備名單'!$A$7:$P$70,4))</f>
        <v>市立陽明國小</v>
      </c>
      <c r="H46" s="112"/>
      <c r="I46" s="111"/>
      <c r="J46" s="108"/>
      <c r="K46" s="109"/>
      <c r="L46" s="110"/>
      <c r="M46" s="127" t="s">
        <v>14</v>
      </c>
      <c r="N46" s="126"/>
      <c r="O46" s="118">
        <f>UPPER(IF(OR(N46="a",N46="as"),M42,IF(OR(N46="b",N46="bs"),M50,)))</f>
      </c>
      <c r="P46" s="125"/>
      <c r="Q46" s="107"/>
    </row>
    <row r="47" spans="1:17" s="106" customFormat="1" ht="13.5" customHeight="1">
      <c r="A47" s="116" t="s">
        <v>40</v>
      </c>
      <c r="B47" s="115" t="str">
        <f>IF($D47="","",VLOOKUP($D47,'[5]六男準備名單'!$A$7:$P$70,15))</f>
        <v>12/138</v>
      </c>
      <c r="C47" s="115">
        <f>IF($D47="","",VLOOKUP($D47,'[5]六男準備名單'!$A$7:$P$70,16))</f>
        <v>13</v>
      </c>
      <c r="D47" s="114">
        <v>13</v>
      </c>
      <c r="E47" s="113" t="str">
        <f>UPPER(IF($D47="","",VLOOKUP($D47,'[5]六男準備名單'!$A$7:$P$70,2)))</f>
        <v>吳淙宇</v>
      </c>
      <c r="F47" s="113"/>
      <c r="G47" s="113" t="str">
        <f>IF($D47="","",VLOOKUP($D47,'[5]六男準備名單'!$A$7:$P$70,4))</f>
        <v>市立新甲國小</v>
      </c>
      <c r="H47" s="119"/>
      <c r="I47" s="118">
        <f>UPPER(IF(OR(H48="a",H48="as"),E47,IF(OR(H48="b",H48="bs"),E48,)))</f>
      </c>
      <c r="J47" s="125"/>
      <c r="K47" s="108"/>
      <c r="L47" s="108"/>
      <c r="M47" s="108"/>
      <c r="N47" s="128"/>
      <c r="O47" s="111"/>
      <c r="P47" s="130"/>
      <c r="Q47" s="107"/>
    </row>
    <row r="48" spans="1:17" s="106" customFormat="1" ht="13.5" customHeight="1">
      <c r="A48" s="120" t="s">
        <v>39</v>
      </c>
      <c r="B48" s="115">
        <f>IF($D48="","",VLOOKUP($D48,'[5]六男準備名單'!$A$7:$P$70,15))</f>
        <v>0</v>
      </c>
      <c r="C48" s="115">
        <f>IF($D48="","",VLOOKUP($D48,'[5]六男準備名單'!$A$7:$P$70,16))</f>
        <v>0</v>
      </c>
      <c r="D48" s="114">
        <v>55</v>
      </c>
      <c r="E48" s="115" t="str">
        <f>UPPER(IF($D48="","",VLOOKUP($D48,'[5]六男準備名單'!$A$7:$P$70,2)))</f>
        <v>BYE</v>
      </c>
      <c r="F48" s="115"/>
      <c r="G48" s="115">
        <f>IF($D48="","",VLOOKUP($D48,'[5]六男準備名單'!$A$7:$P$70,4))</f>
        <v>0</v>
      </c>
      <c r="H48" s="112"/>
      <c r="I48" s="111"/>
      <c r="J48" s="122"/>
      <c r="K48" s="118">
        <f>UPPER(IF(OR(J48="a",J48="as"),I47,IF(OR(J48="b",J48="bs"),I49,)))</f>
      </c>
      <c r="L48" s="125"/>
      <c r="M48" s="108"/>
      <c r="N48" s="128"/>
      <c r="O48" s="108"/>
      <c r="P48" s="128"/>
      <c r="Q48" s="107"/>
    </row>
    <row r="49" spans="1:17" s="106" customFormat="1" ht="13.5" customHeight="1">
      <c r="A49" s="120" t="s">
        <v>38</v>
      </c>
      <c r="B49" s="115" t="str">
        <f>IF($D49="","",VLOOKUP($D49,'[5]六男準備名單'!$A$7:$P$70,15))</f>
        <v>0</v>
      </c>
      <c r="C49" s="115">
        <f>IF($D49="","",VLOOKUP($D49,'[5]六男準備名單'!$A$7:$P$70,16))</f>
        <v>0</v>
      </c>
      <c r="D49" s="114">
        <v>23</v>
      </c>
      <c r="E49" s="115" t="str">
        <f>UPPER(IF($D49="","",VLOOKUP($D49,'[5]六男準備名單'!$A$7:$P$70,2)))</f>
        <v>邱柏文 </v>
      </c>
      <c r="F49" s="115"/>
      <c r="G49" s="115" t="str">
        <f>IF($D49="","",VLOOKUP($D49,'[5]六男準備名單'!$A$7:$P$70,4))</f>
        <v>縣立潮昇國小</v>
      </c>
      <c r="H49" s="119"/>
      <c r="I49" s="118">
        <f>UPPER(IF(OR(H50="a",H50="as"),E49,IF(OR(H50="b",H50="bs"),E50,)))</f>
      </c>
      <c r="J49" s="129"/>
      <c r="K49" s="111"/>
      <c r="L49" s="128"/>
      <c r="M49" s="108"/>
      <c r="N49" s="128"/>
      <c r="O49" s="108"/>
      <c r="P49" s="128"/>
      <c r="Q49" s="107"/>
    </row>
    <row r="50" spans="1:17" s="106" customFormat="1" ht="13.5" customHeight="1">
      <c r="A50" s="120" t="s">
        <v>37</v>
      </c>
      <c r="B50" s="115">
        <f>IF($D50="","",VLOOKUP($D50,'[5]六男準備名單'!$A$7:$P$70,15))</f>
        <v>0</v>
      </c>
      <c r="C50" s="115">
        <f>IF($D50="","",VLOOKUP($D50,'[5]六男準備名單'!$A$7:$P$70,16))</f>
        <v>0</v>
      </c>
      <c r="D50" s="114">
        <v>34</v>
      </c>
      <c r="E50" s="115" t="str">
        <f>UPPER(IF($D50="","",VLOOKUP($D50,'[5]六男準備名單'!$A$7:$P$70,2)))</f>
        <v>陳彥儒</v>
      </c>
      <c r="F50" s="115"/>
      <c r="G50" s="115" t="str">
        <f>IF($D50="","",VLOOKUP($D50,'[5]六男準備名單'!$A$7:$P$70,4))</f>
        <v>市立三民區民族國小</v>
      </c>
      <c r="H50" s="112"/>
      <c r="I50" s="111"/>
      <c r="J50" s="109"/>
      <c r="K50" s="127" t="s">
        <v>14</v>
      </c>
      <c r="L50" s="126"/>
      <c r="M50" s="118">
        <f>UPPER(IF(OR(L50="a",L50="as"),K48,IF(OR(L50="b",L50="bs"),K52,)))</f>
      </c>
      <c r="N50" s="117"/>
      <c r="O50" s="108"/>
      <c r="P50" s="128"/>
      <c r="Q50" s="107"/>
    </row>
    <row r="51" spans="1:17" s="106" customFormat="1" ht="13.5" customHeight="1">
      <c r="A51" s="120" t="s">
        <v>36</v>
      </c>
      <c r="B51" s="115">
        <f>IF($D51="","",VLOOKUP($D51,'[5]六男準備名單'!$A$7:$P$70,15))</f>
        <v>0</v>
      </c>
      <c r="C51" s="115">
        <f>IF($D51="","",VLOOKUP($D51,'[5]六男準備名單'!$A$7:$P$70,16))</f>
        <v>0</v>
      </c>
      <c r="D51" s="114">
        <v>16</v>
      </c>
      <c r="E51" s="115" t="str">
        <f>UPPER(IF($D51="","",VLOOKUP($D51,'[5]六男準備名單'!$A$7:$P$70,2)))</f>
        <v>吳奉錡</v>
      </c>
      <c r="F51" s="115"/>
      <c r="G51" s="115" t="str">
        <f>IF($D51="","",VLOOKUP($D51,'[5]六男準備名單'!$A$7:$P$70,4))</f>
        <v>市立三民區民族國小</v>
      </c>
      <c r="H51" s="119"/>
      <c r="I51" s="118">
        <f>UPPER(IF(OR(H52="a",H52="as"),E51,IF(OR(H52="b",H52="bs"),E52,)))</f>
      </c>
      <c r="J51" s="125"/>
      <c r="K51" s="124"/>
      <c r="L51" s="123"/>
      <c r="M51" s="111"/>
      <c r="N51" s="108"/>
      <c r="O51" s="108"/>
      <c r="P51" s="128"/>
      <c r="Q51" s="107"/>
    </row>
    <row r="52" spans="1:17" s="106" customFormat="1" ht="13.5" customHeight="1">
      <c r="A52" s="120" t="s">
        <v>35</v>
      </c>
      <c r="B52" s="115">
        <f>IF($D52="","",VLOOKUP($D52,'[5]六男準備名單'!$A$7:$P$70,15))</f>
        <v>0</v>
      </c>
      <c r="C52" s="115">
        <f>IF($D52="","",VLOOKUP($D52,'[5]六男準備名單'!$A$7:$P$70,16))</f>
        <v>0</v>
      </c>
      <c r="D52" s="114">
        <v>28</v>
      </c>
      <c r="E52" s="115" t="str">
        <f>UPPER(IF($D52="","",VLOOKUP($D52,'[5]六男準備名單'!$A$7:$P$70,2)))</f>
        <v>梁智皓</v>
      </c>
      <c r="F52" s="115"/>
      <c r="G52" s="115" t="str">
        <f>IF($D52="","",VLOOKUP($D52,'[5]六男準備名單'!$A$7:$P$70,4))</f>
        <v>縣立永豐國小</v>
      </c>
      <c r="H52" s="112"/>
      <c r="I52" s="111"/>
      <c r="J52" s="122"/>
      <c r="K52" s="118">
        <f>UPPER(IF(OR(J52="a",J52="as"),I51,IF(OR(J52="b",J52="bs"),I53,)))</f>
      </c>
      <c r="L52" s="121"/>
      <c r="M52" s="108"/>
      <c r="N52" s="108"/>
      <c r="O52" s="108"/>
      <c r="P52" s="128"/>
      <c r="Q52" s="107"/>
    </row>
    <row r="53" spans="1:17" s="106" customFormat="1" ht="13.5" customHeight="1">
      <c r="A53" s="120" t="s">
        <v>34</v>
      </c>
      <c r="B53" s="115">
        <f>IF($D53="","",VLOOKUP($D53,'[5]六男準備名單'!$A$7:$P$70,15))</f>
        <v>0</v>
      </c>
      <c r="C53" s="115">
        <f>IF($D53="","",VLOOKUP($D53,'[5]六男準備名單'!$A$7:$P$70,16))</f>
        <v>0</v>
      </c>
      <c r="D53" s="114">
        <v>55</v>
      </c>
      <c r="E53" s="115" t="str">
        <f>UPPER(IF($D53="","",VLOOKUP($D53,'[5]六男準備名單'!$A$7:$P$70,2)))</f>
        <v>BYE</v>
      </c>
      <c r="F53" s="115"/>
      <c r="G53" s="115">
        <f>IF($D53="","",VLOOKUP($D53,'[5]六男準備名單'!$A$7:$P$70,4))</f>
        <v>0</v>
      </c>
      <c r="H53" s="119"/>
      <c r="I53" s="118">
        <f>UPPER(IF(OR(H54="a",H54="as"),E53,IF(OR(H54="b",H54="bs"),E54,)))</f>
      </c>
      <c r="J53" s="117"/>
      <c r="K53" s="111"/>
      <c r="L53" s="109"/>
      <c r="M53" s="108"/>
      <c r="N53" s="108"/>
      <c r="O53" s="108"/>
      <c r="P53" s="128"/>
      <c r="Q53" s="107"/>
    </row>
    <row r="54" spans="1:17" s="106" customFormat="1" ht="13.5" customHeight="1">
      <c r="A54" s="116" t="s">
        <v>33</v>
      </c>
      <c r="B54" s="115" t="str">
        <f>IF($D54="","",VLOOKUP($D54,'[5]六男準備名單'!$A$7:$P$70,15))</f>
        <v>12/22</v>
      </c>
      <c r="C54" s="115">
        <f>IF($D54="","",VLOOKUP($D54,'[5]六男準備名單'!$A$7:$P$70,16))</f>
        <v>4</v>
      </c>
      <c r="D54" s="114">
        <v>4</v>
      </c>
      <c r="E54" s="113" t="str">
        <f>UPPER(IF($D54="","",VLOOKUP($D54,'[5]六男準備名單'!$A$7:$P$70,2)))</f>
        <v>唐郡</v>
      </c>
      <c r="F54" s="113"/>
      <c r="G54" s="113" t="str">
        <f>IF($D54="","",VLOOKUP($D54,'[5]六男準備名單'!$A$7:$P$70,4))</f>
        <v>市立三民區民族國小</v>
      </c>
      <c r="H54" s="112"/>
      <c r="I54" s="111"/>
      <c r="J54" s="108"/>
      <c r="K54" s="109"/>
      <c r="L54" s="110"/>
      <c r="M54" s="136" t="s">
        <v>32</v>
      </c>
      <c r="N54" s="135"/>
      <c r="O54" s="118">
        <f>UPPER(IF(OR(N55="a",N55="as"),O46,IF(OR(N55="b",N55="bs"),O62,)))</f>
      </c>
      <c r="P54" s="134"/>
      <c r="Q54" s="107"/>
    </row>
    <row r="55" spans="1:17" s="106" customFormat="1" ht="13.5" customHeight="1">
      <c r="A55" s="116" t="s">
        <v>31</v>
      </c>
      <c r="B55" s="115" t="str">
        <f>IF($D55="","",VLOOKUP($D55,'[5]六男準備名單'!$A$7:$P$70,15))</f>
        <v>12/34</v>
      </c>
      <c r="C55" s="115">
        <f>IF($D55="","",VLOOKUP($D55,'[5]六男準備名單'!$A$7:$P$70,16))</f>
        <v>6</v>
      </c>
      <c r="D55" s="114">
        <v>6</v>
      </c>
      <c r="E55" s="113" t="str">
        <f>UPPER(IF($D55="","",VLOOKUP($D55,'[5]六男準備名單'!$A$7:$P$70,2)))</f>
        <v>邱靖璋</v>
      </c>
      <c r="F55" s="113"/>
      <c r="G55" s="113" t="str">
        <f>IF($D55="","",VLOOKUP($D55,'[5]六男準備名單'!$A$7:$P$70,4))</f>
        <v>市立黎明國小</v>
      </c>
      <c r="H55" s="119"/>
      <c r="I55" s="118">
        <f>UPPER(IF(OR(H56="a",H56="as"),E55,IF(OR(H56="b",H56="bs"),E56,)))</f>
      </c>
      <c r="J55" s="125"/>
      <c r="K55" s="108"/>
      <c r="L55" s="108"/>
      <c r="M55" s="127" t="s">
        <v>14</v>
      </c>
      <c r="N55" s="133"/>
      <c r="O55" s="132"/>
      <c r="P55" s="131"/>
      <c r="Q55" s="107"/>
    </row>
    <row r="56" spans="1:17" s="106" customFormat="1" ht="13.5" customHeight="1">
      <c r="A56" s="120" t="s">
        <v>30</v>
      </c>
      <c r="B56" s="115">
        <f>IF($D56="","",VLOOKUP($D56,'[5]六男準備名單'!$A$7:$P$70,15))</f>
        <v>0</v>
      </c>
      <c r="C56" s="115">
        <f>IF($D56="","",VLOOKUP($D56,'[5]六男準備名單'!$A$7:$P$70,16))</f>
        <v>0</v>
      </c>
      <c r="D56" s="114">
        <v>55</v>
      </c>
      <c r="E56" s="115" t="str">
        <f>UPPER(IF($D56="","",VLOOKUP($D56,'[5]六男準備名單'!$A$7:$P$70,2)))</f>
        <v>BYE</v>
      </c>
      <c r="F56" s="115"/>
      <c r="G56" s="115">
        <f>IF($D56="","",VLOOKUP($D56,'[5]六男準備名單'!$A$7:$P$70,4))</f>
        <v>0</v>
      </c>
      <c r="H56" s="112"/>
      <c r="I56" s="111"/>
      <c r="J56" s="122"/>
      <c r="K56" s="118">
        <f>UPPER(IF(OR(J56="a",J56="as"),I55,IF(OR(J56="b",J56="bs"),I57,)))</f>
      </c>
      <c r="L56" s="125"/>
      <c r="M56" s="108"/>
      <c r="N56" s="108"/>
      <c r="O56" s="108"/>
      <c r="P56" s="128"/>
      <c r="Q56" s="107"/>
    </row>
    <row r="57" spans="1:17" s="106" customFormat="1" ht="13.5" customHeight="1">
      <c r="A57" s="120" t="s">
        <v>29</v>
      </c>
      <c r="B57" s="115">
        <f>IF($D57="","",VLOOKUP($D57,'[5]六男準備名單'!$A$7:$P$70,15))</f>
        <v>0</v>
      </c>
      <c r="C57" s="115">
        <f>IF($D57="","",VLOOKUP($D57,'[5]六男準備名單'!$A$7:$P$70,16))</f>
        <v>0</v>
      </c>
      <c r="D57" s="114">
        <v>18</v>
      </c>
      <c r="E57" s="115" t="str">
        <f>UPPER(IF($D57="","",VLOOKUP($D57,'[5]六男準備名單'!$A$7:$P$70,2)))</f>
        <v>吳冠廷</v>
      </c>
      <c r="F57" s="115"/>
      <c r="G57" s="115" t="str">
        <f>IF($D57="","",VLOOKUP($D57,'[5]六男準備名單'!$A$7:$P$70,4))</f>
        <v>縣立永豐國小</v>
      </c>
      <c r="H57" s="119"/>
      <c r="I57" s="118">
        <f>UPPER(IF(OR(H58="a",H58="as"),E57,IF(OR(H58="b",H58="bs"),E58,)))</f>
      </c>
      <c r="J57" s="129"/>
      <c r="K57" s="111"/>
      <c r="L57" s="128"/>
      <c r="M57" s="108"/>
      <c r="N57" s="108"/>
      <c r="O57" s="108"/>
      <c r="P57" s="128"/>
      <c r="Q57" s="107"/>
    </row>
    <row r="58" spans="1:17" s="106" customFormat="1" ht="13.5" customHeight="1">
      <c r="A58" s="120" t="s">
        <v>28</v>
      </c>
      <c r="B58" s="115">
        <f>IF($D58="","",VLOOKUP($D58,'[5]六男準備名單'!$A$7:$P$70,15))</f>
        <v>0</v>
      </c>
      <c r="C58" s="115">
        <f>IF($D58="","",VLOOKUP($D58,'[5]六男準備名單'!$A$7:$P$70,16))</f>
        <v>0</v>
      </c>
      <c r="D58" s="114">
        <v>43</v>
      </c>
      <c r="E58" s="115" t="str">
        <f>UPPER(IF($D58="","",VLOOKUP($D58,'[5]六男準備名單'!$A$7:$P$70,2)))</f>
        <v>楊易</v>
      </c>
      <c r="F58" s="115"/>
      <c r="G58" s="115" t="str">
        <f>IF($D58="","",VLOOKUP($D58,'[5]六男準備名單'!$A$7:$P$70,4))</f>
        <v>市立三民區民族國小</v>
      </c>
      <c r="H58" s="112"/>
      <c r="I58" s="111"/>
      <c r="J58" s="109"/>
      <c r="K58" s="127" t="s">
        <v>14</v>
      </c>
      <c r="L58" s="126"/>
      <c r="M58" s="118">
        <f>UPPER(IF(OR(L58="a",L58="as"),K56,IF(OR(L58="b",L58="bs"),K60,)))</f>
      </c>
      <c r="N58" s="125"/>
      <c r="O58" s="108"/>
      <c r="P58" s="128"/>
      <c r="Q58" s="107"/>
    </row>
    <row r="59" spans="1:17" s="106" customFormat="1" ht="13.5" customHeight="1">
      <c r="A59" s="120" t="s">
        <v>27</v>
      </c>
      <c r="B59" s="115">
        <f>IF($D59="","",VLOOKUP($D59,'[5]六男準備名單'!$A$7:$P$70,15))</f>
        <v>0</v>
      </c>
      <c r="C59" s="115">
        <f>IF($D59="","",VLOOKUP($D59,'[5]六男準備名單'!$A$7:$P$70,16))</f>
        <v>0</v>
      </c>
      <c r="D59" s="114">
        <v>26</v>
      </c>
      <c r="E59" s="115" t="str">
        <f>UPPER(IF($D59="","",VLOOKUP($D59,'[5]六男準備名單'!$A$7:$P$70,2)))</f>
        <v>張永緯</v>
      </c>
      <c r="F59" s="115"/>
      <c r="G59" s="115" t="str">
        <f>IF($D59="","",VLOOKUP($D59,'[5]六男準備名單'!$A$7:$P$70,4))</f>
        <v>市立陽明國小</v>
      </c>
      <c r="H59" s="119"/>
      <c r="I59" s="118">
        <f>UPPER(IF(OR(H60="a",H60="as"),E59,IF(OR(H60="b",H60="bs"),E60,)))</f>
      </c>
      <c r="J59" s="125"/>
      <c r="K59" s="124"/>
      <c r="L59" s="123"/>
      <c r="M59" s="111"/>
      <c r="N59" s="130"/>
      <c r="O59" s="108"/>
      <c r="P59" s="128"/>
      <c r="Q59" s="107"/>
    </row>
    <row r="60" spans="1:17" s="106" customFormat="1" ht="13.5" customHeight="1">
      <c r="A60" s="120" t="s">
        <v>26</v>
      </c>
      <c r="B60" s="115">
        <f>IF($D60="","",VLOOKUP($D60,'[5]六男準備名單'!$A$7:$P$70,15))</f>
        <v>0</v>
      </c>
      <c r="C60" s="115">
        <f>IF($D60="","",VLOOKUP($D60,'[5]六男準備名單'!$A$7:$P$70,16))</f>
        <v>0</v>
      </c>
      <c r="D60" s="114">
        <v>46</v>
      </c>
      <c r="E60" s="115" t="str">
        <f>UPPER(IF($D60="","",VLOOKUP($D60,'[5]六男準備名單'!$A$7:$P$70,2)))</f>
        <v>蔡建庭</v>
      </c>
      <c r="F60" s="115"/>
      <c r="G60" s="115" t="str">
        <f>IF($D60="","",VLOOKUP($D60,'[5]六男準備名單'!$A$7:$P$70,4))</f>
        <v>市立三民區民族國小</v>
      </c>
      <c r="H60" s="112"/>
      <c r="I60" s="111"/>
      <c r="J60" s="122"/>
      <c r="K60" s="118">
        <f>UPPER(IF(OR(J60="a",J60="as"),I59,IF(OR(J60="b",J60="bs"),I61,)))</f>
      </c>
      <c r="L60" s="121"/>
      <c r="M60" s="108"/>
      <c r="N60" s="128"/>
      <c r="O60" s="108"/>
      <c r="P60" s="128"/>
      <c r="Q60" s="107"/>
    </row>
    <row r="61" spans="1:17" s="106" customFormat="1" ht="13.5" customHeight="1">
      <c r="A61" s="120" t="s">
        <v>25</v>
      </c>
      <c r="B61" s="115">
        <f>IF($D61="","",VLOOKUP($D61,'[5]六男準備名單'!$A$7:$P$70,15))</f>
        <v>0</v>
      </c>
      <c r="C61" s="115">
        <f>IF($D61="","",VLOOKUP($D61,'[5]六男準備名單'!$A$7:$P$70,16))</f>
        <v>0</v>
      </c>
      <c r="D61" s="114">
        <v>55</v>
      </c>
      <c r="E61" s="115" t="str">
        <f>UPPER(IF($D61="","",VLOOKUP($D61,'[5]六男準備名單'!$A$7:$P$70,2)))</f>
        <v>BYE</v>
      </c>
      <c r="F61" s="115"/>
      <c r="G61" s="115">
        <f>IF($D61="","",VLOOKUP($D61,'[5]六男準備名單'!$A$7:$P$70,4))</f>
        <v>0</v>
      </c>
      <c r="H61" s="119"/>
      <c r="I61" s="118">
        <f>UPPER(IF(OR(H62="a",H62="as"),E61,IF(OR(H62="b",H62="bs"),E62,)))</f>
      </c>
      <c r="J61" s="117"/>
      <c r="K61" s="111"/>
      <c r="L61" s="109"/>
      <c r="M61" s="108"/>
      <c r="N61" s="128"/>
      <c r="O61" s="108"/>
      <c r="P61" s="128"/>
      <c r="Q61" s="107"/>
    </row>
    <row r="62" spans="1:17" s="106" customFormat="1" ht="13.5" customHeight="1">
      <c r="A62" s="116" t="s">
        <v>24</v>
      </c>
      <c r="B62" s="115" t="str">
        <f>IF($D62="","",VLOOKUP($D62,'[5]六男準備名單'!$A$7:$P$70,15))</f>
        <v>12/41</v>
      </c>
      <c r="C62" s="115">
        <f>IF($D62="","",VLOOKUP($D62,'[5]六男準備名單'!$A$7:$P$70,16))</f>
        <v>9</v>
      </c>
      <c r="D62" s="114">
        <v>9</v>
      </c>
      <c r="E62" s="113" t="str">
        <f>UPPER(IF($D62="","",VLOOKUP($D62,'[5]六男準備名單'!$A$7:$P$70,2)))</f>
        <v>曹浩瑋</v>
      </c>
      <c r="F62" s="113"/>
      <c r="G62" s="113" t="str">
        <f>IF($D62="","",VLOOKUP($D62,'[5]六男準備名單'!$A$7:$P$70,4))</f>
        <v>縣立花壇國小</v>
      </c>
      <c r="H62" s="112"/>
      <c r="I62" s="111"/>
      <c r="J62" s="108"/>
      <c r="K62" s="109"/>
      <c r="L62" s="110"/>
      <c r="M62" s="127" t="s">
        <v>14</v>
      </c>
      <c r="N62" s="126"/>
      <c r="O62" s="118">
        <f>UPPER(IF(OR(N62="a",N62="as"),M58,IF(OR(N62="b",N62="bs"),M66,)))</f>
      </c>
      <c r="P62" s="117"/>
      <c r="Q62" s="107"/>
    </row>
    <row r="63" spans="1:17" s="106" customFormat="1" ht="13.5" customHeight="1">
      <c r="A63" s="116" t="s">
        <v>23</v>
      </c>
      <c r="B63" s="115">
        <f>IF($D63="","",VLOOKUP($D63,'[5]六男準備名單'!$A$7:$P$70,15))</f>
        <v>0</v>
      </c>
      <c r="C63" s="115">
        <f>IF($D63="","",VLOOKUP($D63,'[5]六男準備名單'!$A$7:$P$70,16))</f>
        <v>0</v>
      </c>
      <c r="D63" s="114">
        <v>35</v>
      </c>
      <c r="E63" s="113" t="str">
        <f>UPPER(IF($D63="","",VLOOKUP($D63,'[5]六男準備名單'!$A$7:$P$70,2)))</f>
        <v>陳致維</v>
      </c>
      <c r="F63" s="113"/>
      <c r="G63" s="113" t="str">
        <f>IF($D63="","",VLOOKUP($D63,'[5]六男準備名單'!$A$7:$P$70,4))</f>
        <v>縣立永豐國小</v>
      </c>
      <c r="H63" s="119"/>
      <c r="I63" s="118">
        <f>UPPER(IF(OR(H64="a",H64="as"),E63,IF(OR(H64="b",H64="bs"),E64,)))</f>
      </c>
      <c r="J63" s="125"/>
      <c r="K63" s="108"/>
      <c r="L63" s="108"/>
      <c r="M63" s="108"/>
      <c r="N63" s="128"/>
      <c r="O63" s="111"/>
      <c r="P63" s="109"/>
      <c r="Q63" s="107"/>
    </row>
    <row r="64" spans="1:17" s="106" customFormat="1" ht="13.5" customHeight="1">
      <c r="A64" s="120" t="s">
        <v>22</v>
      </c>
      <c r="B64" s="115">
        <f>IF($D64="","",VLOOKUP($D64,'[5]六男準備名單'!$A$7:$P$70,15))</f>
        <v>0</v>
      </c>
      <c r="C64" s="115">
        <f>IF($D64="","",VLOOKUP($D64,'[5]六男準備名單'!$A$7:$P$70,16))</f>
        <v>0</v>
      </c>
      <c r="D64" s="114">
        <v>20</v>
      </c>
      <c r="E64" s="115" t="str">
        <f>UPPER(IF($D64="","",VLOOKUP($D64,'[5]六男準備名單'!$A$7:$P$70,2)))</f>
        <v>汪彥廷</v>
      </c>
      <c r="F64" s="115"/>
      <c r="G64" s="115" t="str">
        <f>IF($D64="","",VLOOKUP($D64,'[5]六男準備名單'!$A$7:$P$70,4))</f>
        <v>市立三民區民族國小</v>
      </c>
      <c r="H64" s="112"/>
      <c r="I64" s="111"/>
      <c r="J64" s="122"/>
      <c r="K64" s="118">
        <f>UPPER(IF(OR(J64="a",J64="as"),I63,IF(OR(J64="b",J64="bs"),I65,)))</f>
      </c>
      <c r="L64" s="125"/>
      <c r="M64" s="108"/>
      <c r="N64" s="128"/>
      <c r="O64" s="108"/>
      <c r="P64" s="109"/>
      <c r="Q64" s="107"/>
    </row>
    <row r="65" spans="1:17" s="106" customFormat="1" ht="13.5" customHeight="1">
      <c r="A65" s="120" t="s">
        <v>21</v>
      </c>
      <c r="B65" s="115">
        <f>IF($D65="","",VLOOKUP($D65,'[5]六男準備名單'!$A$7:$P$70,15))</f>
        <v>0</v>
      </c>
      <c r="C65" s="115">
        <f>IF($D65="","",VLOOKUP($D65,'[5]六男準備名單'!$A$7:$P$70,16))</f>
        <v>0</v>
      </c>
      <c r="D65" s="114">
        <v>19</v>
      </c>
      <c r="E65" s="115" t="str">
        <f>UPPER(IF($D65="","",VLOOKUP($D65,'[5]六男準備名單'!$A$7:$P$70,2)))</f>
        <v>吳建秀</v>
      </c>
      <c r="F65" s="115"/>
      <c r="G65" s="115" t="str">
        <f>IF($D65="","",VLOOKUP($D65,'[5]六男準備名單'!$A$7:$P$70,4))</f>
        <v>市立光武國小</v>
      </c>
      <c r="H65" s="119"/>
      <c r="I65" s="118">
        <f>UPPER(IF(OR(H66="a",H66="as"),E65,IF(OR(H66="b",H66="bs"),E66,)))</f>
      </c>
      <c r="J65" s="129"/>
      <c r="K65" s="111"/>
      <c r="L65" s="128"/>
      <c r="M65" s="108"/>
      <c r="N65" s="128"/>
      <c r="O65" s="108"/>
      <c r="P65" s="109"/>
      <c r="Q65" s="107"/>
    </row>
    <row r="66" spans="1:17" s="106" customFormat="1" ht="13.5" customHeight="1">
      <c r="A66" s="120" t="s">
        <v>20</v>
      </c>
      <c r="B66" s="115">
        <f>IF($D66="","",VLOOKUP($D66,'[5]六男準備名單'!$A$7:$P$70,15))</f>
        <v>0</v>
      </c>
      <c r="C66" s="115">
        <f>IF($D66="","",VLOOKUP($D66,'[5]六男準備名單'!$A$7:$P$70,16))</f>
        <v>0</v>
      </c>
      <c r="D66" s="114">
        <v>40</v>
      </c>
      <c r="E66" s="115" t="str">
        <f>UPPER(IF($D66="","",VLOOKUP($D66,'[5]六男準備名單'!$A$7:$P$70,2)))</f>
        <v>黃信菖</v>
      </c>
      <c r="F66" s="115"/>
      <c r="G66" s="115" t="str">
        <f>IF($D66="","",VLOOKUP($D66,'[5]六男準備名單'!$A$7:$P$70,4))</f>
        <v>縣立忠孝國小</v>
      </c>
      <c r="H66" s="112"/>
      <c r="I66" s="111"/>
      <c r="J66" s="109"/>
      <c r="K66" s="127" t="s">
        <v>14</v>
      </c>
      <c r="L66" s="126"/>
      <c r="M66" s="118">
        <f>UPPER(IF(OR(L66="a",L66="as"),K64,IF(OR(L66="b",L66="bs"),K68,)))</f>
      </c>
      <c r="N66" s="117"/>
      <c r="O66" s="108"/>
      <c r="P66" s="109"/>
      <c r="Q66" s="107"/>
    </row>
    <row r="67" spans="1:17" s="106" customFormat="1" ht="13.5" customHeight="1">
      <c r="A67" s="120" t="s">
        <v>19</v>
      </c>
      <c r="B67" s="115">
        <f>IF($D67="","",VLOOKUP($D67,'[5]六男準備名單'!$A$7:$P$70,15))</f>
        <v>0</v>
      </c>
      <c r="C67" s="115">
        <f>IF($D67="","",VLOOKUP($D67,'[5]六男準備名單'!$A$7:$P$70,16))</f>
        <v>0</v>
      </c>
      <c r="D67" s="114">
        <v>39</v>
      </c>
      <c r="E67" s="115" t="str">
        <f>UPPER(IF($D67="","",VLOOKUP($D67,'[5]六男準備名單'!$A$7:$P$70,2)))</f>
        <v>陳竣煒</v>
      </c>
      <c r="F67" s="115"/>
      <c r="G67" s="115" t="str">
        <f>IF($D67="","",VLOOKUP($D67,'[5]六男準備名單'!$A$7:$P$70,4))</f>
        <v>市立億載國小</v>
      </c>
      <c r="H67" s="119"/>
      <c r="I67" s="118">
        <f>UPPER(IF(OR(H68="a",H68="as"),E67,IF(OR(H68="b",H68="bs"),E68,)))</f>
      </c>
      <c r="J67" s="125"/>
      <c r="K67" s="124"/>
      <c r="L67" s="123"/>
      <c r="M67" s="111"/>
      <c r="N67" s="108"/>
      <c r="O67" s="108"/>
      <c r="P67" s="108"/>
      <c r="Q67" s="107"/>
    </row>
    <row r="68" spans="1:17" s="106" customFormat="1" ht="13.5" customHeight="1">
      <c r="A68" s="120" t="s">
        <v>18</v>
      </c>
      <c r="B68" s="115">
        <f>IF($D68="","",VLOOKUP($D68,'[5]六男準備名單'!$A$7:$P$70,15))</f>
        <v>0</v>
      </c>
      <c r="C68" s="115">
        <f>IF($D68="","",VLOOKUP($D68,'[5]六男準備名單'!$A$7:$P$70,16))</f>
        <v>0</v>
      </c>
      <c r="D68" s="114">
        <v>44</v>
      </c>
      <c r="E68" s="115" t="str">
        <f>UPPER(IF($D68="","",VLOOKUP($D68,'[5]六男準備名單'!$A$7:$P$70,2)))</f>
        <v>劉泰宏</v>
      </c>
      <c r="F68" s="115"/>
      <c r="G68" s="115" t="str">
        <f>IF($D68="","",VLOOKUP($D68,'[5]六男準備名單'!$A$7:$P$70,4))</f>
        <v>市立三民區民族國小</v>
      </c>
      <c r="H68" s="112"/>
      <c r="I68" s="111"/>
      <c r="J68" s="122"/>
      <c r="K68" s="118">
        <f>UPPER(IF(OR(J68="a",J68="as"),I67,IF(OR(J68="b",J68="bs"),I69,)))</f>
      </c>
      <c r="L68" s="121"/>
      <c r="M68" s="108"/>
      <c r="N68" s="108"/>
      <c r="O68" s="108"/>
      <c r="P68" s="108"/>
      <c r="Q68" s="107"/>
    </row>
    <row r="69" spans="1:17" s="106" customFormat="1" ht="13.5" customHeight="1">
      <c r="A69" s="120" t="s">
        <v>17</v>
      </c>
      <c r="B69" s="115">
        <f>IF($D69="","",VLOOKUP($D69,'[5]六男準備名單'!$A$7:$P$70,15))</f>
        <v>0</v>
      </c>
      <c r="C69" s="115">
        <f>IF($D69="","",VLOOKUP($D69,'[5]六男準備名單'!$A$7:$P$70,16))</f>
        <v>0</v>
      </c>
      <c r="D69" s="114">
        <v>55</v>
      </c>
      <c r="E69" s="115" t="str">
        <f>UPPER(IF($D69="","",VLOOKUP($D69,'[5]六男準備名單'!$A$7:$P$70,2)))</f>
        <v>BYE</v>
      </c>
      <c r="F69" s="115"/>
      <c r="G69" s="115">
        <f>IF($D69="","",VLOOKUP($D69,'[5]六男準備名單'!$A$7:$P$70,4))</f>
        <v>0</v>
      </c>
      <c r="H69" s="119"/>
      <c r="I69" s="118">
        <f>UPPER(IF(OR(H70="a",H70="as"),E69,IF(OR(H70="b",H70="bs"),E70,)))</f>
      </c>
      <c r="J69" s="117"/>
      <c r="K69" s="111"/>
      <c r="L69" s="109"/>
      <c r="M69" s="108"/>
      <c r="N69" s="108"/>
      <c r="O69" s="108"/>
      <c r="P69" s="108"/>
      <c r="Q69" s="107"/>
    </row>
    <row r="70" spans="1:17" s="106" customFormat="1" ht="13.5" customHeight="1">
      <c r="A70" s="116" t="s">
        <v>16</v>
      </c>
      <c r="B70" s="115" t="str">
        <f>IF($D70="","",VLOOKUP($D70,'[5]六男準備名單'!$A$7:$P$70,15))</f>
        <v>12歲/8名</v>
      </c>
      <c r="C70" s="115">
        <f>IF($D70="","",VLOOKUP($D70,'[5]六男準備名單'!$A$7:$P$70,16))</f>
        <v>2</v>
      </c>
      <c r="D70" s="114">
        <v>2</v>
      </c>
      <c r="E70" s="113" t="str">
        <f>UPPER(IF($D70="","",VLOOKUP($D70,'[5]六男準備名單'!$A$7:$P$70,2)))</f>
        <v>鄭騏皓</v>
      </c>
      <c r="F70" s="113"/>
      <c r="G70" s="113" t="str">
        <f>IF($D70="","",VLOOKUP($D70,'[5]六男準備名單'!$A$7:$P$70,4))</f>
        <v>市立崇學國小</v>
      </c>
      <c r="H70" s="112"/>
      <c r="I70" s="111"/>
      <c r="J70" s="108"/>
      <c r="K70" s="109"/>
      <c r="L70" s="110"/>
      <c r="M70" s="109"/>
      <c r="N70" s="109"/>
      <c r="O70" s="108"/>
      <c r="P70" s="108"/>
      <c r="Q70" s="107"/>
    </row>
    <row r="71" spans="1:17" s="55" customFormat="1" ht="6" customHeight="1">
      <c r="A71" s="88"/>
      <c r="B71" s="86"/>
      <c r="C71" s="86"/>
      <c r="D71" s="105"/>
      <c r="E71" s="103"/>
      <c r="F71" s="104"/>
      <c r="G71" s="103"/>
      <c r="H71" s="102"/>
      <c r="I71" s="71"/>
      <c r="J71" s="71"/>
      <c r="K71" s="83"/>
      <c r="L71" s="102"/>
      <c r="M71" s="83"/>
      <c r="N71" s="83"/>
      <c r="O71" s="71"/>
      <c r="P71" s="71"/>
      <c r="Q71" s="54"/>
    </row>
    <row r="72" spans="8:16" s="99" customFormat="1" ht="9" customHeight="1">
      <c r="H72" s="101"/>
      <c r="J72" s="101"/>
      <c r="L72" s="100"/>
      <c r="N72" s="101"/>
      <c r="P72" s="100"/>
    </row>
  </sheetData>
  <sheetProtection/>
  <mergeCells count="1">
    <mergeCell ref="A4:C4"/>
  </mergeCells>
  <conditionalFormatting sqref="F7:F70">
    <cfRule type="expression" priority="13" dxfId="5" stopIfTrue="1">
      <formula>AND($D7&lt;9,$C7&gt;0)</formula>
    </cfRule>
  </conditionalFormatting>
  <conditionalFormatting sqref="G7:G70">
    <cfRule type="expression" priority="12" dxfId="5" stopIfTrue="1">
      <formula>AND($D7&lt;17,$C7&gt;0)</formula>
    </cfRule>
  </conditionalFormatting>
  <conditionalFormatting sqref="K58 K42 K26 K10 K50 K34 K18 K66 M14 M30 M46 M62 M55 M23 M38">
    <cfRule type="expression" priority="9" dxfId="12" stopIfTrue="1">
      <formula>AND($M$1="CU",K10="Umpire")</formula>
    </cfRule>
    <cfRule type="expression" priority="10" dxfId="11" stopIfTrue="1">
      <formula>AND($M$1="CU",K10&lt;&gt;"Umpire",L10&lt;&gt;"")</formula>
    </cfRule>
    <cfRule type="expression" priority="11" dxfId="10" stopIfTrue="1">
      <formula>AND($M$1="CU",K10&lt;&gt;"Umpire")</formula>
    </cfRule>
  </conditionalFormatting>
  <conditionalFormatting sqref="K8 K12 K16 K20 K24 K28 K32 K36 K40 K44 K48 K52 K56 K60 K64 K68 M18 M26 M34 M42 M50 M58 M66 O14 O30 O46 O62 O38 M10">
    <cfRule type="expression" priority="7" dxfId="5" stopIfTrue="1">
      <formula>J8="as"</formula>
    </cfRule>
    <cfRule type="expression" priority="8" dxfId="5" stopIfTrue="1">
      <formula>J8="bs"</formula>
    </cfRule>
  </conditionalFormatting>
  <conditionalFormatting sqref="I7 I9 I11 I13 I15 I17 I19 I21 I23 I25 I27 I29 I31 I33 I35 I37 I39 I41 I43 I45 I47 I49 I51 I53 I55 I57 I59 I61 I63 I65 I67 I69 O22 O54">
    <cfRule type="expression" priority="5" dxfId="5" stopIfTrue="1">
      <formula>H8="as"</formula>
    </cfRule>
    <cfRule type="expression" priority="6" dxfId="5" stopIfTrue="1">
      <formula>H8="bs"</formula>
    </cfRule>
  </conditionalFormatting>
  <conditionalFormatting sqref="B7:B70">
    <cfRule type="cellIs" priority="3" dxfId="3" operator="equal" stopIfTrue="1">
      <formula>"QA"</formula>
    </cfRule>
    <cfRule type="cellIs" priority="4" dxfId="3"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 dxfId="2" stopIfTrue="1">
      <formula>$M$1="CU"</formula>
    </cfRule>
  </conditionalFormatting>
  <conditionalFormatting sqref="D7:D70">
    <cfRule type="expression" priority="1" dxfId="0"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84"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S67"/>
  <sheetViews>
    <sheetView showGridLines="0" showZeros="0" zoomScale="120" zoomScaleNormal="120" zoomScalePageLayoutView="0" workbookViewId="0" topLeftCell="A1">
      <selection activeCell="B38" sqref="B38"/>
    </sheetView>
  </sheetViews>
  <sheetFormatPr defaultColWidth="9.140625" defaultRowHeight="12.75"/>
  <cols>
    <col min="1" max="2" width="3.28125" style="0" customWidth="1"/>
    <col min="3" max="3" width="2.7109375" style="0" customWidth="1"/>
    <col min="4" max="4" width="4.28125" style="0" hidden="1" customWidth="1"/>
    <col min="5" max="5" width="12.7109375" style="0" customWidth="1"/>
    <col min="6" max="6" width="7.7109375" style="0" customWidth="1"/>
    <col min="7" max="7" width="5.8515625" style="0" customWidth="1"/>
    <col min="8" max="8" width="1.7109375" style="97" customWidth="1"/>
    <col min="9" max="9" width="10.7109375" style="0" customWidth="1"/>
    <col min="10" max="10" width="1.7109375" style="97" customWidth="1"/>
    <col min="11" max="11" width="10.7109375" style="0" customWidth="1"/>
    <col min="12" max="12" width="1.7109375" style="98" customWidth="1"/>
    <col min="13" max="13" width="10.7109375" style="0" customWidth="1"/>
    <col min="14" max="14" width="1.7109375" style="97" customWidth="1"/>
    <col min="15" max="15" width="10.7109375" style="0" customWidth="1"/>
    <col min="16" max="16" width="1.7109375" style="98" customWidth="1"/>
    <col min="17" max="17" width="9.140625" style="0" hidden="1" customWidth="1"/>
    <col min="18" max="18" width="8.7109375" style="0" customWidth="1"/>
    <col min="19" max="19" width="9.140625" style="0" hidden="1" customWidth="1"/>
  </cols>
  <sheetData>
    <row r="1" spans="1:16" s="9" customFormat="1" ht="21.75" customHeight="1">
      <c r="A1" s="217" t="s">
        <v>134</v>
      </c>
      <c r="B1" s="2"/>
      <c r="C1" s="3"/>
      <c r="D1" s="3"/>
      <c r="E1" s="3"/>
      <c r="F1" s="3"/>
      <c r="G1" s="3"/>
      <c r="H1" s="4"/>
      <c r="I1" s="5"/>
      <c r="J1" s="4"/>
      <c r="K1" s="6"/>
      <c r="L1" s="4"/>
      <c r="M1" s="4"/>
      <c r="N1" s="4"/>
      <c r="O1" s="7"/>
      <c r="P1" s="8"/>
    </row>
    <row r="2" spans="1:16" s="15" customFormat="1" ht="12.75">
      <c r="A2" s="10" t="str">
        <f>'[5]Week SetUp'!$A$8</f>
        <v>第十五屆福興盃全國大專暨青少年網球錦標賽</v>
      </c>
      <c r="B2" s="11"/>
      <c r="C2" s="12"/>
      <c r="D2" s="12"/>
      <c r="E2" s="12"/>
      <c r="F2" s="12"/>
      <c r="G2" s="12"/>
      <c r="H2" s="13"/>
      <c r="I2" s="14"/>
      <c r="J2" s="13"/>
      <c r="K2" s="6"/>
      <c r="L2" s="13"/>
      <c r="M2" s="12"/>
      <c r="N2" s="13"/>
      <c r="O2" s="12"/>
      <c r="P2" s="13"/>
    </row>
    <row r="3" spans="1:16" s="22" customFormat="1" ht="11.25" customHeight="1">
      <c r="A3" s="16" t="s">
        <v>1</v>
      </c>
      <c r="B3" s="17"/>
      <c r="C3" s="17"/>
      <c r="D3" s="17"/>
      <c r="E3" s="18"/>
      <c r="F3" s="16" t="s">
        <v>2</v>
      </c>
      <c r="G3" s="17"/>
      <c r="H3" s="19"/>
      <c r="I3" s="16" t="s">
        <v>3</v>
      </c>
      <c r="J3" s="20"/>
      <c r="K3" s="17"/>
      <c r="L3" s="20"/>
      <c r="M3" s="17"/>
      <c r="N3" s="19"/>
      <c r="O3" s="18"/>
      <c r="P3" s="21" t="s">
        <v>4</v>
      </c>
    </row>
    <row r="4" spans="1:16" s="28" customFormat="1" ht="11.25" customHeight="1" thickBot="1">
      <c r="A4" s="226" t="s">
        <v>137</v>
      </c>
      <c r="B4" s="226"/>
      <c r="C4" s="226"/>
      <c r="D4" s="23"/>
      <c r="E4" s="23"/>
      <c r="F4" s="218" t="s">
        <v>135</v>
      </c>
      <c r="G4" s="23"/>
      <c r="H4" s="24"/>
      <c r="I4" s="25">
        <f>'[6]Week SetUp'!$D$10</f>
        <v>0</v>
      </c>
      <c r="J4" s="24"/>
      <c r="K4" s="26"/>
      <c r="L4" s="24"/>
      <c r="M4" s="23"/>
      <c r="N4" s="24"/>
      <c r="O4" s="23"/>
      <c r="P4" s="219" t="s">
        <v>138</v>
      </c>
    </row>
    <row r="5" spans="1:16" s="36" customFormat="1" ht="9.75">
      <c r="A5" s="29"/>
      <c r="B5" s="30" t="s">
        <v>5</v>
      </c>
      <c r="C5" s="31" t="s">
        <v>6</v>
      </c>
      <c r="D5" s="31" t="s">
        <v>7</v>
      </c>
      <c r="E5" s="32" t="s">
        <v>8</v>
      </c>
      <c r="F5" s="33"/>
      <c r="G5" s="32" t="s">
        <v>9</v>
      </c>
      <c r="H5" s="34"/>
      <c r="I5" s="31" t="s">
        <v>10</v>
      </c>
      <c r="J5" s="34"/>
      <c r="K5" s="31" t="s">
        <v>11</v>
      </c>
      <c r="L5" s="34"/>
      <c r="M5" s="31" t="s">
        <v>12</v>
      </c>
      <c r="N5" s="34"/>
      <c r="O5" s="31" t="s">
        <v>13</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c r="C7" s="222">
        <v>1</v>
      </c>
      <c r="D7" s="46">
        <v>6</v>
      </c>
      <c r="E7" s="47" t="str">
        <f>UPPER(IF($D7="","",VLOOKUP($D7,'[6]女單準備名單'!$A$7:$P$22,2)))</f>
        <v>李紜瑄</v>
      </c>
      <c r="F7" s="47"/>
      <c r="G7" s="47" t="str">
        <f>IF($D7="","",VLOOKUP($D7,'[6]女單準備名單'!$A$7:$P$22,4))</f>
        <v>縣立花壇國小</v>
      </c>
      <c r="H7" s="48"/>
      <c r="I7" s="49"/>
      <c r="J7" s="49"/>
      <c r="K7" s="49"/>
      <c r="L7" s="49"/>
      <c r="M7" s="50"/>
      <c r="N7" s="51"/>
      <c r="O7" s="52"/>
      <c r="P7" s="53"/>
      <c r="Q7" s="54"/>
      <c r="S7" s="56" t="e">
        <f>#REF!</f>
        <v>#REF!</v>
      </c>
    </row>
    <row r="8" spans="1:19" s="55" customFormat="1" ht="9" customHeight="1">
      <c r="A8" s="57"/>
      <c r="B8" s="58"/>
      <c r="C8" s="223"/>
      <c r="D8" s="58"/>
      <c r="E8" s="49"/>
      <c r="F8" s="59"/>
      <c r="G8" s="60" t="s">
        <v>14</v>
      </c>
      <c r="H8" s="61"/>
      <c r="I8" s="62">
        <f>UPPER(IF(OR(H8="a",H8="as"),E7,IF(OR(H8="b",H8="bs"),E9,)))</f>
      </c>
      <c r="J8" s="62"/>
      <c r="K8" s="49"/>
      <c r="L8" s="49"/>
      <c r="M8" s="50"/>
      <c r="N8" s="51"/>
      <c r="O8" s="52"/>
      <c r="P8" s="53"/>
      <c r="Q8" s="54"/>
      <c r="S8" s="63" t="e">
        <f>#REF!</f>
        <v>#REF!</v>
      </c>
    </row>
    <row r="9" spans="1:19" s="55" customFormat="1" ht="9" customHeight="1">
      <c r="A9" s="57">
        <v>2</v>
      </c>
      <c r="B9" s="45">
        <f>IF($D9="","",VLOOKUP($D9,'[6]女單準備名單'!$A$7:$P$22,15))</f>
        <v>0</v>
      </c>
      <c r="C9" s="222">
        <f>IF($D9="","",VLOOKUP($D9,'[6]女單準備名單'!$A$7:$P$22,16))</f>
        <v>0</v>
      </c>
      <c r="D9" s="46">
        <v>15</v>
      </c>
      <c r="E9" s="45" t="str">
        <f>UPPER(IF($D9="","",VLOOKUP($D9,'[6]女單準備名單'!$A$7:$P$22,2)))</f>
        <v>BYE</v>
      </c>
      <c r="F9" s="45"/>
      <c r="G9" s="45"/>
      <c r="H9" s="64"/>
      <c r="I9" s="65"/>
      <c r="J9" s="66"/>
      <c r="K9" s="49"/>
      <c r="L9" s="49"/>
      <c r="M9" s="50"/>
      <c r="N9" s="51"/>
      <c r="O9" s="52"/>
      <c r="P9" s="53"/>
      <c r="Q9" s="54"/>
      <c r="S9" s="63" t="e">
        <f>#REF!</f>
        <v>#REF!</v>
      </c>
    </row>
    <row r="10" spans="1:19" s="55" customFormat="1" ht="9" customHeight="1">
      <c r="A10" s="57"/>
      <c r="B10" s="58"/>
      <c r="C10" s="223"/>
      <c r="D10" s="67"/>
      <c r="E10" s="49"/>
      <c r="F10" s="59"/>
      <c r="G10" s="49"/>
      <c r="H10" s="68"/>
      <c r="I10" s="60" t="s">
        <v>14</v>
      </c>
      <c r="J10" s="69"/>
      <c r="K10" s="62">
        <f>UPPER(IF(OR(J10="a",J10="as"),I8,IF(OR(J10="b",J10="bs"),I12,)))</f>
      </c>
      <c r="L10" s="70"/>
      <c r="M10" s="71"/>
      <c r="N10" s="71"/>
      <c r="O10" s="52"/>
      <c r="P10" s="53"/>
      <c r="Q10" s="54"/>
      <c r="S10" s="63" t="e">
        <f>#REF!</f>
        <v>#REF!</v>
      </c>
    </row>
    <row r="11" spans="1:19" s="55" customFormat="1" ht="9" customHeight="1">
      <c r="A11" s="57">
        <v>3</v>
      </c>
      <c r="B11" s="45">
        <f>IF($D11="","",VLOOKUP($D11,'[6]女單準備名單'!$A$7:$P$22,15))</f>
        <v>0</v>
      </c>
      <c r="C11" s="222">
        <f>IF($D11="","",VLOOKUP($D11,'[6]女單準備名單'!$A$7:$P$22,16))</f>
        <v>0</v>
      </c>
      <c r="D11" s="46">
        <v>12</v>
      </c>
      <c r="E11" s="45" t="str">
        <f>UPPER(IF($D11="","",VLOOKUP($D11,'[6]女單準備名單'!$A$7:$P$22,2)))</f>
        <v>李彥宜</v>
      </c>
      <c r="F11" s="45"/>
      <c r="G11" s="45" t="str">
        <f>IF($D11="","",VLOOKUP($D11,'[6]女單準備名單'!$A$7:$P$22,4))</f>
        <v>市立三民區民族國小</v>
      </c>
      <c r="H11" s="48"/>
      <c r="I11" s="72"/>
      <c r="J11" s="73"/>
      <c r="K11" s="65"/>
      <c r="L11" s="74"/>
      <c r="M11" s="71"/>
      <c r="N11" s="71"/>
      <c r="O11" s="52"/>
      <c r="P11" s="53"/>
      <c r="Q11" s="54"/>
      <c r="S11" s="63" t="e">
        <f>#REF!</f>
        <v>#REF!</v>
      </c>
    </row>
    <row r="12" spans="1:19" s="55" customFormat="1" ht="9" customHeight="1">
      <c r="A12" s="57"/>
      <c r="B12" s="58"/>
      <c r="C12" s="223"/>
      <c r="D12" s="67">
        <v>12</v>
      </c>
      <c r="E12" s="49"/>
      <c r="F12" s="59"/>
      <c r="G12" s="60" t="s">
        <v>14</v>
      </c>
      <c r="H12" s="61"/>
      <c r="I12" s="62">
        <f>UPPER(IF(OR(H12="a",H12="as"),E11,IF(OR(H12="b",H12="bs"),E13,)))</f>
      </c>
      <c r="J12" s="75"/>
      <c r="K12" s="72"/>
      <c r="L12" s="76"/>
      <c r="M12" s="71"/>
      <c r="N12" s="71"/>
      <c r="O12" s="52"/>
      <c r="P12" s="53"/>
      <c r="Q12" s="54"/>
      <c r="S12" s="63" t="e">
        <f>#REF!</f>
        <v>#REF!</v>
      </c>
    </row>
    <row r="13" spans="1:19" s="55" customFormat="1" ht="9" customHeight="1">
      <c r="A13" s="57">
        <v>4</v>
      </c>
      <c r="B13" s="45">
        <f>IF($D13="","",VLOOKUP($D13,'[6]女單準備名單'!$A$7:$P$22,15))</f>
        <v>0</v>
      </c>
      <c r="C13" s="222">
        <f>IF($D13="","",VLOOKUP($D13,'[6]女單準備名單'!$A$7:$P$22,16))</f>
        <v>0</v>
      </c>
      <c r="D13" s="46">
        <v>7</v>
      </c>
      <c r="E13" s="45" t="str">
        <f>UPPER(IF($D13="","",VLOOKUP($D13,'[6]女單準備名單'!$A$7:$P$22,2)))</f>
        <v>林員瑢</v>
      </c>
      <c r="F13" s="45"/>
      <c r="G13" s="45" t="str">
        <f>IF($D13="","",VLOOKUP($D13,'[6]女單準備名單'!$A$7:$P$22,4))</f>
        <v>縣立瑞光國小</v>
      </c>
      <c r="H13" s="77"/>
      <c r="I13" s="65"/>
      <c r="J13" s="49"/>
      <c r="K13" s="72"/>
      <c r="L13" s="76"/>
      <c r="M13" s="71"/>
      <c r="N13" s="71"/>
      <c r="O13" s="52"/>
      <c r="P13" s="53"/>
      <c r="Q13" s="54"/>
      <c r="S13" s="63" t="e">
        <f>#REF!</f>
        <v>#REF!</v>
      </c>
    </row>
    <row r="14" spans="1:19" s="55" customFormat="1" ht="9" customHeight="1">
      <c r="A14" s="57"/>
      <c r="B14" s="58"/>
      <c r="C14" s="223"/>
      <c r="D14" s="67" t="s">
        <v>15</v>
      </c>
      <c r="E14" s="49"/>
      <c r="F14" s="59"/>
      <c r="G14" s="78"/>
      <c r="H14" s="68"/>
      <c r="I14" s="49"/>
      <c r="J14" s="49"/>
      <c r="K14" s="60" t="s">
        <v>14</v>
      </c>
      <c r="L14" s="69"/>
      <c r="M14" s="62">
        <f>UPPER(IF(OR(L14="a",L14="as"),K10,IF(OR(L14="b",L14="bs"),K18,)))</f>
      </c>
      <c r="N14" s="70"/>
      <c r="O14" s="52"/>
      <c r="P14" s="53"/>
      <c r="Q14" s="54"/>
      <c r="S14" s="63" t="e">
        <f>#REF!</f>
        <v>#REF!</v>
      </c>
    </row>
    <row r="15" spans="1:19" s="55" customFormat="1" ht="9" customHeight="1">
      <c r="A15" s="44">
        <v>5</v>
      </c>
      <c r="B15" s="221"/>
      <c r="C15" s="222">
        <v>3</v>
      </c>
      <c r="D15" s="46">
        <v>5</v>
      </c>
      <c r="E15" s="47" t="str">
        <f>UPPER(IF($D15="","",VLOOKUP($D15,'[6]女單準備名單'!$A$7:$P$22,2)))</f>
        <v>張天馨</v>
      </c>
      <c r="F15" s="47"/>
      <c r="G15" s="47" t="str">
        <f>IF($D15="","",VLOOKUP($D15,'[6]女單準備名單'!$A$7:$P$22,4))</f>
        <v>縣立朴子國小</v>
      </c>
      <c r="H15" s="79"/>
      <c r="I15" s="49"/>
      <c r="J15" s="49"/>
      <c r="K15" s="49"/>
      <c r="L15" s="76"/>
      <c r="M15" s="65"/>
      <c r="N15" s="74"/>
      <c r="O15" s="52"/>
      <c r="P15" s="53"/>
      <c r="Q15" s="54"/>
      <c r="S15" s="63" t="e">
        <f>#REF!</f>
        <v>#REF!</v>
      </c>
    </row>
    <row r="16" spans="1:19" s="55" customFormat="1" ht="9" customHeight="1" thickBot="1">
      <c r="A16" s="57"/>
      <c r="B16" s="58"/>
      <c r="C16" s="223"/>
      <c r="D16" s="67"/>
      <c r="E16" s="49"/>
      <c r="F16" s="59"/>
      <c r="G16" s="60" t="s">
        <v>14</v>
      </c>
      <c r="H16" s="61"/>
      <c r="I16" s="62">
        <f>UPPER(IF(OR(H16="a",H16="as"),E15,IF(OR(H16="b",H16="bs"),E17,)))</f>
      </c>
      <c r="J16" s="62"/>
      <c r="K16" s="49"/>
      <c r="L16" s="76"/>
      <c r="M16" s="71"/>
      <c r="N16" s="76"/>
      <c r="O16" s="52"/>
      <c r="P16" s="53"/>
      <c r="Q16" s="54"/>
      <c r="S16" s="80" t="e">
        <f>#REF!</f>
        <v>#REF!</v>
      </c>
    </row>
    <row r="17" spans="1:17" s="55" customFormat="1" ht="9" customHeight="1">
      <c r="A17" s="57">
        <v>6</v>
      </c>
      <c r="B17" s="45">
        <f>IF($D17="","",VLOOKUP($D17,'[6]女單準備名單'!$A$7:$P$22,15))</f>
        <v>0</v>
      </c>
      <c r="C17" s="222">
        <f>IF($D17="","",VLOOKUP($D17,'[6]女單準備名單'!$A$7:$P$22,16))</f>
        <v>0</v>
      </c>
      <c r="D17" s="46">
        <v>10</v>
      </c>
      <c r="E17" s="45" t="str">
        <f>UPPER(IF($D17="","",VLOOKUP($D17,'[6]女單準備名單'!$A$7:$P$22,2)))</f>
        <v>王薇睿</v>
      </c>
      <c r="F17" s="45"/>
      <c r="G17" s="45" t="str">
        <f>IF($D17="","",VLOOKUP($D17,'[6]女單準備名單'!$A$7:$P$22,4))</f>
        <v>市立三民區民族國小</v>
      </c>
      <c r="H17" s="64"/>
      <c r="I17" s="65"/>
      <c r="J17" s="66"/>
      <c r="K17" s="49"/>
      <c r="L17" s="76"/>
      <c r="M17" s="71"/>
      <c r="N17" s="76"/>
      <c r="O17" s="52"/>
      <c r="P17" s="53"/>
      <c r="Q17" s="54"/>
    </row>
    <row r="18" spans="1:17" s="55" customFormat="1" ht="9" customHeight="1">
      <c r="A18" s="57"/>
      <c r="B18" s="58"/>
      <c r="C18" s="223"/>
      <c r="D18" s="67">
        <v>8</v>
      </c>
      <c r="E18" s="49"/>
      <c r="F18" s="59"/>
      <c r="G18" s="49"/>
      <c r="H18" s="68"/>
      <c r="I18" s="60" t="s">
        <v>14</v>
      </c>
      <c r="J18" s="69"/>
      <c r="K18" s="62">
        <f>UPPER(IF(OR(J18="a",J18="as"),I16,IF(OR(J18="b",J18="bs"),I20,)))</f>
      </c>
      <c r="L18" s="81"/>
      <c r="M18" s="71"/>
      <c r="N18" s="76"/>
      <c r="O18" s="52"/>
      <c r="P18" s="53"/>
      <c r="Q18" s="54"/>
    </row>
    <row r="19" spans="1:17" s="55" customFormat="1" ht="9" customHeight="1">
      <c r="A19" s="57">
        <v>7</v>
      </c>
      <c r="B19" s="45">
        <f>IF($D19="","",VLOOKUP($D19,'[6]女單準備名單'!$A$7:$P$22,15))</f>
        <v>0</v>
      </c>
      <c r="C19" s="222">
        <f>IF($D19="","",VLOOKUP($D19,'[6]女單準備名單'!$A$7:$P$22,16))</f>
        <v>0</v>
      </c>
      <c r="D19" s="46">
        <v>8</v>
      </c>
      <c r="E19" s="45" t="str">
        <f>UPPER(IF($D19="","",VLOOKUP($D19,'[6]女單準備名單'!$A$7:$P$22,2)))</f>
        <v>吳羿萱</v>
      </c>
      <c r="F19" s="45"/>
      <c r="G19" s="45" t="str">
        <f>IF($D19="","",VLOOKUP($D19,'[6]女單準備名單'!$A$7:$P$22,4))</f>
        <v>縣立海豐國小</v>
      </c>
      <c r="H19" s="48"/>
      <c r="I19" s="72"/>
      <c r="J19" s="73"/>
      <c r="K19" s="65"/>
      <c r="L19" s="71"/>
      <c r="M19" s="71"/>
      <c r="N19" s="76"/>
      <c r="O19" s="52"/>
      <c r="P19" s="53"/>
      <c r="Q19" s="54"/>
    </row>
    <row r="20" spans="1:17" s="55" customFormat="1" ht="9" customHeight="1">
      <c r="A20" s="57"/>
      <c r="B20" s="58"/>
      <c r="C20" s="223"/>
      <c r="D20" s="58"/>
      <c r="E20" s="49"/>
      <c r="F20" s="59"/>
      <c r="G20" s="60" t="s">
        <v>14</v>
      </c>
      <c r="H20" s="61"/>
      <c r="I20" s="62">
        <f>UPPER(IF(OR(H20="a",H20="as"),E19,IF(OR(H20="b",H20="bs"),E21,)))</f>
      </c>
      <c r="J20" s="75"/>
      <c r="K20" s="72"/>
      <c r="L20" s="71"/>
      <c r="M20" s="71"/>
      <c r="N20" s="76"/>
      <c r="O20" s="52"/>
      <c r="P20" s="53"/>
      <c r="Q20" s="54"/>
    </row>
    <row r="21" spans="1:17" s="55" customFormat="1" ht="9" customHeight="1">
      <c r="A21" s="57">
        <v>8</v>
      </c>
      <c r="B21" s="45">
        <f>IF($D21="","",VLOOKUP($D21,'[6]女單準備名單'!$A$7:$P$22,15))</f>
        <v>0</v>
      </c>
      <c r="C21" s="222">
        <f>IF($D21="","",VLOOKUP($D21,'[6]女單準備名單'!$A$7:$P$22,16))</f>
        <v>0</v>
      </c>
      <c r="D21" s="46">
        <v>2</v>
      </c>
      <c r="E21" s="45" t="str">
        <f>UPPER(IF($D21="","",VLOOKUP($D21,'[6]女單準備名單'!$A$7:$P$22,2)))</f>
        <v>鍾羽捷</v>
      </c>
      <c r="F21" s="45"/>
      <c r="G21" s="45" t="str">
        <f>IF($D21="","",VLOOKUP($D21,'[6]女單準備名單'!$A$7:$P$22,4))</f>
        <v>縣立潮昇國小</v>
      </c>
      <c r="H21" s="77"/>
      <c r="I21" s="65"/>
      <c r="J21" s="49"/>
      <c r="K21" s="72"/>
      <c r="L21" s="71"/>
      <c r="M21" s="71"/>
      <c r="N21" s="76"/>
      <c r="O21" s="52"/>
      <c r="P21" s="53"/>
      <c r="Q21" s="54"/>
    </row>
    <row r="22" spans="1:17" s="55" customFormat="1" ht="9" customHeight="1">
      <c r="A22" s="57"/>
      <c r="B22" s="58"/>
      <c r="C22" s="223"/>
      <c r="D22" s="58"/>
      <c r="E22" s="78"/>
      <c r="F22" s="82"/>
      <c r="G22" s="78"/>
      <c r="H22" s="68"/>
      <c r="I22" s="49"/>
      <c r="J22" s="49"/>
      <c r="K22" s="72"/>
      <c r="L22" s="83"/>
      <c r="M22" s="60" t="s">
        <v>14</v>
      </c>
      <c r="N22" s="69"/>
      <c r="O22" s="62">
        <f>UPPER(IF(OR(N22="a",N22="as"),M14,IF(OR(N22="b",N22="bs"),M30,)))</f>
      </c>
      <c r="P22" s="70"/>
      <c r="Q22" s="54"/>
    </row>
    <row r="23" spans="1:17" s="55" customFormat="1" ht="9" customHeight="1">
      <c r="A23" s="57">
        <v>9</v>
      </c>
      <c r="B23" s="45">
        <f>IF($D23="","",VLOOKUP($D23,'[6]女單準備名單'!$A$7:$P$22,15))</f>
        <v>0</v>
      </c>
      <c r="C23" s="222">
        <f>IF($D23="","",VLOOKUP($D23,'[6]女單準備名單'!$A$7:$P$22,16))</f>
        <v>0</v>
      </c>
      <c r="D23" s="46">
        <v>11</v>
      </c>
      <c r="E23" s="45" t="str">
        <f>UPPER(IF($D23="","",VLOOKUP($D23,'[6]女單準備名單'!$A$7:$P$22,2)))</f>
        <v>梁辰翊</v>
      </c>
      <c r="F23" s="45"/>
      <c r="G23" s="45" t="str">
        <f>IF($D23="","",VLOOKUP($D23,'[6]女單準備名單'!$A$7:$P$22,4))</f>
        <v>市立三民區民族國小</v>
      </c>
      <c r="H23" s="48"/>
      <c r="I23" s="49"/>
      <c r="J23" s="49"/>
      <c r="K23" s="49"/>
      <c r="L23" s="71"/>
      <c r="M23" s="49"/>
      <c r="N23" s="76"/>
      <c r="O23" s="65"/>
      <c r="P23" s="84"/>
      <c r="Q23" s="54"/>
    </row>
    <row r="24" spans="1:17" s="55" customFormat="1" ht="9" customHeight="1">
      <c r="A24" s="57"/>
      <c r="B24" s="58"/>
      <c r="C24" s="223"/>
      <c r="D24" s="58"/>
      <c r="E24" s="49"/>
      <c r="F24" s="59"/>
      <c r="G24" s="60" t="s">
        <v>14</v>
      </c>
      <c r="H24" s="61"/>
      <c r="I24" s="62">
        <f>UPPER(IF(OR(H24="a",H24="as"),E23,IF(OR(H24="b",H24="bs"),E25,)))</f>
      </c>
      <c r="J24" s="62"/>
      <c r="K24" s="49"/>
      <c r="L24" s="71"/>
      <c r="M24" s="71"/>
      <c r="N24" s="76"/>
      <c r="O24" s="52"/>
      <c r="P24" s="85"/>
      <c r="Q24" s="54"/>
    </row>
    <row r="25" spans="1:17" s="55" customFormat="1" ht="9" customHeight="1">
      <c r="A25" s="57">
        <v>10</v>
      </c>
      <c r="B25" s="45">
        <f>IF($D25="","",VLOOKUP($D25,'[6]女單準備名單'!$A$7:$P$22,15))</f>
        <v>0</v>
      </c>
      <c r="C25" s="222">
        <f>IF($D25="","",VLOOKUP($D25,'[6]女單準備名單'!$A$7:$P$22,16))</f>
        <v>0</v>
      </c>
      <c r="D25" s="46">
        <v>9</v>
      </c>
      <c r="E25" s="45" t="str">
        <f>UPPER(IF($D25="","",VLOOKUP($D25,'[6]女單準備名單'!$A$7:$P$22,2)))</f>
        <v>張瀞文</v>
      </c>
      <c r="F25" s="45"/>
      <c r="G25" s="45" t="str">
        <f>IF($D25="","",VLOOKUP($D25,'[6]女單準備名單'!$A$7:$P$22,4))</f>
        <v>縣立海豐國小</v>
      </c>
      <c r="H25" s="64"/>
      <c r="I25" s="65"/>
      <c r="J25" s="66"/>
      <c r="K25" s="49"/>
      <c r="L25" s="71"/>
      <c r="M25" s="71"/>
      <c r="N25" s="76"/>
      <c r="O25" s="52"/>
      <c r="P25" s="85"/>
      <c r="Q25" s="54"/>
    </row>
    <row r="26" spans="1:17" s="55" customFormat="1" ht="9" customHeight="1">
      <c r="A26" s="57"/>
      <c r="B26" s="58"/>
      <c r="C26" s="223"/>
      <c r="D26" s="67"/>
      <c r="E26" s="49"/>
      <c r="F26" s="59"/>
      <c r="G26" s="49"/>
      <c r="H26" s="68"/>
      <c r="I26" s="60" t="s">
        <v>14</v>
      </c>
      <c r="J26" s="69"/>
      <c r="K26" s="62">
        <f>UPPER(IF(OR(J26="a",J26="as"),I24,IF(OR(J26="b",J26="bs"),I28,)))</f>
      </c>
      <c r="L26" s="70"/>
      <c r="M26" s="71"/>
      <c r="N26" s="76"/>
      <c r="O26" s="52"/>
      <c r="P26" s="85"/>
      <c r="Q26" s="54"/>
    </row>
    <row r="27" spans="1:17" s="55" customFormat="1" ht="9" customHeight="1">
      <c r="A27" s="57">
        <v>11</v>
      </c>
      <c r="B27" s="45">
        <f>IF($D27="","",VLOOKUP($D27,'[6]女單準備名單'!$A$7:$P$22,15))</f>
        <v>0</v>
      </c>
      <c r="C27" s="222">
        <f>IF($D27="","",VLOOKUP($D27,'[6]女單準備名單'!$A$7:$P$22,16))</f>
        <v>0</v>
      </c>
      <c r="D27" s="46">
        <v>14</v>
      </c>
      <c r="E27" s="45" t="str">
        <f>UPPER(IF($D27="","",VLOOKUP($D27,'[6]女單準備名單'!$A$7:$P$22,2)))</f>
        <v>林姵辰</v>
      </c>
      <c r="F27" s="45"/>
      <c r="G27" s="45" t="str">
        <f>IF($D27="","",VLOOKUP($D27,'[6]女單準備名單'!$A$7:$P$22,4))</f>
        <v>市立三民區民族國小</v>
      </c>
      <c r="H27" s="48"/>
      <c r="I27" s="72"/>
      <c r="J27" s="73"/>
      <c r="K27" s="65"/>
      <c r="L27" s="74"/>
      <c r="M27" s="71"/>
      <c r="N27" s="76"/>
      <c r="O27" s="52"/>
      <c r="P27" s="85"/>
      <c r="Q27" s="54"/>
    </row>
    <row r="28" spans="1:17" s="55" customFormat="1" ht="9" customHeight="1">
      <c r="A28" s="44"/>
      <c r="B28" s="58"/>
      <c r="C28" s="223"/>
      <c r="D28" s="67"/>
      <c r="E28" s="49"/>
      <c r="F28" s="59"/>
      <c r="G28" s="60" t="s">
        <v>14</v>
      </c>
      <c r="H28" s="61"/>
      <c r="I28" s="62">
        <f>UPPER(IF(OR(H28="a",H28="as"),E27,IF(OR(H28="b",H28="bs"),E29,)))</f>
      </c>
      <c r="J28" s="75"/>
      <c r="K28" s="72"/>
      <c r="L28" s="76"/>
      <c r="M28" s="71"/>
      <c r="N28" s="76"/>
      <c r="O28" s="52"/>
      <c r="P28" s="85"/>
      <c r="Q28" s="54"/>
    </row>
    <row r="29" spans="1:17" s="55" customFormat="1" ht="9" customHeight="1">
      <c r="A29" s="44">
        <v>12</v>
      </c>
      <c r="B29" s="45"/>
      <c r="C29" s="222">
        <v>4</v>
      </c>
      <c r="D29" s="46">
        <v>4</v>
      </c>
      <c r="E29" s="47" t="str">
        <f>UPPER(IF($D29="","",VLOOKUP($D29,'[6]女單準備名單'!$A$7:$P$22,2)))</f>
        <v>徐銘</v>
      </c>
      <c r="F29" s="47"/>
      <c r="G29" s="47" t="str">
        <f>IF($D29="","",VLOOKUP($D29,'[6]女單準備名單'!$A$7:$P$22,4))</f>
        <v>縣立中山國小</v>
      </c>
      <c r="H29" s="77"/>
      <c r="I29" s="65"/>
      <c r="J29" s="49"/>
      <c r="K29" s="72"/>
      <c r="L29" s="76"/>
      <c r="M29" s="71"/>
      <c r="N29" s="76"/>
      <c r="O29" s="52"/>
      <c r="P29" s="85"/>
      <c r="Q29" s="54"/>
    </row>
    <row r="30" spans="1:17" s="55" customFormat="1" ht="9" customHeight="1">
      <c r="A30" s="57"/>
      <c r="B30" s="58"/>
      <c r="C30" s="223"/>
      <c r="D30" s="67"/>
      <c r="E30" s="49"/>
      <c r="F30" s="59"/>
      <c r="G30" s="78"/>
      <c r="H30" s="68"/>
      <c r="I30" s="49"/>
      <c r="J30" s="49"/>
      <c r="K30" s="60" t="s">
        <v>14</v>
      </c>
      <c r="L30" s="69"/>
      <c r="M30" s="62">
        <f>UPPER(IF(OR(L30="a",L30="as"),K26,IF(OR(L30="b",L30="bs"),K34,)))</f>
      </c>
      <c r="N30" s="81"/>
      <c r="O30" s="52"/>
      <c r="P30" s="85"/>
      <c r="Q30" s="54"/>
    </row>
    <row r="31" spans="1:17" s="55" customFormat="1" ht="9" customHeight="1">
      <c r="A31" s="57">
        <v>13</v>
      </c>
      <c r="B31" s="45">
        <f>IF($D31="","",VLOOKUP($D31,'[6]女單準備名單'!$A$7:$P$22,15))</f>
        <v>0</v>
      </c>
      <c r="C31" s="222">
        <f>IF($D31="","",VLOOKUP($D31,'[6]女單準備名單'!$A$7:$P$22,16))</f>
        <v>0</v>
      </c>
      <c r="D31" s="46">
        <v>13</v>
      </c>
      <c r="E31" s="45" t="str">
        <f>UPPER(IF($D31="","",VLOOKUP($D31,'[6]女單準備名單'!$A$7:$P$22,2)))</f>
        <v>葉是均</v>
      </c>
      <c r="F31" s="45"/>
      <c r="G31" s="45" t="str">
        <f>IF($D31="","",VLOOKUP($D31,'[6]女單準備名單'!$A$7:$P$22,4))</f>
        <v>市立三民區民族國小</v>
      </c>
      <c r="H31" s="79"/>
      <c r="I31" s="49"/>
      <c r="J31" s="49"/>
      <c r="K31" s="49"/>
      <c r="L31" s="76"/>
      <c r="M31" s="65"/>
      <c r="N31" s="83"/>
      <c r="O31" s="52"/>
      <c r="P31" s="85"/>
      <c r="Q31" s="54"/>
    </row>
    <row r="32" spans="1:17" s="55" customFormat="1" ht="9" customHeight="1">
      <c r="A32" s="57"/>
      <c r="B32" s="58"/>
      <c r="C32" s="223"/>
      <c r="D32" s="67"/>
      <c r="E32" s="49"/>
      <c r="F32" s="59"/>
      <c r="G32" s="60" t="s">
        <v>14</v>
      </c>
      <c r="H32" s="61"/>
      <c r="I32" s="62">
        <f>UPPER(IF(OR(H32="a",H32="as"),E31,IF(OR(H32="b",H32="bs"),E33,)))</f>
      </c>
      <c r="J32" s="62"/>
      <c r="K32" s="49"/>
      <c r="L32" s="76"/>
      <c r="M32" s="71"/>
      <c r="N32" s="83"/>
      <c r="O32" s="52"/>
      <c r="P32" s="85"/>
      <c r="Q32" s="54"/>
    </row>
    <row r="33" spans="1:17" s="55" customFormat="1" ht="9" customHeight="1">
      <c r="A33" s="57">
        <v>14</v>
      </c>
      <c r="B33" s="45">
        <f>IF($D33="","",VLOOKUP($D33,'[6]女單準備名單'!$A$7:$P$22,15))</f>
        <v>0</v>
      </c>
      <c r="C33" s="222">
        <f>IF($D33="","",VLOOKUP($D33,'[6]女單準備名單'!$A$7:$P$22,16))</f>
        <v>0</v>
      </c>
      <c r="D33" s="46">
        <v>3</v>
      </c>
      <c r="E33" s="45" t="str">
        <f>UPPER(IF($D33="","",VLOOKUP($D33,'[6]女單準備名單'!$A$7:$P$22,2)))</f>
        <v>涂怡慶</v>
      </c>
      <c r="F33" s="45"/>
      <c r="G33" s="45" t="str">
        <f>IF($D33="","",VLOOKUP($D33,'[6]女單準備名單'!$A$7:$P$22,4))</f>
        <v>市立日新國小</v>
      </c>
      <c r="H33" s="64"/>
      <c r="I33" s="65"/>
      <c r="J33" s="66"/>
      <c r="K33" s="49"/>
      <c r="L33" s="76"/>
      <c r="M33" s="71"/>
      <c r="N33" s="83"/>
      <c r="O33" s="52"/>
      <c r="P33" s="85"/>
      <c r="Q33" s="54"/>
    </row>
    <row r="34" spans="1:17" s="55" customFormat="1" ht="9" customHeight="1">
      <c r="A34" s="57"/>
      <c r="B34" s="58"/>
      <c r="C34" s="223"/>
      <c r="D34" s="67"/>
      <c r="E34" s="49"/>
      <c r="F34" s="59"/>
      <c r="G34" s="49"/>
      <c r="H34" s="68"/>
      <c r="I34" s="60" t="s">
        <v>14</v>
      </c>
      <c r="J34" s="69"/>
      <c r="K34" s="62">
        <f>UPPER(IF(OR(J34="a",J34="as"),I32,IF(OR(J34="b",J34="bs"),I36,)))</f>
      </c>
      <c r="L34" s="81"/>
      <c r="M34" s="71"/>
      <c r="N34" s="83"/>
      <c r="O34" s="52"/>
      <c r="P34" s="85"/>
      <c r="Q34" s="54"/>
    </row>
    <row r="35" spans="1:17" s="55" customFormat="1" ht="9" customHeight="1">
      <c r="A35" s="57">
        <v>15</v>
      </c>
      <c r="B35" s="45">
        <f>IF($D35="","",VLOOKUP($D35,'[6]女單準備名單'!$A$7:$P$22,15))</f>
        <v>0</v>
      </c>
      <c r="C35" s="222">
        <f>IF($D35="","",VLOOKUP($D35,'[6]女單準備名單'!$A$7:$P$22,16))</f>
        <v>0</v>
      </c>
      <c r="D35" s="46">
        <v>15</v>
      </c>
      <c r="E35" s="45" t="str">
        <f>UPPER(IF($D35="","",VLOOKUP($D35,'[6]女單準備名單'!$A$7:$P$22,2)))</f>
        <v>BYE</v>
      </c>
      <c r="F35" s="45"/>
      <c r="G35" s="45"/>
      <c r="H35" s="48"/>
      <c r="I35" s="72"/>
      <c r="J35" s="73"/>
      <c r="K35" s="65"/>
      <c r="L35" s="71"/>
      <c r="M35" s="71"/>
      <c r="N35" s="71"/>
      <c r="O35" s="52"/>
      <c r="P35" s="85"/>
      <c r="Q35" s="54"/>
    </row>
    <row r="36" spans="1:17" s="55" customFormat="1" ht="9" customHeight="1">
      <c r="A36" s="57"/>
      <c r="B36" s="58"/>
      <c r="C36" s="223"/>
      <c r="D36" s="58"/>
      <c r="E36" s="49"/>
      <c r="F36" s="59"/>
      <c r="G36" s="60" t="s">
        <v>14</v>
      </c>
      <c r="H36" s="61"/>
      <c r="I36" s="62">
        <f>UPPER(IF(OR(H36="a",H36="as"),E35,IF(OR(H36="b",H36="bs"),E37,)))</f>
      </c>
      <c r="J36" s="75"/>
      <c r="K36" s="72"/>
      <c r="L36" s="71"/>
      <c r="M36" s="71"/>
      <c r="N36" s="71"/>
      <c r="O36" s="52"/>
      <c r="P36" s="85"/>
      <c r="Q36" s="54"/>
    </row>
    <row r="37" spans="1:17" s="55" customFormat="1" ht="9" customHeight="1">
      <c r="A37" s="44">
        <v>16</v>
      </c>
      <c r="B37" s="45"/>
      <c r="C37" s="222">
        <v>2</v>
      </c>
      <c r="D37" s="46">
        <v>1</v>
      </c>
      <c r="E37" s="47" t="str">
        <f>UPPER(IF($D37="","",VLOOKUP($D37,'[6]女單準備名單'!$A$7:$P$22,2)))</f>
        <v>林芳安</v>
      </c>
      <c r="F37" s="45"/>
      <c r="G37" s="47" t="str">
        <f>IF($D37="","",VLOOKUP($D37,'[6]女單準備名單'!$A$7:$P$22,4))</f>
        <v>國立屏東教大實小</v>
      </c>
      <c r="H37" s="77"/>
      <c r="I37" s="65"/>
      <c r="J37" s="49"/>
      <c r="K37" s="72"/>
      <c r="L37" s="71"/>
      <c r="M37" s="71"/>
      <c r="N37" s="71"/>
      <c r="O37" s="52"/>
      <c r="P37" s="85"/>
      <c r="Q37" s="54"/>
    </row>
    <row r="38" spans="1:17" s="55" customFormat="1" ht="9" customHeight="1">
      <c r="A38" s="86"/>
      <c r="B38" s="58"/>
      <c r="C38" s="223"/>
      <c r="D38" s="58"/>
      <c r="E38" s="78"/>
      <c r="F38" s="82"/>
      <c r="G38" s="49"/>
      <c r="H38" s="68"/>
      <c r="I38" s="49"/>
      <c r="J38" s="49"/>
      <c r="K38" s="72"/>
      <c r="L38" s="83"/>
      <c r="M38" s="83"/>
      <c r="N38" s="83"/>
      <c r="O38" s="87"/>
      <c r="P38" s="85"/>
      <c r="Q38" s="54"/>
    </row>
    <row r="39" spans="1:17" s="55" customFormat="1" ht="9" customHeight="1">
      <c r="A39" s="88"/>
      <c r="B39" s="89"/>
      <c r="C39" s="89"/>
      <c r="D39" s="90"/>
      <c r="E39" s="89"/>
      <c r="F39" s="89"/>
      <c r="G39" s="89"/>
      <c r="H39" s="90"/>
      <c r="I39" s="89"/>
      <c r="J39" s="89"/>
      <c r="K39" s="89"/>
      <c r="L39" s="91"/>
      <c r="M39" s="91"/>
      <c r="N39" s="91"/>
      <c r="O39" s="52"/>
      <c r="P39" s="53"/>
      <c r="Q39" s="54"/>
    </row>
    <row r="40" spans="1:17" s="55" customFormat="1" ht="9" customHeight="1">
      <c r="A40" s="86"/>
      <c r="B40" s="90"/>
      <c r="C40" s="90"/>
      <c r="D40" s="90"/>
      <c r="E40" s="89"/>
      <c r="F40" s="92"/>
      <c r="G40" s="93"/>
      <c r="H40" s="90"/>
      <c r="I40" s="89"/>
      <c r="J40" s="89"/>
      <c r="K40" s="89"/>
      <c r="L40" s="91"/>
      <c r="M40" s="91"/>
      <c r="N40" s="91"/>
      <c r="O40" s="52"/>
      <c r="P40" s="53"/>
      <c r="Q40" s="54"/>
    </row>
    <row r="41" spans="1:17" s="55" customFormat="1" ht="9" customHeight="1">
      <c r="A41" s="86"/>
      <c r="B41" s="89"/>
      <c r="C41" s="89"/>
      <c r="D41" s="90"/>
      <c r="E41" s="89"/>
      <c r="F41" s="89"/>
      <c r="G41" s="89"/>
      <c r="H41" s="90"/>
      <c r="I41" s="89"/>
      <c r="J41" s="94"/>
      <c r="K41" s="89"/>
      <c r="L41" s="91"/>
      <c r="M41" s="91"/>
      <c r="N41" s="91"/>
      <c r="O41" s="52"/>
      <c r="P41" s="53"/>
      <c r="Q41" s="54"/>
    </row>
    <row r="42" spans="1:17" s="55" customFormat="1" ht="9" customHeight="1">
      <c r="A42" s="86"/>
      <c r="B42" s="90"/>
      <c r="C42" s="90"/>
      <c r="D42" s="90"/>
      <c r="E42" s="89"/>
      <c r="F42" s="92"/>
      <c r="G42" s="89"/>
      <c r="H42" s="90"/>
      <c r="I42" s="93"/>
      <c r="J42" s="90"/>
      <c r="K42" s="89"/>
      <c r="L42" s="91"/>
      <c r="M42" s="91"/>
      <c r="N42" s="91"/>
      <c r="O42" s="52"/>
      <c r="P42" s="53"/>
      <c r="Q42" s="54"/>
    </row>
    <row r="43" spans="1:17" s="55" customFormat="1" ht="9" customHeight="1">
      <c r="A43" s="86"/>
      <c r="B43" s="89"/>
      <c r="C43" s="89"/>
      <c r="D43" s="90"/>
      <c r="E43" s="89"/>
      <c r="F43" s="89"/>
      <c r="G43" s="89"/>
      <c r="H43" s="90"/>
      <c r="I43" s="89"/>
      <c r="J43" s="89"/>
      <c r="K43" s="89"/>
      <c r="L43" s="91"/>
      <c r="M43" s="91"/>
      <c r="N43" s="91"/>
      <c r="O43" s="52"/>
      <c r="P43" s="53"/>
      <c r="Q43" s="95"/>
    </row>
    <row r="44" spans="1:17" s="55" customFormat="1" ht="9" customHeight="1">
      <c r="A44" s="86"/>
      <c r="B44" s="90"/>
      <c r="C44" s="90"/>
      <c r="D44" s="90"/>
      <c r="E44" s="89"/>
      <c r="F44" s="92"/>
      <c r="G44" s="93"/>
      <c r="H44" s="90"/>
      <c r="I44" s="89"/>
      <c r="J44" s="89"/>
      <c r="K44" s="89"/>
      <c r="L44" s="91"/>
      <c r="M44" s="91"/>
      <c r="N44" s="91"/>
      <c r="O44" s="52"/>
      <c r="P44" s="53"/>
      <c r="Q44" s="54"/>
    </row>
    <row r="45" spans="1:17" s="55" customFormat="1" ht="9" customHeight="1">
      <c r="A45" s="86"/>
      <c r="B45" s="89"/>
      <c r="C45" s="89"/>
      <c r="D45" s="90"/>
      <c r="E45" s="89"/>
      <c r="F45" s="89"/>
      <c r="G45" s="89"/>
      <c r="H45" s="90"/>
      <c r="I45" s="89"/>
      <c r="J45" s="89"/>
      <c r="K45" s="89"/>
      <c r="L45" s="91"/>
      <c r="M45" s="91"/>
      <c r="N45" s="91"/>
      <c r="O45" s="52"/>
      <c r="P45" s="53"/>
      <c r="Q45" s="54"/>
    </row>
    <row r="46" spans="1:17" s="55" customFormat="1" ht="9" customHeight="1">
      <c r="A46" s="86"/>
      <c r="B46" s="90"/>
      <c r="C46" s="90"/>
      <c r="D46" s="90"/>
      <c r="E46" s="89"/>
      <c r="F46" s="92"/>
      <c r="G46" s="89"/>
      <c r="H46" s="90"/>
      <c r="I46" s="89"/>
      <c r="J46" s="89"/>
      <c r="K46" s="93"/>
      <c r="L46" s="90"/>
      <c r="M46" s="89"/>
      <c r="N46" s="91"/>
      <c r="O46" s="52"/>
      <c r="P46" s="53"/>
      <c r="Q46" s="54"/>
    </row>
    <row r="47" spans="1:17" s="55" customFormat="1" ht="9" customHeight="1">
      <c r="A47" s="86"/>
      <c r="B47" s="89"/>
      <c r="C47" s="89"/>
      <c r="D47" s="90"/>
      <c r="E47" s="89"/>
      <c r="F47" s="89"/>
      <c r="G47" s="89"/>
      <c r="H47" s="90"/>
      <c r="I47" s="89"/>
      <c r="J47" s="89"/>
      <c r="K47" s="89"/>
      <c r="L47" s="91"/>
      <c r="M47" s="89"/>
      <c r="N47" s="91"/>
      <c r="O47" s="52"/>
      <c r="P47" s="53"/>
      <c r="Q47" s="54"/>
    </row>
    <row r="48" spans="1:17" s="55" customFormat="1" ht="9" customHeight="1">
      <c r="A48" s="86"/>
      <c r="B48" s="90"/>
      <c r="C48" s="90"/>
      <c r="D48" s="90"/>
      <c r="E48" s="89"/>
      <c r="F48" s="92"/>
      <c r="G48" s="93"/>
      <c r="H48" s="90"/>
      <c r="I48" s="89"/>
      <c r="J48" s="89"/>
      <c r="K48" s="89"/>
      <c r="L48" s="91"/>
      <c r="M48" s="91"/>
      <c r="N48" s="91"/>
      <c r="O48" s="52"/>
      <c r="P48" s="53"/>
      <c r="Q48" s="54"/>
    </row>
    <row r="49" spans="1:17" s="55" customFormat="1" ht="9" customHeight="1">
      <c r="A49" s="86"/>
      <c r="B49" s="89"/>
      <c r="C49" s="89"/>
      <c r="D49" s="90"/>
      <c r="E49" s="89"/>
      <c r="F49" s="89"/>
      <c r="G49" s="89"/>
      <c r="H49" s="90"/>
      <c r="I49" s="89"/>
      <c r="J49" s="94"/>
      <c r="K49" s="89"/>
      <c r="L49" s="91"/>
      <c r="M49" s="91"/>
      <c r="N49" s="91"/>
      <c r="O49" s="52"/>
      <c r="P49" s="53"/>
      <c r="Q49" s="54"/>
    </row>
    <row r="50" spans="1:17" s="55" customFormat="1" ht="9" customHeight="1">
      <c r="A50" s="86"/>
      <c r="B50" s="90"/>
      <c r="C50" s="90"/>
      <c r="D50" s="90"/>
      <c r="E50" s="89"/>
      <c r="F50" s="92"/>
      <c r="G50" s="89"/>
      <c r="H50" s="90"/>
      <c r="I50" s="93"/>
      <c r="J50" s="90"/>
      <c r="K50" s="89"/>
      <c r="L50" s="91"/>
      <c r="M50" s="91"/>
      <c r="N50" s="91"/>
      <c r="O50" s="52"/>
      <c r="P50" s="53"/>
      <c r="Q50" s="54"/>
    </row>
    <row r="51" spans="1:17" s="55" customFormat="1" ht="9" customHeight="1">
      <c r="A51" s="86"/>
      <c r="B51" s="89"/>
      <c r="C51" s="89"/>
      <c r="D51" s="90"/>
      <c r="E51" s="89"/>
      <c r="F51" s="89"/>
      <c r="G51" s="89"/>
      <c r="H51" s="90"/>
      <c r="I51" s="89"/>
      <c r="J51" s="89"/>
      <c r="K51" s="89"/>
      <c r="L51" s="91"/>
      <c r="M51" s="91"/>
      <c r="N51" s="91"/>
      <c r="O51" s="52"/>
      <c r="P51" s="53"/>
      <c r="Q51" s="54"/>
    </row>
    <row r="52" spans="1:17" s="55" customFormat="1" ht="9" customHeight="1">
      <c r="A52" s="86"/>
      <c r="B52" s="90"/>
      <c r="C52" s="90"/>
      <c r="D52" s="90"/>
      <c r="E52" s="89"/>
      <c r="F52" s="92"/>
      <c r="G52" s="93"/>
      <c r="H52" s="90"/>
      <c r="I52" s="89"/>
      <c r="J52" s="89"/>
      <c r="K52" s="89"/>
      <c r="L52" s="91"/>
      <c r="M52" s="91"/>
      <c r="N52" s="91"/>
      <c r="O52" s="52"/>
      <c r="P52" s="53"/>
      <c r="Q52" s="54"/>
    </row>
    <row r="53" spans="1:17" s="55" customFormat="1" ht="9" customHeight="1">
      <c r="A53" s="88"/>
      <c r="B53" s="89"/>
      <c r="C53" s="89"/>
      <c r="D53" s="90"/>
      <c r="E53" s="89"/>
      <c r="F53" s="89"/>
      <c r="G53" s="89"/>
      <c r="H53" s="90"/>
      <c r="I53" s="89"/>
      <c r="J53" s="89"/>
      <c r="K53" s="89"/>
      <c r="L53" s="89"/>
      <c r="M53" s="96"/>
      <c r="N53" s="96"/>
      <c r="O53" s="52"/>
      <c r="P53" s="53"/>
      <c r="Q53" s="54"/>
    </row>
    <row r="54" spans="1:17" s="55" customFormat="1" ht="9" customHeight="1">
      <c r="A54" s="86"/>
      <c r="B54" s="58"/>
      <c r="C54" s="58"/>
      <c r="D54" s="58"/>
      <c r="E54" s="78"/>
      <c r="F54" s="82"/>
      <c r="G54" s="49"/>
      <c r="H54" s="68"/>
      <c r="I54" s="49"/>
      <c r="J54" s="49"/>
      <c r="K54" s="72"/>
      <c r="L54" s="83"/>
      <c r="M54" s="83"/>
      <c r="N54" s="83"/>
      <c r="O54" s="87"/>
      <c r="P54" s="85"/>
      <c r="Q54" s="54"/>
    </row>
    <row r="55" spans="1:17" s="55" customFormat="1" ht="9" customHeight="1">
      <c r="A55" s="88"/>
      <c r="B55" s="89"/>
      <c r="C55" s="89"/>
      <c r="D55" s="90"/>
      <c r="E55" s="89"/>
      <c r="F55" s="89"/>
      <c r="G55" s="89"/>
      <c r="H55" s="90"/>
      <c r="I55" s="89"/>
      <c r="J55" s="89"/>
      <c r="K55" s="89"/>
      <c r="L55" s="91"/>
      <c r="M55" s="91"/>
      <c r="N55" s="91"/>
      <c r="O55" s="52"/>
      <c r="P55" s="53"/>
      <c r="Q55" s="54"/>
    </row>
    <row r="56" spans="1:17" s="55" customFormat="1" ht="9" customHeight="1">
      <c r="A56" s="86"/>
      <c r="B56" s="90"/>
      <c r="C56" s="90"/>
      <c r="D56" s="90"/>
      <c r="E56" s="89"/>
      <c r="F56" s="92"/>
      <c r="G56" s="93"/>
      <c r="H56" s="90"/>
      <c r="I56" s="89"/>
      <c r="J56" s="89"/>
      <c r="K56" s="89"/>
      <c r="L56" s="91"/>
      <c r="M56" s="91"/>
      <c r="N56" s="91"/>
      <c r="O56" s="52"/>
      <c r="P56" s="53"/>
      <c r="Q56" s="54"/>
    </row>
    <row r="57" spans="1:17" s="55" customFormat="1" ht="9" customHeight="1">
      <c r="A57" s="86"/>
      <c r="B57" s="89"/>
      <c r="C57" s="89"/>
      <c r="D57" s="90"/>
      <c r="E57" s="89"/>
      <c r="F57" s="89"/>
      <c r="G57" s="89"/>
      <c r="H57" s="90"/>
      <c r="I57" s="89"/>
      <c r="J57" s="94"/>
      <c r="K57" s="89"/>
      <c r="L57" s="91"/>
      <c r="M57" s="91"/>
      <c r="N57" s="91"/>
      <c r="O57" s="52"/>
      <c r="P57" s="53"/>
      <c r="Q57" s="54"/>
    </row>
    <row r="58" spans="1:17" s="55" customFormat="1" ht="9" customHeight="1">
      <c r="A58" s="86"/>
      <c r="B58" s="90"/>
      <c r="C58" s="90"/>
      <c r="D58" s="90"/>
      <c r="E58" s="89"/>
      <c r="F58" s="92"/>
      <c r="G58" s="89"/>
      <c r="H58" s="90"/>
      <c r="I58" s="93"/>
      <c r="J58" s="90"/>
      <c r="K58" s="89"/>
      <c r="L58" s="91"/>
      <c r="M58" s="91"/>
      <c r="N58" s="91"/>
      <c r="O58" s="52"/>
      <c r="P58" s="53"/>
      <c r="Q58" s="54"/>
    </row>
    <row r="59" spans="1:17" s="55" customFormat="1" ht="9" customHeight="1">
      <c r="A59" s="86"/>
      <c r="B59" s="89"/>
      <c r="C59" s="89"/>
      <c r="D59" s="90"/>
      <c r="E59" s="89"/>
      <c r="F59" s="89"/>
      <c r="G59" s="89"/>
      <c r="H59" s="90"/>
      <c r="I59" s="89"/>
      <c r="J59" s="89"/>
      <c r="K59" s="89"/>
      <c r="L59" s="91"/>
      <c r="M59" s="91"/>
      <c r="N59" s="91"/>
      <c r="O59" s="52"/>
      <c r="P59" s="53"/>
      <c r="Q59" s="95"/>
    </row>
    <row r="60" spans="1:17" s="55" customFormat="1" ht="9" customHeight="1">
      <c r="A60" s="86"/>
      <c r="B60" s="90"/>
      <c r="C60" s="90"/>
      <c r="D60" s="90"/>
      <c r="E60" s="89"/>
      <c r="F60" s="92"/>
      <c r="G60" s="93"/>
      <c r="H60" s="90"/>
      <c r="I60" s="89"/>
      <c r="J60" s="89"/>
      <c r="K60" s="89"/>
      <c r="L60" s="91"/>
      <c r="M60" s="91"/>
      <c r="N60" s="91"/>
      <c r="O60" s="52"/>
      <c r="P60" s="53"/>
      <c r="Q60" s="54"/>
    </row>
    <row r="61" spans="1:17" s="55" customFormat="1" ht="9" customHeight="1">
      <c r="A61" s="86"/>
      <c r="B61" s="89"/>
      <c r="C61" s="89"/>
      <c r="D61" s="90"/>
      <c r="E61" s="89"/>
      <c r="F61" s="89"/>
      <c r="G61" s="89"/>
      <c r="H61" s="90"/>
      <c r="I61" s="89"/>
      <c r="J61" s="89"/>
      <c r="K61" s="89"/>
      <c r="L61" s="91"/>
      <c r="M61" s="91"/>
      <c r="N61" s="91"/>
      <c r="O61" s="52"/>
      <c r="P61" s="53"/>
      <c r="Q61" s="54"/>
    </row>
    <row r="62" spans="1:17" s="55" customFormat="1" ht="9" customHeight="1">
      <c r="A62" s="86"/>
      <c r="B62" s="90"/>
      <c r="C62" s="90"/>
      <c r="D62" s="90"/>
      <c r="E62" s="89"/>
      <c r="F62" s="92"/>
      <c r="G62" s="89"/>
      <c r="H62" s="90"/>
      <c r="I62" s="89"/>
      <c r="J62" s="89"/>
      <c r="K62" s="93"/>
      <c r="L62" s="90"/>
      <c r="M62" s="89"/>
      <c r="N62" s="91"/>
      <c r="O62" s="52"/>
      <c r="P62" s="53"/>
      <c r="Q62" s="54"/>
    </row>
    <row r="63" spans="1:17" s="55" customFormat="1" ht="9" customHeight="1">
      <c r="A63" s="86"/>
      <c r="B63" s="89"/>
      <c r="C63" s="89"/>
      <c r="D63" s="90"/>
      <c r="E63" s="89"/>
      <c r="F63" s="89"/>
      <c r="G63" s="89"/>
      <c r="H63" s="90"/>
      <c r="I63" s="89"/>
      <c r="J63" s="89"/>
      <c r="K63" s="89"/>
      <c r="L63" s="91"/>
      <c r="M63" s="89"/>
      <c r="N63" s="91"/>
      <c r="O63" s="52"/>
      <c r="P63" s="53"/>
      <c r="Q63" s="54"/>
    </row>
    <row r="64" spans="1:17" s="55" customFormat="1" ht="9" customHeight="1">
      <c r="A64" s="86"/>
      <c r="B64" s="90"/>
      <c r="C64" s="90"/>
      <c r="D64" s="90"/>
      <c r="E64" s="89"/>
      <c r="F64" s="92"/>
      <c r="G64" s="93"/>
      <c r="H64" s="90"/>
      <c r="I64" s="89"/>
      <c r="J64" s="89"/>
      <c r="K64" s="89"/>
      <c r="L64" s="91"/>
      <c r="M64" s="91"/>
      <c r="N64" s="91"/>
      <c r="O64" s="52"/>
      <c r="P64" s="53"/>
      <c r="Q64" s="54"/>
    </row>
    <row r="65" spans="1:17" s="55" customFormat="1" ht="9" customHeight="1">
      <c r="A65" s="86"/>
      <c r="B65" s="89"/>
      <c r="C65" s="89"/>
      <c r="D65" s="90"/>
      <c r="E65" s="89"/>
      <c r="F65" s="89"/>
      <c r="G65" s="89"/>
      <c r="H65" s="90"/>
      <c r="I65" s="89"/>
      <c r="J65" s="94"/>
      <c r="K65" s="89"/>
      <c r="L65" s="91"/>
      <c r="M65" s="91"/>
      <c r="N65" s="91"/>
      <c r="O65" s="52"/>
      <c r="P65" s="53"/>
      <c r="Q65" s="54"/>
    </row>
    <row r="66" spans="1:17" s="55" customFormat="1" ht="9" customHeight="1">
      <c r="A66" s="86"/>
      <c r="B66" s="90"/>
      <c r="C66" s="90"/>
      <c r="D66" s="90"/>
      <c r="E66" s="89"/>
      <c r="F66" s="92"/>
      <c r="G66" s="89"/>
      <c r="H66" s="90"/>
      <c r="I66" s="93"/>
      <c r="J66" s="90"/>
      <c r="K66" s="89"/>
      <c r="L66" s="91"/>
      <c r="M66" s="91"/>
      <c r="N66" s="91"/>
      <c r="O66" s="52"/>
      <c r="P66" s="53"/>
      <c r="Q66" s="54"/>
    </row>
    <row r="67" spans="1:17" s="55" customFormat="1" ht="9" customHeight="1">
      <c r="A67" s="86"/>
      <c r="B67" s="89"/>
      <c r="C67" s="89"/>
      <c r="D67" s="90"/>
      <c r="E67" s="89"/>
      <c r="F67" s="89"/>
      <c r="G67" s="89"/>
      <c r="H67" s="90"/>
      <c r="I67" s="89"/>
      <c r="J67" s="89"/>
      <c r="K67" s="89"/>
      <c r="L67" s="91"/>
      <c r="M67" s="91"/>
      <c r="N67" s="91"/>
      <c r="O67" s="52"/>
      <c r="P67" s="53"/>
      <c r="Q67" s="54"/>
    </row>
  </sheetData>
  <sheetProtection/>
  <mergeCells count="1">
    <mergeCell ref="A4:C4"/>
  </mergeCells>
  <conditionalFormatting sqref="F67:G67 F51:G51 F53:G53 F39:G39 F41:G41 F43:G43 F45:G45 F47:G47 F23 F25 F27 F29 F31 F33 F35 F37 F49:G49 F55:G55 F57:G57 F59:G59 F61:G61 F63:G63 F65:G65 F7 F9 F11 F13 F15 F17 F19 F21">
    <cfRule type="expression" priority="14" dxfId="5" stopIfTrue="1">
      <formula>AND($D7&lt;9,$C7&gt;0)</formula>
    </cfRule>
  </conditionalFormatting>
  <conditionalFormatting sqref="G40 G60 I50 G24 G48 G32 I58 G36 G56 I66 G64 I10 K46 G28 K14 I18 I26 I34 K30 K62 G44 I42 G52 G8 G16 G20 G12 M22">
    <cfRule type="expression" priority="11" dxfId="12" stopIfTrue="1">
      <formula>AND($M$1="CU",G8="Umpire")</formula>
    </cfRule>
    <cfRule type="expression" priority="12" dxfId="11" stopIfTrue="1">
      <formula>AND($M$1="CU",G8&lt;&gt;"Umpire",H8&lt;&gt;"")</formula>
    </cfRule>
    <cfRule type="expression" priority="13" dxfId="10" stopIfTrue="1">
      <formula>AND($M$1="CU",G8&lt;&gt;"Umpire")</formula>
    </cfRule>
  </conditionalFormatting>
  <conditionalFormatting sqref="D53 D47 D45 D43 D41 D39 D67 D49 D65 D63 D61 D59 D57 D55 D51">
    <cfRule type="expression" priority="10" dxfId="0" stopIfTrue="1">
      <formula>AND($D39&lt;9,$C39&gt;0)</formula>
    </cfRule>
  </conditionalFormatting>
  <conditionalFormatting sqref="E55 E57 E59 E61 E63 E65 E67 E39 E41 E43 E45 E47 E49 E51 E53">
    <cfRule type="cellIs" priority="8" dxfId="1" operator="equal" stopIfTrue="1">
      <formula>"Bye"</formula>
    </cfRule>
    <cfRule type="expression" priority="9" dxfId="5" stopIfTrue="1">
      <formula>AND($D39&lt;9,$C39&gt;0)</formula>
    </cfRule>
  </conditionalFormatting>
  <conditionalFormatting sqref="K10 K18 K26 K34 M30 M62 K58 K66 M14 M46 K42 K50 O22 I8 I12 I16 I20 I24 I28 I32 I36 I56 I60 I64 I40 I44 I48 I52">
    <cfRule type="expression" priority="6" dxfId="5" stopIfTrue="1">
      <formula>H8="as"</formula>
    </cfRule>
    <cfRule type="expression" priority="7" dxfId="5" stopIfTrue="1">
      <formula>H8="bs"</formula>
    </cfRule>
  </conditionalFormatting>
  <conditionalFormatting sqref="B7 B9 B11 B13 B15 B17 B19 B21 B23 B25 B27 B29 B31 B33 B35 B37 B55 B57 B59 B61 B63 B65 B67 B39 B41 B43 B45 B47 B49 B51 B53">
    <cfRule type="cellIs" priority="4" dxfId="3" operator="equal" stopIfTrue="1">
      <formula>"QA"</formula>
    </cfRule>
    <cfRule type="cellIs" priority="5" dxfId="3" operator="equal" stopIfTrue="1">
      <formula>"DA"</formula>
    </cfRule>
  </conditionalFormatting>
  <conditionalFormatting sqref="H8 H12 H16 H20 H24 H28 H32 H36 L30 L14 J10 J34 J18 J26 N22">
    <cfRule type="expression" priority="3" dxfId="2" stopIfTrue="1">
      <formula>$M$1="CU"</formula>
    </cfRule>
  </conditionalFormatting>
  <conditionalFormatting sqref="E35 E37 E25 E33 E31 E29 E27 E23 E19 E21 E9 E17 E15 E13 E11 E7">
    <cfRule type="cellIs" priority="2" dxfId="1" operator="equal" stopIfTrue="1">
      <formula>"Bye"</formula>
    </cfRule>
  </conditionalFormatting>
  <conditionalFormatting sqref="D7 D9 D11 D13 D15 D17 D19 D21 D23 D25 D27 D29 D31 D33 D35 D37">
    <cfRule type="expression" priority="1" dxfId="0" stopIfTrue="1">
      <formula>$D7&lt;5</formula>
    </cfRule>
  </conditionalFormatting>
  <dataValidations count="1">
    <dataValidation type="list" allowBlank="1" showInputMessage="1" sqref="G40 I66 G56 G44 G36 G52 G60 G48 G24 G28 G64 G32 G20 G8 G12 G16 I58 K30 K62 I34 I26 I18 I10 K14 I50 I42 K46 M22">
      <formula1>$S$7:$S$16</formula1>
    </dataValidation>
  </dataValidations>
  <printOptions horizontalCentered="1"/>
  <pageMargins left="0.35433070866141736" right="0.35433070866141736" top="0.3937007874015748" bottom="0.3937007874015748"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N80</dc:creator>
  <cp:keywords/>
  <dc:description/>
  <cp:lastModifiedBy>Admin</cp:lastModifiedBy>
  <cp:lastPrinted>2016-12-29T14:23:51Z</cp:lastPrinted>
  <dcterms:created xsi:type="dcterms:W3CDTF">2016-12-25T09:21:42Z</dcterms:created>
  <dcterms:modified xsi:type="dcterms:W3CDTF">2017-01-03T03:30:08Z</dcterms:modified>
  <cp:category/>
  <cp:version/>
  <cp:contentType/>
  <cp:contentStatus/>
</cp:coreProperties>
</file>