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91" windowWidth="11835" windowHeight="6780" tabRatio="721" firstSheet="2" activeTab="2"/>
  </bookViews>
  <sheets>
    <sheet name="Week SetUp" sheetId="1" state="hidden" r:id="rId1"/>
    <sheet name="五男準備名單" sheetId="2" state="hidden" r:id="rId2"/>
    <sheet name="五男籤表" sheetId="3" r:id="rId3"/>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'五男籤表'!$A$1:$P$71</definedName>
    <definedName name="_xlnm.Print_Titles" localSheetId="1">'五男準備名單'!$1:$6</definedName>
  </definedNames>
  <calcPr fullCalcOnLoad="1"/>
</workbook>
</file>

<file path=xl/comments2.xml><?xml version="1.0" encoding="utf-8"?>
<comments xmlns="http://schemas.openxmlformats.org/spreadsheetml/2006/main">
  <authors>
    <author>Anders Wennberg</author>
  </authors>
  <commentList>
    <comment ref="O6" authorId="0">
      <text>
        <r>
          <rPr>
            <b/>
            <sz val="8"/>
            <rFont val="Tahoma"/>
            <family val="2"/>
          </rPr>
          <t>Determine the player's final Acceptance Status:
QA= Direct Acceptance in Qual.
WC=Wild Card in Qualifying
MD= Moved into Main Draw (as a result of a Late Withdrawal or as a Special Exempt)</t>
        </r>
      </text>
    </comment>
    <comment ref="R6" authorId="0">
      <text>
        <r>
          <rPr>
            <b/>
            <sz val="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<sst xmlns="http://schemas.openxmlformats.org/spreadsheetml/2006/main" count="311" uniqueCount="195">
  <si>
    <t>FILL IN ALL GREEN FIELDS BELOW</t>
  </si>
  <si>
    <t>DO NOT DELETE THIS PAGE !!!</t>
  </si>
  <si>
    <t>Event Category</t>
  </si>
  <si>
    <t>City, Country</t>
  </si>
  <si>
    <t>All rights reserved. Reproduction of this work in whole or in part, without the prior permission of the ITF is prohibited.</t>
  </si>
  <si>
    <t>DO NO DELETE THIS PAGE IF YOU ARE USING LINK-IN'S TO THE DRAW</t>
  </si>
  <si>
    <t>Line</t>
  </si>
  <si>
    <t>Date of birth Day/Mth/Yr</t>
  </si>
  <si>
    <t>Accept status</t>
  </si>
  <si>
    <t>St.</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</si>
  <si>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</si>
  <si>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</si>
  <si>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</si>
  <si>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</si>
  <si>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</si>
  <si>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</si>
  <si>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</si>
  <si>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</si>
  <si>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</si>
  <si>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</si>
  <si>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</si>
  <si>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</si>
  <si>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</si>
  <si>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</si>
  <si>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</si>
  <si>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</si>
  <si>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</si>
  <si>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</si>
  <si>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</si>
  <si>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</si>
  <si>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</si>
  <si>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</si>
  <si>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</si>
  <si>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</si>
  <si>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</si>
  <si>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</si>
  <si>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</si>
  <si>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</si>
  <si>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</si>
  <si>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</si>
  <si>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</si>
  <si>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</si>
  <si>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</si>
  <si>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</si>
  <si>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</si>
  <si>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</si>
  <si>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</si>
  <si>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</si>
  <si>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</si>
  <si>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</si>
  <si>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9</t>
  </si>
  <si>
    <t>10</t>
  </si>
  <si>
    <t>11</t>
  </si>
  <si>
    <t>12</t>
  </si>
  <si>
    <t>13</t>
  </si>
  <si>
    <t>14</t>
  </si>
  <si>
    <t>15</t>
  </si>
  <si>
    <t>16</t>
  </si>
  <si>
    <t>17</t>
  </si>
  <si>
    <t>18</t>
  </si>
  <si>
    <t>19</t>
  </si>
  <si>
    <t>20</t>
  </si>
  <si>
    <t>21</t>
  </si>
  <si>
    <t>22</t>
  </si>
  <si>
    <t>23</t>
  </si>
  <si>
    <t>24</t>
  </si>
  <si>
    <t>25</t>
  </si>
  <si>
    <t>26</t>
  </si>
  <si>
    <t>27</t>
  </si>
  <si>
    <t>28</t>
  </si>
  <si>
    <t>29</t>
  </si>
  <si>
    <t>30</t>
  </si>
  <si>
    <t>31</t>
  </si>
  <si>
    <t>32</t>
  </si>
  <si>
    <t>Umpire</t>
  </si>
  <si>
    <t>ITF Referee</t>
  </si>
  <si>
    <t>Copyright © ITF Limited, trading as the International Tennis Federation, 2002</t>
  </si>
  <si>
    <t>Tournament Title (full name)</t>
  </si>
  <si>
    <t>Inquiries and comments to:</t>
  </si>
  <si>
    <t>anders.wennberg@itftennis.com</t>
  </si>
  <si>
    <t>Week of (Monday). Use format, 15/01/2202 (day/month/year)</t>
  </si>
  <si>
    <t>Junior Week SetUp page</t>
  </si>
  <si>
    <t>Group</t>
  </si>
  <si>
    <t>ITF Referee's signature</t>
  </si>
  <si>
    <t>ITF 18
Ranking</t>
  </si>
  <si>
    <t>Pro-
Ranking</t>
  </si>
  <si>
    <t>Other ordering</t>
  </si>
  <si>
    <t>Seed
Position</t>
  </si>
  <si>
    <t>Signed-in
Yes</t>
  </si>
  <si>
    <t>AccSort</t>
  </si>
  <si>
    <t>Criterium
Sort</t>
  </si>
  <si>
    <t>Seed Sort</t>
  </si>
  <si>
    <t>Finalist 1:</t>
  </si>
  <si>
    <t>Finalist 2:</t>
  </si>
  <si>
    <t>ITF Tournament Calendar designation</t>
  </si>
  <si>
    <t>On
Accept. List
Yes</t>
  </si>
  <si>
    <t>2002 v1.0</t>
  </si>
  <si>
    <t>日期</t>
  </si>
  <si>
    <t>級別</t>
  </si>
  <si>
    <t>裁判長</t>
  </si>
  <si>
    <t>排名</t>
  </si>
  <si>
    <t>種子</t>
  </si>
  <si>
    <t>姓名</t>
  </si>
  <si>
    <t>學校</t>
  </si>
  <si>
    <t>第二輪</t>
  </si>
  <si>
    <t>第三輪</t>
  </si>
  <si>
    <t>半準決賽</t>
  </si>
  <si>
    <t/>
  </si>
  <si>
    <t>準決賽</t>
  </si>
  <si>
    <t>決賽</t>
  </si>
  <si>
    <t>冠軍</t>
  </si>
  <si>
    <t>地點</t>
  </si>
  <si>
    <t>時間</t>
  </si>
  <si>
    <t xml:space="preserve"> </t>
  </si>
  <si>
    <t>男子單打(64)</t>
  </si>
  <si>
    <t>2013/03/02~03/09</t>
  </si>
  <si>
    <t>湯燊</t>
  </si>
  <si>
    <t>12/25</t>
  </si>
  <si>
    <t>周文毅</t>
  </si>
  <si>
    <t>12/18</t>
  </si>
  <si>
    <t>何冠穎</t>
  </si>
  <si>
    <t>12/110</t>
  </si>
  <si>
    <t>周順德</t>
  </si>
  <si>
    <t>12/43</t>
  </si>
  <si>
    <t>蔡丞翔</t>
  </si>
  <si>
    <t>賴禹舜</t>
  </si>
  <si>
    <t>12/36</t>
  </si>
  <si>
    <t>李聿翔</t>
  </si>
  <si>
    <t>吳淙宇</t>
  </si>
  <si>
    <t>鄭騏皓</t>
  </si>
  <si>
    <t>陳堃富</t>
  </si>
  <si>
    <t>盧宇潔</t>
  </si>
  <si>
    <t>12/118</t>
  </si>
  <si>
    <t>楊易</t>
  </si>
  <si>
    <t>許向廷</t>
  </si>
  <si>
    <t>吳奉錡</t>
  </si>
  <si>
    <t>吳定寰</t>
  </si>
  <si>
    <t>劉泰宏</t>
  </si>
  <si>
    <t>陳翊綸</t>
  </si>
  <si>
    <t>尹法中</t>
  </si>
  <si>
    <t>歐宸華</t>
  </si>
  <si>
    <t>吳旻瑋</t>
  </si>
  <si>
    <t>廖冠尹</t>
  </si>
  <si>
    <t>唐郡</t>
  </si>
  <si>
    <t>12/92</t>
  </si>
  <si>
    <t>陳子新</t>
  </si>
  <si>
    <t>蔡建庭</t>
  </si>
  <si>
    <t>陳彥儒</t>
  </si>
  <si>
    <t>鄭惟鴻</t>
  </si>
  <si>
    <t>許景仲</t>
  </si>
  <si>
    <t>汪彥廷</t>
  </si>
  <si>
    <t>賴彥綸</t>
  </si>
  <si>
    <t>周紹中</t>
  </si>
  <si>
    <t>曹浩瑋</t>
  </si>
  <si>
    <t>曾右承</t>
  </si>
  <si>
    <t>陳宥任</t>
  </si>
  <si>
    <t>鄭文奕</t>
  </si>
  <si>
    <t>林弘程</t>
  </si>
  <si>
    <t>12/149</t>
  </si>
  <si>
    <t>李翊誠</t>
  </si>
  <si>
    <t>蕭亦霖</t>
  </si>
  <si>
    <t>林佑宸</t>
  </si>
  <si>
    <t>黃恩澤</t>
  </si>
  <si>
    <t>陳昊</t>
  </si>
  <si>
    <t>李朝裕</t>
  </si>
  <si>
    <t>中山網球場</t>
  </si>
  <si>
    <t>105/2/17~2/23</t>
  </si>
  <si>
    <t>第十四屆福興盃全國大專暨青少年網球錦標賽</t>
  </si>
  <si>
    <t>蔡帥成</t>
  </si>
  <si>
    <t>縣立潮昇國小</t>
  </si>
  <si>
    <t>市立中山國小</t>
  </si>
  <si>
    <t>市立莒光國小</t>
  </si>
  <si>
    <t>市立新甲國小</t>
  </si>
  <si>
    <t>市立大港國小</t>
  </si>
  <si>
    <t>市立三民區民族國小</t>
  </si>
  <si>
    <t>私立華盛頓國小</t>
  </si>
  <si>
    <t>市立陽明國小</t>
  </si>
  <si>
    <t>市立三民國小</t>
  </si>
  <si>
    <t>縣立花壇國小</t>
  </si>
  <si>
    <t>市立黎明國小</t>
  </si>
  <si>
    <t>市立鳥松國小</t>
  </si>
  <si>
    <t>市立龍潭國小</t>
  </si>
  <si>
    <t>12/40</t>
  </si>
  <si>
    <t>12/191</t>
  </si>
  <si>
    <t>12/22</t>
  </si>
  <si>
    <t>12/134</t>
  </si>
  <si>
    <t>男單準備名單</t>
  </si>
  <si>
    <t>BYE</t>
  </si>
  <si>
    <t>五年級男生</t>
  </si>
  <si>
    <t>楊昕昱</t>
  </si>
  <si>
    <t>W/O</t>
  </si>
  <si>
    <t>W/O</t>
  </si>
  <si>
    <t>楊昕昱</t>
  </si>
  <si>
    <t>65(2)</t>
  </si>
  <si>
    <t>80</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</si>
</sst>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quot;$&quot;* #,##0_);_(&quot;$&quot;* \(#,##0\);_(&quot;$&quot;* &quot;-&quot;_);_(@_)"/>
    <numFmt numFmtId="191" formatCode="_(* #,##0_);_(* \(#,##0\);_(* &quot;-&quot;_);_(@_)"/>
    <numFmt numFmtId="192" formatCode="_(* #,##0.00_);_(* \(#,##0.00\);_(* &quot;-&quot;??_);_(@_)"/>
    <numFmt numFmtId="193" formatCode="d/mmm/yy"/>
    <numFmt numFmtId="194" formatCode="0.000"/>
    <numFmt numFmtId="195" formatCode="&quot;$&quot;#,##0.00"/>
    <numFmt numFmtId="196" formatCode="&quot;$&quot;#,##0"/>
    <numFmt numFmtId="197" formatCode="0.0000"/>
    <numFmt numFmtId="198" formatCode="[$$-409]#,##0.00"/>
    <numFmt numFmtId="199" formatCode=";;;"/>
    <numFmt numFmtId="200" formatCode="#,##0.0000"/>
    <numFmt numFmtId="201" formatCode="d/m/yy"/>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0_ ;\-0\ "/>
    <numFmt numFmtId="209" formatCode="00000"/>
    <numFmt numFmtId="210" formatCode="m/d/yy\ h:mm"/>
    <numFmt numFmtId="211" formatCode="h:mm"/>
    <numFmt numFmtId="212" formatCode="&quot;$&quot;#,##0_);\(&quot;$&quot;#,##0\)"/>
    <numFmt numFmtId="213" formatCode="&quot;$&quot;#,##0_);[Red]\(&quot;$&quot;#,##0\)"/>
    <numFmt numFmtId="214" formatCode="&quot;$&quot;#,##0.00_);\(&quot;$&quot;#,##0.00\)"/>
    <numFmt numFmtId="215" formatCode="&quot;$&quot;#,##0.00_);[Red]\(&quot;$&quot;#,##0.00\)"/>
    <numFmt numFmtId="216" formatCode="_(&quot;$&quot;* #,##0.00_);_(&quot;$&quot;* \(#,##0.00\);_(&quot;$&quot;* &quot;-&quot;??_);_(@_)"/>
    <numFmt numFmtId="217" formatCode="0.0"/>
    <numFmt numFmtId="218" formatCode="d/mmm"/>
    <numFmt numFmtId="219" formatCode="0.0%"/>
    <numFmt numFmtId="220" formatCode="#\ ?/2"/>
    <numFmt numFmtId="221" formatCode="000"/>
    <numFmt numFmtId="222" formatCode="&quot;$&quot;#,##0.0000"/>
    <numFmt numFmtId="223" formatCode="mm/dd/yy"/>
    <numFmt numFmtId="224" formatCode="&quot;Ja&quot;;&quot;Ja&quot;;&quot;Nej&quot;"/>
    <numFmt numFmtId="225" formatCode="&quot;Sant&quot;;&quot;Sant&quot;;&quot;Falskt&quot;"/>
    <numFmt numFmtId="226" formatCode="&quot;På&quot;;&quot;På&quot;;&quot;Av&quot;"/>
    <numFmt numFmtId="227" formatCode="m&quot;月&quot;d&quot;日&quot;"/>
  </numFmts>
  <fonts count="80">
    <font>
      <sz val="10"/>
      <name val="Arial"/>
      <family val="2"/>
    </font>
    <font>
      <b/>
      <sz val="10"/>
      <name val="Arial"/>
      <family val="2"/>
    </font>
    <font>
      <i/>
      <sz val="10"/>
      <name val="Arial"/>
      <family val="2"/>
    </font>
    <font>
      <b/>
      <i/>
      <sz val="10"/>
      <name val="Arial"/>
      <family val="2"/>
    </font>
    <font>
      <sz val="7"/>
      <name val="Arial"/>
      <family val="2"/>
    </font>
    <font>
      <sz val="7"/>
      <color indexed="8"/>
      <name val="Arial"/>
      <family val="2"/>
    </font>
    <font>
      <sz val="7"/>
      <color indexed="9"/>
      <name val="Arial"/>
      <family val="2"/>
    </font>
    <font>
      <b/>
      <sz val="8"/>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sz val="6"/>
      <color indexed="8"/>
      <name val="Arial"/>
      <family val="2"/>
    </font>
    <font>
      <sz val="8.5"/>
      <name val="Arial"/>
      <family val="2"/>
    </font>
    <font>
      <sz val="8.5"/>
      <color indexed="8"/>
      <name val="Arial"/>
      <family val="2"/>
    </font>
    <font>
      <b/>
      <sz val="8.5"/>
      <name val="Arial"/>
      <family val="2"/>
    </font>
    <font>
      <b/>
      <sz val="14"/>
      <name val="Arial"/>
      <family val="2"/>
    </font>
    <font>
      <sz val="8"/>
      <name val="Arial"/>
      <family val="2"/>
    </font>
    <font>
      <b/>
      <sz val="9"/>
      <name val="Arial"/>
      <family val="2"/>
    </font>
    <font>
      <sz val="9"/>
      <name val="Arial"/>
      <family val="2"/>
    </font>
    <font>
      <b/>
      <sz val="14"/>
      <color indexed="8"/>
      <name val="Arial"/>
      <family val="2"/>
    </font>
    <font>
      <sz val="10"/>
      <color indexed="8"/>
      <name val="Arial"/>
      <family val="2"/>
    </font>
    <font>
      <b/>
      <sz val="10"/>
      <color indexed="8"/>
      <name val="Arial"/>
      <family val="2"/>
    </font>
    <font>
      <b/>
      <sz val="7"/>
      <name val="Arial"/>
      <family val="2"/>
    </font>
    <font>
      <i/>
      <sz val="8.5"/>
      <color indexed="8"/>
      <name val="Arial"/>
      <family val="2"/>
    </font>
    <font>
      <b/>
      <sz val="16"/>
      <name val="Arial"/>
      <family val="2"/>
    </font>
    <font>
      <b/>
      <sz val="8.5"/>
      <color indexed="8"/>
      <name val="Arial"/>
      <family val="2"/>
    </font>
    <font>
      <b/>
      <sz val="11"/>
      <name val="Arial"/>
      <family val="2"/>
    </font>
    <font>
      <b/>
      <sz val="20"/>
      <color indexed="10"/>
      <name val="Arial"/>
      <family val="2"/>
    </font>
    <font>
      <sz val="20"/>
      <color indexed="10"/>
      <name val="Arial"/>
      <family val="2"/>
    </font>
    <font>
      <sz val="6"/>
      <color indexed="10"/>
      <name val="Arial"/>
      <family val="2"/>
    </font>
    <font>
      <b/>
      <sz val="7"/>
      <color indexed="9"/>
      <name val="Arial"/>
      <family val="2"/>
    </font>
    <font>
      <i/>
      <sz val="8"/>
      <color indexed="10"/>
      <name val="Arial"/>
      <family val="2"/>
    </font>
    <font>
      <u val="single"/>
      <sz val="10"/>
      <color indexed="12"/>
      <name val="Arial"/>
      <family val="2"/>
    </font>
    <font>
      <b/>
      <sz val="8"/>
      <name val="Tahoma"/>
      <family val="2"/>
    </font>
    <font>
      <b/>
      <sz val="8"/>
      <color indexed="55"/>
      <name val="Arial"/>
      <family val="2"/>
    </font>
    <font>
      <u val="single"/>
      <sz val="10"/>
      <color indexed="36"/>
      <name val="Arial"/>
      <family val="2"/>
    </font>
    <font>
      <b/>
      <sz val="32"/>
      <name val="Arial"/>
      <family val="2"/>
    </font>
    <font>
      <u val="single"/>
      <sz val="7"/>
      <color indexed="12"/>
      <name val="Arial"/>
      <family val="2"/>
    </font>
    <font>
      <b/>
      <sz val="20"/>
      <name val="細明體"/>
      <family val="3"/>
    </font>
    <font>
      <b/>
      <i/>
      <sz val="10"/>
      <name val="細明體"/>
      <family val="3"/>
    </font>
    <font>
      <b/>
      <sz val="8"/>
      <name val="細明體"/>
      <family val="3"/>
    </font>
    <font>
      <b/>
      <sz val="8"/>
      <color indexed="8"/>
      <name val="細明體"/>
      <family val="3"/>
    </font>
    <font>
      <b/>
      <sz val="9"/>
      <name val="細明體"/>
      <family val="3"/>
    </font>
    <font>
      <b/>
      <sz val="7"/>
      <name val="細明體"/>
      <family val="3"/>
    </font>
    <font>
      <b/>
      <sz val="7"/>
      <color indexed="8"/>
      <name val="細明體"/>
      <family val="3"/>
    </font>
    <font>
      <sz val="7"/>
      <name val="細明體"/>
      <family val="3"/>
    </font>
    <font>
      <sz val="7"/>
      <color indexed="8"/>
      <name val="細明體"/>
      <family val="3"/>
    </font>
    <font>
      <sz val="6"/>
      <name val="細明體"/>
      <family val="3"/>
    </font>
    <font>
      <sz val="12"/>
      <color indexed="10"/>
      <name val="新細明體"/>
      <family val="1"/>
    </font>
    <font>
      <sz val="12"/>
      <color indexed="12"/>
      <name val="新細明體"/>
      <family val="1"/>
    </font>
    <font>
      <sz val="10"/>
      <name val="細明體"/>
      <family val="3"/>
    </font>
    <font>
      <sz val="9"/>
      <color indexed="42"/>
      <name val="Arial"/>
      <family val="2"/>
    </font>
    <font>
      <sz val="9"/>
      <color indexed="8"/>
      <name val="Arial"/>
      <family val="2"/>
    </font>
    <font>
      <i/>
      <sz val="9"/>
      <color indexed="9"/>
      <name val="Arial"/>
      <family val="2"/>
    </font>
    <font>
      <sz val="9"/>
      <color indexed="9"/>
      <name val="Arial"/>
      <family val="2"/>
    </font>
    <font>
      <i/>
      <sz val="9"/>
      <color indexed="8"/>
      <name val="Arial"/>
      <family val="2"/>
    </font>
    <font>
      <i/>
      <sz val="9"/>
      <name val="Arial"/>
      <family val="2"/>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b/>
      <sz val="9"/>
      <color indexed="8"/>
      <name val="Arial"/>
      <family val="2"/>
    </font>
    <font>
      <sz val="22"/>
      <color indexed="8"/>
      <name val="ITF"/>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3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42">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thin"/>
      <top>
        <color indexed="63"/>
      </top>
      <bottom style="thin"/>
    </border>
    <border>
      <left style="thin"/>
      <right style="medium"/>
      <top style="medium"/>
      <bottom style="medium"/>
    </border>
    <border>
      <left style="medium"/>
      <right style="thin"/>
      <top style="medium"/>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style="medium"/>
      <top style="medium"/>
      <bottom style="medium"/>
    </border>
    <border>
      <left>
        <color indexed="63"/>
      </left>
      <right style="medium"/>
      <top style="thin"/>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color indexed="63"/>
      </left>
      <right style="thin"/>
      <top style="medium"/>
      <bottom style="medium"/>
    </border>
    <border>
      <left style="thin"/>
      <right>
        <color indexed="63"/>
      </right>
      <top style="thin"/>
      <bottom style="thin"/>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7" borderId="0" applyNumberFormat="0" applyBorder="0" applyAlignment="0" applyProtection="0"/>
    <xf numFmtId="0" fontId="63" fillId="6" borderId="0" applyNumberFormat="0" applyBorder="0" applyAlignment="0" applyProtection="0"/>
    <xf numFmtId="0" fontId="63" fillId="4"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65" fillId="4" borderId="0" applyNumberFormat="0" applyBorder="0" applyAlignment="0" applyProtection="0"/>
    <xf numFmtId="0" fontId="66" fillId="0" borderId="1" applyNumberFormat="0" applyFill="0" applyAlignment="0" applyProtection="0"/>
    <xf numFmtId="0" fontId="67" fillId="6" borderId="0" applyNumberFormat="0" applyBorder="0" applyAlignment="0" applyProtection="0"/>
    <xf numFmtId="9" fontId="0" fillId="0" borderId="0" applyFont="0" applyFill="0" applyBorder="0" applyAlignment="0" applyProtection="0"/>
    <xf numFmtId="0" fontId="68" fillId="1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4" borderId="2" applyNumberFormat="0" applyFont="0" applyAlignment="0" applyProtection="0"/>
    <xf numFmtId="0" fontId="37" fillId="0" borderId="0" applyNumberFormat="0" applyFill="0" applyBorder="0" applyAlignment="0" applyProtection="0"/>
    <xf numFmtId="0" fontId="70" fillId="0" borderId="0" applyNumberFormat="0" applyFill="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8"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 borderId="2" applyNumberFormat="0" applyAlignment="0" applyProtection="0"/>
    <xf numFmtId="0" fontId="66" fillId="10" borderId="7" applyNumberFormat="0" applyAlignment="0" applyProtection="0"/>
    <xf numFmtId="0" fontId="76" fillId="9" borderId="8" applyNumberFormat="0" applyAlignment="0" applyProtection="0"/>
    <xf numFmtId="0" fontId="77" fillId="16" borderId="0" applyNumberFormat="0" applyBorder="0" applyAlignment="0" applyProtection="0"/>
    <xf numFmtId="0" fontId="53" fillId="0" borderId="0" applyNumberFormat="0" applyFill="0" applyBorder="0" applyAlignment="0" applyProtection="0"/>
  </cellStyleXfs>
  <cellXfs count="245">
    <xf numFmtId="0" fontId="0" fillId="0" borderId="0" xfId="0" applyAlignment="1">
      <alignment/>
    </xf>
    <xf numFmtId="0" fontId="6" fillId="0" borderId="0" xfId="0" applyFont="1" applyAlignment="1">
      <alignment/>
    </xf>
    <xf numFmtId="0" fontId="8" fillId="0" borderId="0" xfId="0" applyFont="1" applyAlignment="1">
      <alignment/>
    </xf>
    <xf numFmtId="0" fontId="0" fillId="0" borderId="0" xfId="0" applyFont="1" applyAlignment="1">
      <alignment/>
    </xf>
    <xf numFmtId="0" fontId="9" fillId="0" borderId="0" xfId="0" applyFont="1" applyBorder="1" applyAlignment="1">
      <alignment vertical="top"/>
    </xf>
    <xf numFmtId="49" fontId="11" fillId="0" borderId="0" xfId="0" applyNumberFormat="1" applyFont="1" applyBorder="1" applyAlignment="1">
      <alignment vertical="top"/>
    </xf>
    <xf numFmtId="49" fontId="9" fillId="0" borderId="0" xfId="0" applyNumberFormat="1" applyFont="1" applyBorder="1" applyAlignment="1">
      <alignment vertical="top"/>
    </xf>
    <xf numFmtId="49" fontId="10" fillId="0" borderId="0" xfId="0" applyNumberFormat="1" applyFont="1" applyBorder="1" applyAlignment="1">
      <alignment vertical="top"/>
    </xf>
    <xf numFmtId="49" fontId="1" fillId="0" borderId="0" xfId="0" applyNumberFormat="1" applyFont="1" applyBorder="1" applyAlignment="1">
      <alignment horizontal="left"/>
    </xf>
    <xf numFmtId="49" fontId="10" fillId="0" borderId="0" xfId="0" applyNumberFormat="1" applyFont="1" applyAlignment="1">
      <alignment vertical="top"/>
    </xf>
    <xf numFmtId="49" fontId="3" fillId="0" borderId="0" xfId="0" applyNumberFormat="1" applyFont="1" applyAlignment="1" applyProtection="1">
      <alignment horizontal="left"/>
      <protection/>
    </xf>
    <xf numFmtId="49" fontId="3" fillId="0" borderId="0" xfId="0" applyNumberFormat="1" applyFont="1" applyAlignment="1" applyProtection="1">
      <alignment horizontal="left" vertical="center"/>
      <protection/>
    </xf>
    <xf numFmtId="49" fontId="0" fillId="0" borderId="0" xfId="0" applyNumberFormat="1" applyFont="1" applyAlignment="1">
      <alignment/>
    </xf>
    <xf numFmtId="49" fontId="8" fillId="0" borderId="0" xfId="0" applyNumberFormat="1" applyFont="1" applyAlignment="1">
      <alignment/>
    </xf>
    <xf numFmtId="0" fontId="0" fillId="0" borderId="0" xfId="0" applyAlignment="1">
      <alignment horizontal="center"/>
    </xf>
    <xf numFmtId="0" fontId="20" fillId="17" borderId="0" xfId="0" applyFont="1" applyFill="1" applyAlignment="1">
      <alignment horizontal="left"/>
    </xf>
    <xf numFmtId="49" fontId="9" fillId="0" borderId="0" xfId="0" applyNumberFormat="1" applyFont="1" applyBorder="1" applyAlignment="1">
      <alignment horizontal="left" vertical="top"/>
    </xf>
    <xf numFmtId="49" fontId="0" fillId="0" borderId="0" xfId="0" applyNumberFormat="1" applyFont="1" applyAlignment="1">
      <alignment horizontal="left"/>
    </xf>
    <xf numFmtId="15" fontId="0" fillId="0" borderId="0" xfId="0" applyNumberFormat="1" applyAlignment="1">
      <alignment horizontal="center"/>
    </xf>
    <xf numFmtId="49" fontId="24" fillId="17" borderId="0" xfId="0" applyNumberFormat="1" applyFont="1" applyFill="1" applyBorder="1" applyAlignment="1">
      <alignment horizontal="left"/>
    </xf>
    <xf numFmtId="49" fontId="8" fillId="0" borderId="0" xfId="0" applyNumberFormat="1" applyFont="1" applyAlignment="1">
      <alignment horizontal="left"/>
    </xf>
    <xf numFmtId="49" fontId="0" fillId="0" borderId="0" xfId="0" applyNumberFormat="1" applyAlignment="1">
      <alignment horizontal="left"/>
    </xf>
    <xf numFmtId="0" fontId="0" fillId="0" borderId="0" xfId="0" applyAlignment="1">
      <alignment vertical="center"/>
    </xf>
    <xf numFmtId="0" fontId="0" fillId="0" borderId="0" xfId="0" applyAlignment="1">
      <alignment horizontal="left"/>
    </xf>
    <xf numFmtId="49" fontId="12" fillId="0" borderId="9" xfId="0" applyNumberFormat="1" applyFont="1" applyBorder="1" applyAlignment="1">
      <alignment horizontal="right" vertical="center"/>
    </xf>
    <xf numFmtId="49" fontId="12" fillId="0" borderId="9" xfId="0" applyNumberFormat="1" applyFont="1" applyBorder="1" applyAlignment="1">
      <alignment vertical="center"/>
    </xf>
    <xf numFmtId="49" fontId="12" fillId="0" borderId="9" xfId="0" applyNumberFormat="1" applyFont="1" applyBorder="1" applyAlignment="1">
      <alignment horizontal="left" vertical="center"/>
    </xf>
    <xf numFmtId="49" fontId="25" fillId="0" borderId="9" xfId="0" applyNumberFormat="1" applyFont="1" applyBorder="1" applyAlignment="1">
      <alignment horizontal="left" vertical="center"/>
    </xf>
    <xf numFmtId="49" fontId="7" fillId="0" borderId="9" xfId="0" applyNumberFormat="1" applyFont="1" applyBorder="1" applyAlignment="1">
      <alignment vertical="center"/>
    </xf>
    <xf numFmtId="49" fontId="12" fillId="0" borderId="10" xfId="0" applyNumberFormat="1" applyFont="1" applyBorder="1" applyAlignment="1">
      <alignment horizontal="left" vertical="center"/>
    </xf>
    <xf numFmtId="0" fontId="7" fillId="0" borderId="0" xfId="0" applyFont="1" applyBorder="1" applyAlignment="1">
      <alignment vertical="center"/>
    </xf>
    <xf numFmtId="49" fontId="13" fillId="0" borderId="9" xfId="0" applyNumberFormat="1" applyFont="1" applyBorder="1" applyAlignment="1">
      <alignment vertical="center"/>
    </xf>
    <xf numFmtId="0" fontId="14" fillId="0" borderId="0" xfId="0" applyFont="1" applyAlignment="1">
      <alignment vertical="center"/>
    </xf>
    <xf numFmtId="0" fontId="23" fillId="0" borderId="0" xfId="0" applyFont="1" applyAlignment="1">
      <alignment vertical="center"/>
    </xf>
    <xf numFmtId="0" fontId="4" fillId="0" borderId="0" xfId="0" applyFont="1" applyAlignment="1">
      <alignment vertical="center"/>
    </xf>
    <xf numFmtId="0" fontId="0" fillId="0" borderId="0" xfId="0" applyFill="1" applyAlignment="1">
      <alignment vertical="center"/>
    </xf>
    <xf numFmtId="0" fontId="32" fillId="18" borderId="11" xfId="0" applyFont="1" applyFill="1" applyBorder="1" applyAlignment="1">
      <alignment horizontal="centerContinuous" vertical="center"/>
    </xf>
    <xf numFmtId="0" fontId="33" fillId="18" borderId="12" xfId="0" applyFont="1" applyFill="1" applyBorder="1" applyAlignment="1">
      <alignment horizontal="centerContinuous" vertical="center"/>
    </xf>
    <xf numFmtId="0" fontId="9" fillId="0" borderId="0" xfId="0" applyFont="1" applyAlignment="1">
      <alignment vertical="center"/>
    </xf>
    <xf numFmtId="49" fontId="14" fillId="10" borderId="0" xfId="0" applyNumberFormat="1" applyFont="1" applyFill="1" applyBorder="1" applyAlignment="1">
      <alignment horizontal="left" vertical="center"/>
    </xf>
    <xf numFmtId="49" fontId="16" fillId="10" borderId="0" xfId="0" applyNumberFormat="1" applyFont="1" applyFill="1" applyBorder="1" applyAlignment="1">
      <alignment horizontal="right" vertical="center"/>
    </xf>
    <xf numFmtId="0" fontId="0" fillId="0" borderId="0" xfId="0" applyFont="1" applyAlignment="1">
      <alignment vertical="center"/>
    </xf>
    <xf numFmtId="0" fontId="22" fillId="0" borderId="13" xfId="0" applyFont="1" applyBorder="1" applyAlignment="1">
      <alignment horizontal="center" vertical="center"/>
    </xf>
    <xf numFmtId="49" fontId="16" fillId="17" borderId="14" xfId="0" applyNumberFormat="1" applyFont="1" applyFill="1" applyBorder="1" applyAlignment="1">
      <alignment horizontal="left" vertical="center"/>
    </xf>
    <xf numFmtId="49" fontId="14" fillId="17" borderId="0" xfId="0" applyNumberFormat="1" applyFont="1" applyFill="1" applyBorder="1" applyAlignment="1">
      <alignment horizontal="left" vertical="center"/>
    </xf>
    <xf numFmtId="0" fontId="0" fillId="17" borderId="15" xfId="0" applyFill="1" applyBorder="1" applyAlignment="1">
      <alignment horizontal="center" vertical="center"/>
    </xf>
    <xf numFmtId="0" fontId="14" fillId="0" borderId="0" xfId="0" applyFont="1" applyBorder="1" applyAlignment="1">
      <alignment vertical="center"/>
    </xf>
    <xf numFmtId="49" fontId="18" fillId="0" borderId="0" xfId="0" applyNumberFormat="1" applyFont="1" applyFill="1" applyAlignment="1">
      <alignment vertical="center"/>
    </xf>
    <xf numFmtId="0" fontId="0" fillId="17" borderId="0" xfId="0" applyFont="1" applyFill="1" applyAlignment="1">
      <alignment vertical="center"/>
    </xf>
    <xf numFmtId="49" fontId="18" fillId="0" borderId="0" xfId="0" applyNumberFormat="1" applyFont="1" applyFill="1" applyBorder="1" applyAlignment="1">
      <alignment vertical="center"/>
    </xf>
    <xf numFmtId="49" fontId="28" fillId="0" borderId="0" xfId="0" applyNumberFormat="1" applyFont="1" applyFill="1" applyBorder="1" applyAlignment="1">
      <alignment horizontal="right" vertical="center"/>
    </xf>
    <xf numFmtId="49" fontId="19" fillId="0" borderId="0" xfId="0" applyNumberFormat="1" applyFont="1" applyFill="1" applyBorder="1" applyAlignment="1">
      <alignment horizontal="center" vertical="center"/>
    </xf>
    <xf numFmtId="49" fontId="4" fillId="10" borderId="0" xfId="0" applyNumberFormat="1" applyFont="1" applyFill="1" applyBorder="1" applyAlignment="1">
      <alignment vertical="center"/>
    </xf>
    <xf numFmtId="49" fontId="16" fillId="0" borderId="0" xfId="0" applyNumberFormat="1" applyFont="1" applyFill="1" applyBorder="1" applyAlignment="1">
      <alignment horizontal="right" vertical="center"/>
    </xf>
    <xf numFmtId="49" fontId="14" fillId="10" borderId="0" xfId="0" applyNumberFormat="1" applyFont="1" applyFill="1" applyBorder="1" applyAlignment="1">
      <alignment vertical="center"/>
    </xf>
    <xf numFmtId="0" fontId="0" fillId="10" borderId="0" xfId="0" applyFill="1" applyAlignment="1">
      <alignment vertical="center"/>
    </xf>
    <xf numFmtId="49" fontId="14" fillId="10" borderId="16" xfId="0" applyNumberFormat="1" applyFont="1" applyFill="1" applyBorder="1" applyAlignment="1">
      <alignment vertical="center"/>
    </xf>
    <xf numFmtId="49" fontId="14" fillId="10" borderId="17" xfId="0" applyNumberFormat="1" applyFont="1" applyFill="1" applyBorder="1" applyAlignment="1">
      <alignment vertical="center"/>
    </xf>
    <xf numFmtId="49" fontId="14" fillId="10" borderId="17" xfId="0" applyNumberFormat="1" applyFont="1" applyFill="1" applyBorder="1" applyAlignment="1">
      <alignment horizontal="left" vertical="center"/>
    </xf>
    <xf numFmtId="49" fontId="14" fillId="10" borderId="14" xfId="0" applyNumberFormat="1" applyFont="1" applyFill="1" applyBorder="1" applyAlignment="1">
      <alignment vertical="center"/>
    </xf>
    <xf numFmtId="49" fontId="16" fillId="10" borderId="0" xfId="0" applyNumberFormat="1" applyFont="1" applyFill="1" applyBorder="1" applyAlignment="1">
      <alignment horizontal="left" vertical="center"/>
    </xf>
    <xf numFmtId="0" fontId="0" fillId="10" borderId="0" xfId="0" applyFill="1" applyAlignment="1">
      <alignment horizontal="left" vertical="center"/>
    </xf>
    <xf numFmtId="49" fontId="15" fillId="10" borderId="0" xfId="0" applyNumberFormat="1" applyFont="1" applyFill="1" applyBorder="1" applyAlignment="1">
      <alignment horizontal="left" vertical="center"/>
    </xf>
    <xf numFmtId="49" fontId="16" fillId="10" borderId="16" xfId="0" applyNumberFormat="1" applyFont="1" applyFill="1" applyBorder="1" applyAlignment="1">
      <alignment horizontal="left" vertical="center"/>
    </xf>
    <xf numFmtId="0" fontId="0" fillId="10" borderId="18" xfId="0" applyFill="1" applyBorder="1" applyAlignment="1">
      <alignment horizontal="center" vertical="center"/>
    </xf>
    <xf numFmtId="49" fontId="14" fillId="10" borderId="0" xfId="0" applyNumberFormat="1" applyFont="1" applyFill="1" applyAlignment="1">
      <alignment horizontal="right" vertical="center"/>
    </xf>
    <xf numFmtId="0" fontId="4" fillId="10" borderId="0" xfId="0" applyFont="1" applyFill="1" applyAlignment="1">
      <alignment vertical="center"/>
    </xf>
    <xf numFmtId="0" fontId="0" fillId="10" borderId="0" xfId="0" applyFill="1" applyAlignment="1">
      <alignment/>
    </xf>
    <xf numFmtId="49" fontId="34" fillId="18" borderId="11" xfId="0" applyNumberFormat="1" applyFont="1" applyFill="1" applyBorder="1" applyAlignment="1">
      <alignment vertical="center"/>
    </xf>
    <xf numFmtId="49" fontId="34" fillId="18" borderId="12" xfId="0" applyNumberFormat="1" applyFont="1" applyFill="1" applyBorder="1" applyAlignment="1">
      <alignment vertical="center"/>
    </xf>
    <xf numFmtId="49" fontId="34" fillId="18" borderId="19" xfId="0" applyNumberFormat="1" applyFont="1" applyFill="1" applyBorder="1" applyAlignment="1">
      <alignment horizontal="left" vertical="center"/>
    </xf>
    <xf numFmtId="0" fontId="0" fillId="0" borderId="20" xfId="0" applyFont="1" applyBorder="1" applyAlignment="1">
      <alignment horizontal="center" vertical="center"/>
    </xf>
    <xf numFmtId="0" fontId="23" fillId="10" borderId="0" xfId="0" applyFont="1" applyFill="1" applyAlignment="1">
      <alignment/>
    </xf>
    <xf numFmtId="0" fontId="23" fillId="10" borderId="0" xfId="0" applyFont="1" applyFill="1" applyAlignment="1">
      <alignment horizontal="left"/>
    </xf>
    <xf numFmtId="49" fontId="7" fillId="10" borderId="0" xfId="0" applyNumberFormat="1" applyFont="1" applyFill="1" applyBorder="1" applyAlignment="1">
      <alignment vertical="center"/>
    </xf>
    <xf numFmtId="49" fontId="9" fillId="10" borderId="0" xfId="0" applyNumberFormat="1" applyFont="1" applyFill="1" applyBorder="1" applyAlignment="1">
      <alignment vertical="center"/>
    </xf>
    <xf numFmtId="49" fontId="31" fillId="10" borderId="0" xfId="0" applyNumberFormat="1" applyFont="1" applyFill="1" applyBorder="1" applyAlignment="1">
      <alignment horizontal="left" vertical="center"/>
    </xf>
    <xf numFmtId="49" fontId="3" fillId="10" borderId="0" xfId="0" applyNumberFormat="1" applyFont="1" applyFill="1" applyBorder="1" applyAlignment="1" applyProtection="1">
      <alignment horizontal="left" vertical="center"/>
      <protection/>
    </xf>
    <xf numFmtId="49" fontId="1" fillId="10" borderId="0" xfId="0" applyNumberFormat="1" applyFont="1" applyFill="1" applyBorder="1" applyAlignment="1">
      <alignment horizontal="left" vertical="center"/>
    </xf>
    <xf numFmtId="49" fontId="8" fillId="10" borderId="0" xfId="0" applyNumberFormat="1" applyFont="1" applyFill="1" applyBorder="1" applyAlignment="1">
      <alignment horizontal="left" vertical="center"/>
    </xf>
    <xf numFmtId="0" fontId="23" fillId="10" borderId="0" xfId="0" applyFont="1" applyFill="1" applyAlignment="1">
      <alignment horizontal="center" vertical="center"/>
    </xf>
    <xf numFmtId="0" fontId="23" fillId="10" borderId="0" xfId="0" applyFont="1" applyFill="1" applyAlignment="1">
      <alignment vertical="center"/>
    </xf>
    <xf numFmtId="0" fontId="23" fillId="10" borderId="0" xfId="0" applyFont="1" applyFill="1" applyAlignment="1">
      <alignment horizontal="left" vertical="center"/>
    </xf>
    <xf numFmtId="0" fontId="0" fillId="10" borderId="0" xfId="0" applyFill="1" applyAlignment="1">
      <alignment horizontal="left"/>
    </xf>
    <xf numFmtId="0" fontId="0" fillId="10" borderId="0" xfId="0" applyFill="1" applyBorder="1" applyAlignment="1">
      <alignment vertical="center"/>
    </xf>
    <xf numFmtId="49" fontId="14" fillId="0" borderId="0" xfId="0" applyNumberFormat="1" applyFont="1" applyFill="1" applyAlignment="1">
      <alignment horizontal="center" vertical="center"/>
    </xf>
    <xf numFmtId="49" fontId="14" fillId="0" borderId="0" xfId="0" applyNumberFormat="1" applyFont="1" applyFill="1" applyAlignment="1">
      <alignment horizontal="left" vertical="center"/>
    </xf>
    <xf numFmtId="49" fontId="0" fillId="0" borderId="0" xfId="0" applyNumberFormat="1" applyFill="1" applyAlignment="1">
      <alignment vertical="center"/>
    </xf>
    <xf numFmtId="49" fontId="15" fillId="0" borderId="0" xfId="0" applyNumberFormat="1" applyFont="1" applyFill="1" applyAlignment="1">
      <alignment horizontal="center" vertical="center"/>
    </xf>
    <xf numFmtId="49" fontId="15" fillId="0" borderId="0" xfId="0" applyNumberFormat="1" applyFont="1" applyFill="1" applyAlignment="1">
      <alignment vertical="center"/>
    </xf>
    <xf numFmtId="0" fontId="14" fillId="0" borderId="0" xfId="0" applyNumberFormat="1" applyFont="1" applyFill="1" applyAlignment="1">
      <alignment horizontal="center" vertical="center"/>
    </xf>
    <xf numFmtId="0" fontId="4" fillId="10" borderId="0" xfId="0" applyFont="1" applyFill="1" applyAlignment="1">
      <alignment/>
    </xf>
    <xf numFmtId="0" fontId="9" fillId="10" borderId="0" xfId="0" applyFont="1" applyFill="1" applyAlignment="1">
      <alignment vertical="center"/>
    </xf>
    <xf numFmtId="49" fontId="4" fillId="10" borderId="0" xfId="0" applyNumberFormat="1" applyFont="1" applyFill="1" applyAlignment="1">
      <alignment vertical="center"/>
    </xf>
    <xf numFmtId="49" fontId="6" fillId="10" borderId="0" xfId="0" applyNumberFormat="1" applyFont="1" applyFill="1" applyAlignment="1">
      <alignment vertical="center"/>
    </xf>
    <xf numFmtId="49" fontId="4" fillId="10" borderId="0" xfId="0" applyNumberFormat="1" applyFont="1" applyFill="1" applyAlignment="1">
      <alignment horizontal="right" vertical="center"/>
    </xf>
    <xf numFmtId="49" fontId="4" fillId="10" borderId="0" xfId="0" applyNumberFormat="1" applyFont="1" applyFill="1" applyAlignment="1">
      <alignment horizontal="center" vertical="center"/>
    </xf>
    <xf numFmtId="49" fontId="6" fillId="10" borderId="0" xfId="0" applyNumberFormat="1" applyFont="1" applyFill="1" applyAlignment="1">
      <alignment horizontal="center" vertical="center"/>
    </xf>
    <xf numFmtId="49" fontId="4" fillId="10" borderId="21" xfId="0" applyNumberFormat="1" applyFont="1" applyFill="1" applyBorder="1" applyAlignment="1">
      <alignment horizontal="center" wrapText="1"/>
    </xf>
    <xf numFmtId="49" fontId="27" fillId="10" borderId="0" xfId="0" applyNumberFormat="1" applyFont="1" applyFill="1" applyBorder="1" applyAlignment="1">
      <alignment vertical="center"/>
    </xf>
    <xf numFmtId="49" fontId="27" fillId="10" borderId="0" xfId="0" applyNumberFormat="1" applyFont="1" applyFill="1" applyBorder="1" applyAlignment="1">
      <alignment horizontal="left" vertical="center"/>
    </xf>
    <xf numFmtId="0" fontId="27" fillId="10" borderId="0" xfId="0" applyFont="1" applyFill="1" applyAlignment="1">
      <alignment horizontal="left" vertical="center"/>
    </xf>
    <xf numFmtId="49" fontId="35" fillId="10" borderId="0" xfId="0" applyNumberFormat="1" applyFont="1" applyFill="1" applyBorder="1" applyAlignment="1">
      <alignment horizontal="left" vertical="center"/>
    </xf>
    <xf numFmtId="49" fontId="27" fillId="10" borderId="0" xfId="0" applyNumberFormat="1" applyFont="1" applyFill="1" applyAlignment="1">
      <alignment vertical="center"/>
    </xf>
    <xf numFmtId="49" fontId="35" fillId="10" borderId="0" xfId="0" applyNumberFormat="1" applyFont="1" applyFill="1" applyBorder="1" applyAlignment="1">
      <alignment vertical="center"/>
    </xf>
    <xf numFmtId="49" fontId="35" fillId="10" borderId="0" xfId="0" applyNumberFormat="1" applyFont="1" applyFill="1" applyAlignment="1">
      <alignment vertical="center"/>
    </xf>
    <xf numFmtId="49" fontId="4" fillId="10" borderId="22" xfId="0" applyNumberFormat="1" applyFont="1" applyFill="1" applyBorder="1" applyAlignment="1">
      <alignment horizontal="center" wrapText="1"/>
    </xf>
    <xf numFmtId="0" fontId="23" fillId="19" borderId="12" xfId="0" applyFont="1" applyFill="1" applyBorder="1" applyAlignment="1">
      <alignment horizontal="centerContinuous" vertical="center"/>
    </xf>
    <xf numFmtId="0" fontId="33" fillId="18" borderId="19" xfId="0" applyFont="1" applyFill="1" applyBorder="1" applyAlignment="1">
      <alignment horizontal="centerContinuous" vertical="center"/>
    </xf>
    <xf numFmtId="0" fontId="24" fillId="19" borderId="11" xfId="0" applyFont="1" applyFill="1" applyBorder="1" applyAlignment="1">
      <alignment horizontal="centerContinuous" vertical="center"/>
    </xf>
    <xf numFmtId="0" fontId="23" fillId="19" borderId="19" xfId="0" applyFont="1" applyFill="1" applyBorder="1" applyAlignment="1">
      <alignment horizontal="centerContinuous" vertical="center"/>
    </xf>
    <xf numFmtId="0" fontId="39" fillId="7" borderId="23" xfId="0" applyNumberFormat="1" applyFont="1" applyFill="1" applyBorder="1" applyAlignment="1">
      <alignment horizontal="right" vertical="center"/>
    </xf>
    <xf numFmtId="49" fontId="9" fillId="10" borderId="0" xfId="0" applyNumberFormat="1" applyFont="1" applyFill="1" applyBorder="1" applyAlignment="1">
      <alignment horizontal="right" vertical="center"/>
    </xf>
    <xf numFmtId="0" fontId="41" fillId="10" borderId="0" xfId="0" applyFont="1" applyFill="1" applyAlignment="1">
      <alignment vertical="center"/>
    </xf>
    <xf numFmtId="49" fontId="11" fillId="19" borderId="24" xfId="0" applyNumberFormat="1" applyFont="1" applyFill="1" applyBorder="1" applyAlignment="1">
      <alignment vertical="center"/>
    </xf>
    <xf numFmtId="3" fontId="7" fillId="19" borderId="25" xfId="41" applyNumberFormat="1" applyFont="1" applyFill="1" applyBorder="1" applyAlignment="1" applyProtection="1">
      <alignment horizontal="left" vertical="center"/>
      <protection locked="0"/>
    </xf>
    <xf numFmtId="0" fontId="42" fillId="10" borderId="0" xfId="45" applyFont="1" applyFill="1" applyAlignment="1" applyProtection="1">
      <alignment/>
      <protection/>
    </xf>
    <xf numFmtId="0" fontId="4" fillId="10" borderId="0" xfId="0" applyFont="1" applyFill="1" applyAlignment="1">
      <alignment horizontal="center"/>
    </xf>
    <xf numFmtId="0" fontId="3" fillId="10" borderId="0" xfId="0" applyNumberFormat="1" applyFont="1" applyFill="1" applyBorder="1" applyAlignment="1">
      <alignment vertical="center"/>
    </xf>
    <xf numFmtId="0" fontId="0" fillId="0" borderId="26" xfId="0" applyFont="1" applyFill="1" applyBorder="1" applyAlignment="1">
      <alignment horizontal="center" vertical="center"/>
    </xf>
    <xf numFmtId="0" fontId="0" fillId="10" borderId="0" xfId="0" applyNumberFormat="1" applyFont="1" applyFill="1" applyBorder="1" applyAlignment="1">
      <alignment vertical="center"/>
    </xf>
    <xf numFmtId="0" fontId="1" fillId="10" borderId="0" xfId="0" applyFont="1" applyFill="1" applyBorder="1" applyAlignment="1">
      <alignment vertical="center"/>
    </xf>
    <xf numFmtId="0" fontId="0" fillId="10" borderId="0" xfId="0" applyFont="1" applyFill="1" applyBorder="1" applyAlignment="1">
      <alignment horizontal="left" vertical="center"/>
    </xf>
    <xf numFmtId="49" fontId="22" fillId="0" borderId="0" xfId="0" applyNumberFormat="1" applyFont="1" applyAlignment="1">
      <alignment horizontal="left"/>
    </xf>
    <xf numFmtId="49" fontId="17" fillId="0" borderId="0" xfId="0" applyNumberFormat="1" applyFont="1" applyFill="1" applyBorder="1" applyAlignment="1">
      <alignment horizontal="center" vertical="center"/>
    </xf>
    <xf numFmtId="49" fontId="4" fillId="10" borderId="27" xfId="0" applyNumberFormat="1" applyFont="1" applyFill="1" applyBorder="1" applyAlignment="1">
      <alignment horizontal="center" wrapText="1"/>
    </xf>
    <xf numFmtId="49" fontId="4" fillId="10" borderId="19" xfId="0" applyNumberFormat="1" applyFont="1" applyFill="1" applyBorder="1" applyAlignment="1">
      <alignment horizontal="center" wrapText="1"/>
    </xf>
    <xf numFmtId="0" fontId="0" fillId="0" borderId="24"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NumberFormat="1" applyFont="1" applyBorder="1" applyAlignment="1">
      <alignment horizontal="center" vertical="center"/>
    </xf>
    <xf numFmtId="49" fontId="16" fillId="10" borderId="17" xfId="0" applyNumberFormat="1" applyFont="1" applyFill="1" applyBorder="1" applyAlignment="1">
      <alignment horizontal="right" vertical="center"/>
    </xf>
    <xf numFmtId="49" fontId="4" fillId="20" borderId="22" xfId="0" applyNumberFormat="1" applyFont="1" applyFill="1" applyBorder="1" applyAlignment="1">
      <alignment horizontal="center" wrapText="1"/>
    </xf>
    <xf numFmtId="49" fontId="4" fillId="20" borderId="19" xfId="0" applyNumberFormat="1" applyFont="1" applyFill="1" applyBorder="1" applyAlignment="1">
      <alignment horizontal="center" wrapText="1"/>
    </xf>
    <xf numFmtId="0" fontId="0" fillId="20" borderId="30" xfId="0" applyFont="1" applyFill="1" applyBorder="1" applyAlignment="1">
      <alignment horizontal="center" vertical="center"/>
    </xf>
    <xf numFmtId="1" fontId="0" fillId="20" borderId="29" xfId="0" applyNumberFormat="1" applyFont="1" applyFill="1" applyBorder="1" applyAlignment="1">
      <alignment horizontal="center" vertical="center"/>
    </xf>
    <xf numFmtId="0" fontId="0" fillId="20" borderId="26" xfId="0" applyFont="1" applyFill="1" applyBorder="1" applyAlignment="1">
      <alignment horizontal="center" vertical="center"/>
    </xf>
    <xf numFmtId="0" fontId="0" fillId="20" borderId="13" xfId="0" applyFont="1" applyFill="1" applyBorder="1" applyAlignment="1">
      <alignment horizontal="center" vertical="center"/>
    </xf>
    <xf numFmtId="1" fontId="0" fillId="20" borderId="31" xfId="0" applyNumberFormat="1" applyFont="1" applyFill="1" applyBorder="1" applyAlignment="1">
      <alignment horizontal="center" vertical="center"/>
    </xf>
    <xf numFmtId="49" fontId="4" fillId="10" borderId="32" xfId="0" applyNumberFormat="1" applyFont="1" applyFill="1" applyBorder="1" applyAlignment="1">
      <alignment horizontal="center" wrapText="1"/>
    </xf>
    <xf numFmtId="0" fontId="4" fillId="10" borderId="32" xfId="0" applyNumberFormat="1" applyFont="1" applyFill="1" applyBorder="1" applyAlignment="1">
      <alignment horizontal="center" wrapText="1"/>
    </xf>
    <xf numFmtId="49" fontId="4" fillId="20" borderId="32" xfId="0" applyNumberFormat="1" applyFont="1" applyFill="1" applyBorder="1" applyAlignment="1">
      <alignment horizontal="center" wrapText="1"/>
    </xf>
    <xf numFmtId="0" fontId="5" fillId="20" borderId="19" xfId="0" applyNumberFormat="1" applyFont="1" applyFill="1" applyBorder="1" applyAlignment="1">
      <alignment horizontal="center" wrapText="1"/>
    </xf>
    <xf numFmtId="49" fontId="4" fillId="20" borderId="21" xfId="0" applyNumberFormat="1" applyFont="1" applyFill="1" applyBorder="1" applyAlignment="1">
      <alignment horizontal="center" wrapText="1"/>
    </xf>
    <xf numFmtId="1" fontId="0" fillId="0" borderId="26" xfId="0" applyNumberFormat="1" applyFont="1" applyFill="1" applyBorder="1" applyAlignment="1">
      <alignment horizontal="center" vertical="center"/>
    </xf>
    <xf numFmtId="49" fontId="43" fillId="19" borderId="33" xfId="0" applyNumberFormat="1" applyFont="1" applyFill="1" applyBorder="1" applyAlignment="1">
      <alignment vertical="center"/>
    </xf>
    <xf numFmtId="0" fontId="44" fillId="10" borderId="14" xfId="0" applyNumberFormat="1" applyFont="1" applyFill="1" applyBorder="1" applyAlignment="1" applyProtection="1">
      <alignment horizontal="left" vertical="center"/>
      <protection/>
    </xf>
    <xf numFmtId="49" fontId="45" fillId="19" borderId="25" xfId="0" applyNumberFormat="1" applyFont="1" applyFill="1" applyBorder="1" applyAlignment="1">
      <alignment vertical="center"/>
    </xf>
    <xf numFmtId="49" fontId="46" fillId="19" borderId="25" xfId="0" applyNumberFormat="1" applyFont="1" applyFill="1" applyBorder="1" applyAlignment="1">
      <alignment horizontal="left" vertical="center"/>
    </xf>
    <xf numFmtId="49" fontId="29" fillId="0" borderId="0" xfId="0" applyNumberFormat="1" applyFont="1" applyBorder="1" applyAlignment="1">
      <alignment vertical="top"/>
    </xf>
    <xf numFmtId="49" fontId="47" fillId="0" borderId="0" xfId="0" applyNumberFormat="1" applyFont="1" applyBorder="1" applyAlignment="1">
      <alignment horizontal="left"/>
    </xf>
    <xf numFmtId="49" fontId="48" fillId="10" borderId="0" xfId="0" applyNumberFormat="1" applyFont="1" applyFill="1" applyBorder="1" applyAlignment="1">
      <alignment vertical="center"/>
    </xf>
    <xf numFmtId="49" fontId="49" fillId="10" borderId="0" xfId="0" applyNumberFormat="1" applyFont="1" applyFill="1" applyBorder="1" applyAlignment="1">
      <alignment horizontal="right" vertical="center"/>
    </xf>
    <xf numFmtId="49" fontId="50" fillId="10" borderId="0" xfId="0" applyNumberFormat="1" applyFont="1" applyFill="1" applyAlignment="1">
      <alignment horizontal="center" vertical="center"/>
    </xf>
    <xf numFmtId="49" fontId="50" fillId="10" borderId="0" xfId="0" applyNumberFormat="1" applyFont="1" applyFill="1" applyAlignment="1">
      <alignment horizontal="left" vertical="center"/>
    </xf>
    <xf numFmtId="49" fontId="48" fillId="10" borderId="0" xfId="0" applyNumberFormat="1" applyFont="1" applyFill="1" applyBorder="1" applyAlignment="1">
      <alignment horizontal="left" vertical="center"/>
    </xf>
    <xf numFmtId="49" fontId="50" fillId="10" borderId="32" xfId="0" applyNumberFormat="1" applyFont="1" applyFill="1" applyBorder="1" applyAlignment="1">
      <alignment horizontal="center" wrapText="1"/>
    </xf>
    <xf numFmtId="0" fontId="51" fillId="10" borderId="19" xfId="0" applyNumberFormat="1" applyFont="1" applyFill="1" applyBorder="1" applyAlignment="1">
      <alignment horizontal="center" wrapText="1"/>
    </xf>
    <xf numFmtId="1" fontId="17" fillId="0" borderId="0" xfId="0" applyNumberFormat="1" applyFont="1" applyFill="1" applyBorder="1" applyAlignment="1">
      <alignment horizontal="center" vertical="center"/>
    </xf>
    <xf numFmtId="49" fontId="30" fillId="0" borderId="0" xfId="0" applyNumberFormat="1" applyFont="1" applyFill="1" applyBorder="1" applyAlignment="1">
      <alignment vertical="center"/>
    </xf>
    <xf numFmtId="49" fontId="26" fillId="0" borderId="0" xfId="0" applyNumberFormat="1" applyFont="1" applyFill="1" applyBorder="1" applyAlignment="1">
      <alignment vertical="center"/>
    </xf>
    <xf numFmtId="0" fontId="0" fillId="0" borderId="0" xfId="0" applyBorder="1" applyAlignment="1">
      <alignment/>
    </xf>
    <xf numFmtId="0" fontId="6" fillId="0" borderId="0" xfId="0" applyFont="1" applyBorder="1" applyAlignment="1">
      <alignment/>
    </xf>
    <xf numFmtId="0" fontId="8" fillId="0" borderId="0" xfId="0" applyFont="1" applyBorder="1" applyAlignment="1">
      <alignment/>
    </xf>
    <xf numFmtId="49" fontId="52" fillId="10" borderId="17" xfId="0" applyNumberFormat="1" applyFont="1" applyFill="1" applyBorder="1" applyAlignment="1">
      <alignment vertical="center"/>
    </xf>
    <xf numFmtId="0" fontId="0" fillId="0" borderId="7" xfId="0" applyBorder="1" applyAlignment="1">
      <alignment vertical="center" wrapText="1"/>
    </xf>
    <xf numFmtId="17" fontId="7" fillId="19" borderId="25" xfId="0" applyNumberFormat="1" applyFont="1" applyFill="1" applyBorder="1" applyAlignment="1">
      <alignment vertical="center"/>
    </xf>
    <xf numFmtId="0" fontId="54" fillId="0" borderId="7" xfId="0" applyFont="1" applyBorder="1" applyAlignment="1">
      <alignment vertical="center" wrapText="1"/>
    </xf>
    <xf numFmtId="0" fontId="0" fillId="0" borderId="7" xfId="0" applyFill="1" applyBorder="1" applyAlignment="1">
      <alignment vertical="center" wrapText="1"/>
    </xf>
    <xf numFmtId="0" fontId="53" fillId="0" borderId="7" xfId="0" applyFont="1" applyBorder="1" applyAlignment="1">
      <alignment vertical="center" wrapText="1"/>
    </xf>
    <xf numFmtId="0" fontId="55" fillId="0" borderId="7" xfId="0" applyFont="1" applyBorder="1" applyAlignment="1">
      <alignment vertical="center" wrapText="1"/>
    </xf>
    <xf numFmtId="0" fontId="55" fillId="0" borderId="7" xfId="0" applyFont="1" applyFill="1" applyBorder="1" applyAlignment="1">
      <alignment vertical="center" wrapText="1"/>
    </xf>
    <xf numFmtId="227" fontId="0" fillId="0" borderId="7" xfId="0" applyNumberFormat="1" applyBorder="1" applyAlignment="1">
      <alignment vertical="center" wrapText="1"/>
    </xf>
    <xf numFmtId="227" fontId="0" fillId="0" borderId="28" xfId="0" applyNumberFormat="1" applyFont="1" applyFill="1" applyBorder="1" applyAlignment="1">
      <alignment horizontal="center" vertical="center"/>
    </xf>
    <xf numFmtId="227" fontId="0" fillId="0" borderId="20" xfId="0" applyNumberFormat="1" applyFont="1" applyBorder="1" applyAlignment="1">
      <alignment horizontal="center" vertical="center"/>
    </xf>
    <xf numFmtId="227" fontId="0" fillId="0" borderId="31" xfId="0" applyNumberFormat="1" applyFont="1" applyBorder="1" applyAlignment="1">
      <alignment horizontal="center" vertical="center"/>
    </xf>
    <xf numFmtId="49" fontId="22" fillId="10" borderId="0" xfId="0" applyNumberFormat="1" applyFont="1" applyFill="1" applyBorder="1" applyAlignment="1">
      <alignment horizontal="center" vertical="center"/>
    </xf>
    <xf numFmtId="0" fontId="23" fillId="0" borderId="34" xfId="0" applyNumberFormat="1" applyFont="1" applyFill="1" applyBorder="1" applyAlignment="1">
      <alignment vertical="center"/>
    </xf>
    <xf numFmtId="0" fontId="56" fillId="21" borderId="34" xfId="0" applyNumberFormat="1" applyFont="1" applyFill="1" applyBorder="1" applyAlignment="1">
      <alignment horizontal="center" vertical="center"/>
    </xf>
    <xf numFmtId="0" fontId="22" fillId="0" borderId="34" xfId="0" applyNumberFormat="1" applyFont="1" applyFill="1" applyBorder="1" applyAlignment="1">
      <alignment vertical="center"/>
    </xf>
    <xf numFmtId="49" fontId="57" fillId="0" borderId="34" xfId="0" applyNumberFormat="1" applyFont="1" applyFill="1" applyBorder="1" applyAlignment="1">
      <alignment horizontal="left" vertical="center"/>
    </xf>
    <xf numFmtId="49" fontId="57" fillId="0" borderId="34" xfId="0" applyNumberFormat="1" applyFont="1" applyFill="1" applyBorder="1" applyAlignment="1">
      <alignment vertical="center"/>
    </xf>
    <xf numFmtId="49" fontId="57" fillId="0" borderId="0" xfId="0" applyNumberFormat="1" applyFont="1" applyFill="1" applyAlignment="1">
      <alignment vertical="center"/>
    </xf>
    <xf numFmtId="0" fontId="23" fillId="17" borderId="0" xfId="0" applyFont="1" applyFill="1" applyAlignment="1">
      <alignment vertical="center"/>
    </xf>
    <xf numFmtId="0" fontId="23" fillId="0" borderId="35" xfId="0" applyFont="1" applyBorder="1" applyAlignment="1">
      <alignment vertical="center"/>
    </xf>
    <xf numFmtId="49" fontId="23" fillId="10" borderId="0" xfId="0" applyNumberFormat="1" applyFont="1" applyFill="1" applyBorder="1" applyAlignment="1">
      <alignment horizontal="center" vertical="center"/>
    </xf>
    <xf numFmtId="0" fontId="58" fillId="22" borderId="24" xfId="0" applyNumberFormat="1" applyFont="1" applyFill="1" applyBorder="1" applyAlignment="1">
      <alignment horizontal="right" vertical="center"/>
    </xf>
    <xf numFmtId="0" fontId="23" fillId="0" borderId="36" xfId="0" applyFont="1" applyBorder="1" applyAlignment="1">
      <alignment vertical="center"/>
    </xf>
    <xf numFmtId="49" fontId="57" fillId="0" borderId="37" xfId="0" applyNumberFormat="1" applyFont="1" applyFill="1" applyBorder="1" applyAlignment="1">
      <alignment vertical="center"/>
    </xf>
    <xf numFmtId="49" fontId="57" fillId="0" borderId="0" xfId="0" applyNumberFormat="1" applyFont="1" applyFill="1" applyBorder="1" applyAlignment="1">
      <alignment vertical="center"/>
    </xf>
    <xf numFmtId="0" fontId="58" fillId="22" borderId="37" xfId="0" applyNumberFormat="1" applyFont="1" applyFill="1" applyBorder="1" applyAlignment="1">
      <alignment horizontal="right" vertical="center"/>
    </xf>
    <xf numFmtId="49" fontId="57" fillId="0" borderId="37" xfId="0" applyNumberFormat="1" applyFont="1" applyFill="1" applyBorder="1" applyAlignment="1">
      <alignment horizontal="left" vertical="center"/>
    </xf>
    <xf numFmtId="49" fontId="57" fillId="0" borderId="38" xfId="0" applyNumberFormat="1" applyFont="1" applyFill="1" applyBorder="1" applyAlignment="1">
      <alignment vertical="center"/>
    </xf>
    <xf numFmtId="49" fontId="60" fillId="0" borderId="20" xfId="0" applyNumberFormat="1" applyFont="1" applyFill="1" applyBorder="1" applyAlignment="1">
      <alignment horizontal="right" vertical="center"/>
    </xf>
    <xf numFmtId="49" fontId="57" fillId="0" borderId="20" xfId="0" applyNumberFormat="1" applyFont="1" applyFill="1" applyBorder="1" applyAlignment="1">
      <alignment vertical="center"/>
    </xf>
    <xf numFmtId="49" fontId="60" fillId="0" borderId="0" xfId="0" applyNumberFormat="1" applyFont="1" applyFill="1" applyBorder="1" applyAlignment="1">
      <alignment horizontal="right" vertical="center"/>
    </xf>
    <xf numFmtId="0" fontId="23" fillId="0" borderId="39" xfId="0" applyFont="1" applyBorder="1" applyAlignment="1">
      <alignment vertical="center"/>
    </xf>
    <xf numFmtId="0" fontId="61" fillId="17" borderId="0" xfId="0" applyNumberFormat="1" applyFont="1" applyFill="1" applyBorder="1" applyAlignment="1">
      <alignment horizontal="right" vertical="center"/>
    </xf>
    <xf numFmtId="0" fontId="58" fillId="0" borderId="0" xfId="0" applyNumberFormat="1" applyFont="1" applyAlignment="1">
      <alignment vertical="center"/>
    </xf>
    <xf numFmtId="0" fontId="57" fillId="0" borderId="20" xfId="0" applyNumberFormat="1" applyFont="1" applyFill="1" applyBorder="1" applyAlignment="1">
      <alignment horizontal="right" vertical="center"/>
    </xf>
    <xf numFmtId="0" fontId="58" fillId="22" borderId="0" xfId="0" applyNumberFormat="1" applyFont="1" applyFill="1" applyBorder="1" applyAlignment="1">
      <alignment horizontal="right" vertical="center"/>
    </xf>
    <xf numFmtId="0" fontId="59" fillId="17" borderId="37" xfId="0" applyNumberFormat="1" applyFont="1" applyFill="1" applyBorder="1" applyAlignment="1">
      <alignment vertical="center"/>
    </xf>
    <xf numFmtId="49" fontId="62" fillId="4" borderId="0" xfId="0" applyNumberFormat="1" applyFont="1" applyFill="1" applyAlignment="1">
      <alignment horizontal="center" vertical="center"/>
    </xf>
    <xf numFmtId="49" fontId="57" fillId="4" borderId="0" xfId="0" applyNumberFormat="1" applyFont="1" applyFill="1" applyAlignment="1">
      <alignment vertical="center"/>
    </xf>
    <xf numFmtId="49" fontId="57" fillId="4" borderId="34" xfId="0" applyNumberFormat="1" applyFont="1" applyFill="1" applyBorder="1" applyAlignment="1">
      <alignment vertical="center"/>
    </xf>
    <xf numFmtId="49" fontId="23" fillId="4" borderId="0" xfId="0" applyNumberFormat="1" applyFont="1" applyFill="1" applyAlignment="1">
      <alignment horizontal="center" vertical="center"/>
    </xf>
    <xf numFmtId="0" fontId="23" fillId="17" borderId="0" xfId="0" applyNumberFormat="1" applyFont="1" applyFill="1" applyBorder="1" applyAlignment="1">
      <alignment horizontal="right" vertical="center"/>
    </xf>
    <xf numFmtId="0" fontId="58" fillId="23" borderId="38" xfId="0" applyNumberFormat="1" applyFont="1" applyFill="1" applyBorder="1" applyAlignment="1">
      <alignment horizontal="right" vertical="center"/>
    </xf>
    <xf numFmtId="49" fontId="57" fillId="4" borderId="20" xfId="0" applyNumberFormat="1" applyFont="1" applyFill="1" applyBorder="1" applyAlignment="1">
      <alignment vertical="center"/>
    </xf>
    <xf numFmtId="0" fontId="47" fillId="0" borderId="34" xfId="0" applyNumberFormat="1" applyFont="1" applyFill="1" applyBorder="1" applyAlignment="1">
      <alignment vertical="center"/>
    </xf>
    <xf numFmtId="49" fontId="47" fillId="0" borderId="0" xfId="0" applyNumberFormat="1" applyFont="1" applyBorder="1" applyAlignment="1">
      <alignment horizontal="center"/>
    </xf>
    <xf numFmtId="49" fontId="10" fillId="0" borderId="0" xfId="0" applyNumberFormat="1" applyFont="1" applyBorder="1" applyAlignment="1">
      <alignment horizontal="center" vertical="top"/>
    </xf>
    <xf numFmtId="49" fontId="1" fillId="0" borderId="0" xfId="0" applyNumberFormat="1" applyFont="1" applyBorder="1" applyAlignment="1">
      <alignment horizontal="center"/>
    </xf>
    <xf numFmtId="49" fontId="22" fillId="0" borderId="0" xfId="0" applyNumberFormat="1" applyFont="1" applyBorder="1" applyAlignment="1">
      <alignment horizontal="center"/>
    </xf>
    <xf numFmtId="49" fontId="8" fillId="0" borderId="0" xfId="0" applyNumberFormat="1" applyFont="1" applyAlignment="1">
      <alignment horizontal="center"/>
    </xf>
    <xf numFmtId="49" fontId="48" fillId="10" borderId="0" xfId="0" applyNumberFormat="1" applyFont="1" applyFill="1" applyBorder="1" applyAlignment="1">
      <alignment horizontal="center" vertical="center"/>
    </xf>
    <xf numFmtId="49" fontId="35" fillId="10" borderId="0" xfId="0" applyNumberFormat="1" applyFont="1" applyFill="1" applyAlignment="1">
      <alignment horizontal="center" vertical="center"/>
    </xf>
    <xf numFmtId="49" fontId="27" fillId="10" borderId="0" xfId="0" applyNumberFormat="1" applyFont="1" applyFill="1" applyBorder="1" applyAlignment="1">
      <alignment horizontal="center" vertical="center"/>
    </xf>
    <xf numFmtId="49" fontId="7" fillId="0" borderId="9" xfId="41" applyNumberFormat="1" applyFont="1" applyBorder="1" applyAlignment="1" applyProtection="1">
      <alignment horizontal="center" vertical="center"/>
      <protection locked="0"/>
    </xf>
    <xf numFmtId="49" fontId="13" fillId="0" borderId="9"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57" fillId="0" borderId="34" xfId="0" applyNumberFormat="1" applyFont="1" applyFill="1" applyBorder="1" applyAlignment="1">
      <alignment horizontal="center" vertical="center"/>
    </xf>
    <xf numFmtId="49" fontId="57" fillId="0" borderId="34" xfId="0" applyNumberFormat="1" applyFont="1" applyFill="1" applyBorder="1" applyAlignment="1">
      <alignment horizontal="center" vertical="center"/>
    </xf>
    <xf numFmtId="49" fontId="57" fillId="0" borderId="0" xfId="0" applyNumberFormat="1" applyFont="1" applyFill="1" applyAlignment="1">
      <alignment horizontal="center" vertical="center"/>
    </xf>
    <xf numFmtId="0" fontId="57" fillId="0" borderId="40" xfId="0" applyNumberFormat="1" applyFont="1" applyFill="1" applyBorder="1" applyAlignment="1">
      <alignment horizontal="center" vertical="center"/>
    </xf>
    <xf numFmtId="0" fontId="58" fillId="22" borderId="38"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0"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49" fontId="18" fillId="0" borderId="0" xfId="0" applyNumberFormat="1" applyFont="1" applyFill="1" applyAlignment="1">
      <alignment horizontal="center" vertical="center"/>
    </xf>
    <xf numFmtId="49" fontId="18" fillId="0" borderId="0" xfId="0" applyNumberFormat="1" applyFont="1" applyFill="1" applyBorder="1" applyAlignment="1">
      <alignment horizontal="center" vertical="center"/>
    </xf>
    <xf numFmtId="0" fontId="0" fillId="0" borderId="0" xfId="0"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49" fontId="0" fillId="0" borderId="0" xfId="0" applyNumberFormat="1" applyFont="1" applyAlignment="1">
      <alignment horizontal="center"/>
    </xf>
    <xf numFmtId="49" fontId="7" fillId="0" borderId="9" xfId="0" applyNumberFormat="1" applyFont="1" applyBorder="1" applyAlignment="1">
      <alignment horizontal="center" vertical="center"/>
    </xf>
    <xf numFmtId="0" fontId="61" fillId="17" borderId="0" xfId="0" applyNumberFormat="1" applyFont="1" applyFill="1" applyBorder="1" applyAlignment="1">
      <alignment horizontal="center" vertical="center"/>
    </xf>
    <xf numFmtId="0" fontId="59" fillId="4" borderId="0" xfId="0" applyNumberFormat="1" applyFont="1" applyFill="1" applyBorder="1" applyAlignment="1">
      <alignment horizontal="center" vertical="center"/>
    </xf>
    <xf numFmtId="49" fontId="57" fillId="4" borderId="0" xfId="0" applyNumberFormat="1" applyFont="1" applyFill="1" applyAlignment="1">
      <alignment horizontal="center" vertical="center"/>
    </xf>
    <xf numFmtId="49" fontId="9" fillId="0" borderId="0" xfId="0" applyNumberFormat="1" applyFont="1" applyAlignment="1">
      <alignment horizontal="center" vertical="top"/>
    </xf>
    <xf numFmtId="49" fontId="27" fillId="10" borderId="0" xfId="0" applyNumberFormat="1" applyFont="1" applyFill="1" applyAlignment="1">
      <alignment horizontal="center" vertical="center"/>
    </xf>
    <xf numFmtId="0" fontId="57" fillId="0" borderId="0" xfId="0" applyNumberFormat="1" applyFont="1" applyFill="1" applyBorder="1" applyAlignment="1">
      <alignment horizontal="center" vertical="center"/>
    </xf>
    <xf numFmtId="0" fontId="78" fillId="4" borderId="41" xfId="0" applyNumberFormat="1" applyFont="1" applyFill="1" applyBorder="1" applyAlignment="1">
      <alignment horizontal="center" vertical="center"/>
    </xf>
    <xf numFmtId="49" fontId="78" fillId="4" borderId="0" xfId="0" applyNumberFormat="1" applyFont="1" applyFill="1" applyAlignment="1">
      <alignment horizontal="center" vertical="center"/>
    </xf>
    <xf numFmtId="0" fontId="78" fillId="4" borderId="34" xfId="0" applyNumberFormat="1" applyFont="1" applyFill="1" applyBorder="1" applyAlignment="1">
      <alignment horizontal="center" vertical="center"/>
    </xf>
    <xf numFmtId="14" fontId="7" fillId="0" borderId="9" xfId="0" applyNumberFormat="1" applyFont="1" applyFill="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0">
    <dxf>
      <font>
        <b/>
        <i val="0"/>
      </font>
    </dxf>
    <dxf>
      <font>
        <b/>
        <i val="0"/>
      </font>
    </dxf>
    <dxf>
      <font>
        <b/>
        <i val="0"/>
        <color indexed="8"/>
      </font>
      <fill>
        <patternFill patternType="solid">
          <bgColor indexed="42"/>
        </patternFill>
      </fill>
    </dxf>
    <dxf>
      <font>
        <color indexed="9"/>
      </font>
      <fill>
        <patternFill>
          <bgColor indexed="42"/>
        </patternFill>
      </fill>
    </dxf>
    <dxf>
      <font>
        <color indexed="9"/>
      </font>
    </dxf>
    <dxf>
      <font>
        <color indexed="9"/>
      </font>
    </dxf>
    <dxf>
      <font>
        <b/>
        <i val="0"/>
      </font>
    </dxf>
    <dxf>
      <font>
        <b/>
        <i val="0"/>
      </font>
    </dxf>
    <dxf>
      <font>
        <b/>
        <i val="0"/>
      </font>
    </dxf>
    <dxf>
      <font>
        <b/>
        <i val="0"/>
      </font>
    </dxf>
    <dxf>
      <font>
        <color indexed="11"/>
      </font>
    </dxf>
    <dxf>
      <font>
        <b/>
        <i val="0"/>
        <color indexed="11"/>
      </font>
    </dxf>
    <dxf>
      <font>
        <b val="0"/>
        <i/>
        <color indexed="10"/>
      </font>
    </dxf>
    <dxf>
      <font>
        <b/>
        <i val="0"/>
      </font>
    </dxf>
    <dxf>
      <font>
        <b/>
        <i val="0"/>
      </font>
    </dxf>
    <dxf>
      <font>
        <color indexed="55"/>
      </font>
      <fill>
        <patternFill>
          <bgColor indexed="55"/>
        </patternFill>
      </fill>
    </dxf>
    <dxf>
      <font>
        <color indexed="55"/>
      </font>
      <fill>
        <patternFill>
          <bgColor indexed="55"/>
        </patternFill>
      </fill>
    </dxf>
    <dxf>
      <fill>
        <patternFill>
          <bgColor indexed="4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8607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9525</xdr:rowOff>
    </xdr:from>
    <xdr:to>
      <xdr:col>4</xdr:col>
      <xdr:colOff>1238250</xdr:colOff>
      <xdr:row>13</xdr:row>
      <xdr:rowOff>1295400</xdr:rowOff>
    </xdr:to>
    <xdr:sp>
      <xdr:nvSpPr>
        <xdr:cNvPr id="2" name="Text Box 10"/>
        <xdr:cNvSpPr txBox="1">
          <a:spLocks noChangeArrowheads="1"/>
        </xdr:cNvSpPr>
      </xdr:nvSpPr>
      <xdr:spPr>
        <a:xfrm>
          <a:off x="28575" y="3152775"/>
          <a:ext cx="6315075" cy="12858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342900</xdr:colOff>
      <xdr:row>0</xdr:row>
      <xdr:rowOff>47625</xdr:rowOff>
    </xdr:from>
    <xdr:to>
      <xdr:col>4</xdr:col>
      <xdr:colOff>1143000</xdr:colOff>
      <xdr:row>0</xdr:row>
      <xdr:rowOff>561975</xdr:rowOff>
    </xdr:to>
    <xdr:pic>
      <xdr:nvPicPr>
        <xdr:cNvPr id="3" name="Picture 12" descr="ccta_logo"/>
        <xdr:cNvPicPr preferRelativeResize="1">
          <a:picLocks noChangeAspect="1"/>
        </xdr:cNvPicPr>
      </xdr:nvPicPr>
      <xdr:blipFill>
        <a:blip r:embed="rId1"/>
        <a:stretch>
          <a:fillRect/>
        </a:stretch>
      </xdr:blipFill>
      <xdr:spPr>
        <a:xfrm>
          <a:off x="5448300" y="47625"/>
          <a:ext cx="8001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428625</xdr:colOff>
      <xdr:row>0</xdr:row>
      <xdr:rowOff>47625</xdr:rowOff>
    </xdr:from>
    <xdr:to>
      <xdr:col>17</xdr:col>
      <xdr:colOff>514350</xdr:colOff>
      <xdr:row>1</xdr:row>
      <xdr:rowOff>133350</xdr:rowOff>
    </xdr:to>
    <xdr:pic>
      <xdr:nvPicPr>
        <xdr:cNvPr id="1" name="Picture 12" descr="ccta_logo"/>
        <xdr:cNvPicPr preferRelativeResize="1">
          <a:picLocks noChangeAspect="1"/>
        </xdr:cNvPicPr>
      </xdr:nvPicPr>
      <xdr:blipFill>
        <a:blip r:embed="rId1"/>
        <a:stretch>
          <a:fillRect/>
        </a:stretch>
      </xdr:blipFill>
      <xdr:spPr>
        <a:xfrm>
          <a:off x="8086725" y="47625"/>
          <a:ext cx="6572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0</xdr:row>
      <xdr:rowOff>47625</xdr:rowOff>
    </xdr:from>
    <xdr:to>
      <xdr:col>14</xdr:col>
      <xdr:colOff>619125</xdr:colOff>
      <xdr:row>1</xdr:row>
      <xdr:rowOff>133350</xdr:rowOff>
    </xdr:to>
    <xdr:pic>
      <xdr:nvPicPr>
        <xdr:cNvPr id="1" name="Picture 7" descr="ccta_logo"/>
        <xdr:cNvPicPr preferRelativeResize="1">
          <a:picLocks noChangeAspect="1"/>
        </xdr:cNvPicPr>
      </xdr:nvPicPr>
      <xdr:blipFill>
        <a:blip r:embed="rId1"/>
        <a:stretch>
          <a:fillRect/>
        </a:stretch>
      </xdr:blipFill>
      <xdr:spPr>
        <a:xfrm>
          <a:off x="5800725" y="47625"/>
          <a:ext cx="5619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A6" sqref="A6"/>
    </sheetView>
  </sheetViews>
  <sheetFormatPr defaultColWidth="9.140625" defaultRowHeight="12.75"/>
  <cols>
    <col min="1" max="4" width="19.140625" style="0" customWidth="1"/>
    <col min="5" max="5" width="19.140625" style="23" customWidth="1"/>
  </cols>
  <sheetData>
    <row r="1" spans="1:7" s="22" customFormat="1" ht="49.5" customHeight="1" thickBot="1">
      <c r="A1" s="113" t="s">
        <v>81</v>
      </c>
      <c r="B1" s="55"/>
      <c r="C1" s="55"/>
      <c r="D1" s="55"/>
      <c r="E1" s="61"/>
      <c r="F1" s="55"/>
      <c r="G1" s="55"/>
    </row>
    <row r="2" spans="1:7" s="38" customFormat="1" ht="36.75" customHeight="1" thickBot="1">
      <c r="A2" s="36" t="s">
        <v>1</v>
      </c>
      <c r="B2" s="37"/>
      <c r="C2" s="37"/>
      <c r="D2" s="37"/>
      <c r="E2" s="108"/>
      <c r="F2" s="92"/>
      <c r="G2" s="92"/>
    </row>
    <row r="3" spans="1:7" s="22" customFormat="1" ht="6" customHeight="1" thickBot="1">
      <c r="A3" s="80"/>
      <c r="B3" s="81"/>
      <c r="C3" s="81"/>
      <c r="D3" s="81"/>
      <c r="E3" s="82"/>
      <c r="F3" s="55"/>
      <c r="G3" s="55"/>
    </row>
    <row r="4" spans="1:7" s="22" customFormat="1" ht="20.25" customHeight="1" thickBot="1">
      <c r="A4" s="109" t="s">
        <v>0</v>
      </c>
      <c r="B4" s="107"/>
      <c r="C4" s="107"/>
      <c r="D4" s="107"/>
      <c r="E4" s="110"/>
      <c r="F4" s="55"/>
      <c r="G4" s="55"/>
    </row>
    <row r="5" spans="1:7" s="34" customFormat="1" ht="15" customHeight="1">
      <c r="A5" s="56" t="s">
        <v>77</v>
      </c>
      <c r="B5" s="57"/>
      <c r="C5" s="163"/>
      <c r="D5" s="57"/>
      <c r="E5" s="58"/>
      <c r="F5" s="52"/>
      <c r="G5" s="66"/>
    </row>
    <row r="6" spans="1:7" s="22" customFormat="1" ht="27.75">
      <c r="A6" s="144" t="s">
        <v>188</v>
      </c>
      <c r="B6" s="114"/>
      <c r="C6" s="75"/>
      <c r="D6" s="76"/>
      <c r="E6" s="112" t="s">
        <v>96</v>
      </c>
      <c r="F6" s="55"/>
      <c r="G6" s="55"/>
    </row>
    <row r="7" spans="1:7" s="34" customFormat="1" ht="15" customHeight="1">
      <c r="A7" s="59" t="s">
        <v>2</v>
      </c>
      <c r="B7" s="54"/>
      <c r="C7" s="54"/>
      <c r="D7" s="54"/>
      <c r="E7" s="39"/>
      <c r="F7" s="52"/>
      <c r="G7" s="66"/>
    </row>
    <row r="8" spans="1:7" s="22" customFormat="1" ht="16.5" customHeight="1">
      <c r="A8" s="145" t="s">
        <v>167</v>
      </c>
      <c r="B8" s="77"/>
      <c r="C8" s="118"/>
      <c r="D8" s="78"/>
      <c r="E8" s="79"/>
      <c r="F8" s="55"/>
      <c r="G8" s="55"/>
    </row>
    <row r="9" spans="1:7" s="22" customFormat="1" ht="15" customHeight="1">
      <c r="A9" s="59" t="s">
        <v>80</v>
      </c>
      <c r="B9" s="54"/>
      <c r="C9" s="54" t="s">
        <v>3</v>
      </c>
      <c r="D9" s="54" t="s">
        <v>82</v>
      </c>
      <c r="E9" s="60" t="s">
        <v>75</v>
      </c>
      <c r="F9" s="55"/>
      <c r="G9" s="55"/>
    </row>
    <row r="10" spans="2:7" s="35" customFormat="1" ht="12.75">
      <c r="B10" s="74"/>
      <c r="C10" s="146" t="s">
        <v>165</v>
      </c>
      <c r="D10" s="115"/>
      <c r="E10" s="147" t="s">
        <v>164</v>
      </c>
      <c r="F10" s="55"/>
      <c r="G10" s="55"/>
    </row>
    <row r="11" spans="1:7" ht="12.75">
      <c r="A11" s="59" t="s">
        <v>94</v>
      </c>
      <c r="B11" s="72"/>
      <c r="C11" s="72"/>
      <c r="D11" s="72"/>
      <c r="E11" s="73"/>
      <c r="F11" s="67"/>
      <c r="G11" s="67"/>
    </row>
    <row r="12" spans="1:7" s="22" customFormat="1" ht="12.75">
      <c r="A12" s="165" t="s">
        <v>166</v>
      </c>
      <c r="B12" s="84"/>
      <c r="C12" s="120"/>
      <c r="D12" s="121"/>
      <c r="E12" s="122"/>
      <c r="F12" s="55"/>
      <c r="G12" s="55"/>
    </row>
    <row r="13" spans="1:7" ht="7.5" customHeight="1">
      <c r="A13" s="67"/>
      <c r="B13" s="67"/>
      <c r="C13" s="67"/>
      <c r="D13" s="67"/>
      <c r="E13" s="83"/>
      <c r="F13" s="67"/>
      <c r="G13" s="67"/>
    </row>
    <row r="14" spans="1:7" ht="107.25" customHeight="1">
      <c r="A14" s="67"/>
      <c r="B14" s="67"/>
      <c r="C14" s="67"/>
      <c r="D14" s="67"/>
      <c r="E14" s="83"/>
      <c r="F14" s="67"/>
      <c r="G14" s="67"/>
    </row>
    <row r="15" spans="1:7" ht="12.75">
      <c r="A15" s="72" t="s">
        <v>76</v>
      </c>
      <c r="B15" s="67"/>
      <c r="C15" s="67"/>
      <c r="D15" s="67"/>
      <c r="E15" s="83"/>
      <c r="F15" s="67"/>
      <c r="G15" s="67"/>
    </row>
    <row r="16" spans="1:7" ht="12.75">
      <c r="A16" s="72" t="s">
        <v>4</v>
      </c>
      <c r="B16" s="67"/>
      <c r="C16" s="67"/>
      <c r="D16" s="67"/>
      <c r="E16" s="83"/>
      <c r="F16" s="67"/>
      <c r="G16" s="67"/>
    </row>
    <row r="17" spans="1:7" ht="12.75" customHeight="1">
      <c r="A17" s="91" t="s">
        <v>78</v>
      </c>
      <c r="B17" s="116" t="s">
        <v>79</v>
      </c>
      <c r="C17" s="117"/>
      <c r="D17" s="116"/>
      <c r="E17" s="83"/>
      <c r="F17" s="67"/>
      <c r="G17" s="67"/>
    </row>
    <row r="18" spans="1:7" ht="12.75">
      <c r="A18" s="67"/>
      <c r="B18" s="67"/>
      <c r="C18" s="67"/>
      <c r="D18" s="67"/>
      <c r="E18" s="83"/>
      <c r="F18" s="67"/>
      <c r="G18" s="67"/>
    </row>
  </sheetData>
  <sheetProtection/>
  <hyperlinks>
    <hyperlink ref="B17" r:id="rId1" display="anders.wennberg@itftennis.com"/>
  </hyperlinks>
  <printOptions/>
  <pageMargins left="0.35433070866141736" right="0.35433070866141736" top="0.3937007874015748" bottom="0.3937007874015748"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4"/>
  <dimension ref="A1:R134"/>
  <sheetViews>
    <sheetView showGridLines="0" showZeros="0" zoomScalePageLayoutView="0" workbookViewId="0" topLeftCell="A1">
      <pane ySplit="6" topLeftCell="BM28" activePane="bottomLeft" state="frozen"/>
      <selection pane="topLeft" activeCell="A4" sqref="A4:C4"/>
      <selection pane="bottomLeft" activeCell="B51" sqref="B51"/>
    </sheetView>
  </sheetViews>
  <sheetFormatPr defaultColWidth="9.140625" defaultRowHeight="12.75"/>
  <cols>
    <col min="1" max="1" width="3.8515625" style="0" customWidth="1"/>
    <col min="2" max="2" width="22.8515625" style="0" customWidth="1"/>
    <col min="3" max="3" width="11.421875" style="0" customWidth="1"/>
    <col min="4" max="4" width="13.140625" style="14" customWidth="1"/>
    <col min="5" max="5" width="12.140625" style="18" customWidth="1"/>
    <col min="6" max="7" width="8.57421875" style="18" customWidth="1"/>
    <col min="8" max="10" width="8.57421875" style="14" customWidth="1"/>
    <col min="11" max="11" width="7.7109375" style="14" hidden="1" customWidth="1"/>
    <col min="12" max="14" width="6.8515625" style="14" hidden="1" customWidth="1"/>
    <col min="15" max="16" width="8.57421875" style="14" customWidth="1"/>
    <col min="17" max="17" width="6.8515625" style="14" hidden="1" customWidth="1"/>
    <col min="18" max="18" width="8.57421875" style="14" customWidth="1"/>
    <col min="20" max="20" width="8.28125" style="0" customWidth="1"/>
  </cols>
  <sheetData>
    <row r="1" spans="1:18" ht="26.25">
      <c r="A1" s="148" t="str">
        <f>'Week SetUp'!$A$6</f>
        <v>五年級男生</v>
      </c>
      <c r="B1" s="5"/>
      <c r="C1" s="5"/>
      <c r="D1" s="149" t="s">
        <v>186</v>
      </c>
      <c r="E1" s="16"/>
      <c r="F1" s="16"/>
      <c r="G1" s="16"/>
      <c r="H1" s="8"/>
      <c r="I1" s="15"/>
      <c r="J1" s="15"/>
      <c r="K1" s="15"/>
      <c r="L1" s="15"/>
      <c r="M1" s="15"/>
      <c r="N1" s="15"/>
      <c r="O1" s="15"/>
      <c r="P1" s="15"/>
      <c r="Q1" s="15"/>
      <c r="R1" s="19"/>
    </row>
    <row r="2" spans="1:18" ht="13.5" thickBot="1">
      <c r="A2" s="10" t="str">
        <f>'Week SetUp'!$A$8</f>
        <v>第十四屆福興盃全國大專暨青少年網球錦標賽</v>
      </c>
      <c r="B2" s="11"/>
      <c r="C2" s="11"/>
      <c r="D2" s="123" t="s">
        <v>113</v>
      </c>
      <c r="E2" s="17"/>
      <c r="F2" s="17"/>
      <c r="G2" s="17"/>
      <c r="H2" s="17"/>
      <c r="I2" s="17"/>
      <c r="J2" s="8"/>
      <c r="K2" s="8"/>
      <c r="L2" s="8"/>
      <c r="M2" s="8"/>
      <c r="N2" s="8"/>
      <c r="O2" s="20"/>
      <c r="P2" s="21"/>
      <c r="Q2" s="21"/>
      <c r="R2" s="20"/>
    </row>
    <row r="3" spans="1:18" s="22" customFormat="1" ht="13.5" thickBot="1">
      <c r="A3" s="68" t="s">
        <v>5</v>
      </c>
      <c r="B3" s="69"/>
      <c r="C3" s="70"/>
      <c r="D3" s="39"/>
      <c r="E3" s="61"/>
      <c r="F3" s="61"/>
      <c r="G3" s="61"/>
      <c r="H3" s="39"/>
      <c r="I3" s="62"/>
      <c r="J3" s="40"/>
      <c r="K3" s="63"/>
      <c r="L3" s="130"/>
      <c r="M3" s="130"/>
      <c r="N3" s="130"/>
      <c r="O3" s="63" t="s">
        <v>83</v>
      </c>
      <c r="P3" s="58"/>
      <c r="Q3" s="58"/>
      <c r="R3" s="64"/>
    </row>
    <row r="4" spans="1:18" s="22" customFormat="1" ht="12.75">
      <c r="A4" s="150" t="s">
        <v>112</v>
      </c>
      <c r="B4" s="99"/>
      <c r="C4" s="154" t="s">
        <v>111</v>
      </c>
      <c r="D4" s="150" t="s">
        <v>98</v>
      </c>
      <c r="E4" s="101"/>
      <c r="F4" s="101"/>
      <c r="G4" s="101"/>
      <c r="H4" s="100"/>
      <c r="I4" s="102"/>
      <c r="J4" s="151" t="s">
        <v>99</v>
      </c>
      <c r="K4" s="43"/>
      <c r="L4" s="53"/>
      <c r="M4" s="53"/>
      <c r="N4" s="53"/>
      <c r="O4" s="43"/>
      <c r="P4" s="44"/>
      <c r="Q4" s="44"/>
      <c r="R4" s="45"/>
    </row>
    <row r="5" spans="1:18" s="22" customFormat="1" ht="13.5" thickBot="1">
      <c r="A5" s="244" t="s">
        <v>115</v>
      </c>
      <c r="B5" s="244"/>
      <c r="C5" s="25" t="str">
        <f>'Week SetUp'!$C$10</f>
        <v>中山網球場</v>
      </c>
      <c r="D5" s="26">
        <f>'Week SetUp'!$D$10</f>
        <v>0</v>
      </c>
      <c r="E5" s="26"/>
      <c r="F5" s="26"/>
      <c r="G5" s="26"/>
      <c r="H5" s="26"/>
      <c r="I5" s="27"/>
      <c r="J5" s="24" t="str">
        <f>'Week SetUp'!$E$10</f>
        <v>李朝裕</v>
      </c>
      <c r="K5" s="29"/>
      <c r="L5" s="24"/>
      <c r="M5" s="24"/>
      <c r="N5" s="24"/>
      <c r="O5" s="29"/>
      <c r="P5" s="26"/>
      <c r="Q5" s="26"/>
      <c r="R5" s="111">
        <f>COUNTA(R7:R134)</f>
        <v>0</v>
      </c>
    </row>
    <row r="6" spans="1:18" ht="30" customHeight="1" thickBot="1">
      <c r="A6" s="106" t="s">
        <v>6</v>
      </c>
      <c r="B6" s="155" t="s">
        <v>102</v>
      </c>
      <c r="C6" s="138"/>
      <c r="D6" s="155" t="s">
        <v>103</v>
      </c>
      <c r="E6" s="98" t="s">
        <v>7</v>
      </c>
      <c r="F6" s="125" t="s">
        <v>95</v>
      </c>
      <c r="G6" s="126" t="s">
        <v>88</v>
      </c>
      <c r="H6" s="139" t="s">
        <v>84</v>
      </c>
      <c r="I6" s="139" t="s">
        <v>85</v>
      </c>
      <c r="J6" s="98" t="s">
        <v>86</v>
      </c>
      <c r="K6" s="142"/>
      <c r="L6" s="131" t="s">
        <v>90</v>
      </c>
      <c r="M6" s="132" t="s">
        <v>91</v>
      </c>
      <c r="N6" s="140"/>
      <c r="O6" s="138" t="s">
        <v>8</v>
      </c>
      <c r="P6" s="156" t="s">
        <v>100</v>
      </c>
      <c r="Q6" s="141" t="s">
        <v>89</v>
      </c>
      <c r="R6" s="126" t="s">
        <v>87</v>
      </c>
    </row>
    <row r="7" spans="1:18" s="33" customFormat="1" ht="18.75" customHeight="1">
      <c r="A7" s="42">
        <v>1</v>
      </c>
      <c r="B7" s="164" t="s">
        <v>129</v>
      </c>
      <c r="C7" s="164"/>
      <c r="D7" s="164" t="s">
        <v>173</v>
      </c>
      <c r="E7" s="171">
        <v>1</v>
      </c>
      <c r="F7" s="164"/>
      <c r="G7" s="168"/>
      <c r="H7" s="173"/>
      <c r="I7" s="71"/>
      <c r="J7" s="174"/>
      <c r="K7" s="143"/>
      <c r="L7" s="136"/>
      <c r="M7" s="137"/>
      <c r="N7" s="136"/>
      <c r="O7" s="171">
        <v>1</v>
      </c>
      <c r="P7" s="164">
        <v>1</v>
      </c>
      <c r="Q7" s="135">
        <f aca="true" t="shared" si="0" ref="Q7:Q47">IF(O7="DA",1,IF(O7="WC",2,IF(O7="SE",3,IF(O7="Q",4,IF(O7="LL",5,999)))))</f>
        <v>999</v>
      </c>
      <c r="R7" s="119"/>
    </row>
    <row r="8" spans="1:18" s="33" customFormat="1" ht="18.75" customHeight="1">
      <c r="A8" s="42">
        <v>2</v>
      </c>
      <c r="B8" s="164" t="s">
        <v>140</v>
      </c>
      <c r="C8" s="164"/>
      <c r="D8" s="164" t="s">
        <v>174</v>
      </c>
      <c r="E8" s="164">
        <v>2</v>
      </c>
      <c r="F8" s="164"/>
      <c r="G8" s="166"/>
      <c r="H8" s="127"/>
      <c r="I8" s="127"/>
      <c r="J8" s="129"/>
      <c r="K8" s="143"/>
      <c r="L8" s="133"/>
      <c r="M8" s="134"/>
      <c r="N8" s="133"/>
      <c r="O8" s="164">
        <v>2</v>
      </c>
      <c r="P8" s="164">
        <v>2</v>
      </c>
      <c r="Q8" s="135">
        <f t="shared" si="0"/>
        <v>999</v>
      </c>
      <c r="R8" s="128"/>
    </row>
    <row r="9" spans="1:18" s="33" customFormat="1" ht="18.75" customHeight="1">
      <c r="A9" s="42">
        <v>3</v>
      </c>
      <c r="B9" s="164" t="s">
        <v>118</v>
      </c>
      <c r="C9" s="164"/>
      <c r="D9" s="164" t="s">
        <v>169</v>
      </c>
      <c r="E9" s="164"/>
      <c r="F9" s="164"/>
      <c r="G9" s="166"/>
      <c r="H9" s="127"/>
      <c r="I9" s="127"/>
      <c r="J9" s="129"/>
      <c r="K9" s="143"/>
      <c r="L9" s="133"/>
      <c r="M9" s="134"/>
      <c r="N9" s="133"/>
      <c r="O9" s="164" t="s">
        <v>119</v>
      </c>
      <c r="P9" s="164">
        <v>3</v>
      </c>
      <c r="Q9" s="135">
        <f t="shared" si="0"/>
        <v>999</v>
      </c>
      <c r="R9" s="128"/>
    </row>
    <row r="10" spans="1:18" s="33" customFormat="1" ht="18.75" customHeight="1">
      <c r="A10" s="42">
        <v>4</v>
      </c>
      <c r="B10" s="164" t="s">
        <v>153</v>
      </c>
      <c r="C10" s="164"/>
      <c r="D10" s="164" t="s">
        <v>178</v>
      </c>
      <c r="E10" s="164"/>
      <c r="F10" s="164"/>
      <c r="G10" s="166"/>
      <c r="H10" s="127"/>
      <c r="I10" s="127"/>
      <c r="J10" s="129"/>
      <c r="K10" s="143"/>
      <c r="L10" s="133"/>
      <c r="M10" s="134"/>
      <c r="N10" s="133"/>
      <c r="O10" s="164" t="s">
        <v>184</v>
      </c>
      <c r="P10" s="164">
        <v>4</v>
      </c>
      <c r="Q10" s="135">
        <f t="shared" si="0"/>
        <v>999</v>
      </c>
      <c r="R10" s="128"/>
    </row>
    <row r="11" spans="1:18" s="33" customFormat="1" ht="18.75" customHeight="1">
      <c r="A11" s="42">
        <v>5</v>
      </c>
      <c r="B11" s="164" t="s">
        <v>116</v>
      </c>
      <c r="C11" s="164"/>
      <c r="D11" s="164" t="s">
        <v>169</v>
      </c>
      <c r="E11" s="164"/>
      <c r="F11" s="164"/>
      <c r="G11" s="166"/>
      <c r="H11" s="127"/>
      <c r="I11" s="127"/>
      <c r="J11" s="129"/>
      <c r="K11" s="143"/>
      <c r="L11" s="133"/>
      <c r="M11" s="134"/>
      <c r="N11" s="133"/>
      <c r="O11" s="164" t="s">
        <v>117</v>
      </c>
      <c r="P11" s="164">
        <v>5</v>
      </c>
      <c r="Q11" s="135">
        <f t="shared" si="0"/>
        <v>999</v>
      </c>
      <c r="R11" s="128"/>
    </row>
    <row r="12" spans="1:18" s="33" customFormat="1" ht="18.75" customHeight="1">
      <c r="A12" s="42">
        <v>6</v>
      </c>
      <c r="B12" s="164" t="s">
        <v>154</v>
      </c>
      <c r="C12" s="164"/>
      <c r="D12" s="164" t="s">
        <v>179</v>
      </c>
      <c r="E12" s="164">
        <v>24</v>
      </c>
      <c r="F12" s="164"/>
      <c r="G12" s="168"/>
      <c r="H12" s="127"/>
      <c r="I12" s="127"/>
      <c r="J12" s="129"/>
      <c r="K12" s="143"/>
      <c r="L12" s="133"/>
      <c r="M12" s="134"/>
      <c r="N12" s="133"/>
      <c r="O12" s="164">
        <v>24</v>
      </c>
      <c r="P12" s="164">
        <v>6</v>
      </c>
      <c r="Q12" s="135">
        <f t="shared" si="0"/>
        <v>999</v>
      </c>
      <c r="R12" s="128"/>
    </row>
    <row r="13" spans="1:18" s="33" customFormat="1" ht="18.75" customHeight="1">
      <c r="A13" s="42">
        <v>7</v>
      </c>
      <c r="B13" s="167" t="s">
        <v>120</v>
      </c>
      <c r="C13" s="164"/>
      <c r="D13" s="164" t="s">
        <v>169</v>
      </c>
      <c r="E13" s="164">
        <v>26</v>
      </c>
      <c r="F13" s="164"/>
      <c r="G13" s="168"/>
      <c r="H13" s="127"/>
      <c r="I13" s="127"/>
      <c r="J13" s="129"/>
      <c r="K13" s="143"/>
      <c r="L13" s="133"/>
      <c r="M13" s="134"/>
      <c r="N13" s="133"/>
      <c r="O13" s="164">
        <v>26</v>
      </c>
      <c r="P13" s="164">
        <v>7</v>
      </c>
      <c r="Q13" s="135">
        <f t="shared" si="0"/>
        <v>999</v>
      </c>
      <c r="R13" s="128"/>
    </row>
    <row r="14" spans="1:18" s="33" customFormat="1" ht="18.75" customHeight="1">
      <c r="A14" s="42">
        <v>8</v>
      </c>
      <c r="B14" s="164" t="s">
        <v>159</v>
      </c>
      <c r="C14" s="164"/>
      <c r="D14" s="164" t="s">
        <v>178</v>
      </c>
      <c r="E14" s="164">
        <v>30</v>
      </c>
      <c r="F14" s="164"/>
      <c r="G14" s="168"/>
      <c r="H14" s="127"/>
      <c r="I14" s="127"/>
      <c r="J14" s="129"/>
      <c r="K14" s="143"/>
      <c r="L14" s="133"/>
      <c r="M14" s="134"/>
      <c r="N14" s="133"/>
      <c r="O14" s="164">
        <v>30</v>
      </c>
      <c r="P14" s="164">
        <v>8</v>
      </c>
      <c r="Q14" s="135">
        <f t="shared" si="0"/>
        <v>999</v>
      </c>
      <c r="R14" s="128"/>
    </row>
    <row r="15" spans="1:18" s="33" customFormat="1" ht="18.75" customHeight="1">
      <c r="A15" s="42">
        <v>9</v>
      </c>
      <c r="B15" s="164" t="s">
        <v>125</v>
      </c>
      <c r="C15" s="164"/>
      <c r="D15" s="164" t="s">
        <v>170</v>
      </c>
      <c r="E15" s="164"/>
      <c r="F15" s="164"/>
      <c r="G15" s="168"/>
      <c r="H15" s="127"/>
      <c r="I15" s="127"/>
      <c r="J15" s="129"/>
      <c r="K15" s="143"/>
      <c r="L15" s="133"/>
      <c r="M15" s="134"/>
      <c r="N15" s="133"/>
      <c r="O15" s="164" t="s">
        <v>126</v>
      </c>
      <c r="P15" s="164">
        <v>9</v>
      </c>
      <c r="Q15" s="135">
        <f t="shared" si="0"/>
        <v>999</v>
      </c>
      <c r="R15" s="172"/>
    </row>
    <row r="16" spans="1:18" s="33" customFormat="1" ht="18.75" customHeight="1">
      <c r="A16" s="42">
        <v>10</v>
      </c>
      <c r="B16" s="164" t="s">
        <v>124</v>
      </c>
      <c r="C16" s="164"/>
      <c r="D16" s="164" t="s">
        <v>170</v>
      </c>
      <c r="E16" s="164"/>
      <c r="F16" s="164"/>
      <c r="G16" s="168"/>
      <c r="H16" s="127"/>
      <c r="I16" s="127"/>
      <c r="J16" s="129"/>
      <c r="K16" s="143"/>
      <c r="L16" s="133"/>
      <c r="M16" s="134"/>
      <c r="N16" s="133"/>
      <c r="O16" s="164" t="s">
        <v>182</v>
      </c>
      <c r="P16" s="164">
        <v>10</v>
      </c>
      <c r="Q16" s="135">
        <f t="shared" si="0"/>
        <v>999</v>
      </c>
      <c r="R16" s="128"/>
    </row>
    <row r="17" spans="1:18" s="33" customFormat="1" ht="18.75" customHeight="1">
      <c r="A17" s="42">
        <v>11</v>
      </c>
      <c r="B17" s="164" t="s">
        <v>122</v>
      </c>
      <c r="C17" s="164"/>
      <c r="D17" s="164" t="s">
        <v>170</v>
      </c>
      <c r="E17" s="164"/>
      <c r="F17" s="164"/>
      <c r="G17" s="168"/>
      <c r="H17" s="127"/>
      <c r="I17" s="127"/>
      <c r="J17" s="129"/>
      <c r="K17" s="143"/>
      <c r="L17" s="133"/>
      <c r="M17" s="134"/>
      <c r="N17" s="133"/>
      <c r="O17" s="164" t="s">
        <v>123</v>
      </c>
      <c r="P17" s="164">
        <v>11</v>
      </c>
      <c r="Q17" s="135">
        <f t="shared" si="0"/>
        <v>999</v>
      </c>
      <c r="R17" s="128"/>
    </row>
    <row r="18" spans="1:18" s="33" customFormat="1" ht="18.75" customHeight="1">
      <c r="A18" s="42">
        <v>12</v>
      </c>
      <c r="B18" s="164" t="s">
        <v>152</v>
      </c>
      <c r="C18" s="164"/>
      <c r="D18" s="164" t="s">
        <v>177</v>
      </c>
      <c r="E18" s="164">
        <v>37</v>
      </c>
      <c r="F18" s="164"/>
      <c r="G18" s="166"/>
      <c r="H18" s="127"/>
      <c r="I18" s="127"/>
      <c r="J18" s="129"/>
      <c r="K18" s="143"/>
      <c r="L18" s="133"/>
      <c r="M18" s="134"/>
      <c r="N18" s="133"/>
      <c r="O18" s="164">
        <v>37</v>
      </c>
      <c r="P18" s="164">
        <v>12</v>
      </c>
      <c r="Q18" s="135">
        <f t="shared" si="0"/>
        <v>999</v>
      </c>
      <c r="R18" s="128"/>
    </row>
    <row r="19" spans="1:18" s="33" customFormat="1" ht="18.75" customHeight="1">
      <c r="A19" s="42">
        <v>13</v>
      </c>
      <c r="B19" s="164" t="s">
        <v>162</v>
      </c>
      <c r="C19" s="164"/>
      <c r="D19" s="164" t="s">
        <v>176</v>
      </c>
      <c r="E19" s="164">
        <v>60</v>
      </c>
      <c r="F19" s="164"/>
      <c r="G19" s="168"/>
      <c r="H19" s="127"/>
      <c r="I19" s="127"/>
      <c r="J19" s="129"/>
      <c r="K19" s="143"/>
      <c r="L19" s="133"/>
      <c r="M19" s="134"/>
      <c r="N19" s="133"/>
      <c r="O19" s="164">
        <v>60</v>
      </c>
      <c r="P19" s="164">
        <v>13</v>
      </c>
      <c r="Q19" s="135">
        <f t="shared" si="0"/>
        <v>999</v>
      </c>
      <c r="R19" s="128"/>
    </row>
    <row r="20" spans="1:18" s="33" customFormat="1" ht="18.75" customHeight="1">
      <c r="A20" s="42">
        <v>14</v>
      </c>
      <c r="B20" s="164" t="s">
        <v>143</v>
      </c>
      <c r="C20" s="164"/>
      <c r="D20" s="164" t="s">
        <v>174</v>
      </c>
      <c r="E20" s="164"/>
      <c r="F20" s="164"/>
      <c r="G20" s="168"/>
      <c r="H20" s="127"/>
      <c r="I20" s="127"/>
      <c r="J20" s="129"/>
      <c r="K20" s="143"/>
      <c r="L20" s="133"/>
      <c r="M20" s="134"/>
      <c r="N20" s="133"/>
      <c r="O20" s="164" t="s">
        <v>144</v>
      </c>
      <c r="P20" s="164">
        <v>14</v>
      </c>
      <c r="Q20" s="135">
        <f t="shared" si="0"/>
        <v>999</v>
      </c>
      <c r="R20" s="128"/>
    </row>
    <row r="21" spans="1:18" s="33" customFormat="1" ht="18.75" customHeight="1">
      <c r="A21" s="42">
        <v>15</v>
      </c>
      <c r="B21" s="164" t="s">
        <v>127</v>
      </c>
      <c r="C21" s="164"/>
      <c r="D21" s="164" t="s">
        <v>171</v>
      </c>
      <c r="E21" s="164"/>
      <c r="F21" s="164"/>
      <c r="G21" s="166"/>
      <c r="H21" s="127"/>
      <c r="I21" s="127"/>
      <c r="J21" s="129"/>
      <c r="K21" s="143"/>
      <c r="L21" s="133"/>
      <c r="M21" s="134"/>
      <c r="N21" s="133"/>
      <c r="O21" s="164" t="s">
        <v>121</v>
      </c>
      <c r="P21" s="164">
        <v>15</v>
      </c>
      <c r="Q21" s="135">
        <f t="shared" si="0"/>
        <v>999</v>
      </c>
      <c r="R21" s="128"/>
    </row>
    <row r="22" spans="1:18" s="33" customFormat="1" ht="18.75" customHeight="1">
      <c r="A22" s="42">
        <v>16</v>
      </c>
      <c r="B22" s="164" t="s">
        <v>131</v>
      </c>
      <c r="C22" s="164"/>
      <c r="D22" s="164" t="s">
        <v>174</v>
      </c>
      <c r="E22" s="164"/>
      <c r="F22" s="164"/>
      <c r="G22" s="166"/>
      <c r="H22" s="127"/>
      <c r="I22" s="127"/>
      <c r="J22" s="129"/>
      <c r="K22" s="143"/>
      <c r="L22" s="133"/>
      <c r="M22" s="134"/>
      <c r="N22" s="133"/>
      <c r="O22" s="164" t="s">
        <v>132</v>
      </c>
      <c r="P22" s="164">
        <v>16</v>
      </c>
      <c r="Q22" s="135">
        <f t="shared" si="0"/>
        <v>999</v>
      </c>
      <c r="R22" s="128"/>
    </row>
    <row r="23" spans="1:18" s="33" customFormat="1" ht="18.75" customHeight="1">
      <c r="A23" s="42">
        <v>17</v>
      </c>
      <c r="B23" s="164" t="s">
        <v>163</v>
      </c>
      <c r="C23" s="164"/>
      <c r="D23" s="164" t="s">
        <v>176</v>
      </c>
      <c r="E23" s="164"/>
      <c r="F23" s="164"/>
      <c r="G23" s="168"/>
      <c r="H23" s="127"/>
      <c r="I23" s="127"/>
      <c r="J23" s="129"/>
      <c r="K23" s="143"/>
      <c r="L23" s="133"/>
      <c r="M23" s="134"/>
      <c r="N23" s="133"/>
      <c r="O23" s="164" t="s">
        <v>185</v>
      </c>
      <c r="P23" s="164"/>
      <c r="Q23" s="135">
        <f t="shared" si="0"/>
        <v>999</v>
      </c>
      <c r="R23" s="128"/>
    </row>
    <row r="24" spans="1:18" s="33" customFormat="1" ht="18.75" customHeight="1">
      <c r="A24" s="42">
        <v>18</v>
      </c>
      <c r="B24" s="164" t="s">
        <v>128</v>
      </c>
      <c r="C24" s="164"/>
      <c r="D24" s="164" t="s">
        <v>172</v>
      </c>
      <c r="E24" s="164"/>
      <c r="F24" s="164"/>
      <c r="G24" s="166"/>
      <c r="H24" s="127"/>
      <c r="I24" s="127"/>
      <c r="J24" s="129"/>
      <c r="K24" s="143"/>
      <c r="L24" s="133"/>
      <c r="M24" s="134"/>
      <c r="N24" s="133"/>
      <c r="O24" s="164" t="s">
        <v>183</v>
      </c>
      <c r="P24" s="164"/>
      <c r="Q24" s="135">
        <f t="shared" si="0"/>
        <v>999</v>
      </c>
      <c r="R24" s="128"/>
    </row>
    <row r="25" spans="1:18" s="33" customFormat="1" ht="18.75" customHeight="1">
      <c r="A25" s="42">
        <v>19</v>
      </c>
      <c r="B25" s="164" t="s">
        <v>130</v>
      </c>
      <c r="C25" s="164"/>
      <c r="D25" s="164" t="s">
        <v>174</v>
      </c>
      <c r="E25" s="164"/>
      <c r="F25" s="164"/>
      <c r="G25" s="166"/>
      <c r="H25" s="127"/>
      <c r="I25" s="127"/>
      <c r="J25" s="129"/>
      <c r="K25" s="143"/>
      <c r="L25" s="133"/>
      <c r="M25" s="134"/>
      <c r="N25" s="133"/>
      <c r="O25" s="164"/>
      <c r="P25" s="164"/>
      <c r="Q25" s="135">
        <f t="shared" si="0"/>
        <v>999</v>
      </c>
      <c r="R25" s="128"/>
    </row>
    <row r="26" spans="1:18" s="33" customFormat="1" ht="18.75" customHeight="1">
      <c r="A26" s="42">
        <v>20</v>
      </c>
      <c r="B26" s="164" t="s">
        <v>133</v>
      </c>
      <c r="C26" s="164"/>
      <c r="D26" s="164" t="s">
        <v>174</v>
      </c>
      <c r="E26" s="164"/>
      <c r="F26" s="164"/>
      <c r="G26" s="166"/>
      <c r="H26" s="127"/>
      <c r="I26" s="127"/>
      <c r="J26" s="129"/>
      <c r="K26" s="143"/>
      <c r="L26" s="133"/>
      <c r="M26" s="134"/>
      <c r="N26" s="133"/>
      <c r="O26" s="164"/>
      <c r="P26" s="164"/>
      <c r="Q26" s="135">
        <f t="shared" si="0"/>
        <v>999</v>
      </c>
      <c r="R26" s="128"/>
    </row>
    <row r="27" spans="1:18" s="33" customFormat="1" ht="18.75" customHeight="1">
      <c r="A27" s="42">
        <v>21</v>
      </c>
      <c r="B27" s="164" t="s">
        <v>134</v>
      </c>
      <c r="C27" s="164"/>
      <c r="D27" s="164" t="s">
        <v>174</v>
      </c>
      <c r="E27" s="164"/>
      <c r="F27" s="164"/>
      <c r="G27" s="168"/>
      <c r="H27" s="127"/>
      <c r="I27" s="127"/>
      <c r="J27" s="129"/>
      <c r="K27" s="143"/>
      <c r="L27" s="133"/>
      <c r="M27" s="134"/>
      <c r="N27" s="133"/>
      <c r="O27" s="164"/>
      <c r="P27" s="164"/>
      <c r="Q27" s="135">
        <f t="shared" si="0"/>
        <v>999</v>
      </c>
      <c r="R27" s="128"/>
    </row>
    <row r="28" spans="1:18" s="33" customFormat="1" ht="18.75" customHeight="1">
      <c r="A28" s="42">
        <v>22</v>
      </c>
      <c r="B28" s="164" t="s">
        <v>135</v>
      </c>
      <c r="C28" s="164"/>
      <c r="D28" s="164" t="s">
        <v>174</v>
      </c>
      <c r="E28" s="164"/>
      <c r="F28" s="164"/>
      <c r="G28" s="166"/>
      <c r="H28" s="127"/>
      <c r="I28" s="127"/>
      <c r="J28" s="129"/>
      <c r="K28" s="143"/>
      <c r="L28" s="133"/>
      <c r="M28" s="134"/>
      <c r="N28" s="133"/>
      <c r="O28" s="164"/>
      <c r="P28" s="164"/>
      <c r="Q28" s="135">
        <f t="shared" si="0"/>
        <v>999</v>
      </c>
      <c r="R28" s="128"/>
    </row>
    <row r="29" spans="1:18" s="33" customFormat="1" ht="18.75" customHeight="1">
      <c r="A29" s="42">
        <v>23</v>
      </c>
      <c r="B29" s="164" t="s">
        <v>136</v>
      </c>
      <c r="C29" s="164"/>
      <c r="D29" s="164" t="s">
        <v>174</v>
      </c>
      <c r="E29" s="164"/>
      <c r="F29" s="164"/>
      <c r="G29" s="166"/>
      <c r="H29" s="127"/>
      <c r="I29" s="127"/>
      <c r="J29" s="129"/>
      <c r="K29" s="143"/>
      <c r="L29" s="133"/>
      <c r="M29" s="134"/>
      <c r="N29" s="133"/>
      <c r="O29" s="164"/>
      <c r="P29" s="164"/>
      <c r="Q29" s="135">
        <f t="shared" si="0"/>
        <v>999</v>
      </c>
      <c r="R29" s="128"/>
    </row>
    <row r="30" spans="1:18" s="33" customFormat="1" ht="18.75" customHeight="1">
      <c r="A30" s="42">
        <v>24</v>
      </c>
      <c r="B30" s="164" t="s">
        <v>137</v>
      </c>
      <c r="C30" s="164"/>
      <c r="D30" s="164" t="s">
        <v>174</v>
      </c>
      <c r="E30" s="164"/>
      <c r="F30" s="164"/>
      <c r="G30" s="168"/>
      <c r="H30" s="127"/>
      <c r="I30" s="127"/>
      <c r="J30" s="129"/>
      <c r="K30" s="143"/>
      <c r="L30" s="133"/>
      <c r="M30" s="134"/>
      <c r="N30" s="133"/>
      <c r="O30" s="164"/>
      <c r="P30" s="164"/>
      <c r="Q30" s="135">
        <f t="shared" si="0"/>
        <v>999</v>
      </c>
      <c r="R30" s="128"/>
    </row>
    <row r="31" spans="1:18" s="33" customFormat="1" ht="18.75" customHeight="1">
      <c r="A31" s="42">
        <v>25</v>
      </c>
      <c r="B31" s="164" t="s">
        <v>138</v>
      </c>
      <c r="C31" s="164"/>
      <c r="D31" s="164" t="s">
        <v>174</v>
      </c>
      <c r="E31" s="164"/>
      <c r="F31" s="164"/>
      <c r="G31" s="168"/>
      <c r="H31" s="127"/>
      <c r="I31" s="127"/>
      <c r="J31" s="129"/>
      <c r="K31" s="143"/>
      <c r="L31" s="133"/>
      <c r="M31" s="134"/>
      <c r="N31" s="133"/>
      <c r="O31" s="164"/>
      <c r="P31" s="164"/>
      <c r="Q31" s="135">
        <f t="shared" si="0"/>
        <v>999</v>
      </c>
      <c r="R31" s="128"/>
    </row>
    <row r="32" spans="1:18" s="33" customFormat="1" ht="18.75" customHeight="1">
      <c r="A32" s="42">
        <v>26</v>
      </c>
      <c r="B32" s="164" t="s">
        <v>139</v>
      </c>
      <c r="C32" s="164"/>
      <c r="D32" s="164" t="s">
        <v>174</v>
      </c>
      <c r="E32" s="164"/>
      <c r="F32" s="164"/>
      <c r="G32" s="166"/>
      <c r="H32" s="127"/>
      <c r="I32" s="127"/>
      <c r="J32" s="129"/>
      <c r="K32" s="143"/>
      <c r="L32" s="133"/>
      <c r="M32" s="134"/>
      <c r="N32" s="133"/>
      <c r="O32" s="164"/>
      <c r="P32" s="164"/>
      <c r="Q32" s="135">
        <f t="shared" si="0"/>
        <v>999</v>
      </c>
      <c r="R32" s="128"/>
    </row>
    <row r="33" spans="1:18" s="33" customFormat="1" ht="18.75" customHeight="1">
      <c r="A33" s="42">
        <v>27</v>
      </c>
      <c r="B33" s="164" t="s">
        <v>141</v>
      </c>
      <c r="C33" s="164"/>
      <c r="D33" s="164" t="s">
        <v>174</v>
      </c>
      <c r="E33" s="164"/>
      <c r="F33" s="164"/>
      <c r="G33" s="168"/>
      <c r="H33" s="127"/>
      <c r="I33" s="127"/>
      <c r="J33" s="129"/>
      <c r="K33" s="143"/>
      <c r="L33" s="133"/>
      <c r="M33" s="134"/>
      <c r="N33" s="133"/>
      <c r="O33" s="164"/>
      <c r="P33" s="164"/>
      <c r="Q33" s="135">
        <f t="shared" si="0"/>
        <v>999</v>
      </c>
      <c r="R33" s="128"/>
    </row>
    <row r="34" spans="1:18" s="33" customFormat="1" ht="18.75" customHeight="1">
      <c r="A34" s="42">
        <v>28</v>
      </c>
      <c r="B34" s="164" t="s">
        <v>142</v>
      </c>
      <c r="C34" s="164"/>
      <c r="D34" s="164" t="s">
        <v>174</v>
      </c>
      <c r="E34" s="164"/>
      <c r="F34" s="164"/>
      <c r="G34" s="168"/>
      <c r="H34" s="127"/>
      <c r="I34" s="127"/>
      <c r="J34" s="129"/>
      <c r="K34" s="143"/>
      <c r="L34" s="133"/>
      <c r="M34" s="134"/>
      <c r="N34" s="133"/>
      <c r="O34" s="164"/>
      <c r="P34" s="164"/>
      <c r="Q34" s="135">
        <f t="shared" si="0"/>
        <v>999</v>
      </c>
      <c r="R34" s="128"/>
    </row>
    <row r="35" spans="1:18" s="33" customFormat="1" ht="18.75" customHeight="1">
      <c r="A35" s="42">
        <v>29</v>
      </c>
      <c r="B35" s="164" t="s">
        <v>145</v>
      </c>
      <c r="C35" s="164"/>
      <c r="D35" s="164" t="s">
        <v>174</v>
      </c>
      <c r="E35" s="164"/>
      <c r="F35" s="164"/>
      <c r="G35" s="168"/>
      <c r="H35" s="127"/>
      <c r="I35" s="127"/>
      <c r="J35" s="129"/>
      <c r="K35" s="143"/>
      <c r="L35" s="133"/>
      <c r="M35" s="134"/>
      <c r="N35" s="133"/>
      <c r="O35" s="164"/>
      <c r="P35" s="164"/>
      <c r="Q35" s="135">
        <f t="shared" si="0"/>
        <v>999</v>
      </c>
      <c r="R35" s="128"/>
    </row>
    <row r="36" spans="1:18" s="33" customFormat="1" ht="18.75" customHeight="1">
      <c r="A36" s="42">
        <v>30</v>
      </c>
      <c r="B36" s="164" t="s">
        <v>146</v>
      </c>
      <c r="C36" s="164"/>
      <c r="D36" s="164" t="s">
        <v>174</v>
      </c>
      <c r="E36" s="164"/>
      <c r="F36" s="164"/>
      <c r="G36" s="168"/>
      <c r="H36" s="127"/>
      <c r="I36" s="127"/>
      <c r="J36" s="129"/>
      <c r="K36" s="143"/>
      <c r="L36" s="133"/>
      <c r="M36" s="134"/>
      <c r="N36" s="133"/>
      <c r="O36" s="164"/>
      <c r="P36" s="164"/>
      <c r="Q36" s="135">
        <f t="shared" si="0"/>
        <v>999</v>
      </c>
      <c r="R36" s="128"/>
    </row>
    <row r="37" spans="1:18" s="33" customFormat="1" ht="18.75" customHeight="1">
      <c r="A37" s="42">
        <v>31</v>
      </c>
      <c r="B37" s="164" t="s">
        <v>147</v>
      </c>
      <c r="C37" s="164"/>
      <c r="D37" s="164" t="s">
        <v>174</v>
      </c>
      <c r="E37" s="164"/>
      <c r="F37" s="164"/>
      <c r="G37" s="166"/>
      <c r="H37" s="127"/>
      <c r="I37" s="127"/>
      <c r="J37" s="129"/>
      <c r="K37" s="143"/>
      <c r="L37" s="133"/>
      <c r="M37" s="134"/>
      <c r="N37" s="133"/>
      <c r="O37" s="164"/>
      <c r="P37" s="164"/>
      <c r="Q37" s="135">
        <f t="shared" si="0"/>
        <v>999</v>
      </c>
      <c r="R37" s="128"/>
    </row>
    <row r="38" spans="1:18" s="33" customFormat="1" ht="18.75" customHeight="1">
      <c r="A38" s="42">
        <v>32</v>
      </c>
      <c r="B38" s="164" t="s">
        <v>148</v>
      </c>
      <c r="C38" s="164"/>
      <c r="D38" s="164" t="s">
        <v>174</v>
      </c>
      <c r="E38" s="164"/>
      <c r="F38" s="164"/>
      <c r="G38" s="168"/>
      <c r="H38" s="127"/>
      <c r="I38" s="127"/>
      <c r="J38" s="129"/>
      <c r="K38" s="143"/>
      <c r="L38" s="133"/>
      <c r="M38" s="134"/>
      <c r="N38" s="133"/>
      <c r="O38" s="164"/>
      <c r="P38" s="164"/>
      <c r="Q38" s="135">
        <f t="shared" si="0"/>
        <v>999</v>
      </c>
      <c r="R38" s="128"/>
    </row>
    <row r="39" spans="1:18" s="33" customFormat="1" ht="18.75" customHeight="1">
      <c r="A39" s="42">
        <v>33</v>
      </c>
      <c r="B39" s="164" t="s">
        <v>149</v>
      </c>
      <c r="C39" s="164"/>
      <c r="D39" s="164" t="s">
        <v>174</v>
      </c>
      <c r="E39" s="164"/>
      <c r="F39" s="164"/>
      <c r="G39" s="166"/>
      <c r="H39" s="127"/>
      <c r="I39" s="127"/>
      <c r="J39" s="129"/>
      <c r="K39" s="143"/>
      <c r="L39" s="133"/>
      <c r="M39" s="134"/>
      <c r="N39" s="133"/>
      <c r="O39" s="164"/>
      <c r="P39" s="164"/>
      <c r="Q39" s="135">
        <f t="shared" si="0"/>
        <v>999</v>
      </c>
      <c r="R39" s="128"/>
    </row>
    <row r="40" spans="1:18" s="33" customFormat="1" ht="18.75" customHeight="1">
      <c r="A40" s="42">
        <v>34</v>
      </c>
      <c r="B40" s="164" t="s">
        <v>150</v>
      </c>
      <c r="C40" s="164"/>
      <c r="D40" s="164" t="s">
        <v>174</v>
      </c>
      <c r="E40" s="164"/>
      <c r="F40" s="164"/>
      <c r="G40" s="166"/>
      <c r="H40" s="127"/>
      <c r="I40" s="127"/>
      <c r="J40" s="129"/>
      <c r="K40" s="143"/>
      <c r="L40" s="133"/>
      <c r="M40" s="134"/>
      <c r="N40" s="133"/>
      <c r="O40" s="164"/>
      <c r="P40" s="164"/>
      <c r="Q40" s="135">
        <f t="shared" si="0"/>
        <v>999</v>
      </c>
      <c r="R40" s="128"/>
    </row>
    <row r="41" spans="1:18" s="33" customFormat="1" ht="18.75" customHeight="1">
      <c r="A41" s="42">
        <v>35</v>
      </c>
      <c r="B41" s="164" t="s">
        <v>151</v>
      </c>
      <c r="C41" s="164"/>
      <c r="D41" s="164" t="s">
        <v>175</v>
      </c>
      <c r="E41" s="164"/>
      <c r="F41" s="164"/>
      <c r="G41" s="166"/>
      <c r="H41" s="127"/>
      <c r="I41" s="127"/>
      <c r="J41" s="129"/>
      <c r="K41" s="143"/>
      <c r="L41" s="133"/>
      <c r="M41" s="134"/>
      <c r="N41" s="133"/>
      <c r="O41" s="164"/>
      <c r="P41" s="164"/>
      <c r="Q41" s="135">
        <f t="shared" si="0"/>
        <v>999</v>
      </c>
      <c r="R41" s="128"/>
    </row>
    <row r="42" spans="1:18" s="33" customFormat="1" ht="18.75" customHeight="1">
      <c r="A42" s="42">
        <v>36</v>
      </c>
      <c r="B42" s="164" t="s">
        <v>168</v>
      </c>
      <c r="C42" s="164"/>
      <c r="D42" s="164" t="s">
        <v>176</v>
      </c>
      <c r="E42" s="164"/>
      <c r="F42" s="164"/>
      <c r="G42" s="166"/>
      <c r="H42" s="127"/>
      <c r="I42" s="127"/>
      <c r="J42" s="129"/>
      <c r="K42" s="143"/>
      <c r="L42" s="133"/>
      <c r="M42" s="134"/>
      <c r="N42" s="133"/>
      <c r="O42" s="164"/>
      <c r="P42" s="164"/>
      <c r="Q42" s="135">
        <f t="shared" si="0"/>
        <v>999</v>
      </c>
      <c r="R42" s="128"/>
    </row>
    <row r="43" spans="1:18" s="33" customFormat="1" ht="18.75" customHeight="1">
      <c r="A43" s="42">
        <v>37</v>
      </c>
      <c r="B43" s="164" t="s">
        <v>155</v>
      </c>
      <c r="C43" s="164"/>
      <c r="D43" s="164" t="s">
        <v>180</v>
      </c>
      <c r="E43" s="164"/>
      <c r="F43" s="164"/>
      <c r="G43" s="168"/>
      <c r="H43" s="127"/>
      <c r="I43" s="127"/>
      <c r="J43" s="129"/>
      <c r="K43" s="143"/>
      <c r="L43" s="133"/>
      <c r="M43" s="134"/>
      <c r="N43" s="133"/>
      <c r="O43" s="164"/>
      <c r="P43" s="164"/>
      <c r="Q43" s="135">
        <f t="shared" si="0"/>
        <v>999</v>
      </c>
      <c r="R43" s="128"/>
    </row>
    <row r="44" spans="1:18" s="33" customFormat="1" ht="18.75" customHeight="1">
      <c r="A44" s="42">
        <v>38</v>
      </c>
      <c r="B44" s="164" t="s">
        <v>156</v>
      </c>
      <c r="C44" s="164"/>
      <c r="D44" s="164" t="s">
        <v>181</v>
      </c>
      <c r="E44" s="164"/>
      <c r="F44" s="164"/>
      <c r="G44" s="168"/>
      <c r="H44" s="127"/>
      <c r="I44" s="127"/>
      <c r="J44" s="129"/>
      <c r="K44" s="143"/>
      <c r="L44" s="133"/>
      <c r="M44" s="134"/>
      <c r="N44" s="133"/>
      <c r="O44" s="164"/>
      <c r="P44" s="164"/>
      <c r="Q44" s="135">
        <f t="shared" si="0"/>
        <v>999</v>
      </c>
      <c r="R44" s="128"/>
    </row>
    <row r="45" spans="1:18" s="33" customFormat="1" ht="18.75" customHeight="1">
      <c r="A45" s="42">
        <v>39</v>
      </c>
      <c r="B45" s="164" t="s">
        <v>157</v>
      </c>
      <c r="C45" s="164"/>
      <c r="D45" s="164" t="s">
        <v>178</v>
      </c>
      <c r="E45" s="164"/>
      <c r="F45" s="164"/>
      <c r="G45" s="166"/>
      <c r="H45" s="127"/>
      <c r="I45" s="127"/>
      <c r="J45" s="129"/>
      <c r="K45" s="143"/>
      <c r="L45" s="133"/>
      <c r="M45" s="134"/>
      <c r="N45" s="133"/>
      <c r="O45" s="164" t="s">
        <v>158</v>
      </c>
      <c r="P45" s="164"/>
      <c r="Q45" s="135">
        <f t="shared" si="0"/>
        <v>999</v>
      </c>
      <c r="R45" s="128"/>
    </row>
    <row r="46" spans="1:18" s="33" customFormat="1" ht="18.75" customHeight="1">
      <c r="A46" s="42">
        <v>40</v>
      </c>
      <c r="B46" s="164" t="s">
        <v>160</v>
      </c>
      <c r="C46" s="164"/>
      <c r="D46" s="164" t="s">
        <v>178</v>
      </c>
      <c r="E46" s="164"/>
      <c r="F46" s="164"/>
      <c r="G46" s="168"/>
      <c r="H46" s="127"/>
      <c r="I46" s="127"/>
      <c r="J46" s="129"/>
      <c r="K46" s="143"/>
      <c r="L46" s="133"/>
      <c r="M46" s="134"/>
      <c r="N46" s="133"/>
      <c r="O46" s="164" t="s">
        <v>185</v>
      </c>
      <c r="P46" s="164"/>
      <c r="Q46" s="135">
        <f t="shared" si="0"/>
        <v>999</v>
      </c>
      <c r="R46" s="128"/>
    </row>
    <row r="47" spans="1:18" s="33" customFormat="1" ht="18.75" customHeight="1">
      <c r="A47" s="42">
        <v>41</v>
      </c>
      <c r="B47" s="164" t="s">
        <v>161</v>
      </c>
      <c r="C47" s="164"/>
      <c r="D47" s="164" t="s">
        <v>176</v>
      </c>
      <c r="E47" s="164"/>
      <c r="F47" s="164"/>
      <c r="G47" s="166"/>
      <c r="H47" s="127"/>
      <c r="I47" s="127"/>
      <c r="J47" s="129"/>
      <c r="K47" s="143"/>
      <c r="L47" s="133"/>
      <c r="M47" s="134"/>
      <c r="N47" s="133"/>
      <c r="O47" s="164"/>
      <c r="P47" s="164"/>
      <c r="Q47" s="135">
        <f t="shared" si="0"/>
        <v>999</v>
      </c>
      <c r="R47" s="128"/>
    </row>
    <row r="48" spans="1:18" s="33" customFormat="1" ht="18.75" customHeight="1">
      <c r="A48" s="42">
        <v>42</v>
      </c>
      <c r="B48" s="164"/>
      <c r="C48" s="164"/>
      <c r="D48" s="164"/>
      <c r="E48" s="164"/>
      <c r="F48" s="164"/>
      <c r="G48" s="166"/>
      <c r="H48" s="127"/>
      <c r="I48" s="127"/>
      <c r="J48" s="129"/>
      <c r="K48" s="143"/>
      <c r="L48" s="133"/>
      <c r="M48" s="134"/>
      <c r="N48" s="133"/>
      <c r="O48" s="127"/>
      <c r="P48" s="164"/>
      <c r="Q48" s="135">
        <f aca="true" t="shared" si="1" ref="Q48:Q70">IF(O48="DA",1,IF(O48="WC",2,IF(O48="SE",3,IF(O48="Q",4,IF(O48="LL",5,999)))))</f>
        <v>999</v>
      </c>
      <c r="R48" s="128"/>
    </row>
    <row r="49" spans="1:18" s="33" customFormat="1" ht="18.75" customHeight="1">
      <c r="A49" s="42">
        <v>43</v>
      </c>
      <c r="B49" s="164"/>
      <c r="C49" s="164"/>
      <c r="D49" s="164"/>
      <c r="E49" s="164"/>
      <c r="F49" s="164"/>
      <c r="G49" s="168"/>
      <c r="H49" s="127"/>
      <c r="I49" s="127"/>
      <c r="J49" s="129"/>
      <c r="K49" s="143"/>
      <c r="L49" s="133"/>
      <c r="M49" s="134"/>
      <c r="N49" s="133"/>
      <c r="O49" s="127"/>
      <c r="P49" s="164"/>
      <c r="Q49" s="135">
        <f t="shared" si="1"/>
        <v>999</v>
      </c>
      <c r="R49" s="128"/>
    </row>
    <row r="50" spans="1:18" s="33" customFormat="1" ht="18.75" customHeight="1">
      <c r="A50" s="42">
        <v>44</v>
      </c>
      <c r="B50" s="164" t="s">
        <v>187</v>
      </c>
      <c r="C50" s="164"/>
      <c r="D50" s="164"/>
      <c r="E50" s="164"/>
      <c r="F50" s="164"/>
      <c r="G50" s="166"/>
      <c r="H50" s="127"/>
      <c r="I50" s="127"/>
      <c r="J50" s="129"/>
      <c r="K50" s="143"/>
      <c r="L50" s="133"/>
      <c r="M50" s="134"/>
      <c r="N50" s="133"/>
      <c r="O50" s="127"/>
      <c r="P50" s="164"/>
      <c r="Q50" s="135">
        <f t="shared" si="1"/>
        <v>999</v>
      </c>
      <c r="R50" s="128"/>
    </row>
    <row r="51" spans="1:18" s="33" customFormat="1" ht="18.75" customHeight="1">
      <c r="A51" s="42">
        <v>45</v>
      </c>
      <c r="B51" s="164"/>
      <c r="C51" s="164"/>
      <c r="D51" s="164"/>
      <c r="E51" s="164"/>
      <c r="F51" s="164"/>
      <c r="G51" s="168"/>
      <c r="H51" s="127"/>
      <c r="I51" s="127"/>
      <c r="J51" s="129"/>
      <c r="K51" s="143"/>
      <c r="L51" s="133"/>
      <c r="M51" s="134"/>
      <c r="N51" s="133"/>
      <c r="O51" s="127"/>
      <c r="P51" s="164"/>
      <c r="Q51" s="135">
        <f t="shared" si="1"/>
        <v>999</v>
      </c>
      <c r="R51" s="128"/>
    </row>
    <row r="52" spans="1:18" s="33" customFormat="1" ht="18.75" customHeight="1">
      <c r="A52" s="42">
        <v>46</v>
      </c>
      <c r="B52" s="164"/>
      <c r="C52" s="164"/>
      <c r="D52" s="164"/>
      <c r="E52" s="164"/>
      <c r="F52" s="164"/>
      <c r="G52" s="166"/>
      <c r="H52" s="127"/>
      <c r="I52" s="127"/>
      <c r="J52" s="129"/>
      <c r="K52" s="143"/>
      <c r="L52" s="133"/>
      <c r="M52" s="134"/>
      <c r="N52" s="133"/>
      <c r="O52" s="127"/>
      <c r="P52" s="164"/>
      <c r="Q52" s="135">
        <f t="shared" si="1"/>
        <v>999</v>
      </c>
      <c r="R52" s="128"/>
    </row>
    <row r="53" spans="1:18" s="33" customFormat="1" ht="18.75" customHeight="1">
      <c r="A53" s="42">
        <v>47</v>
      </c>
      <c r="B53" s="164"/>
      <c r="C53" s="164"/>
      <c r="D53" s="164"/>
      <c r="E53" s="164"/>
      <c r="F53" s="164"/>
      <c r="G53" s="168"/>
      <c r="H53" s="127"/>
      <c r="I53" s="127"/>
      <c r="J53" s="129"/>
      <c r="K53" s="143"/>
      <c r="L53" s="133"/>
      <c r="M53" s="134"/>
      <c r="N53" s="133"/>
      <c r="O53" s="127"/>
      <c r="P53" s="164"/>
      <c r="Q53" s="135">
        <f t="shared" si="1"/>
        <v>999</v>
      </c>
      <c r="R53" s="128"/>
    </row>
    <row r="54" spans="1:18" s="33" customFormat="1" ht="18.75" customHeight="1">
      <c r="A54" s="42">
        <v>48</v>
      </c>
      <c r="B54" s="164"/>
      <c r="C54" s="164"/>
      <c r="D54" s="164"/>
      <c r="E54" s="164"/>
      <c r="F54" s="164"/>
      <c r="G54" s="168"/>
      <c r="H54" s="127"/>
      <c r="I54" s="127"/>
      <c r="J54" s="129"/>
      <c r="K54" s="143"/>
      <c r="L54" s="133"/>
      <c r="M54" s="134"/>
      <c r="N54" s="133"/>
      <c r="O54" s="127"/>
      <c r="P54" s="164"/>
      <c r="Q54" s="135">
        <f t="shared" si="1"/>
        <v>999</v>
      </c>
      <c r="R54" s="128"/>
    </row>
    <row r="55" spans="1:18" s="33" customFormat="1" ht="18.75" customHeight="1">
      <c r="A55" s="42">
        <v>49</v>
      </c>
      <c r="B55" s="164"/>
      <c r="C55" s="164"/>
      <c r="D55" s="164"/>
      <c r="E55" s="164"/>
      <c r="F55" s="164"/>
      <c r="G55" s="168"/>
      <c r="H55" s="127"/>
      <c r="I55" s="127"/>
      <c r="J55" s="129"/>
      <c r="K55" s="143"/>
      <c r="L55" s="133"/>
      <c r="M55" s="134"/>
      <c r="N55" s="133"/>
      <c r="O55" s="127"/>
      <c r="P55" s="164"/>
      <c r="Q55" s="135">
        <f t="shared" si="1"/>
        <v>999</v>
      </c>
      <c r="R55" s="128"/>
    </row>
    <row r="56" spans="1:18" s="33" customFormat="1" ht="18.75" customHeight="1">
      <c r="A56" s="42">
        <v>50</v>
      </c>
      <c r="B56" s="164"/>
      <c r="C56" s="164"/>
      <c r="D56" s="164"/>
      <c r="E56" s="164"/>
      <c r="F56" s="164"/>
      <c r="G56" s="168"/>
      <c r="H56" s="127"/>
      <c r="I56" s="127"/>
      <c r="J56" s="129"/>
      <c r="K56" s="143"/>
      <c r="L56" s="133"/>
      <c r="M56" s="134"/>
      <c r="N56" s="133"/>
      <c r="O56" s="127"/>
      <c r="P56" s="164"/>
      <c r="Q56" s="135">
        <f t="shared" si="1"/>
        <v>999</v>
      </c>
      <c r="R56" s="128"/>
    </row>
    <row r="57" spans="1:18" s="33" customFormat="1" ht="18.75" customHeight="1">
      <c r="A57" s="42">
        <v>51</v>
      </c>
      <c r="B57" s="164"/>
      <c r="C57" s="164"/>
      <c r="D57" s="164"/>
      <c r="E57" s="164"/>
      <c r="F57" s="164"/>
      <c r="G57" s="166"/>
      <c r="H57" s="127"/>
      <c r="I57" s="127"/>
      <c r="J57" s="129"/>
      <c r="K57" s="143"/>
      <c r="L57" s="133"/>
      <c r="M57" s="134"/>
      <c r="N57" s="133"/>
      <c r="O57" s="127"/>
      <c r="P57" s="164"/>
      <c r="Q57" s="135">
        <f t="shared" si="1"/>
        <v>999</v>
      </c>
      <c r="R57" s="128"/>
    </row>
    <row r="58" spans="1:18" s="33" customFormat="1" ht="18.75" customHeight="1">
      <c r="A58" s="42">
        <v>52</v>
      </c>
      <c r="B58" s="164"/>
      <c r="C58" s="164"/>
      <c r="D58" s="164"/>
      <c r="E58" s="164"/>
      <c r="F58" s="164"/>
      <c r="G58" s="168"/>
      <c r="H58" s="127"/>
      <c r="I58" s="127"/>
      <c r="J58" s="129"/>
      <c r="K58" s="143"/>
      <c r="L58" s="133"/>
      <c r="M58" s="134"/>
      <c r="N58" s="133"/>
      <c r="O58" s="127"/>
      <c r="P58" s="164"/>
      <c r="Q58" s="135">
        <f t="shared" si="1"/>
        <v>999</v>
      </c>
      <c r="R58" s="128"/>
    </row>
    <row r="59" spans="1:18" s="33" customFormat="1" ht="18.75" customHeight="1">
      <c r="A59" s="42">
        <v>53</v>
      </c>
      <c r="B59" s="164"/>
      <c r="C59" s="164"/>
      <c r="D59" s="164"/>
      <c r="E59" s="164"/>
      <c r="F59" s="164"/>
      <c r="G59" s="168"/>
      <c r="H59" s="127"/>
      <c r="I59" s="127"/>
      <c r="J59" s="129"/>
      <c r="K59" s="143"/>
      <c r="L59" s="133"/>
      <c r="M59" s="134"/>
      <c r="N59" s="133"/>
      <c r="O59" s="127"/>
      <c r="P59" s="164"/>
      <c r="Q59" s="135">
        <f t="shared" si="1"/>
        <v>999</v>
      </c>
      <c r="R59" s="128"/>
    </row>
    <row r="60" spans="1:18" s="33" customFormat="1" ht="18.75" customHeight="1">
      <c r="A60" s="42">
        <v>54</v>
      </c>
      <c r="B60" s="164"/>
      <c r="C60" s="164"/>
      <c r="D60" s="164"/>
      <c r="E60" s="164"/>
      <c r="F60" s="164"/>
      <c r="G60" s="166"/>
      <c r="H60" s="127"/>
      <c r="I60" s="127"/>
      <c r="J60" s="129"/>
      <c r="K60" s="143"/>
      <c r="L60" s="133"/>
      <c r="M60" s="134"/>
      <c r="N60" s="133"/>
      <c r="O60" s="127"/>
      <c r="P60" s="164"/>
      <c r="Q60" s="135">
        <f t="shared" si="1"/>
        <v>999</v>
      </c>
      <c r="R60" s="128"/>
    </row>
    <row r="61" spans="1:18" s="33" customFormat="1" ht="18.75" customHeight="1">
      <c r="A61" s="42">
        <v>55</v>
      </c>
      <c r="B61" s="164"/>
      <c r="C61" s="164"/>
      <c r="D61" s="164"/>
      <c r="E61" s="164"/>
      <c r="F61" s="164"/>
      <c r="G61" s="166"/>
      <c r="H61" s="127"/>
      <c r="I61" s="127"/>
      <c r="J61" s="129"/>
      <c r="K61" s="143"/>
      <c r="L61" s="133"/>
      <c r="M61" s="134"/>
      <c r="N61" s="133"/>
      <c r="O61" s="127"/>
      <c r="P61" s="164"/>
      <c r="Q61" s="135">
        <f t="shared" si="1"/>
        <v>999</v>
      </c>
      <c r="R61" s="128"/>
    </row>
    <row r="62" spans="1:18" s="33" customFormat="1" ht="18.75" customHeight="1">
      <c r="A62" s="42">
        <v>56</v>
      </c>
      <c r="B62" s="164"/>
      <c r="C62" s="164"/>
      <c r="D62" s="164"/>
      <c r="E62" s="164"/>
      <c r="F62" s="164"/>
      <c r="G62" s="166"/>
      <c r="H62" s="127"/>
      <c r="I62" s="127"/>
      <c r="J62" s="129"/>
      <c r="K62" s="143"/>
      <c r="L62" s="133"/>
      <c r="M62" s="134"/>
      <c r="N62" s="133"/>
      <c r="O62" s="127"/>
      <c r="P62" s="164"/>
      <c r="Q62" s="135">
        <f t="shared" si="1"/>
        <v>999</v>
      </c>
      <c r="R62" s="128"/>
    </row>
    <row r="63" spans="1:18" s="33" customFormat="1" ht="18.75" customHeight="1">
      <c r="A63" s="42">
        <v>57</v>
      </c>
      <c r="B63" s="164"/>
      <c r="C63" s="164"/>
      <c r="D63" s="164"/>
      <c r="E63" s="164"/>
      <c r="F63" s="164"/>
      <c r="G63" s="168"/>
      <c r="H63" s="127"/>
      <c r="I63" s="127"/>
      <c r="J63" s="129"/>
      <c r="K63" s="143"/>
      <c r="L63" s="133"/>
      <c r="M63" s="134"/>
      <c r="N63" s="133"/>
      <c r="O63" s="127"/>
      <c r="P63" s="164"/>
      <c r="Q63" s="135">
        <f t="shared" si="1"/>
        <v>999</v>
      </c>
      <c r="R63" s="128"/>
    </row>
    <row r="64" spans="1:18" s="33" customFormat="1" ht="18.75" customHeight="1">
      <c r="A64" s="42">
        <v>58</v>
      </c>
      <c r="B64" s="164"/>
      <c r="C64" s="164"/>
      <c r="D64" s="164"/>
      <c r="E64" s="164"/>
      <c r="F64" s="164"/>
      <c r="G64" s="166"/>
      <c r="H64" s="127"/>
      <c r="I64" s="127"/>
      <c r="J64" s="129"/>
      <c r="K64" s="143"/>
      <c r="L64" s="133"/>
      <c r="M64" s="134"/>
      <c r="N64" s="133"/>
      <c r="O64" s="127"/>
      <c r="P64" s="164"/>
      <c r="Q64" s="135">
        <f t="shared" si="1"/>
        <v>999</v>
      </c>
      <c r="R64" s="128"/>
    </row>
    <row r="65" spans="1:18" s="33" customFormat="1" ht="18.75" customHeight="1">
      <c r="A65" s="42">
        <v>59</v>
      </c>
      <c r="B65" s="164"/>
      <c r="C65" s="164"/>
      <c r="D65" s="164"/>
      <c r="E65" s="164"/>
      <c r="F65" s="164"/>
      <c r="G65" s="166"/>
      <c r="H65" s="127"/>
      <c r="I65" s="127"/>
      <c r="J65" s="129"/>
      <c r="K65" s="143"/>
      <c r="L65" s="133"/>
      <c r="M65" s="134"/>
      <c r="N65" s="133"/>
      <c r="O65" s="127"/>
      <c r="P65" s="164"/>
      <c r="Q65" s="135">
        <f t="shared" si="1"/>
        <v>999</v>
      </c>
      <c r="R65" s="128"/>
    </row>
    <row r="66" spans="1:18" s="33" customFormat="1" ht="18.75" customHeight="1">
      <c r="A66" s="42">
        <v>60</v>
      </c>
      <c r="B66" s="164"/>
      <c r="C66" s="164"/>
      <c r="D66" s="164"/>
      <c r="E66" s="164"/>
      <c r="F66" s="164"/>
      <c r="G66" s="166"/>
      <c r="H66" s="127"/>
      <c r="I66" s="127"/>
      <c r="J66" s="129"/>
      <c r="K66" s="143"/>
      <c r="L66" s="133"/>
      <c r="M66" s="134"/>
      <c r="N66" s="133"/>
      <c r="O66" s="127"/>
      <c r="P66" s="164"/>
      <c r="Q66" s="135">
        <f t="shared" si="1"/>
        <v>999</v>
      </c>
      <c r="R66" s="128"/>
    </row>
    <row r="67" spans="1:18" s="33" customFormat="1" ht="18.75" customHeight="1">
      <c r="A67" s="42">
        <v>61</v>
      </c>
      <c r="B67" s="164"/>
      <c r="C67" s="164"/>
      <c r="D67" s="164"/>
      <c r="E67" s="164"/>
      <c r="F67" s="164"/>
      <c r="G67" s="166"/>
      <c r="H67" s="127"/>
      <c r="I67" s="127"/>
      <c r="J67" s="129"/>
      <c r="K67" s="143"/>
      <c r="L67" s="133"/>
      <c r="M67" s="134"/>
      <c r="N67" s="133"/>
      <c r="O67" s="127"/>
      <c r="P67" s="164"/>
      <c r="Q67" s="135">
        <f t="shared" si="1"/>
        <v>999</v>
      </c>
      <c r="R67" s="128"/>
    </row>
    <row r="68" spans="1:18" s="33" customFormat="1" ht="18.75" customHeight="1">
      <c r="A68" s="42">
        <v>62</v>
      </c>
      <c r="B68" s="164"/>
      <c r="C68" s="164"/>
      <c r="D68" s="164"/>
      <c r="E68" s="164"/>
      <c r="F68" s="164"/>
      <c r="G68" s="166"/>
      <c r="H68" s="127"/>
      <c r="I68" s="127"/>
      <c r="J68" s="129"/>
      <c r="K68" s="143"/>
      <c r="L68" s="133"/>
      <c r="M68" s="134"/>
      <c r="N68" s="133"/>
      <c r="O68" s="127"/>
      <c r="P68" s="164"/>
      <c r="Q68" s="135">
        <f t="shared" si="1"/>
        <v>999</v>
      </c>
      <c r="R68" s="128"/>
    </row>
    <row r="69" spans="1:18" s="33" customFormat="1" ht="18.75" customHeight="1">
      <c r="A69" s="42">
        <v>63</v>
      </c>
      <c r="B69" s="164"/>
      <c r="C69" s="164"/>
      <c r="D69" s="164"/>
      <c r="E69" s="164"/>
      <c r="F69" s="164"/>
      <c r="G69" s="166"/>
      <c r="H69" s="127"/>
      <c r="I69" s="127"/>
      <c r="J69" s="129"/>
      <c r="K69" s="143"/>
      <c r="L69" s="133"/>
      <c r="M69" s="134"/>
      <c r="N69" s="133"/>
      <c r="O69" s="127"/>
      <c r="P69" s="164"/>
      <c r="Q69" s="135">
        <f t="shared" si="1"/>
        <v>999</v>
      </c>
      <c r="R69" s="128"/>
    </row>
    <row r="70" spans="1:18" s="33" customFormat="1" ht="18.75" customHeight="1">
      <c r="A70" s="42">
        <v>64</v>
      </c>
      <c r="B70" s="164"/>
      <c r="C70" s="164"/>
      <c r="D70" s="164"/>
      <c r="E70" s="164"/>
      <c r="F70" s="164"/>
      <c r="G70" s="168"/>
      <c r="H70" s="127"/>
      <c r="I70" s="127"/>
      <c r="J70" s="129"/>
      <c r="K70" s="143"/>
      <c r="L70" s="133"/>
      <c r="M70" s="134"/>
      <c r="N70" s="133"/>
      <c r="O70" s="127"/>
      <c r="P70" s="164"/>
      <c r="Q70" s="135">
        <f t="shared" si="1"/>
        <v>999</v>
      </c>
      <c r="R70" s="128"/>
    </row>
    <row r="71" spans="1:18" s="33" customFormat="1" ht="18.75" customHeight="1">
      <c r="A71" s="42">
        <v>65</v>
      </c>
      <c r="B71" s="164"/>
      <c r="C71" s="164"/>
      <c r="D71" s="164"/>
      <c r="E71" s="164"/>
      <c r="F71" s="164"/>
      <c r="G71" s="168"/>
      <c r="H71" s="127"/>
      <c r="I71" s="127"/>
      <c r="J71" s="129"/>
      <c r="K71" s="143"/>
      <c r="L71" s="133"/>
      <c r="M71" s="134"/>
      <c r="N71" s="133"/>
      <c r="O71" s="127"/>
      <c r="P71" s="164"/>
      <c r="Q71" s="135">
        <f aca="true" t="shared" si="2" ref="Q71:Q102">IF(O71="DA",1,IF(O71="WC",2,IF(O71="SE",3,IF(O71="Q",4,IF(O71="LL",5,999)))))</f>
        <v>999</v>
      </c>
      <c r="R71" s="128"/>
    </row>
    <row r="72" spans="1:18" s="33" customFormat="1" ht="18.75" customHeight="1">
      <c r="A72" s="42">
        <v>66</v>
      </c>
      <c r="B72" s="164"/>
      <c r="C72" s="164"/>
      <c r="D72" s="164"/>
      <c r="E72" s="164"/>
      <c r="F72" s="164"/>
      <c r="G72" s="166"/>
      <c r="H72" s="127"/>
      <c r="I72" s="127"/>
      <c r="J72" s="129"/>
      <c r="K72" s="143"/>
      <c r="L72" s="133"/>
      <c r="M72" s="134"/>
      <c r="N72" s="133"/>
      <c r="O72" s="127"/>
      <c r="P72" s="164"/>
      <c r="Q72" s="135">
        <f t="shared" si="2"/>
        <v>999</v>
      </c>
      <c r="R72" s="128"/>
    </row>
    <row r="73" spans="1:18" s="33" customFormat="1" ht="18.75" customHeight="1">
      <c r="A73" s="42">
        <v>67</v>
      </c>
      <c r="B73" s="164"/>
      <c r="C73" s="164"/>
      <c r="D73" s="164"/>
      <c r="E73" s="164"/>
      <c r="F73" s="164"/>
      <c r="G73" s="168"/>
      <c r="H73" s="127"/>
      <c r="I73" s="127"/>
      <c r="J73" s="129"/>
      <c r="K73" s="143"/>
      <c r="L73" s="133"/>
      <c r="M73" s="134"/>
      <c r="N73" s="133"/>
      <c r="O73" s="127"/>
      <c r="P73" s="164"/>
      <c r="Q73" s="135">
        <f t="shared" si="2"/>
        <v>999</v>
      </c>
      <c r="R73" s="128"/>
    </row>
    <row r="74" spans="1:18" s="33" customFormat="1" ht="18.75" customHeight="1">
      <c r="A74" s="42">
        <v>68</v>
      </c>
      <c r="B74" s="164"/>
      <c r="C74" s="164"/>
      <c r="D74" s="164"/>
      <c r="E74" s="164"/>
      <c r="F74" s="164"/>
      <c r="G74" s="168"/>
      <c r="H74" s="127"/>
      <c r="I74" s="127"/>
      <c r="J74" s="129"/>
      <c r="K74" s="143"/>
      <c r="L74" s="133"/>
      <c r="M74" s="134"/>
      <c r="N74" s="133"/>
      <c r="O74" s="127"/>
      <c r="P74" s="164"/>
      <c r="Q74" s="135">
        <f t="shared" si="2"/>
        <v>999</v>
      </c>
      <c r="R74" s="128"/>
    </row>
    <row r="75" spans="1:18" s="33" customFormat="1" ht="18.75" customHeight="1">
      <c r="A75" s="42">
        <v>69</v>
      </c>
      <c r="B75" s="164"/>
      <c r="C75" s="164"/>
      <c r="D75" s="164"/>
      <c r="E75" s="164"/>
      <c r="F75" s="164"/>
      <c r="G75" s="166"/>
      <c r="H75" s="127"/>
      <c r="I75" s="127"/>
      <c r="J75" s="129"/>
      <c r="K75" s="143"/>
      <c r="L75" s="133"/>
      <c r="M75" s="134"/>
      <c r="N75" s="133"/>
      <c r="O75" s="127"/>
      <c r="P75" s="164"/>
      <c r="Q75" s="135">
        <f t="shared" si="2"/>
        <v>999</v>
      </c>
      <c r="R75" s="128"/>
    </row>
    <row r="76" spans="1:18" s="33" customFormat="1" ht="18.75" customHeight="1">
      <c r="A76" s="42">
        <v>70</v>
      </c>
      <c r="B76" s="164"/>
      <c r="C76" s="164"/>
      <c r="D76" s="164"/>
      <c r="E76" s="164"/>
      <c r="F76" s="164"/>
      <c r="G76" s="168"/>
      <c r="H76" s="127"/>
      <c r="I76" s="127"/>
      <c r="J76" s="129"/>
      <c r="K76" s="143"/>
      <c r="L76" s="133"/>
      <c r="M76" s="134"/>
      <c r="N76" s="133"/>
      <c r="O76" s="127"/>
      <c r="P76" s="164"/>
      <c r="Q76" s="135">
        <f t="shared" si="2"/>
        <v>999</v>
      </c>
      <c r="R76" s="128"/>
    </row>
    <row r="77" spans="1:18" s="33" customFormat="1" ht="18.75" customHeight="1">
      <c r="A77" s="42">
        <v>71</v>
      </c>
      <c r="B77" s="164"/>
      <c r="C77" s="164"/>
      <c r="D77" s="164"/>
      <c r="E77" s="164"/>
      <c r="F77" s="164"/>
      <c r="G77" s="168"/>
      <c r="H77" s="127"/>
      <c r="I77" s="127"/>
      <c r="J77" s="129"/>
      <c r="K77" s="143"/>
      <c r="L77" s="133"/>
      <c r="M77" s="134"/>
      <c r="N77" s="133"/>
      <c r="O77" s="127"/>
      <c r="P77" s="164"/>
      <c r="Q77" s="135">
        <f t="shared" si="2"/>
        <v>999</v>
      </c>
      <c r="R77" s="128"/>
    </row>
    <row r="78" spans="1:18" s="33" customFormat="1" ht="18.75" customHeight="1">
      <c r="A78" s="42">
        <v>72</v>
      </c>
      <c r="B78" s="164"/>
      <c r="C78" s="164"/>
      <c r="D78" s="164"/>
      <c r="E78" s="164"/>
      <c r="F78" s="164"/>
      <c r="G78" s="166"/>
      <c r="H78" s="127"/>
      <c r="I78" s="127"/>
      <c r="J78" s="129"/>
      <c r="K78" s="143"/>
      <c r="L78" s="133"/>
      <c r="M78" s="134"/>
      <c r="N78" s="133"/>
      <c r="O78" s="127"/>
      <c r="P78" s="164"/>
      <c r="Q78" s="135">
        <f t="shared" si="2"/>
        <v>999</v>
      </c>
      <c r="R78" s="128"/>
    </row>
    <row r="79" spans="1:18" s="33" customFormat="1" ht="18.75" customHeight="1">
      <c r="A79" s="42">
        <v>73</v>
      </c>
      <c r="B79" s="164"/>
      <c r="C79" s="164"/>
      <c r="D79" s="164"/>
      <c r="E79" s="164"/>
      <c r="F79" s="164"/>
      <c r="G79" s="166"/>
      <c r="H79" s="127"/>
      <c r="I79" s="127"/>
      <c r="J79" s="129"/>
      <c r="K79" s="143"/>
      <c r="L79" s="133"/>
      <c r="M79" s="134"/>
      <c r="N79" s="133"/>
      <c r="O79" s="127"/>
      <c r="P79" s="164"/>
      <c r="Q79" s="135">
        <f t="shared" si="2"/>
        <v>999</v>
      </c>
      <c r="R79" s="128"/>
    </row>
    <row r="80" spans="1:18" s="33" customFormat="1" ht="18.75" customHeight="1">
      <c r="A80" s="42">
        <v>74</v>
      </c>
      <c r="B80" s="164"/>
      <c r="C80" s="164"/>
      <c r="D80" s="164"/>
      <c r="E80" s="164"/>
      <c r="F80" s="164"/>
      <c r="G80" s="168"/>
      <c r="H80" s="127"/>
      <c r="I80" s="127"/>
      <c r="J80" s="129"/>
      <c r="K80" s="143"/>
      <c r="L80" s="133"/>
      <c r="M80" s="134"/>
      <c r="N80" s="133"/>
      <c r="O80" s="127"/>
      <c r="P80" s="164"/>
      <c r="Q80" s="135">
        <f t="shared" si="2"/>
        <v>999</v>
      </c>
      <c r="R80" s="128"/>
    </row>
    <row r="81" spans="1:18" s="33" customFormat="1" ht="18.75" customHeight="1">
      <c r="A81" s="42">
        <v>75</v>
      </c>
      <c r="B81" s="164"/>
      <c r="C81" s="164"/>
      <c r="D81" s="164"/>
      <c r="E81" s="164"/>
      <c r="F81" s="164"/>
      <c r="G81" s="166"/>
      <c r="H81" s="127"/>
      <c r="I81" s="127"/>
      <c r="J81" s="129"/>
      <c r="K81" s="143"/>
      <c r="L81" s="133"/>
      <c r="M81" s="134"/>
      <c r="N81" s="133"/>
      <c r="O81" s="127"/>
      <c r="P81" s="164"/>
      <c r="Q81" s="135">
        <f t="shared" si="2"/>
        <v>999</v>
      </c>
      <c r="R81" s="128"/>
    </row>
    <row r="82" spans="1:18" s="33" customFormat="1" ht="18.75" customHeight="1">
      <c r="A82" s="42">
        <v>76</v>
      </c>
      <c r="B82" s="164"/>
      <c r="C82" s="164"/>
      <c r="D82" s="164"/>
      <c r="E82" s="164"/>
      <c r="F82" s="164"/>
      <c r="G82" s="166"/>
      <c r="H82" s="127"/>
      <c r="I82" s="127"/>
      <c r="J82" s="129"/>
      <c r="K82" s="143"/>
      <c r="L82" s="133"/>
      <c r="M82" s="134"/>
      <c r="N82" s="133"/>
      <c r="O82" s="127"/>
      <c r="P82" s="164"/>
      <c r="Q82" s="135">
        <f t="shared" si="2"/>
        <v>999</v>
      </c>
      <c r="R82" s="128"/>
    </row>
    <row r="83" spans="1:18" s="33" customFormat="1" ht="18.75" customHeight="1">
      <c r="A83" s="42">
        <v>77</v>
      </c>
      <c r="B83" s="164"/>
      <c r="C83" s="164"/>
      <c r="D83" s="164"/>
      <c r="E83" s="164"/>
      <c r="F83" s="164"/>
      <c r="G83" s="166"/>
      <c r="H83" s="127"/>
      <c r="I83" s="127"/>
      <c r="J83" s="129"/>
      <c r="K83" s="143"/>
      <c r="L83" s="133"/>
      <c r="M83" s="134"/>
      <c r="N83" s="133"/>
      <c r="O83" s="127"/>
      <c r="P83" s="164"/>
      <c r="Q83" s="135">
        <f t="shared" si="2"/>
        <v>999</v>
      </c>
      <c r="R83" s="128"/>
    </row>
    <row r="84" spans="1:18" s="33" customFormat="1" ht="18.75" customHeight="1">
      <c r="A84" s="42">
        <v>78</v>
      </c>
      <c r="B84" s="164"/>
      <c r="C84" s="164"/>
      <c r="D84" s="164"/>
      <c r="E84" s="164"/>
      <c r="F84" s="164"/>
      <c r="G84" s="166"/>
      <c r="H84" s="127"/>
      <c r="I84" s="127"/>
      <c r="J84" s="129"/>
      <c r="K84" s="143"/>
      <c r="L84" s="133"/>
      <c r="M84" s="134"/>
      <c r="N84" s="133"/>
      <c r="O84" s="127"/>
      <c r="P84" s="164"/>
      <c r="Q84" s="135">
        <f t="shared" si="2"/>
        <v>999</v>
      </c>
      <c r="R84" s="128"/>
    </row>
    <row r="85" spans="1:18" s="33" customFormat="1" ht="18.75" customHeight="1">
      <c r="A85" s="42">
        <v>79</v>
      </c>
      <c r="B85" s="164"/>
      <c r="C85" s="164"/>
      <c r="D85" s="164"/>
      <c r="E85" s="164"/>
      <c r="F85" s="164"/>
      <c r="G85" s="168"/>
      <c r="H85" s="127"/>
      <c r="I85" s="127"/>
      <c r="J85" s="129"/>
      <c r="K85" s="143"/>
      <c r="L85" s="133"/>
      <c r="M85" s="134"/>
      <c r="N85" s="133"/>
      <c r="O85" s="127"/>
      <c r="P85" s="164"/>
      <c r="Q85" s="135">
        <f t="shared" si="2"/>
        <v>999</v>
      </c>
      <c r="R85" s="128"/>
    </row>
    <row r="86" spans="1:18" s="33" customFormat="1" ht="18.75" customHeight="1">
      <c r="A86" s="42">
        <v>80</v>
      </c>
      <c r="B86" s="164"/>
      <c r="C86" s="164"/>
      <c r="D86" s="164"/>
      <c r="E86" s="164"/>
      <c r="F86" s="164"/>
      <c r="G86" s="168"/>
      <c r="H86" s="127"/>
      <c r="I86" s="127"/>
      <c r="J86" s="129"/>
      <c r="K86" s="143"/>
      <c r="L86" s="133"/>
      <c r="M86" s="134"/>
      <c r="N86" s="133"/>
      <c r="O86" s="127"/>
      <c r="P86" s="164"/>
      <c r="Q86" s="135">
        <f t="shared" si="2"/>
        <v>999</v>
      </c>
      <c r="R86" s="128"/>
    </row>
    <row r="87" spans="1:18" s="33" customFormat="1" ht="18.75" customHeight="1">
      <c r="A87" s="42">
        <v>81</v>
      </c>
      <c r="B87" s="164"/>
      <c r="C87" s="164"/>
      <c r="D87" s="164"/>
      <c r="E87" s="164"/>
      <c r="F87" s="164"/>
      <c r="G87" s="166"/>
      <c r="H87" s="127"/>
      <c r="I87" s="127"/>
      <c r="J87" s="129"/>
      <c r="K87" s="143"/>
      <c r="L87" s="133"/>
      <c r="M87" s="134"/>
      <c r="N87" s="133"/>
      <c r="O87" s="127"/>
      <c r="P87" s="164"/>
      <c r="Q87" s="135">
        <f t="shared" si="2"/>
        <v>999</v>
      </c>
      <c r="R87" s="128"/>
    </row>
    <row r="88" spans="1:18" s="33" customFormat="1" ht="18.75" customHeight="1">
      <c r="A88" s="42">
        <v>82</v>
      </c>
      <c r="B88" s="164"/>
      <c r="C88" s="164"/>
      <c r="D88" s="164"/>
      <c r="E88" s="164"/>
      <c r="F88" s="164"/>
      <c r="G88" s="166"/>
      <c r="H88" s="127"/>
      <c r="I88" s="127"/>
      <c r="J88" s="129"/>
      <c r="K88" s="143"/>
      <c r="L88" s="133"/>
      <c r="M88" s="134"/>
      <c r="N88" s="133"/>
      <c r="O88" s="127"/>
      <c r="P88" s="164"/>
      <c r="Q88" s="135">
        <f t="shared" si="2"/>
        <v>999</v>
      </c>
      <c r="R88" s="128"/>
    </row>
    <row r="89" spans="1:18" s="33" customFormat="1" ht="18.75" customHeight="1">
      <c r="A89" s="42">
        <v>83</v>
      </c>
      <c r="B89" s="167"/>
      <c r="C89" s="164"/>
      <c r="D89" s="164"/>
      <c r="E89" s="164"/>
      <c r="F89" s="164"/>
      <c r="G89" s="168"/>
      <c r="H89" s="127"/>
      <c r="I89" s="127"/>
      <c r="J89" s="129"/>
      <c r="K89" s="143"/>
      <c r="L89" s="133"/>
      <c r="M89" s="134"/>
      <c r="N89" s="133"/>
      <c r="O89" s="127"/>
      <c r="P89" s="164"/>
      <c r="Q89" s="135">
        <f t="shared" si="2"/>
        <v>999</v>
      </c>
      <c r="R89" s="128"/>
    </row>
    <row r="90" spans="1:18" s="33" customFormat="1" ht="18.75" customHeight="1">
      <c r="A90" s="42">
        <v>84</v>
      </c>
      <c r="B90" s="164"/>
      <c r="C90" s="164"/>
      <c r="D90" s="164"/>
      <c r="E90" s="164"/>
      <c r="F90" s="164"/>
      <c r="G90" s="168"/>
      <c r="H90" s="127"/>
      <c r="I90" s="127"/>
      <c r="J90" s="129"/>
      <c r="K90" s="143"/>
      <c r="L90" s="133"/>
      <c r="M90" s="134"/>
      <c r="N90" s="133"/>
      <c r="O90" s="127"/>
      <c r="P90" s="164"/>
      <c r="Q90" s="135">
        <f t="shared" si="2"/>
        <v>999</v>
      </c>
      <c r="R90" s="128"/>
    </row>
    <row r="91" spans="1:18" s="33" customFormat="1" ht="18.75" customHeight="1">
      <c r="A91" s="42">
        <v>85</v>
      </c>
      <c r="B91" s="164"/>
      <c r="C91" s="164"/>
      <c r="D91" s="164"/>
      <c r="E91" s="164"/>
      <c r="F91" s="164"/>
      <c r="G91" s="166"/>
      <c r="H91" s="127"/>
      <c r="I91" s="127"/>
      <c r="J91" s="129"/>
      <c r="K91" s="143"/>
      <c r="L91" s="133"/>
      <c r="M91" s="134"/>
      <c r="N91" s="133"/>
      <c r="O91" s="127"/>
      <c r="P91" s="164"/>
      <c r="Q91" s="135">
        <f t="shared" si="2"/>
        <v>999</v>
      </c>
      <c r="R91" s="128"/>
    </row>
    <row r="92" spans="1:18" s="33" customFormat="1" ht="18.75" customHeight="1">
      <c r="A92" s="42">
        <v>86</v>
      </c>
      <c r="B92" s="164"/>
      <c r="C92" s="164"/>
      <c r="D92" s="164"/>
      <c r="E92" s="164"/>
      <c r="F92" s="164"/>
      <c r="G92" s="166"/>
      <c r="H92" s="127"/>
      <c r="I92" s="127"/>
      <c r="J92" s="129"/>
      <c r="K92" s="143"/>
      <c r="L92" s="133"/>
      <c r="M92" s="134"/>
      <c r="N92" s="133"/>
      <c r="O92" s="127"/>
      <c r="P92" s="164"/>
      <c r="Q92" s="135">
        <f t="shared" si="2"/>
        <v>999</v>
      </c>
      <c r="R92" s="128"/>
    </row>
    <row r="93" spans="1:18" s="33" customFormat="1" ht="18.75" customHeight="1">
      <c r="A93" s="42">
        <v>87</v>
      </c>
      <c r="B93" s="164"/>
      <c r="C93" s="164"/>
      <c r="D93" s="164"/>
      <c r="E93" s="164"/>
      <c r="F93" s="164"/>
      <c r="G93" s="166"/>
      <c r="H93" s="127"/>
      <c r="I93" s="127"/>
      <c r="J93" s="129"/>
      <c r="K93" s="143"/>
      <c r="L93" s="133"/>
      <c r="M93" s="134"/>
      <c r="N93" s="133"/>
      <c r="O93" s="127"/>
      <c r="P93" s="164"/>
      <c r="Q93" s="135">
        <f t="shared" si="2"/>
        <v>999</v>
      </c>
      <c r="R93" s="128"/>
    </row>
    <row r="94" spans="1:18" s="33" customFormat="1" ht="18.75" customHeight="1">
      <c r="A94" s="42">
        <v>88</v>
      </c>
      <c r="B94" s="164"/>
      <c r="C94" s="164"/>
      <c r="D94" s="164"/>
      <c r="E94" s="164"/>
      <c r="F94" s="164"/>
      <c r="G94" s="168"/>
      <c r="H94" s="127"/>
      <c r="I94" s="127"/>
      <c r="J94" s="129"/>
      <c r="K94" s="143"/>
      <c r="L94" s="133"/>
      <c r="M94" s="134"/>
      <c r="N94" s="133"/>
      <c r="O94" s="127"/>
      <c r="P94" s="164"/>
      <c r="Q94" s="135">
        <f t="shared" si="2"/>
        <v>999</v>
      </c>
      <c r="R94" s="128"/>
    </row>
    <row r="95" spans="1:18" s="33" customFormat="1" ht="18.75" customHeight="1">
      <c r="A95" s="42">
        <v>89</v>
      </c>
      <c r="B95" s="164"/>
      <c r="C95" s="164"/>
      <c r="D95" s="164"/>
      <c r="E95" s="164"/>
      <c r="F95" s="164"/>
      <c r="G95" s="168"/>
      <c r="H95" s="127"/>
      <c r="I95" s="127"/>
      <c r="J95" s="129"/>
      <c r="K95" s="143"/>
      <c r="L95" s="133"/>
      <c r="M95" s="134"/>
      <c r="N95" s="133"/>
      <c r="O95" s="127"/>
      <c r="P95" s="164"/>
      <c r="Q95" s="135">
        <f t="shared" si="2"/>
        <v>999</v>
      </c>
      <c r="R95" s="128"/>
    </row>
    <row r="96" spans="1:18" s="33" customFormat="1" ht="18.75" customHeight="1">
      <c r="A96" s="42">
        <v>90</v>
      </c>
      <c r="B96" s="164"/>
      <c r="C96" s="164"/>
      <c r="D96" s="164"/>
      <c r="E96" s="164"/>
      <c r="F96" s="164"/>
      <c r="G96" s="166"/>
      <c r="H96" s="127"/>
      <c r="I96" s="127"/>
      <c r="J96" s="129"/>
      <c r="K96" s="143"/>
      <c r="L96" s="133"/>
      <c r="M96" s="134"/>
      <c r="N96" s="133"/>
      <c r="O96" s="127"/>
      <c r="P96" s="164"/>
      <c r="Q96" s="135">
        <f t="shared" si="2"/>
        <v>999</v>
      </c>
      <c r="R96" s="128"/>
    </row>
    <row r="97" spans="1:18" s="33" customFormat="1" ht="18.75" customHeight="1">
      <c r="A97" s="42">
        <v>91</v>
      </c>
      <c r="B97" s="164"/>
      <c r="C97" s="164"/>
      <c r="D97" s="164"/>
      <c r="E97" s="164"/>
      <c r="F97" s="164"/>
      <c r="G97" s="166"/>
      <c r="H97" s="127"/>
      <c r="I97" s="127"/>
      <c r="J97" s="129"/>
      <c r="K97" s="143"/>
      <c r="L97" s="133"/>
      <c r="M97" s="134"/>
      <c r="N97" s="133"/>
      <c r="O97" s="127"/>
      <c r="P97" s="164"/>
      <c r="Q97" s="135">
        <f t="shared" si="2"/>
        <v>999</v>
      </c>
      <c r="R97" s="128"/>
    </row>
    <row r="98" spans="1:18" s="33" customFormat="1" ht="18.75" customHeight="1">
      <c r="A98" s="42">
        <v>92</v>
      </c>
      <c r="B98" s="164"/>
      <c r="C98" s="164"/>
      <c r="D98" s="167"/>
      <c r="E98" s="167"/>
      <c r="F98" s="164"/>
      <c r="G98" s="168"/>
      <c r="H98" s="127"/>
      <c r="I98" s="127"/>
      <c r="J98" s="129"/>
      <c r="K98" s="143"/>
      <c r="L98" s="133"/>
      <c r="M98" s="134"/>
      <c r="N98" s="133"/>
      <c r="O98" s="127"/>
      <c r="P98" s="164"/>
      <c r="Q98" s="135">
        <f t="shared" si="2"/>
        <v>999</v>
      </c>
      <c r="R98" s="128"/>
    </row>
    <row r="99" spans="1:18" s="33" customFormat="1" ht="18.75" customHeight="1">
      <c r="A99" s="42">
        <v>93</v>
      </c>
      <c r="B99" s="169"/>
      <c r="C99" s="164"/>
      <c r="D99" s="170"/>
      <c r="E99" s="167"/>
      <c r="F99" s="164"/>
      <c r="G99" s="168"/>
      <c r="H99" s="127"/>
      <c r="I99" s="127"/>
      <c r="J99" s="129"/>
      <c r="K99" s="143"/>
      <c r="L99" s="133"/>
      <c r="M99" s="134"/>
      <c r="N99" s="133"/>
      <c r="O99" s="127"/>
      <c r="P99" s="164"/>
      <c r="Q99" s="135">
        <f t="shared" si="2"/>
        <v>999</v>
      </c>
      <c r="R99" s="128"/>
    </row>
    <row r="100" spans="1:18" s="33" customFormat="1" ht="18.75" customHeight="1">
      <c r="A100" s="42">
        <v>94</v>
      </c>
      <c r="Q100" s="135">
        <f t="shared" si="2"/>
        <v>999</v>
      </c>
      <c r="R100" s="128"/>
    </row>
    <row r="101" spans="1:18" s="33" customFormat="1" ht="18.75" customHeight="1">
      <c r="A101" s="42">
        <v>95</v>
      </c>
      <c r="Q101" s="135">
        <f t="shared" si="2"/>
        <v>999</v>
      </c>
      <c r="R101" s="128"/>
    </row>
    <row r="102" spans="1:18" s="33" customFormat="1" ht="18.75" customHeight="1">
      <c r="A102" s="42">
        <v>96</v>
      </c>
      <c r="Q102" s="135">
        <f t="shared" si="2"/>
        <v>999</v>
      </c>
      <c r="R102" s="128"/>
    </row>
    <row r="103" spans="1:18" s="33" customFormat="1" ht="18.75" customHeight="1">
      <c r="A103" s="42">
        <v>97</v>
      </c>
      <c r="Q103" s="135">
        <f aca="true" t="shared" si="3" ref="Q103:Q134">IF(O103="DA",1,IF(O103="WC",2,IF(O103="SE",3,IF(O103="Q",4,IF(O103="LL",5,999)))))</f>
        <v>999</v>
      </c>
      <c r="R103" s="128"/>
    </row>
    <row r="104" spans="1:18" s="33" customFormat="1" ht="18.75" customHeight="1">
      <c r="A104" s="42">
        <v>98</v>
      </c>
      <c r="Q104" s="135">
        <f t="shared" si="3"/>
        <v>999</v>
      </c>
      <c r="R104" s="128"/>
    </row>
    <row r="105" spans="1:18" s="33" customFormat="1" ht="18.75" customHeight="1">
      <c r="A105" s="42">
        <v>99</v>
      </c>
      <c r="Q105" s="135">
        <f t="shared" si="3"/>
        <v>999</v>
      </c>
      <c r="R105" s="128"/>
    </row>
    <row r="106" spans="1:18" s="33" customFormat="1" ht="18.75" customHeight="1">
      <c r="A106" s="42">
        <v>100</v>
      </c>
      <c r="Q106" s="135">
        <f t="shared" si="3"/>
        <v>999</v>
      </c>
      <c r="R106" s="128"/>
    </row>
    <row r="107" spans="1:18" s="33" customFormat="1" ht="18.75" customHeight="1">
      <c r="A107" s="42">
        <v>101</v>
      </c>
      <c r="Q107" s="135">
        <f t="shared" si="3"/>
        <v>999</v>
      </c>
      <c r="R107" s="128"/>
    </row>
    <row r="108" spans="1:18" s="33" customFormat="1" ht="18.75" customHeight="1">
      <c r="A108" s="42">
        <v>102</v>
      </c>
      <c r="Q108" s="135">
        <f t="shared" si="3"/>
        <v>999</v>
      </c>
      <c r="R108" s="128"/>
    </row>
    <row r="109" spans="1:18" s="33" customFormat="1" ht="18.75" customHeight="1">
      <c r="A109" s="42">
        <v>103</v>
      </c>
      <c r="Q109" s="135">
        <f t="shared" si="3"/>
        <v>999</v>
      </c>
      <c r="R109" s="128"/>
    </row>
    <row r="110" spans="1:18" s="33" customFormat="1" ht="18.75" customHeight="1">
      <c r="A110" s="42">
        <v>104</v>
      </c>
      <c r="Q110" s="135">
        <f t="shared" si="3"/>
        <v>999</v>
      </c>
      <c r="R110" s="128"/>
    </row>
    <row r="111" spans="1:18" s="33" customFormat="1" ht="18.75" customHeight="1">
      <c r="A111" s="42">
        <v>105</v>
      </c>
      <c r="Q111" s="135">
        <f t="shared" si="3"/>
        <v>999</v>
      </c>
      <c r="R111" s="128"/>
    </row>
    <row r="112" spans="1:18" s="33" customFormat="1" ht="18.75" customHeight="1">
      <c r="A112" s="42">
        <v>106</v>
      </c>
      <c r="Q112" s="135">
        <f t="shared" si="3"/>
        <v>999</v>
      </c>
      <c r="R112" s="128"/>
    </row>
    <row r="113" spans="1:18" s="33" customFormat="1" ht="18.75" customHeight="1">
      <c r="A113" s="42">
        <v>107</v>
      </c>
      <c r="Q113" s="135">
        <f t="shared" si="3"/>
        <v>999</v>
      </c>
      <c r="R113" s="128"/>
    </row>
    <row r="114" spans="1:18" s="33" customFormat="1" ht="18.75" customHeight="1">
      <c r="A114" s="42">
        <v>108</v>
      </c>
      <c r="Q114" s="135">
        <f t="shared" si="3"/>
        <v>999</v>
      </c>
      <c r="R114" s="128"/>
    </row>
    <row r="115" spans="1:18" s="33" customFormat="1" ht="18.75" customHeight="1">
      <c r="A115" s="42">
        <v>109</v>
      </c>
      <c r="Q115" s="135">
        <f t="shared" si="3"/>
        <v>999</v>
      </c>
      <c r="R115" s="128"/>
    </row>
    <row r="116" spans="1:18" s="33" customFormat="1" ht="18.75" customHeight="1">
      <c r="A116" s="42">
        <v>110</v>
      </c>
      <c r="Q116" s="135">
        <f t="shared" si="3"/>
        <v>999</v>
      </c>
      <c r="R116" s="128"/>
    </row>
    <row r="117" spans="1:18" s="33" customFormat="1" ht="18.75" customHeight="1">
      <c r="A117" s="42">
        <v>111</v>
      </c>
      <c r="Q117" s="135">
        <f t="shared" si="3"/>
        <v>999</v>
      </c>
      <c r="R117" s="128"/>
    </row>
    <row r="118" spans="1:18" s="33" customFormat="1" ht="18.75" customHeight="1">
      <c r="A118" s="42">
        <v>112</v>
      </c>
      <c r="Q118" s="135">
        <f t="shared" si="3"/>
        <v>999</v>
      </c>
      <c r="R118" s="128"/>
    </row>
    <row r="119" spans="1:18" s="33" customFormat="1" ht="18.75" customHeight="1">
      <c r="A119" s="42">
        <v>113</v>
      </c>
      <c r="Q119" s="135">
        <f t="shared" si="3"/>
        <v>999</v>
      </c>
      <c r="R119" s="128"/>
    </row>
    <row r="120" spans="1:18" s="33" customFormat="1" ht="18.75" customHeight="1">
      <c r="A120" s="42">
        <v>114</v>
      </c>
      <c r="Q120" s="135">
        <f t="shared" si="3"/>
        <v>999</v>
      </c>
      <c r="R120" s="128"/>
    </row>
    <row r="121" spans="1:18" s="33" customFormat="1" ht="18.75" customHeight="1">
      <c r="A121" s="42">
        <v>115</v>
      </c>
      <c r="Q121" s="135">
        <f t="shared" si="3"/>
        <v>999</v>
      </c>
      <c r="R121" s="128"/>
    </row>
    <row r="122" spans="1:18" s="33" customFormat="1" ht="18.75" customHeight="1">
      <c r="A122" s="42">
        <v>116</v>
      </c>
      <c r="Q122" s="135">
        <f t="shared" si="3"/>
        <v>999</v>
      </c>
      <c r="R122" s="128"/>
    </row>
    <row r="123" spans="1:18" s="33" customFormat="1" ht="18.75" customHeight="1">
      <c r="A123" s="42">
        <v>117</v>
      </c>
      <c r="Q123" s="135">
        <f t="shared" si="3"/>
        <v>999</v>
      </c>
      <c r="R123" s="128"/>
    </row>
    <row r="124" spans="1:18" s="33" customFormat="1" ht="18.75" customHeight="1">
      <c r="A124" s="42">
        <v>118</v>
      </c>
      <c r="Q124" s="135">
        <f t="shared" si="3"/>
        <v>999</v>
      </c>
      <c r="R124" s="128"/>
    </row>
    <row r="125" spans="1:18" s="33" customFormat="1" ht="18.75" customHeight="1">
      <c r="A125" s="42">
        <v>119</v>
      </c>
      <c r="Q125" s="135">
        <f t="shared" si="3"/>
        <v>999</v>
      </c>
      <c r="R125" s="128"/>
    </row>
    <row r="126" spans="1:18" s="33" customFormat="1" ht="18.75" customHeight="1">
      <c r="A126" s="42">
        <v>120</v>
      </c>
      <c r="Q126" s="135">
        <f t="shared" si="3"/>
        <v>999</v>
      </c>
      <c r="R126" s="128"/>
    </row>
    <row r="127" spans="1:18" s="33" customFormat="1" ht="18.75" customHeight="1">
      <c r="A127" s="42">
        <v>121</v>
      </c>
      <c r="Q127" s="135">
        <f t="shared" si="3"/>
        <v>999</v>
      </c>
      <c r="R127" s="128"/>
    </row>
    <row r="128" spans="1:18" s="33" customFormat="1" ht="18.75" customHeight="1">
      <c r="A128" s="42">
        <v>122</v>
      </c>
      <c r="Q128" s="135">
        <f t="shared" si="3"/>
        <v>999</v>
      </c>
      <c r="R128" s="128"/>
    </row>
    <row r="129" spans="1:18" s="33" customFormat="1" ht="18.75" customHeight="1">
      <c r="A129" s="42">
        <v>123</v>
      </c>
      <c r="Q129" s="135">
        <f t="shared" si="3"/>
        <v>999</v>
      </c>
      <c r="R129" s="128"/>
    </row>
    <row r="130" spans="1:18" s="33" customFormat="1" ht="18.75" customHeight="1">
      <c r="A130" s="42">
        <v>124</v>
      </c>
      <c r="Q130" s="135">
        <f t="shared" si="3"/>
        <v>999</v>
      </c>
      <c r="R130" s="128"/>
    </row>
    <row r="131" spans="1:18" s="33" customFormat="1" ht="18.75" customHeight="1">
      <c r="A131" s="42">
        <v>125</v>
      </c>
      <c r="Q131" s="135">
        <f t="shared" si="3"/>
        <v>999</v>
      </c>
      <c r="R131" s="128"/>
    </row>
    <row r="132" spans="1:18" s="33" customFormat="1" ht="18.75" customHeight="1">
      <c r="A132" s="42">
        <v>126</v>
      </c>
      <c r="Q132" s="135">
        <f t="shared" si="3"/>
        <v>999</v>
      </c>
      <c r="R132" s="128"/>
    </row>
    <row r="133" spans="1:18" s="33" customFormat="1" ht="18.75" customHeight="1">
      <c r="A133" s="42">
        <v>127</v>
      </c>
      <c r="Q133" s="135">
        <f t="shared" si="3"/>
        <v>999</v>
      </c>
      <c r="R133" s="128"/>
    </row>
    <row r="134" spans="1:18" s="33" customFormat="1" ht="18.75" customHeight="1">
      <c r="A134" s="42">
        <v>128</v>
      </c>
      <c r="Q134" s="135">
        <f t="shared" si="3"/>
        <v>999</v>
      </c>
      <c r="R134" s="128"/>
    </row>
  </sheetData>
  <sheetProtection/>
  <mergeCells count="1">
    <mergeCell ref="A5:B5"/>
  </mergeCells>
  <conditionalFormatting sqref="E7:E44">
    <cfRule type="expression" priority="8" dxfId="19" stopIfTrue="1">
      <formula>AND(ROUNDDOWN(($A$4-E7)/365.25,0)&lt;=13,G7&lt;&gt;"OK")</formula>
    </cfRule>
    <cfRule type="expression" priority="9" dxfId="18" stopIfTrue="1">
      <formula>AND(ROUNDDOWN(($A$4-E7)/365.25,0)&lt;=14,G7&lt;&gt;"OK")</formula>
    </cfRule>
    <cfRule type="expression" priority="10" dxfId="17" stopIfTrue="1">
      <formula>AND(ROUNDDOWN(($A$4-E7)/365.25,0)&lt;=17,G7&lt;&gt;"OK")</formula>
    </cfRule>
  </conditionalFormatting>
  <conditionalFormatting sqref="K7:K44">
    <cfRule type="cellIs" priority="11" dxfId="15" operator="equal" stopIfTrue="1">
      <formula>"Z"</formula>
    </cfRule>
  </conditionalFormatting>
  <conditionalFormatting sqref="K7:K99">
    <cfRule type="cellIs" priority="4" dxfId="15" operator="equal" stopIfTrue="1">
      <formula>"Z"</formula>
    </cfRule>
  </conditionalFormatting>
  <printOptions horizontalCentered="1"/>
  <pageMargins left="0.35433070866141736" right="0.35433070866141736" top="0.3937007874015748" bottom="0.3937007874015748"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7">
    <pageSetUpPr fitToPage="1"/>
  </sheetPr>
  <dimension ref="A1:S72"/>
  <sheetViews>
    <sheetView showGridLines="0" showZeros="0" tabSelected="1" zoomScalePageLayoutView="0" workbookViewId="0" topLeftCell="A1">
      <selection activeCell="V13" sqref="V13"/>
    </sheetView>
  </sheetViews>
  <sheetFormatPr defaultColWidth="9.140625" defaultRowHeight="12.75"/>
  <cols>
    <col min="1" max="1" width="3.28125" style="0" customWidth="1"/>
    <col min="2" max="2" width="3.28125" style="0" hidden="1" customWidth="1"/>
    <col min="3" max="3" width="4.7109375" style="0" customWidth="1"/>
    <col min="4" max="4" width="4.28125" style="0" customWidth="1"/>
    <col min="5" max="5" width="12.7109375" style="0" customWidth="1"/>
    <col min="6" max="6" width="7.7109375" style="0" customWidth="1"/>
    <col min="7" max="7" width="5.8515625" style="0" customWidth="1"/>
    <col min="8" max="8" width="10.28125" style="1" customWidth="1"/>
    <col min="9" max="9" width="10.7109375" style="14" customWidth="1"/>
    <col min="10" max="10" width="1.7109375" style="232" customWidth="1"/>
    <col min="11" max="11" width="10.7109375" style="14" customWidth="1"/>
    <col min="12" max="12" width="1.7109375" style="2" customWidth="1"/>
    <col min="13" max="13" width="10.7109375" style="14" customWidth="1"/>
    <col min="14" max="14" width="1.7109375" style="1" customWidth="1"/>
    <col min="15" max="15" width="10.7109375" style="14" customWidth="1"/>
    <col min="16" max="16" width="1.7109375" style="2" customWidth="1"/>
    <col min="17" max="17" width="0" style="0" hidden="1" customWidth="1"/>
    <col min="18" max="18" width="8.28125" style="0" customWidth="1"/>
    <col min="19" max="19" width="11.421875" style="0" hidden="1" customWidth="1"/>
  </cols>
  <sheetData>
    <row r="1" spans="1:16" s="4" customFormat="1" ht="21.75" customHeight="1">
      <c r="A1" s="148" t="str">
        <f>'Week SetUp'!$A$6</f>
        <v>五年級男生</v>
      </c>
      <c r="B1" s="5"/>
      <c r="C1" s="6"/>
      <c r="D1" s="6"/>
      <c r="E1" s="6"/>
      <c r="F1" s="6"/>
      <c r="G1" s="6"/>
      <c r="H1" s="7"/>
      <c r="I1" s="209" t="s">
        <v>114</v>
      </c>
      <c r="J1" s="210"/>
      <c r="K1" s="211"/>
      <c r="L1" s="7"/>
      <c r="M1" s="210" t="s">
        <v>107</v>
      </c>
      <c r="N1" s="7"/>
      <c r="O1" s="238"/>
      <c r="P1" s="9"/>
    </row>
    <row r="2" spans="1:16" s="3" customFormat="1" ht="12.75">
      <c r="A2" s="10" t="str">
        <f>'Week SetUp'!$A$8</f>
        <v>第十四屆福興盃全國大專暨青少年網球錦標賽</v>
      </c>
      <c r="B2" s="11"/>
      <c r="C2" s="12"/>
      <c r="D2" s="12"/>
      <c r="E2" s="12"/>
      <c r="F2" s="12"/>
      <c r="G2" s="12"/>
      <c r="H2" s="13"/>
      <c r="I2" s="212"/>
      <c r="J2" s="213"/>
      <c r="K2" s="211"/>
      <c r="L2" s="13"/>
      <c r="M2" s="233"/>
      <c r="N2" s="13"/>
      <c r="O2" s="233"/>
      <c r="P2" s="13"/>
    </row>
    <row r="3" spans="1:16" s="46" customFormat="1" ht="9">
      <c r="A3" s="150" t="s">
        <v>97</v>
      </c>
      <c r="B3" s="99"/>
      <c r="C3" s="99"/>
      <c r="D3" s="99"/>
      <c r="E3" s="103"/>
      <c r="F3" s="150" t="s">
        <v>111</v>
      </c>
      <c r="G3" s="99"/>
      <c r="H3" s="104"/>
      <c r="I3" s="214" t="s">
        <v>98</v>
      </c>
      <c r="J3" s="215"/>
      <c r="K3" s="216"/>
      <c r="L3" s="105"/>
      <c r="M3" s="216"/>
      <c r="N3" s="104"/>
      <c r="O3" s="239"/>
      <c r="P3" s="151" t="s">
        <v>99</v>
      </c>
    </row>
    <row r="4" spans="1:16" s="30" customFormat="1" ht="11.25" customHeight="1" thickBot="1">
      <c r="A4" s="244" t="e">
        <f>'Week SetUp'!#REF!</f>
        <v>#REF!</v>
      </c>
      <c r="B4" s="244"/>
      <c r="C4" s="244"/>
      <c r="D4" s="28"/>
      <c r="E4" s="28"/>
      <c r="F4" s="28" t="str">
        <f>'Week SetUp'!$C$10</f>
        <v>中山網球場</v>
      </c>
      <c r="G4" s="28"/>
      <c r="H4" s="31"/>
      <c r="I4" s="217">
        <f>'Week SetUp'!$D$10</f>
        <v>0</v>
      </c>
      <c r="J4" s="218"/>
      <c r="K4" s="219" t="str">
        <f>'Week SetUp'!$A$12</f>
        <v>105/2/17~2/23</v>
      </c>
      <c r="L4" s="31"/>
      <c r="M4" s="234"/>
      <c r="N4" s="31"/>
      <c r="O4" s="234"/>
      <c r="P4" s="24" t="str">
        <f>'Week SetUp'!$E$10</f>
        <v>李朝裕</v>
      </c>
    </row>
    <row r="5" spans="1:16" s="32" customFormat="1" ht="9.75">
      <c r="A5" s="95"/>
      <c r="B5" s="96" t="s">
        <v>9</v>
      </c>
      <c r="C5" s="152" t="s">
        <v>100</v>
      </c>
      <c r="D5" s="152" t="s">
        <v>101</v>
      </c>
      <c r="E5" s="153" t="s">
        <v>102</v>
      </c>
      <c r="F5" s="93"/>
      <c r="G5" s="153" t="s">
        <v>103</v>
      </c>
      <c r="H5" s="97"/>
      <c r="I5" s="152" t="s">
        <v>104</v>
      </c>
      <c r="J5" s="97"/>
      <c r="K5" s="152" t="s">
        <v>105</v>
      </c>
      <c r="L5" s="97"/>
      <c r="M5" s="152" t="s">
        <v>106</v>
      </c>
      <c r="N5" s="97"/>
      <c r="O5" s="152" t="s">
        <v>108</v>
      </c>
      <c r="P5" s="94"/>
    </row>
    <row r="6" spans="1:16" s="32" customFormat="1" ht="3.75" customHeight="1" thickBot="1">
      <c r="A6" s="65"/>
      <c r="B6" s="85"/>
      <c r="C6" s="90"/>
      <c r="D6" s="85"/>
      <c r="E6" s="86"/>
      <c r="F6" s="87"/>
      <c r="G6" s="86"/>
      <c r="H6" s="88"/>
      <c r="I6" s="85"/>
      <c r="J6" s="88"/>
      <c r="K6" s="85"/>
      <c r="L6" s="88"/>
      <c r="M6" s="85"/>
      <c r="N6" s="88"/>
      <c r="O6" s="85"/>
      <c r="P6" s="89"/>
    </row>
    <row r="7" spans="1:19" s="33" customFormat="1" ht="12" customHeight="1">
      <c r="A7" s="175" t="s">
        <v>10</v>
      </c>
      <c r="B7" s="176">
        <f>IF($D7="","",VLOOKUP($D7,'五男準備名單'!$A$7:$P$70,15))</f>
        <v>1</v>
      </c>
      <c r="C7" s="176">
        <f>IF($D7="","",VLOOKUP($D7,'五男準備名單'!$A$7:$P$70,16))</f>
        <v>1</v>
      </c>
      <c r="D7" s="177">
        <v>1</v>
      </c>
      <c r="E7" s="178" t="str">
        <f>UPPER(IF($D7="","",VLOOKUP($D7,'五男準備名單'!$A$7:$P$70,2)))</f>
        <v>鄭騏皓</v>
      </c>
      <c r="F7" s="178"/>
      <c r="G7" s="178" t="str">
        <f>IF($D7="","",VLOOKUP($D7,'五男準備名單'!$A$7:$P$70,4))</f>
        <v>市立大港國小</v>
      </c>
      <c r="H7" s="179"/>
      <c r="I7" s="220" t="s">
        <v>129</v>
      </c>
      <c r="J7" s="221"/>
      <c r="K7" s="222"/>
      <c r="L7" s="181"/>
      <c r="M7" s="222"/>
      <c r="N7" s="181"/>
      <c r="O7" s="222"/>
      <c r="P7" s="181"/>
      <c r="Q7" s="182"/>
      <c r="S7" s="183" t="e">
        <f>#REF!</f>
        <v>#REF!</v>
      </c>
    </row>
    <row r="8" spans="1:19" s="33" customFormat="1" ht="12" customHeight="1">
      <c r="A8" s="184" t="s">
        <v>11</v>
      </c>
      <c r="B8" s="176">
        <f>IF($D8="","",VLOOKUP($D8,'五男準備名單'!$A$7:$P$70,15))</f>
        <v>0</v>
      </c>
      <c r="C8" s="176">
        <f>IF($D8="","",VLOOKUP($D8,'五男準備名單'!$A$7:$P$70,16))</f>
        <v>0</v>
      </c>
      <c r="D8" s="177">
        <v>44</v>
      </c>
      <c r="E8" s="176" t="str">
        <f>UPPER(IF($D8="","",VLOOKUP($D8,'五男準備名單'!$A$7:$P$70,2)))</f>
        <v>BYE</v>
      </c>
      <c r="F8" s="176"/>
      <c r="G8" s="176">
        <f>IF($D8="","",VLOOKUP($D8,'五男準備名單'!$A$7:$P$70,4))</f>
        <v>0</v>
      </c>
      <c r="H8" s="185"/>
      <c r="I8" s="223"/>
      <c r="J8" s="224"/>
      <c r="K8" s="220" t="s">
        <v>129</v>
      </c>
      <c r="L8" s="180"/>
      <c r="M8" s="222"/>
      <c r="N8" s="181"/>
      <c r="O8" s="222"/>
      <c r="P8" s="181"/>
      <c r="Q8" s="182"/>
      <c r="S8" s="186" t="e">
        <f>#REF!</f>
        <v>#REF!</v>
      </c>
    </row>
    <row r="9" spans="1:19" s="33" customFormat="1" ht="12" customHeight="1">
      <c r="A9" s="184" t="s">
        <v>12</v>
      </c>
      <c r="B9" s="176">
        <f>IF($D9="","",VLOOKUP($D9,'五男準備名單'!$A$7:$P$70,15))</f>
        <v>0</v>
      </c>
      <c r="C9" s="176">
        <f>IF($D9="","",VLOOKUP($D9,'五男準備名單'!$A$7:$P$70,16))</f>
        <v>0</v>
      </c>
      <c r="D9" s="177">
        <v>44</v>
      </c>
      <c r="E9" s="176" t="str">
        <f>UPPER(IF($D9="","",VLOOKUP($D9,'五男準備名單'!$A$7:$P$70,2)))</f>
        <v>BYE</v>
      </c>
      <c r="F9" s="176"/>
      <c r="G9" s="176">
        <f>IF($D9="","",VLOOKUP($D9,'五男準備名單'!$A$7:$P$70,4))</f>
        <v>0</v>
      </c>
      <c r="H9" s="179"/>
      <c r="I9" s="220" t="s">
        <v>160</v>
      </c>
      <c r="J9" s="225"/>
      <c r="K9" s="223" t="s">
        <v>190</v>
      </c>
      <c r="L9" s="187"/>
      <c r="M9" s="222"/>
      <c r="N9" s="181"/>
      <c r="O9" s="222"/>
      <c r="P9" s="181"/>
      <c r="Q9" s="182"/>
      <c r="S9" s="186" t="e">
        <f>#REF!</f>
        <v>#REF!</v>
      </c>
    </row>
    <row r="10" spans="1:19" s="33" customFormat="1" ht="12" customHeight="1">
      <c r="A10" s="184" t="s">
        <v>13</v>
      </c>
      <c r="B10" s="176" t="str">
        <f>IF($D10="","",VLOOKUP($D10,'五男準備名單'!$A$7:$P$70,15))</f>
        <v>12/134</v>
      </c>
      <c r="C10" s="176">
        <f>IF($D10="","",VLOOKUP($D10,'五男準備名單'!$A$7:$P$70,16))</f>
        <v>0</v>
      </c>
      <c r="D10" s="177">
        <v>40</v>
      </c>
      <c r="E10" s="176" t="str">
        <f>UPPER(IF($D10="","",VLOOKUP($D10,'五男準備名單'!$A$7:$P$70,2)))</f>
        <v>蕭亦霖</v>
      </c>
      <c r="F10" s="176"/>
      <c r="G10" s="176" t="str">
        <f>IF($D10="","",VLOOKUP($D10,'五男準備名單'!$A$7:$P$70,4))</f>
        <v>縣立花壇國小</v>
      </c>
      <c r="H10" s="185"/>
      <c r="I10" s="223"/>
      <c r="J10" s="226"/>
      <c r="K10" s="227" t="s">
        <v>74</v>
      </c>
      <c r="L10" s="189"/>
      <c r="M10" s="220" t="s">
        <v>129</v>
      </c>
      <c r="N10" s="180"/>
      <c r="O10" s="222"/>
      <c r="P10" s="181"/>
      <c r="Q10" s="182"/>
      <c r="S10" s="186" t="e">
        <f>#REF!</f>
        <v>#REF!</v>
      </c>
    </row>
    <row r="11" spans="1:19" s="33" customFormat="1" ht="12" customHeight="1">
      <c r="A11" s="184" t="s">
        <v>14</v>
      </c>
      <c r="B11" s="176" t="str">
        <f>IF($D11="","",VLOOKUP($D11,'五男準備名單'!$A$7:$P$70,15))</f>
        <v>12/149</v>
      </c>
      <c r="C11" s="176">
        <f>IF($D11="","",VLOOKUP($D11,'五男準備名單'!$A$7:$P$70,16))</f>
        <v>0</v>
      </c>
      <c r="D11" s="177">
        <v>39</v>
      </c>
      <c r="E11" s="176" t="str">
        <f>UPPER(IF($D11="","",VLOOKUP($D11,'五男準備名單'!$A$7:$P$70,2)))</f>
        <v>林弘程</v>
      </c>
      <c r="F11" s="176"/>
      <c r="G11" s="176" t="str">
        <f>IF($D11="","",VLOOKUP($D11,'五男準備名單'!$A$7:$P$70,4))</f>
        <v>縣立花壇國小</v>
      </c>
      <c r="H11" s="179"/>
      <c r="I11" s="220" t="s">
        <v>157</v>
      </c>
      <c r="J11" s="221"/>
      <c r="K11" s="226"/>
      <c r="L11" s="190"/>
      <c r="M11" s="223">
        <v>62</v>
      </c>
      <c r="N11" s="191"/>
      <c r="O11" s="222"/>
      <c r="P11" s="181"/>
      <c r="Q11" s="182"/>
      <c r="S11" s="186" t="e">
        <f>#REF!</f>
        <v>#REF!</v>
      </c>
    </row>
    <row r="12" spans="1:19" s="33" customFormat="1" ht="12" customHeight="1">
      <c r="A12" s="184" t="s">
        <v>15</v>
      </c>
      <c r="B12" s="176">
        <f>IF($D12="","",VLOOKUP($D12,'五男準備名單'!$A$7:$P$70,15))</f>
        <v>0</v>
      </c>
      <c r="C12" s="176">
        <f>IF($D12="","",VLOOKUP($D12,'五男準備名單'!$A$7:$P$70,16))</f>
        <v>0</v>
      </c>
      <c r="D12" s="177">
        <v>19</v>
      </c>
      <c r="E12" s="176" t="str">
        <f>UPPER(IF($D12="","",VLOOKUP($D12,'五男準備名單'!$A$7:$P$70,2)))</f>
        <v>陳堃富</v>
      </c>
      <c r="F12" s="176"/>
      <c r="G12" s="176" t="str">
        <f>IF($D12="","",VLOOKUP($D12,'五男準備名單'!$A$7:$P$70,4))</f>
        <v>市立三民區民族國小</v>
      </c>
      <c r="H12" s="185"/>
      <c r="I12" s="223">
        <v>60</v>
      </c>
      <c r="J12" s="224"/>
      <c r="K12" s="220" t="s">
        <v>157</v>
      </c>
      <c r="L12" s="192"/>
      <c r="M12" s="222"/>
      <c r="N12" s="187"/>
      <c r="O12" s="222"/>
      <c r="P12" s="181"/>
      <c r="Q12" s="182"/>
      <c r="S12" s="186" t="e">
        <f>#REF!</f>
        <v>#REF!</v>
      </c>
    </row>
    <row r="13" spans="1:19" s="33" customFormat="1" ht="12" customHeight="1">
      <c r="A13" s="184" t="s">
        <v>16</v>
      </c>
      <c r="B13" s="176">
        <f>IF($D13="","",VLOOKUP($D13,'五男準備名單'!$A$7:$P$70,15))</f>
        <v>0</v>
      </c>
      <c r="C13" s="176">
        <f>IF($D13="","",VLOOKUP($D13,'五男準備名單'!$A$7:$P$70,16))</f>
        <v>0</v>
      </c>
      <c r="D13" s="177">
        <v>44</v>
      </c>
      <c r="E13" s="176" t="str">
        <f>UPPER(IF($D13="","",VLOOKUP($D13,'五男準備名單'!$A$7:$P$70,2)))</f>
        <v>BYE</v>
      </c>
      <c r="F13" s="176"/>
      <c r="G13" s="176">
        <f>IF($D13="","",VLOOKUP($D13,'五男準備名單'!$A$7:$P$70,4))</f>
        <v>0</v>
      </c>
      <c r="H13" s="179"/>
      <c r="I13" s="220" t="s">
        <v>162</v>
      </c>
      <c r="J13" s="225"/>
      <c r="K13" s="223">
        <v>60</v>
      </c>
      <c r="L13" s="188"/>
      <c r="M13" s="222"/>
      <c r="N13" s="187"/>
      <c r="O13" s="222"/>
      <c r="P13" s="181"/>
      <c r="Q13" s="182"/>
      <c r="S13" s="186" t="e">
        <f>#REF!</f>
        <v>#REF!</v>
      </c>
    </row>
    <row r="14" spans="1:19" s="33" customFormat="1" ht="12" customHeight="1">
      <c r="A14" s="175" t="s">
        <v>17</v>
      </c>
      <c r="B14" s="176">
        <f>IF($D14="","",VLOOKUP($D14,'五男準備名單'!$A$7:$P$70,15))</f>
        <v>60</v>
      </c>
      <c r="C14" s="176">
        <f>IF($D14="","",VLOOKUP($D14,'五男準備名單'!$A$7:$P$70,16))</f>
        <v>13</v>
      </c>
      <c r="D14" s="177">
        <v>13</v>
      </c>
      <c r="E14" s="178" t="str">
        <f>UPPER(IF($D14="","",VLOOKUP($D14,'五男準備名單'!$A$7:$P$70,2)))</f>
        <v>黃恩澤</v>
      </c>
      <c r="F14" s="178"/>
      <c r="G14" s="178" t="str">
        <f>IF($D14="","",VLOOKUP($D14,'五男準備名單'!$A$7:$P$70,4))</f>
        <v>市立陽明國小</v>
      </c>
      <c r="H14" s="185"/>
      <c r="I14" s="223"/>
      <c r="J14" s="222"/>
      <c r="K14" s="226"/>
      <c r="L14" s="194"/>
      <c r="M14" s="227" t="s">
        <v>74</v>
      </c>
      <c r="N14" s="189"/>
      <c r="O14" s="220" t="s">
        <v>129</v>
      </c>
      <c r="P14" s="180"/>
      <c r="Q14" s="182"/>
      <c r="S14" s="186" t="e">
        <f>#REF!</f>
        <v>#REF!</v>
      </c>
    </row>
    <row r="15" spans="1:19" s="33" customFormat="1" ht="12" customHeight="1">
      <c r="A15" s="175" t="s">
        <v>50</v>
      </c>
      <c r="B15" s="176" t="str">
        <f>IF($D15="","",VLOOKUP($D15,'五男準備名單'!$A$7:$P$70,15))</f>
        <v>12/43</v>
      </c>
      <c r="C15" s="176">
        <f>IF($D15="","",VLOOKUP($D15,'五男準備名單'!$A$7:$P$70,16))</f>
        <v>11</v>
      </c>
      <c r="D15" s="177">
        <v>11</v>
      </c>
      <c r="E15" s="178" t="str">
        <f>UPPER(IF($D15="","",VLOOKUP($D15,'五男準備名單'!$A$7:$P$70,2)))</f>
        <v>周順德</v>
      </c>
      <c r="F15" s="178"/>
      <c r="G15" s="178" t="str">
        <f>IF($D15="","",VLOOKUP($D15,'五男準備名單'!$A$7:$P$70,4))</f>
        <v>市立中山國小</v>
      </c>
      <c r="H15" s="179"/>
      <c r="I15" s="220" t="s">
        <v>122</v>
      </c>
      <c r="J15" s="221"/>
      <c r="K15" s="222"/>
      <c r="L15" s="181"/>
      <c r="M15" s="222"/>
      <c r="N15" s="187"/>
      <c r="O15" s="223">
        <v>62</v>
      </c>
      <c r="P15" s="191"/>
      <c r="Q15" s="182"/>
      <c r="S15" s="186" t="e">
        <f>#REF!</f>
        <v>#REF!</v>
      </c>
    </row>
    <row r="16" spans="1:19" s="33" customFormat="1" ht="12" customHeight="1" thickBot="1">
      <c r="A16" s="184" t="s">
        <v>51</v>
      </c>
      <c r="B16" s="176">
        <f>IF($D16="","",VLOOKUP($D16,'五男準備名單'!$A$7:$P$70,15))</f>
        <v>0</v>
      </c>
      <c r="C16" s="176">
        <f>IF($D16="","",VLOOKUP($D16,'五男準備名單'!$A$7:$P$70,16))</f>
        <v>0</v>
      </c>
      <c r="D16" s="177">
        <v>44</v>
      </c>
      <c r="E16" s="176" t="str">
        <f>UPPER(IF($D16="","",VLOOKUP($D16,'五男準備名單'!$A$7:$P$70,2)))</f>
        <v>BYE</v>
      </c>
      <c r="F16" s="176"/>
      <c r="G16" s="176">
        <f>IF($D16="","",VLOOKUP($D16,'五男準備名單'!$A$7:$P$70,4))</f>
        <v>0</v>
      </c>
      <c r="H16" s="185"/>
      <c r="I16" s="223"/>
      <c r="J16" s="224"/>
      <c r="K16" s="220" t="s">
        <v>163</v>
      </c>
      <c r="L16" s="180"/>
      <c r="M16" s="222"/>
      <c r="N16" s="187"/>
      <c r="O16" s="222"/>
      <c r="P16" s="187"/>
      <c r="Q16" s="182"/>
      <c r="S16" s="195" t="e">
        <f>#REF!</f>
        <v>#REF!</v>
      </c>
    </row>
    <row r="17" spans="1:17" s="33" customFormat="1" ht="12" customHeight="1">
      <c r="A17" s="184" t="s">
        <v>52</v>
      </c>
      <c r="B17" s="176" t="str">
        <f>IF($D17="","",VLOOKUP($D17,'五男準備名單'!$A$7:$P$70,15))</f>
        <v>12/134</v>
      </c>
      <c r="C17" s="176">
        <f>IF($D17="","",VLOOKUP($D17,'五男準備名單'!$A$7:$P$70,16))</f>
        <v>0</v>
      </c>
      <c r="D17" s="177">
        <v>17</v>
      </c>
      <c r="E17" s="176" t="str">
        <f>UPPER(IF($D17="","",VLOOKUP($D17,'五男準備名單'!$A$7:$P$70,2)))</f>
        <v>陳昊</v>
      </c>
      <c r="F17" s="176"/>
      <c r="G17" s="176" t="str">
        <f>IF($D17="","",VLOOKUP($D17,'五男準備名單'!$A$7:$P$70,4))</f>
        <v>市立陽明國小</v>
      </c>
      <c r="H17" s="179"/>
      <c r="I17" s="220" t="s">
        <v>163</v>
      </c>
      <c r="J17" s="225"/>
      <c r="K17" s="223" t="s">
        <v>190</v>
      </c>
      <c r="L17" s="187"/>
      <c r="M17" s="222"/>
      <c r="N17" s="187"/>
      <c r="O17" s="222"/>
      <c r="P17" s="187"/>
      <c r="Q17" s="182"/>
    </row>
    <row r="18" spans="1:17" s="33" customFormat="1" ht="12" customHeight="1">
      <c r="A18" s="184" t="s">
        <v>53</v>
      </c>
      <c r="B18" s="176">
        <f>IF($D18="","",VLOOKUP($D18,'五男準備名單'!$A$7:$P$70,15))</f>
        <v>0</v>
      </c>
      <c r="C18" s="176">
        <f>IF($D18="","",VLOOKUP($D18,'五男準備名單'!$A$7:$P$70,16))</f>
        <v>0</v>
      </c>
      <c r="D18" s="177">
        <v>26</v>
      </c>
      <c r="E18" s="176" t="str">
        <f>UPPER(IF($D18="","",VLOOKUP($D18,'五男準備名單'!$A$7:$P$70,2)))</f>
        <v>尹法中</v>
      </c>
      <c r="F18" s="176"/>
      <c r="G18" s="176" t="str">
        <f>IF($D18="","",VLOOKUP($D18,'五男準備名單'!$A$7:$P$70,4))</f>
        <v>市立三民區民族國小</v>
      </c>
      <c r="H18" s="185"/>
      <c r="I18" s="223">
        <v>63</v>
      </c>
      <c r="J18" s="226"/>
      <c r="K18" s="227" t="s">
        <v>74</v>
      </c>
      <c r="L18" s="189"/>
      <c r="M18" s="220" t="s">
        <v>120</v>
      </c>
      <c r="N18" s="193"/>
      <c r="O18" s="222"/>
      <c r="P18" s="187"/>
      <c r="Q18" s="182"/>
    </row>
    <row r="19" spans="1:17" s="33" customFormat="1" ht="12" customHeight="1">
      <c r="A19" s="184" t="s">
        <v>54</v>
      </c>
      <c r="B19" s="176">
        <f>IF($D19="","",VLOOKUP($D19,'五男準備名單'!$A$7:$P$70,15))</f>
        <v>0</v>
      </c>
      <c r="C19" s="176">
        <f>IF($D19="","",VLOOKUP($D19,'五男準備名單'!$A$7:$P$70,16))</f>
        <v>0</v>
      </c>
      <c r="D19" s="177">
        <v>34</v>
      </c>
      <c r="E19" s="176" t="str">
        <f>UPPER(IF($D19="","",VLOOKUP($D19,'五男準備名單'!$A$7:$P$70,2)))</f>
        <v>汪彥廷</v>
      </c>
      <c r="F19" s="176"/>
      <c r="G19" s="176" t="str">
        <f>IF($D19="","",VLOOKUP($D19,'五男準備名單'!$A$7:$P$70,4))</f>
        <v>市立三民區民族國小</v>
      </c>
      <c r="H19" s="179"/>
      <c r="I19" s="220" t="s">
        <v>150</v>
      </c>
      <c r="J19" s="221"/>
      <c r="K19" s="226"/>
      <c r="L19" s="190"/>
      <c r="M19" s="223">
        <v>62</v>
      </c>
      <c r="N19" s="181"/>
      <c r="O19" s="222"/>
      <c r="P19" s="187"/>
      <c r="Q19" s="182"/>
    </row>
    <row r="20" spans="1:17" s="33" customFormat="1" ht="12" customHeight="1">
      <c r="A20" s="184" t="s">
        <v>55</v>
      </c>
      <c r="B20" s="176">
        <f>IF($D20="","",VLOOKUP($D20,'五男準備名單'!$A$7:$P$70,15))</f>
        <v>0</v>
      </c>
      <c r="C20" s="176">
        <f>IF($D20="","",VLOOKUP($D20,'五男準備名單'!$A$7:$P$70,16))</f>
        <v>0</v>
      </c>
      <c r="D20" s="177">
        <v>44</v>
      </c>
      <c r="E20" s="176" t="str">
        <f>UPPER(IF($D20="","",VLOOKUP($D20,'五男準備名單'!$A$7:$P$70,2)))</f>
        <v>BYE</v>
      </c>
      <c r="F20" s="176"/>
      <c r="G20" s="176">
        <f>IF($D20="","",VLOOKUP($D20,'五男準備名單'!$A$7:$P$70,4))</f>
        <v>0</v>
      </c>
      <c r="H20" s="185"/>
      <c r="I20" s="223"/>
      <c r="J20" s="224"/>
      <c r="K20" s="220" t="s">
        <v>120</v>
      </c>
      <c r="L20" s="192"/>
      <c r="M20" s="222"/>
      <c r="N20" s="181"/>
      <c r="O20" s="222"/>
      <c r="P20" s="187"/>
      <c r="Q20" s="182"/>
    </row>
    <row r="21" spans="1:17" s="33" customFormat="1" ht="12" customHeight="1">
      <c r="A21" s="184" t="s">
        <v>56</v>
      </c>
      <c r="B21" s="176">
        <f>IF($D21="","",VLOOKUP($D21,'五男準備名單'!$A$7:$P$70,15))</f>
        <v>0</v>
      </c>
      <c r="C21" s="176">
        <f>IF($D21="","",VLOOKUP($D21,'五男準備名單'!$A$7:$P$70,16))</f>
        <v>0</v>
      </c>
      <c r="D21" s="177">
        <v>44</v>
      </c>
      <c r="E21" s="176" t="str">
        <f>UPPER(IF($D21="","",VLOOKUP($D21,'五男準備名單'!$A$7:$P$70,2)))</f>
        <v>BYE</v>
      </c>
      <c r="F21" s="176"/>
      <c r="G21" s="176">
        <f>IF($D21="","",VLOOKUP($D21,'五男準備名單'!$A$7:$P$70,4))</f>
        <v>0</v>
      </c>
      <c r="H21" s="179"/>
      <c r="I21" s="220" t="s">
        <v>120</v>
      </c>
      <c r="J21" s="225"/>
      <c r="K21" s="223">
        <v>60</v>
      </c>
      <c r="L21" s="188"/>
      <c r="M21" s="222"/>
      <c r="N21" s="181"/>
      <c r="O21" s="222"/>
      <c r="P21" s="187"/>
      <c r="Q21" s="182"/>
    </row>
    <row r="22" spans="1:17" s="33" customFormat="1" ht="12" customHeight="1">
      <c r="A22" s="175" t="s">
        <v>57</v>
      </c>
      <c r="B22" s="176">
        <f>IF($D22="","",VLOOKUP($D22,'五男準備名單'!$A$7:$P$70,15))</f>
        <v>26</v>
      </c>
      <c r="C22" s="176">
        <f>IF($D22="","",VLOOKUP($D22,'五男準備名單'!$A$7:$P$70,16))</f>
        <v>7</v>
      </c>
      <c r="D22" s="177">
        <v>7</v>
      </c>
      <c r="E22" s="178" t="str">
        <f>UPPER(IF($D22="","",VLOOKUP($D22,'五男準備名單'!$A$7:$P$70,2)))</f>
        <v>何冠穎</v>
      </c>
      <c r="F22" s="178"/>
      <c r="G22" s="178" t="str">
        <f>IF($D22="","",VLOOKUP($D22,'五男準備名單'!$A$7:$P$70,4))</f>
        <v>縣立潮昇國小</v>
      </c>
      <c r="H22" s="185"/>
      <c r="I22" s="223"/>
      <c r="J22" s="222"/>
      <c r="K22" s="226"/>
      <c r="L22" s="194"/>
      <c r="M22" s="235" t="s">
        <v>92</v>
      </c>
      <c r="N22" s="197"/>
      <c r="O22" s="220" t="s">
        <v>153</v>
      </c>
      <c r="P22" s="198"/>
      <c r="Q22" s="182"/>
    </row>
    <row r="23" spans="1:17" s="33" customFormat="1" ht="12" customHeight="1">
      <c r="A23" s="175" t="s">
        <v>58</v>
      </c>
      <c r="B23" s="176" t="str">
        <f>IF($D23="","",VLOOKUP($D23,'五男準備名單'!$A$7:$P$70,15))</f>
        <v>12/22</v>
      </c>
      <c r="C23" s="176">
        <f>IF($D23="","",VLOOKUP($D23,'五男準備名單'!$A$7:$P$70,16))</f>
        <v>4</v>
      </c>
      <c r="D23" s="177">
        <v>4</v>
      </c>
      <c r="E23" s="178" t="str">
        <f>UPPER(IF($D23="","",VLOOKUP($D23,'五男準備名單'!$A$7:$P$70,2)))</f>
        <v>曹浩瑋</v>
      </c>
      <c r="F23" s="178"/>
      <c r="G23" s="178" t="str">
        <f>IF($D23="","",VLOOKUP($D23,'五男準備名單'!$A$7:$P$70,4))</f>
        <v>縣立花壇國小</v>
      </c>
      <c r="H23" s="179"/>
      <c r="I23" s="220" t="s">
        <v>153</v>
      </c>
      <c r="J23" s="221"/>
      <c r="K23" s="222"/>
      <c r="L23" s="181"/>
      <c r="M23" s="227" t="s">
        <v>74</v>
      </c>
      <c r="N23" s="199"/>
      <c r="O23" s="240">
        <v>84</v>
      </c>
      <c r="P23" s="200"/>
      <c r="Q23" s="182"/>
    </row>
    <row r="24" spans="1:17" s="33" customFormat="1" ht="12" customHeight="1">
      <c r="A24" s="184" t="s">
        <v>59</v>
      </c>
      <c r="B24" s="176">
        <f>IF($D24="","",VLOOKUP($D24,'五男準備名單'!$A$7:$P$70,15))</f>
        <v>0</v>
      </c>
      <c r="C24" s="176">
        <f>IF($D24="","",VLOOKUP($D24,'五男準備名單'!$A$7:$P$70,16))</f>
        <v>0</v>
      </c>
      <c r="D24" s="177">
        <v>44</v>
      </c>
      <c r="E24" s="176" t="str">
        <f>UPPER(IF($D24="","",VLOOKUP($D24,'五男準備名單'!$A$7:$P$70,2)))</f>
        <v>BYE</v>
      </c>
      <c r="F24" s="176"/>
      <c r="G24" s="176">
        <f>IF($D24="","",VLOOKUP($D24,'五男準備名單'!$A$7:$P$70,4))</f>
        <v>0</v>
      </c>
      <c r="H24" s="185"/>
      <c r="I24" s="223"/>
      <c r="J24" s="224"/>
      <c r="K24" s="220" t="s">
        <v>153</v>
      </c>
      <c r="L24" s="180"/>
      <c r="M24" s="222"/>
      <c r="N24" s="181"/>
      <c r="O24" s="222"/>
      <c r="P24" s="187"/>
      <c r="Q24" s="182"/>
    </row>
    <row r="25" spans="1:17" s="33" customFormat="1" ht="12" customHeight="1">
      <c r="A25" s="184" t="s">
        <v>60</v>
      </c>
      <c r="B25" s="176">
        <f>IF($D25="","",VLOOKUP($D25,'五男準備名單'!$A$7:$P$70,15))</f>
        <v>0</v>
      </c>
      <c r="C25" s="176">
        <f>IF($D25="","",VLOOKUP($D25,'五男準備名單'!$A$7:$P$70,16))</f>
        <v>0</v>
      </c>
      <c r="D25" s="177">
        <v>44</v>
      </c>
      <c r="E25" s="176" t="str">
        <f>UPPER(IF($D25="","",VLOOKUP($D25,'五男準備名單'!$A$7:$P$70,2)))</f>
        <v>BYE</v>
      </c>
      <c r="F25" s="176"/>
      <c r="G25" s="176">
        <f>IF($D25="","",VLOOKUP($D25,'五男準備名單'!$A$7:$P$70,4))</f>
        <v>0</v>
      </c>
      <c r="H25" s="179"/>
      <c r="I25" s="220" t="s">
        <v>146</v>
      </c>
      <c r="J25" s="225"/>
      <c r="K25" s="223">
        <v>60</v>
      </c>
      <c r="L25" s="187"/>
      <c r="M25" s="222"/>
      <c r="N25" s="181"/>
      <c r="O25" s="222"/>
      <c r="P25" s="187"/>
      <c r="Q25" s="182"/>
    </row>
    <row r="26" spans="1:17" s="33" customFormat="1" ht="12" customHeight="1">
      <c r="A26" s="184" t="s">
        <v>61</v>
      </c>
      <c r="B26" s="176">
        <f>IF($D26="","",VLOOKUP($D26,'五男準備名單'!$A$7:$P$70,15))</f>
        <v>0</v>
      </c>
      <c r="C26" s="176">
        <f>IF($D26="","",VLOOKUP($D26,'五男準備名單'!$A$7:$P$70,16))</f>
        <v>0</v>
      </c>
      <c r="D26" s="177">
        <v>30</v>
      </c>
      <c r="E26" s="176" t="str">
        <f>UPPER(IF($D26="","",VLOOKUP($D26,'五男準備名單'!$A$7:$P$70,2)))</f>
        <v>蔡建庭</v>
      </c>
      <c r="F26" s="176"/>
      <c r="G26" s="176" t="str">
        <f>IF($D26="","",VLOOKUP($D26,'五男準備名單'!$A$7:$P$70,4))</f>
        <v>市立三民區民族國小</v>
      </c>
      <c r="H26" s="185"/>
      <c r="I26" s="223"/>
      <c r="J26" s="226"/>
      <c r="K26" s="227" t="s">
        <v>74</v>
      </c>
      <c r="L26" s="189"/>
      <c r="M26" s="220" t="s">
        <v>153</v>
      </c>
      <c r="N26" s="180"/>
      <c r="O26" s="222"/>
      <c r="P26" s="187"/>
      <c r="Q26" s="182"/>
    </row>
    <row r="27" spans="1:17" s="33" customFormat="1" ht="12" customHeight="1">
      <c r="A27" s="184" t="s">
        <v>62</v>
      </c>
      <c r="B27" s="176">
        <f>IF($D27="","",VLOOKUP($D27,'五男準備名單'!$A$7:$P$70,15))</f>
        <v>0</v>
      </c>
      <c r="C27" s="176">
        <f>IF($D27="","",VLOOKUP($D27,'五男準備名單'!$A$7:$P$70,16))</f>
        <v>0</v>
      </c>
      <c r="D27" s="177">
        <v>23</v>
      </c>
      <c r="E27" s="176" t="str">
        <f>UPPER(IF($D27="","",VLOOKUP($D27,'五男準備名單'!$A$7:$P$70,2)))</f>
        <v>吳定寰</v>
      </c>
      <c r="F27" s="176"/>
      <c r="G27" s="176" t="str">
        <f>IF($D27="","",VLOOKUP($D27,'五男準備名單'!$A$7:$P$70,4))</f>
        <v>市立三民區民族國小</v>
      </c>
      <c r="H27" s="179"/>
      <c r="I27" s="220" t="s">
        <v>145</v>
      </c>
      <c r="J27" s="221"/>
      <c r="K27" s="226"/>
      <c r="L27" s="190"/>
      <c r="M27" s="223">
        <v>62</v>
      </c>
      <c r="N27" s="191"/>
      <c r="O27" s="222"/>
      <c r="P27" s="187"/>
      <c r="Q27" s="182"/>
    </row>
    <row r="28" spans="1:17" s="33" customFormat="1" ht="12" customHeight="1">
      <c r="A28" s="184" t="s">
        <v>63</v>
      </c>
      <c r="B28" s="176">
        <f>IF($D28="","",VLOOKUP($D28,'五男準備名單'!$A$7:$P$70,15))</f>
        <v>0</v>
      </c>
      <c r="C28" s="176">
        <f>IF($D28="","",VLOOKUP($D28,'五男準備名單'!$A$7:$P$70,16))</f>
        <v>0</v>
      </c>
      <c r="D28" s="177">
        <v>29</v>
      </c>
      <c r="E28" s="176" t="str">
        <f>UPPER(IF($D28="","",VLOOKUP($D28,'五男準備名單'!$A$7:$P$70,2)))</f>
        <v>陳子新</v>
      </c>
      <c r="F28" s="176"/>
      <c r="G28" s="176" t="str">
        <f>IF($D28="","",VLOOKUP($D28,'五男準備名單'!$A$7:$P$70,4))</f>
        <v>市立三民區民族國小</v>
      </c>
      <c r="H28" s="185"/>
      <c r="I28" s="223">
        <v>60</v>
      </c>
      <c r="J28" s="224"/>
      <c r="K28" s="220" t="s">
        <v>131</v>
      </c>
      <c r="L28" s="192"/>
      <c r="M28" s="222"/>
      <c r="N28" s="187"/>
      <c r="O28" s="222"/>
      <c r="P28" s="187"/>
      <c r="Q28" s="182"/>
    </row>
    <row r="29" spans="1:17" s="33" customFormat="1" ht="12" customHeight="1">
      <c r="A29" s="184" t="s">
        <v>64</v>
      </c>
      <c r="B29" s="176">
        <f>IF($D29="","",VLOOKUP($D29,'五男準備名單'!$A$7:$P$70,15))</f>
        <v>0</v>
      </c>
      <c r="C29" s="176">
        <f>IF($D29="","",VLOOKUP($D29,'五男準備名單'!$A$7:$P$70,16))</f>
        <v>0</v>
      </c>
      <c r="D29" s="177">
        <v>44</v>
      </c>
      <c r="E29" s="176" t="str">
        <f>UPPER(IF($D29="","",VLOOKUP($D29,'五男準備名單'!$A$7:$P$70,2)))</f>
        <v>BYE</v>
      </c>
      <c r="F29" s="176"/>
      <c r="G29" s="176">
        <f>IF($D29="","",VLOOKUP($D29,'五男準備名單'!$A$7:$P$70,4))</f>
        <v>0</v>
      </c>
      <c r="H29" s="179"/>
      <c r="I29" s="220" t="s">
        <v>131</v>
      </c>
      <c r="J29" s="225"/>
      <c r="K29" s="223">
        <v>62</v>
      </c>
      <c r="L29" s="188"/>
      <c r="M29" s="222"/>
      <c r="N29" s="187"/>
      <c r="O29" s="222"/>
      <c r="P29" s="187"/>
      <c r="Q29" s="182"/>
    </row>
    <row r="30" spans="1:17" s="33" customFormat="1" ht="12" customHeight="1">
      <c r="A30" s="175" t="s">
        <v>65</v>
      </c>
      <c r="B30" s="176" t="str">
        <f>IF($D30="","",VLOOKUP($D30,'五男準備名單'!$A$7:$P$70,15))</f>
        <v>12/118</v>
      </c>
      <c r="C30" s="176">
        <f>IF($D30="","",VLOOKUP($D30,'五男準備名單'!$A$7:$P$70,16))</f>
        <v>16</v>
      </c>
      <c r="D30" s="177">
        <v>16</v>
      </c>
      <c r="E30" s="178" t="str">
        <f>UPPER(IF($D30="","",VLOOKUP($D30,'五男準備名單'!$A$7:$P$70,2)))</f>
        <v>盧宇潔</v>
      </c>
      <c r="F30" s="178"/>
      <c r="G30" s="178" t="str">
        <f>IF($D30="","",VLOOKUP($D30,'五男準備名單'!$A$7:$P$70,4))</f>
        <v>市立三民區民族國小</v>
      </c>
      <c r="H30" s="185"/>
      <c r="I30" s="223"/>
      <c r="J30" s="222"/>
      <c r="K30" s="226"/>
      <c r="L30" s="194"/>
      <c r="M30" s="227" t="s">
        <v>74</v>
      </c>
      <c r="N30" s="189"/>
      <c r="O30" s="220" t="s">
        <v>153</v>
      </c>
      <c r="P30" s="193"/>
      <c r="Q30" s="182"/>
    </row>
    <row r="31" spans="1:17" s="33" customFormat="1" ht="12" customHeight="1">
      <c r="A31" s="175" t="s">
        <v>66</v>
      </c>
      <c r="B31" s="176" t="str">
        <f>IF($D31="","",VLOOKUP($D31,'五男準備名單'!$A$7:$P$70,15))</f>
        <v>12/40</v>
      </c>
      <c r="C31" s="176">
        <f>IF($D31="","",VLOOKUP($D31,'五男準備名單'!$A$7:$P$70,16))</f>
        <v>10</v>
      </c>
      <c r="D31" s="177">
        <v>10</v>
      </c>
      <c r="E31" s="178" t="str">
        <f>UPPER(IF($D31="","",VLOOKUP($D31,'五男準備名單'!$A$7:$P$70,2)))</f>
        <v>蔡丞翔</v>
      </c>
      <c r="F31" s="178"/>
      <c r="G31" s="178" t="str">
        <f>IF($D31="","",VLOOKUP($D31,'五男準備名單'!$A$7:$P$70,4))</f>
        <v>市立中山國小</v>
      </c>
      <c r="H31" s="179"/>
      <c r="I31" s="220" t="s">
        <v>124</v>
      </c>
      <c r="J31" s="221"/>
      <c r="K31" s="222"/>
      <c r="L31" s="181"/>
      <c r="M31" s="222"/>
      <c r="N31" s="187"/>
      <c r="O31" s="223">
        <v>61</v>
      </c>
      <c r="P31" s="188"/>
      <c r="Q31" s="182"/>
    </row>
    <row r="32" spans="1:17" s="33" customFormat="1" ht="12" customHeight="1">
      <c r="A32" s="184" t="s">
        <v>67</v>
      </c>
      <c r="B32" s="176">
        <f>IF($D32="","",VLOOKUP($D32,'五男準備名單'!$A$7:$P$70,15))</f>
        <v>0</v>
      </c>
      <c r="C32" s="176">
        <f>IF($D32="","",VLOOKUP($D32,'五男準備名單'!$A$7:$P$70,16))</f>
        <v>0</v>
      </c>
      <c r="D32" s="177">
        <v>44</v>
      </c>
      <c r="E32" s="176" t="str">
        <f>UPPER(IF($D32="","",VLOOKUP($D32,'五男準備名單'!$A$7:$P$70,2)))</f>
        <v>BYE</v>
      </c>
      <c r="F32" s="176"/>
      <c r="G32" s="176">
        <f>IF($D32="","",VLOOKUP($D32,'五男準備名單'!$A$7:$P$70,4))</f>
        <v>0</v>
      </c>
      <c r="H32" s="185"/>
      <c r="I32" s="223"/>
      <c r="J32" s="224"/>
      <c r="K32" s="220" t="s">
        <v>135</v>
      </c>
      <c r="L32" s="180"/>
      <c r="M32" s="222"/>
      <c r="N32" s="187"/>
      <c r="O32" s="222"/>
      <c r="P32" s="188"/>
      <c r="Q32" s="182"/>
    </row>
    <row r="33" spans="1:17" s="33" customFormat="1" ht="12" customHeight="1">
      <c r="A33" s="184" t="s">
        <v>68</v>
      </c>
      <c r="B33" s="176">
        <f>IF($D33="","",VLOOKUP($D33,'五男準備名單'!$A$7:$P$70,15))</f>
        <v>0</v>
      </c>
      <c r="C33" s="176">
        <f>IF($D33="","",VLOOKUP($D33,'五男準備名單'!$A$7:$P$70,16))</f>
        <v>0</v>
      </c>
      <c r="D33" s="177">
        <v>22</v>
      </c>
      <c r="E33" s="176" t="str">
        <f>UPPER(IF($D33="","",VLOOKUP($D33,'五男準備名單'!$A$7:$P$70,2)))</f>
        <v>吳奉錡</v>
      </c>
      <c r="F33" s="176"/>
      <c r="G33" s="176" t="str">
        <f>IF($D33="","",VLOOKUP($D33,'五男準備名單'!$A$7:$P$70,4))</f>
        <v>市立三民區民族國小</v>
      </c>
      <c r="H33" s="179"/>
      <c r="I33" s="220" t="s">
        <v>135</v>
      </c>
      <c r="J33" s="225"/>
      <c r="K33" s="223" t="s">
        <v>191</v>
      </c>
      <c r="L33" s="187"/>
      <c r="M33" s="222"/>
      <c r="N33" s="187"/>
      <c r="O33" s="222"/>
      <c r="P33" s="188"/>
      <c r="Q33" s="182"/>
    </row>
    <row r="34" spans="1:17" s="33" customFormat="1" ht="12" customHeight="1">
      <c r="A34" s="184" t="s">
        <v>69</v>
      </c>
      <c r="B34" s="176">
        <f>IF($D34="","",VLOOKUP($D34,'五男準備名單'!$A$7:$P$70,15))</f>
        <v>0</v>
      </c>
      <c r="C34" s="176">
        <f>IF($D34="","",VLOOKUP($D34,'五男準備名單'!$A$7:$P$70,16))</f>
        <v>0</v>
      </c>
      <c r="D34" s="177">
        <v>25</v>
      </c>
      <c r="E34" s="176" t="str">
        <f>UPPER(IF($D34="","",VLOOKUP($D34,'五男準備名單'!$A$7:$P$70,2)))</f>
        <v>陳翊綸</v>
      </c>
      <c r="F34" s="176"/>
      <c r="G34" s="176" t="str">
        <f>IF($D34="","",VLOOKUP($D34,'五男準備名單'!$A$7:$P$70,4))</f>
        <v>市立三民區民族國小</v>
      </c>
      <c r="H34" s="185"/>
      <c r="I34" s="223">
        <v>54</v>
      </c>
      <c r="J34" s="226"/>
      <c r="K34" s="227" t="s">
        <v>74</v>
      </c>
      <c r="L34" s="189"/>
      <c r="M34" s="220" t="s">
        <v>154</v>
      </c>
      <c r="N34" s="193"/>
      <c r="O34" s="222"/>
      <c r="P34" s="188"/>
      <c r="Q34" s="182"/>
    </row>
    <row r="35" spans="1:17" s="33" customFormat="1" ht="12" customHeight="1">
      <c r="A35" s="184" t="s">
        <v>70</v>
      </c>
      <c r="B35" s="176">
        <f>IF($D35="","",VLOOKUP($D35,'五男準備名單'!$A$7:$P$70,15))</f>
        <v>0</v>
      </c>
      <c r="C35" s="176">
        <f>IF($D35="","",VLOOKUP($D35,'五男準備名單'!$A$7:$P$70,16))</f>
        <v>0</v>
      </c>
      <c r="D35" s="177">
        <v>21</v>
      </c>
      <c r="E35" s="176" t="str">
        <f>UPPER(IF($D35="","",VLOOKUP($D35,'五男準備名單'!$A$7:$P$70,2)))</f>
        <v>許向廷</v>
      </c>
      <c r="F35" s="176"/>
      <c r="G35" s="176" t="str">
        <f>IF($D35="","",VLOOKUP($D35,'五男準備名單'!$A$7:$P$70,4))</f>
        <v>市立三民區民族國小</v>
      </c>
      <c r="H35" s="179"/>
      <c r="I35" s="220" t="s">
        <v>134</v>
      </c>
      <c r="J35" s="221"/>
      <c r="K35" s="226"/>
      <c r="L35" s="190"/>
      <c r="M35" s="223">
        <v>60</v>
      </c>
      <c r="N35" s="181"/>
      <c r="O35" s="222"/>
      <c r="P35" s="181"/>
      <c r="Q35" s="182"/>
    </row>
    <row r="36" spans="1:17" s="33" customFormat="1" ht="12" customHeight="1">
      <c r="A36" s="184" t="s">
        <v>71</v>
      </c>
      <c r="B36" s="176">
        <f>IF($D36="","",VLOOKUP($D36,'五男準備名單'!$A$7:$P$70,15))</f>
        <v>0</v>
      </c>
      <c r="C36" s="176">
        <f>IF($D36="","",VLOOKUP($D36,'五男準備名單'!$A$7:$P$70,16))</f>
        <v>0</v>
      </c>
      <c r="D36" s="177">
        <v>44</v>
      </c>
      <c r="E36" s="176" t="str">
        <f>UPPER(IF($D36="","",VLOOKUP($D36,'五男準備名單'!$A$7:$P$70,2)))</f>
        <v>BYE</v>
      </c>
      <c r="F36" s="176"/>
      <c r="G36" s="176">
        <f>IF($D36="","",VLOOKUP($D36,'五男準備名單'!$A$7:$P$70,4))</f>
        <v>0</v>
      </c>
      <c r="H36" s="185"/>
      <c r="I36" s="223"/>
      <c r="J36" s="224"/>
      <c r="K36" s="220" t="s">
        <v>154</v>
      </c>
      <c r="L36" s="192"/>
      <c r="M36" s="201" t="s">
        <v>109</v>
      </c>
      <c r="N36" s="202"/>
      <c r="O36" s="201" t="s">
        <v>110</v>
      </c>
      <c r="P36" s="202"/>
      <c r="Q36" s="182"/>
    </row>
    <row r="37" spans="1:17" s="33" customFormat="1" ht="12" customHeight="1">
      <c r="A37" s="184" t="s">
        <v>72</v>
      </c>
      <c r="B37" s="176">
        <f>IF($D37="","",VLOOKUP($D37,'五男準備名單'!$A$7:$P$70,15))</f>
        <v>0</v>
      </c>
      <c r="C37" s="176">
        <f>IF($D37="","",VLOOKUP($D37,'五男準備名單'!$A$7:$P$70,16))</f>
        <v>0</v>
      </c>
      <c r="D37" s="177">
        <v>44</v>
      </c>
      <c r="E37" s="176" t="str">
        <f>UPPER(IF($D37="","",VLOOKUP($D37,'五男準備名單'!$A$7:$P$70,2)))</f>
        <v>BYE</v>
      </c>
      <c r="F37" s="176"/>
      <c r="G37" s="176">
        <f>IF($D37="","",VLOOKUP($D37,'五男準備名單'!$A$7:$P$70,4))</f>
        <v>0</v>
      </c>
      <c r="H37" s="179"/>
      <c r="I37" s="220" t="s">
        <v>154</v>
      </c>
      <c r="J37" s="225"/>
      <c r="K37" s="223">
        <v>60</v>
      </c>
      <c r="L37" s="188"/>
      <c r="M37" s="243" t="s">
        <v>153</v>
      </c>
      <c r="N37" s="203"/>
      <c r="O37" s="204"/>
      <c r="P37" s="202"/>
      <c r="Q37" s="182"/>
    </row>
    <row r="38" spans="1:17" s="33" customFormat="1" ht="12" customHeight="1">
      <c r="A38" s="175" t="s">
        <v>73</v>
      </c>
      <c r="B38" s="176">
        <f>IF($D38="","",VLOOKUP($D38,'五男準備名單'!$A$7:$P$70,15))</f>
        <v>24</v>
      </c>
      <c r="C38" s="176">
        <f>IF($D38="","",VLOOKUP($D38,'五男準備名單'!$A$7:$P$70,16))</f>
        <v>6</v>
      </c>
      <c r="D38" s="177">
        <v>6</v>
      </c>
      <c r="E38" s="178" t="str">
        <f>UPPER(IF($D38="","",VLOOKUP($D38,'五男準備名單'!$A$7:$P$70,2)))</f>
        <v>曾右承</v>
      </c>
      <c r="F38" s="178"/>
      <c r="G38" s="178" t="str">
        <f>IF($D38="","",VLOOKUP($D38,'五男準備名單'!$A$7:$P$70,4))</f>
        <v>市立黎明國小</v>
      </c>
      <c r="H38" s="185"/>
      <c r="I38" s="223"/>
      <c r="J38" s="222"/>
      <c r="K38" s="226"/>
      <c r="L38" s="205"/>
      <c r="M38" s="236" t="s">
        <v>74</v>
      </c>
      <c r="N38" s="206"/>
      <c r="O38" s="241" t="s">
        <v>118</v>
      </c>
      <c r="P38" s="203"/>
      <c r="Q38" s="182"/>
    </row>
    <row r="39" spans="1:17" s="33" customFormat="1" ht="12" customHeight="1">
      <c r="A39" s="175" t="s">
        <v>18</v>
      </c>
      <c r="B39" s="176" t="str">
        <f>IF($D39="","",VLOOKUP($D39,'五男準備名單'!$A$7:$P$70,15))</f>
        <v>12/25</v>
      </c>
      <c r="C39" s="176">
        <f>IF($D39="","",VLOOKUP($D39,'五男準備名單'!$A$7:$P$70,16))</f>
        <v>5</v>
      </c>
      <c r="D39" s="177">
        <v>5</v>
      </c>
      <c r="E39" s="178" t="str">
        <f>UPPER(IF($D39="","",VLOOKUP($D39,'五男準備名單'!$A$7:$P$70,2)))</f>
        <v>湯燊</v>
      </c>
      <c r="F39" s="178"/>
      <c r="G39" s="178" t="str">
        <f>IF($D39="","",VLOOKUP($D39,'五男準備名單'!$A$7:$P$70,4))</f>
        <v>縣立潮昇國小</v>
      </c>
      <c r="H39" s="179"/>
      <c r="I39" s="220" t="s">
        <v>116</v>
      </c>
      <c r="J39" s="221"/>
      <c r="K39" s="222"/>
      <c r="L39" s="196"/>
      <c r="M39" s="243" t="s">
        <v>118</v>
      </c>
      <c r="N39" s="207"/>
      <c r="O39" s="242" t="s">
        <v>194</v>
      </c>
      <c r="P39" s="202"/>
      <c r="Q39" s="182"/>
    </row>
    <row r="40" spans="1:17" s="33" customFormat="1" ht="12" customHeight="1">
      <c r="A40" s="184" t="s">
        <v>19</v>
      </c>
      <c r="B40" s="176">
        <f>IF($D40="","",VLOOKUP($D40,'五男準備名單'!$A$7:$P$70,15))</f>
        <v>0</v>
      </c>
      <c r="C40" s="176">
        <f>IF($D40="","",VLOOKUP($D40,'五男準備名單'!$A$7:$P$70,16))</f>
        <v>0</v>
      </c>
      <c r="D40" s="177">
        <v>44</v>
      </c>
      <c r="E40" s="176" t="str">
        <f>UPPER(IF($D40="","",VLOOKUP($D40,'五男準備名單'!$A$7:$P$70,2)))</f>
        <v>BYE</v>
      </c>
      <c r="F40" s="176"/>
      <c r="G40" s="176">
        <f>IF($D40="","",VLOOKUP($D40,'五男準備名單'!$A$7:$P$70,4))</f>
        <v>0</v>
      </c>
      <c r="H40" s="185"/>
      <c r="I40" s="223"/>
      <c r="J40" s="224"/>
      <c r="K40" s="220" t="s">
        <v>116</v>
      </c>
      <c r="L40" s="180"/>
      <c r="M40" s="237"/>
      <c r="N40" s="202"/>
      <c r="O40" s="237"/>
      <c r="P40" s="202"/>
      <c r="Q40" s="182"/>
    </row>
    <row r="41" spans="1:17" s="33" customFormat="1" ht="12" customHeight="1">
      <c r="A41" s="184" t="s">
        <v>20</v>
      </c>
      <c r="B41" s="176" t="str">
        <f>IF($D41="","",VLOOKUP($D41,'五男準備名單'!$A$7:$P$70,15))</f>
        <v>12/191</v>
      </c>
      <c r="C41" s="176">
        <f>IF($D41="","",VLOOKUP($D41,'五男準備名單'!$A$7:$P$70,16))</f>
        <v>0</v>
      </c>
      <c r="D41" s="177">
        <v>18</v>
      </c>
      <c r="E41" s="176" t="str">
        <f>UPPER(IF($D41="","",VLOOKUP($D41,'五男準備名單'!$A$7:$P$70,2)))</f>
        <v>吳淙宇</v>
      </c>
      <c r="F41" s="176"/>
      <c r="G41" s="176" t="str">
        <f>IF($D41="","",VLOOKUP($D41,'五男準備名單'!$A$7:$P$70,4))</f>
        <v>市立新甲國小</v>
      </c>
      <c r="H41" s="179"/>
      <c r="I41" s="220" t="s">
        <v>151</v>
      </c>
      <c r="J41" s="225"/>
      <c r="K41" s="223">
        <v>60</v>
      </c>
      <c r="L41" s="187"/>
      <c r="M41" s="237"/>
      <c r="N41" s="202"/>
      <c r="O41" s="237"/>
      <c r="P41" s="202"/>
      <c r="Q41" s="182"/>
    </row>
    <row r="42" spans="1:17" s="33" customFormat="1" ht="12" customHeight="1">
      <c r="A42" s="184" t="s">
        <v>21</v>
      </c>
      <c r="B42" s="176">
        <f>IF($D42="","",VLOOKUP($D42,'五男準備名單'!$A$7:$P$70,15))</f>
        <v>0</v>
      </c>
      <c r="C42" s="176">
        <f>IF($D42="","",VLOOKUP($D42,'五男準備名單'!$A$7:$P$70,16))</f>
        <v>0</v>
      </c>
      <c r="D42" s="177">
        <v>35</v>
      </c>
      <c r="E42" s="176" t="str">
        <f>UPPER(IF($D42="","",VLOOKUP($D42,'五男準備名單'!$A$7:$P$70,2)))</f>
        <v>賴彥綸</v>
      </c>
      <c r="F42" s="176"/>
      <c r="G42" s="176" t="str">
        <f>IF($D42="","",VLOOKUP($D42,'五男準備名單'!$A$7:$P$70,4))</f>
        <v>私立華盛頓國小</v>
      </c>
      <c r="H42" s="185"/>
      <c r="I42" s="223">
        <v>61</v>
      </c>
      <c r="J42" s="226"/>
      <c r="K42" s="227" t="s">
        <v>74</v>
      </c>
      <c r="L42" s="189"/>
      <c r="M42" s="220" t="s">
        <v>116</v>
      </c>
      <c r="N42" s="180"/>
      <c r="O42" s="222"/>
      <c r="P42" s="181"/>
      <c r="Q42" s="182"/>
    </row>
    <row r="43" spans="1:17" s="33" customFormat="1" ht="12" customHeight="1">
      <c r="A43" s="184" t="s">
        <v>22</v>
      </c>
      <c r="B43" s="176">
        <f>IF($D43="","",VLOOKUP($D43,'五男準備名單'!$A$7:$P$70,15))</f>
        <v>0</v>
      </c>
      <c r="C43" s="176">
        <f>IF($D43="","",VLOOKUP($D43,'五男準備名單'!$A$7:$P$70,16))</f>
        <v>0</v>
      </c>
      <c r="D43" s="177">
        <v>31</v>
      </c>
      <c r="E43" s="176" t="str">
        <f>UPPER(IF($D43="","",VLOOKUP($D43,'五男準備名單'!$A$7:$P$70,2)))</f>
        <v>陳彥儒</v>
      </c>
      <c r="F43" s="176"/>
      <c r="G43" s="176" t="str">
        <f>IF($D43="","",VLOOKUP($D43,'五男準備名單'!$A$7:$P$70,4))</f>
        <v>市立三民區民族國小</v>
      </c>
      <c r="H43" s="179"/>
      <c r="I43" s="220" t="s">
        <v>133</v>
      </c>
      <c r="J43" s="221"/>
      <c r="K43" s="226"/>
      <c r="L43" s="190"/>
      <c r="M43" s="223">
        <v>60</v>
      </c>
      <c r="N43" s="191"/>
      <c r="O43" s="222"/>
      <c r="P43" s="181"/>
      <c r="Q43" s="182"/>
    </row>
    <row r="44" spans="1:17" s="33" customFormat="1" ht="12" customHeight="1">
      <c r="A44" s="184" t="s">
        <v>23</v>
      </c>
      <c r="B44" s="176">
        <f>IF($D44="","",VLOOKUP($D44,'五男準備名單'!$A$7:$P$70,15))</f>
        <v>0</v>
      </c>
      <c r="C44" s="176">
        <f>IF($D44="","",VLOOKUP($D44,'五男準備名單'!$A$7:$P$70,16))</f>
        <v>0</v>
      </c>
      <c r="D44" s="177">
        <v>20</v>
      </c>
      <c r="E44" s="176" t="str">
        <f>UPPER(IF($D44="","",VLOOKUP($D44,'五男準備名單'!$A$7:$P$70,2)))</f>
        <v>楊易</v>
      </c>
      <c r="F44" s="176"/>
      <c r="G44" s="176" t="str">
        <f>IF($D44="","",VLOOKUP($D44,'五男準備名單'!$A$7:$P$70,4))</f>
        <v>市立三民區民族國小</v>
      </c>
      <c r="H44" s="185"/>
      <c r="I44" s="223">
        <v>60</v>
      </c>
      <c r="J44" s="224"/>
      <c r="K44" s="220" t="s">
        <v>133</v>
      </c>
      <c r="L44" s="192"/>
      <c r="M44" s="222"/>
      <c r="N44" s="187"/>
      <c r="O44" s="222"/>
      <c r="P44" s="181"/>
      <c r="Q44" s="182"/>
    </row>
    <row r="45" spans="1:17" s="33" customFormat="1" ht="12" customHeight="1">
      <c r="A45" s="184" t="s">
        <v>24</v>
      </c>
      <c r="B45" s="176">
        <f>IF($D45="","",VLOOKUP($D45,'五男準備名單'!$A$7:$P$70,15))</f>
        <v>0</v>
      </c>
      <c r="C45" s="176">
        <f>IF($D45="","",VLOOKUP($D45,'五男準備名單'!$A$7:$P$70,16))</f>
        <v>0</v>
      </c>
      <c r="D45" s="177">
        <v>44</v>
      </c>
      <c r="E45" s="176" t="str">
        <f>UPPER(IF($D45="","",VLOOKUP($D45,'五男準備名單'!$A$7:$P$70,2)))</f>
        <v>BYE</v>
      </c>
      <c r="F45" s="176"/>
      <c r="G45" s="176">
        <f>IF($D45="","",VLOOKUP($D45,'五男準備名單'!$A$7:$P$70,4))</f>
        <v>0</v>
      </c>
      <c r="H45" s="179"/>
      <c r="I45" s="220" t="s">
        <v>192</v>
      </c>
      <c r="J45" s="225"/>
      <c r="K45" s="223" t="s">
        <v>190</v>
      </c>
      <c r="L45" s="188"/>
      <c r="M45" s="222"/>
      <c r="N45" s="187"/>
      <c r="O45" s="222"/>
      <c r="P45" s="181"/>
      <c r="Q45" s="182"/>
    </row>
    <row r="46" spans="1:17" s="33" customFormat="1" ht="12" customHeight="1">
      <c r="A46" s="175" t="s">
        <v>25</v>
      </c>
      <c r="B46" s="176">
        <f>IF($D46="","",VLOOKUP($D46,'五男準備名單'!$A$7:$P$70,15))</f>
        <v>37</v>
      </c>
      <c r="C46" s="176">
        <f>IF($D46="","",VLOOKUP($D46,'五男準備名單'!$A$7:$P$70,16))</f>
        <v>12</v>
      </c>
      <c r="D46" s="177">
        <v>12</v>
      </c>
      <c r="E46" s="208" t="s">
        <v>189</v>
      </c>
      <c r="F46" s="178"/>
      <c r="G46" s="178" t="str">
        <f>IF($D46="","",VLOOKUP($D46,'五男準備名單'!$A$7:$P$70,4))</f>
        <v>市立三民國小</v>
      </c>
      <c r="H46" s="185"/>
      <c r="I46" s="223"/>
      <c r="J46" s="222"/>
      <c r="K46" s="226"/>
      <c r="L46" s="194"/>
      <c r="M46" s="227" t="s">
        <v>74</v>
      </c>
      <c r="N46" s="189"/>
      <c r="O46" s="220" t="s">
        <v>118</v>
      </c>
      <c r="P46" s="180"/>
      <c r="Q46" s="182"/>
    </row>
    <row r="47" spans="1:17" s="33" customFormat="1" ht="12" customHeight="1">
      <c r="A47" s="175" t="s">
        <v>26</v>
      </c>
      <c r="B47" s="176" t="str">
        <f>IF($D47="","",VLOOKUP($D47,'五男準備名單'!$A$7:$P$70,15))</f>
        <v>12/110</v>
      </c>
      <c r="C47" s="176">
        <f>IF($D47="","",VLOOKUP($D47,'五男準備名單'!$A$7:$P$70,16))</f>
        <v>15</v>
      </c>
      <c r="D47" s="177">
        <v>15</v>
      </c>
      <c r="E47" s="178" t="str">
        <f>UPPER(IF($D47="","",VLOOKUP($D47,'五男準備名單'!$A$7:$P$70,2)))</f>
        <v>李聿翔</v>
      </c>
      <c r="F47" s="178"/>
      <c r="G47" s="178" t="str">
        <f>IF($D47="","",VLOOKUP($D47,'五男準備名單'!$A$7:$P$70,4))</f>
        <v>市立莒光國小</v>
      </c>
      <c r="H47" s="179"/>
      <c r="I47" s="220" t="s">
        <v>127</v>
      </c>
      <c r="J47" s="221"/>
      <c r="K47" s="222"/>
      <c r="L47" s="181"/>
      <c r="M47" s="222"/>
      <c r="N47" s="187"/>
      <c r="O47" s="223">
        <v>61</v>
      </c>
      <c r="P47" s="191"/>
      <c r="Q47" s="182"/>
    </row>
    <row r="48" spans="1:17" s="33" customFormat="1" ht="12" customHeight="1">
      <c r="A48" s="184" t="s">
        <v>27</v>
      </c>
      <c r="B48" s="176">
        <f>IF($D48="","",VLOOKUP($D48,'五男準備名單'!$A$7:$P$70,15))</f>
        <v>0</v>
      </c>
      <c r="C48" s="176">
        <f>IF($D48="","",VLOOKUP($D48,'五男準備名單'!$A$7:$P$70,16))</f>
        <v>0</v>
      </c>
      <c r="D48" s="177">
        <v>44</v>
      </c>
      <c r="E48" s="176" t="str">
        <f>UPPER(IF($D48="","",VLOOKUP($D48,'五男準備名單'!$A$7:$P$70,2)))</f>
        <v>BYE</v>
      </c>
      <c r="F48" s="176"/>
      <c r="G48" s="176">
        <f>IF($D48="","",VLOOKUP($D48,'五男準備名單'!$A$7:$P$70,4))</f>
        <v>0</v>
      </c>
      <c r="H48" s="185"/>
      <c r="I48" s="223"/>
      <c r="J48" s="224"/>
      <c r="K48" s="220" t="s">
        <v>127</v>
      </c>
      <c r="L48" s="180"/>
      <c r="M48" s="222"/>
      <c r="N48" s="187"/>
      <c r="O48" s="222"/>
      <c r="P48" s="187"/>
      <c r="Q48" s="182"/>
    </row>
    <row r="49" spans="1:17" s="33" customFormat="1" ht="12" customHeight="1">
      <c r="A49" s="184" t="s">
        <v>28</v>
      </c>
      <c r="B49" s="176">
        <f>IF($D49="","",VLOOKUP($D49,'五男準備名單'!$A$7:$P$70,15))</f>
        <v>0</v>
      </c>
      <c r="C49" s="176">
        <f>IF($D49="","",VLOOKUP($D49,'五男準備名單'!$A$7:$P$70,16))</f>
        <v>0</v>
      </c>
      <c r="D49" s="177">
        <v>24</v>
      </c>
      <c r="E49" s="176" t="str">
        <f>UPPER(IF($D49="","",VLOOKUP($D49,'五男準備名單'!$A$7:$P$70,2)))</f>
        <v>劉泰宏</v>
      </c>
      <c r="F49" s="176"/>
      <c r="G49" s="176" t="str">
        <f>IF($D49="","",VLOOKUP($D49,'五男準備名單'!$A$7:$P$70,4))</f>
        <v>市立三民區民族國小</v>
      </c>
      <c r="H49" s="179"/>
      <c r="I49" s="220" t="s">
        <v>156</v>
      </c>
      <c r="J49" s="225"/>
      <c r="K49" s="223">
        <v>61</v>
      </c>
      <c r="L49" s="187"/>
      <c r="M49" s="222"/>
      <c r="N49" s="187"/>
      <c r="O49" s="222"/>
      <c r="P49" s="187"/>
      <c r="Q49" s="182"/>
    </row>
    <row r="50" spans="1:17" s="33" customFormat="1" ht="12" customHeight="1">
      <c r="A50" s="184" t="s">
        <v>29</v>
      </c>
      <c r="B50" s="176">
        <f>IF($D50="","",VLOOKUP($D50,'五男準備名單'!$A$7:$P$70,15))</f>
        <v>0</v>
      </c>
      <c r="C50" s="176">
        <f>IF($D50="","",VLOOKUP($D50,'五男準備名單'!$A$7:$P$70,16))</f>
        <v>0</v>
      </c>
      <c r="D50" s="177">
        <v>38</v>
      </c>
      <c r="E50" s="176" t="str">
        <f>UPPER(IF($D50="","",VLOOKUP($D50,'五男準備名單'!$A$7:$P$70,2)))</f>
        <v>鄭文奕</v>
      </c>
      <c r="F50" s="176"/>
      <c r="G50" s="176" t="str">
        <f>IF($D50="","",VLOOKUP($D50,'五男準備名單'!$A$7:$P$70,4))</f>
        <v>市立龍潭國小</v>
      </c>
      <c r="H50" s="185"/>
      <c r="I50" s="223" t="s">
        <v>193</v>
      </c>
      <c r="J50" s="226"/>
      <c r="K50" s="227" t="s">
        <v>74</v>
      </c>
      <c r="L50" s="189"/>
      <c r="M50" s="220" t="s">
        <v>118</v>
      </c>
      <c r="N50" s="193"/>
      <c r="O50" s="222"/>
      <c r="P50" s="187"/>
      <c r="Q50" s="182"/>
    </row>
    <row r="51" spans="1:17" s="33" customFormat="1" ht="12" customHeight="1">
      <c r="A51" s="184" t="s">
        <v>30</v>
      </c>
      <c r="B51" s="176">
        <f>IF($D51="","",VLOOKUP($D51,'五男準備名單'!$A$7:$P$70,15))</f>
        <v>0</v>
      </c>
      <c r="C51" s="176">
        <f>IF($D51="","",VLOOKUP($D51,'五男準備名單'!$A$7:$P$70,16))</f>
        <v>0</v>
      </c>
      <c r="D51" s="177">
        <v>37</v>
      </c>
      <c r="E51" s="176" t="str">
        <f>UPPER(IF($D51="","",VLOOKUP($D51,'五男準備名單'!$A$7:$P$70,2)))</f>
        <v>陳宥任</v>
      </c>
      <c r="F51" s="176"/>
      <c r="G51" s="176" t="str">
        <f>IF($D51="","",VLOOKUP($D51,'五男準備名單'!$A$7:$P$70,4))</f>
        <v>市立鳥松國小</v>
      </c>
      <c r="H51" s="179"/>
      <c r="I51" s="220" t="s">
        <v>155</v>
      </c>
      <c r="J51" s="221"/>
      <c r="K51" s="226"/>
      <c r="L51" s="190"/>
      <c r="M51" s="223">
        <v>60</v>
      </c>
      <c r="N51" s="181"/>
      <c r="O51" s="222"/>
      <c r="P51" s="187"/>
      <c r="Q51" s="182"/>
    </row>
    <row r="52" spans="1:17" s="33" customFormat="1" ht="12" customHeight="1">
      <c r="A52" s="184" t="s">
        <v>31</v>
      </c>
      <c r="B52" s="176">
        <f>IF($D52="","",VLOOKUP($D52,'五男準備名單'!$A$7:$P$70,15))</f>
        <v>0</v>
      </c>
      <c r="C52" s="176">
        <f>IF($D52="","",VLOOKUP($D52,'五男準備名單'!$A$7:$P$70,16))</f>
        <v>0</v>
      </c>
      <c r="D52" s="177">
        <v>44</v>
      </c>
      <c r="E52" s="176" t="str">
        <f>UPPER(IF($D52="","",VLOOKUP($D52,'五男準備名單'!$A$7:$P$70,2)))</f>
        <v>BYE</v>
      </c>
      <c r="F52" s="176"/>
      <c r="G52" s="176">
        <f>IF($D52="","",VLOOKUP($D52,'五男準備名單'!$A$7:$P$70,4))</f>
        <v>0</v>
      </c>
      <c r="H52" s="185"/>
      <c r="I52" s="223"/>
      <c r="J52" s="224"/>
      <c r="K52" s="220" t="s">
        <v>118</v>
      </c>
      <c r="L52" s="192"/>
      <c r="M52" s="222"/>
      <c r="N52" s="181"/>
      <c r="O52" s="222"/>
      <c r="P52" s="187"/>
      <c r="Q52" s="182"/>
    </row>
    <row r="53" spans="1:17" s="33" customFormat="1" ht="12" customHeight="1">
      <c r="A53" s="184" t="s">
        <v>32</v>
      </c>
      <c r="B53" s="176">
        <f>IF($D53="","",VLOOKUP($D53,'五男準備名單'!$A$7:$P$70,15))</f>
        <v>0</v>
      </c>
      <c r="C53" s="176">
        <f>IF($D53="","",VLOOKUP($D53,'五男準備名單'!$A$7:$P$70,16))</f>
        <v>0</v>
      </c>
      <c r="D53" s="177">
        <v>44</v>
      </c>
      <c r="E53" s="176" t="str">
        <f>UPPER(IF($D53="","",VLOOKUP($D53,'五男準備名單'!$A$7:$P$70,2)))</f>
        <v>BYE</v>
      </c>
      <c r="F53" s="176"/>
      <c r="G53" s="176">
        <f>IF($D53="","",VLOOKUP($D53,'五男準備名單'!$A$7:$P$70,4))</f>
        <v>0</v>
      </c>
      <c r="H53" s="179"/>
      <c r="I53" s="220" t="s">
        <v>118</v>
      </c>
      <c r="J53" s="225"/>
      <c r="K53" s="223">
        <v>60</v>
      </c>
      <c r="L53" s="188"/>
      <c r="M53" s="222"/>
      <c r="N53" s="181"/>
      <c r="O53" s="222"/>
      <c r="P53" s="187"/>
      <c r="Q53" s="182"/>
    </row>
    <row r="54" spans="1:17" s="33" customFormat="1" ht="12" customHeight="1">
      <c r="A54" s="175" t="s">
        <v>33</v>
      </c>
      <c r="B54" s="176" t="str">
        <f>IF($D54="","",VLOOKUP($D54,'五男準備名單'!$A$7:$P$70,15))</f>
        <v>12/18</v>
      </c>
      <c r="C54" s="176">
        <f>IF($D54="","",VLOOKUP($D54,'五男準備名單'!$A$7:$P$70,16))</f>
        <v>3</v>
      </c>
      <c r="D54" s="177">
        <v>3</v>
      </c>
      <c r="E54" s="178" t="str">
        <f>UPPER(IF($D54="","",VLOOKUP($D54,'五男準備名單'!$A$7:$P$70,2)))</f>
        <v>周文毅</v>
      </c>
      <c r="F54" s="178"/>
      <c r="G54" s="178" t="str">
        <f>IF($D54="","",VLOOKUP($D54,'五男準備名單'!$A$7:$P$70,4))</f>
        <v>縣立潮昇國小</v>
      </c>
      <c r="H54" s="185"/>
      <c r="I54" s="223"/>
      <c r="J54" s="222"/>
      <c r="K54" s="226"/>
      <c r="L54" s="194"/>
      <c r="M54" s="235" t="s">
        <v>93</v>
      </c>
      <c r="N54" s="197"/>
      <c r="O54" s="220" t="s">
        <v>118</v>
      </c>
      <c r="P54" s="198"/>
      <c r="Q54" s="182"/>
    </row>
    <row r="55" spans="1:17" s="33" customFormat="1" ht="12" customHeight="1">
      <c r="A55" s="175" t="s">
        <v>34</v>
      </c>
      <c r="B55" s="176">
        <f>IF($D55="","",VLOOKUP($D55,'五男準備名單'!$A$7:$P$70,15))</f>
        <v>30</v>
      </c>
      <c r="C55" s="176">
        <f>IF($D55="","",VLOOKUP($D55,'五男準備名單'!$A$7:$P$70,16))</f>
        <v>8</v>
      </c>
      <c r="D55" s="177">
        <v>8</v>
      </c>
      <c r="E55" s="178" t="str">
        <f>UPPER(IF($D55="","",VLOOKUP($D55,'五男準備名單'!$A$7:$P$70,2)))</f>
        <v>李翊誠</v>
      </c>
      <c r="F55" s="178"/>
      <c r="G55" s="178" t="str">
        <f>IF($D55="","",VLOOKUP($D55,'五男準備名單'!$A$7:$P$70,4))</f>
        <v>縣立花壇國小</v>
      </c>
      <c r="H55" s="179"/>
      <c r="I55" s="220" t="s">
        <v>159</v>
      </c>
      <c r="J55" s="221"/>
      <c r="K55" s="222"/>
      <c r="L55" s="181"/>
      <c r="M55" s="227" t="s">
        <v>74</v>
      </c>
      <c r="N55" s="199"/>
      <c r="O55" s="240">
        <v>84</v>
      </c>
      <c r="P55" s="200"/>
      <c r="Q55" s="182"/>
    </row>
    <row r="56" spans="1:17" s="33" customFormat="1" ht="12" customHeight="1">
      <c r="A56" s="184" t="s">
        <v>35</v>
      </c>
      <c r="B56" s="176">
        <f>IF($D56="","",VLOOKUP($D56,'五男準備名單'!$A$7:$P$70,15))</f>
        <v>0</v>
      </c>
      <c r="C56" s="176">
        <f>IF($D56="","",VLOOKUP($D56,'五男準備名單'!$A$7:$P$70,16))</f>
        <v>0</v>
      </c>
      <c r="D56" s="177">
        <v>44</v>
      </c>
      <c r="E56" s="176" t="str">
        <f>UPPER(IF($D56="","",VLOOKUP($D56,'五男準備名單'!$A$7:$P$70,2)))</f>
        <v>BYE</v>
      </c>
      <c r="F56" s="176"/>
      <c r="G56" s="176">
        <f>IF($D56="","",VLOOKUP($D56,'五男準備名單'!$A$7:$P$70,4))</f>
        <v>0</v>
      </c>
      <c r="H56" s="185"/>
      <c r="I56" s="223"/>
      <c r="J56" s="224"/>
      <c r="K56" s="220" t="s">
        <v>159</v>
      </c>
      <c r="L56" s="180"/>
      <c r="M56" s="222"/>
      <c r="N56" s="181"/>
      <c r="O56" s="222"/>
      <c r="P56" s="187"/>
      <c r="Q56" s="182"/>
    </row>
    <row r="57" spans="1:17" s="33" customFormat="1" ht="12" customHeight="1">
      <c r="A57" s="184" t="s">
        <v>36</v>
      </c>
      <c r="B57" s="176">
        <f>IF($D57="","",VLOOKUP($D57,'五男準備名單'!$A$7:$P$70,15))</f>
        <v>0</v>
      </c>
      <c r="C57" s="176">
        <f>IF($D57="","",VLOOKUP($D57,'五男準備名單'!$A$7:$P$70,16))</f>
        <v>0</v>
      </c>
      <c r="D57" s="177">
        <v>44</v>
      </c>
      <c r="E57" s="176" t="str">
        <f>UPPER(IF($D57="","",VLOOKUP($D57,'五男準備名單'!$A$7:$P$70,2)))</f>
        <v>BYE</v>
      </c>
      <c r="F57" s="176"/>
      <c r="G57" s="176">
        <f>IF($D57="","",VLOOKUP($D57,'五男準備名單'!$A$7:$P$70,4))</f>
        <v>0</v>
      </c>
      <c r="H57" s="179"/>
      <c r="I57" s="220" t="s">
        <v>149</v>
      </c>
      <c r="J57" s="225"/>
      <c r="K57" s="223">
        <v>60</v>
      </c>
      <c r="L57" s="187"/>
      <c r="M57" s="222"/>
      <c r="N57" s="181"/>
      <c r="O57" s="222"/>
      <c r="P57" s="187"/>
      <c r="Q57" s="182"/>
    </row>
    <row r="58" spans="1:17" s="33" customFormat="1" ht="12" customHeight="1">
      <c r="A58" s="184" t="s">
        <v>37</v>
      </c>
      <c r="B58" s="176">
        <f>IF($D58="","",VLOOKUP($D58,'五男準備名單'!$A$7:$P$70,15))</f>
        <v>0</v>
      </c>
      <c r="C58" s="176">
        <f>IF($D58="","",VLOOKUP($D58,'五男準備名單'!$A$7:$P$70,16))</f>
        <v>0</v>
      </c>
      <c r="D58" s="177">
        <v>33</v>
      </c>
      <c r="E58" s="176" t="str">
        <f>UPPER(IF($D58="","",VLOOKUP($D58,'五男準備名單'!$A$7:$P$70,2)))</f>
        <v>許景仲</v>
      </c>
      <c r="F58" s="176"/>
      <c r="G58" s="176" t="str">
        <f>IF($D58="","",VLOOKUP($D58,'五男準備名單'!$A$7:$P$70,4))</f>
        <v>市立三民區民族國小</v>
      </c>
      <c r="H58" s="185"/>
      <c r="I58" s="223"/>
      <c r="J58" s="226"/>
      <c r="K58" s="227" t="s">
        <v>74</v>
      </c>
      <c r="L58" s="189"/>
      <c r="M58" s="220" t="s">
        <v>159</v>
      </c>
      <c r="N58" s="180"/>
      <c r="O58" s="222"/>
      <c r="P58" s="187"/>
      <c r="Q58" s="182"/>
    </row>
    <row r="59" spans="1:17" s="33" customFormat="1" ht="12" customHeight="1">
      <c r="A59" s="184" t="s">
        <v>38</v>
      </c>
      <c r="B59" s="176">
        <f>IF($D59="","",VLOOKUP($D59,'五男準備名單'!$A$7:$P$70,15))</f>
        <v>0</v>
      </c>
      <c r="C59" s="176">
        <f>IF($D59="","",VLOOKUP($D59,'五男準備名單'!$A$7:$P$70,16))</f>
        <v>0</v>
      </c>
      <c r="D59" s="177">
        <v>41</v>
      </c>
      <c r="E59" s="176" t="str">
        <f>UPPER(IF($D59="","",VLOOKUP($D59,'五男準備名單'!$A$7:$P$70,2)))</f>
        <v>林佑宸</v>
      </c>
      <c r="F59" s="176"/>
      <c r="G59" s="176" t="str">
        <f>IF($D59="","",VLOOKUP($D59,'五男準備名單'!$A$7:$P$70,4))</f>
        <v>市立陽明國小</v>
      </c>
      <c r="H59" s="179"/>
      <c r="I59" s="220" t="s">
        <v>161</v>
      </c>
      <c r="J59" s="221"/>
      <c r="K59" s="226"/>
      <c r="L59" s="190"/>
      <c r="M59" s="223">
        <v>60</v>
      </c>
      <c r="N59" s="191"/>
      <c r="O59" s="222"/>
      <c r="P59" s="187"/>
      <c r="Q59" s="182"/>
    </row>
    <row r="60" spans="1:17" s="33" customFormat="1" ht="12" customHeight="1">
      <c r="A60" s="184" t="s">
        <v>39</v>
      </c>
      <c r="B60" s="176">
        <f>IF($D60="","",VLOOKUP($D60,'五男準備名單'!$A$7:$P$70,15))</f>
        <v>0</v>
      </c>
      <c r="C60" s="176">
        <f>IF($D60="","",VLOOKUP($D60,'五男準備名單'!$A$7:$P$70,16))</f>
        <v>0</v>
      </c>
      <c r="D60" s="177">
        <v>36</v>
      </c>
      <c r="E60" s="176" t="str">
        <f>UPPER(IF($D60="","",VLOOKUP($D60,'五男準備名單'!$A$7:$P$70,2)))</f>
        <v>蔡帥成</v>
      </c>
      <c r="F60" s="176"/>
      <c r="G60" s="176" t="str">
        <f>IF($D60="","",VLOOKUP($D60,'五男準備名單'!$A$7:$P$70,4))</f>
        <v>市立陽明國小</v>
      </c>
      <c r="H60" s="185"/>
      <c r="I60" s="223">
        <v>64</v>
      </c>
      <c r="J60" s="224"/>
      <c r="K60" s="220" t="s">
        <v>161</v>
      </c>
      <c r="L60" s="192"/>
      <c r="M60" s="222"/>
      <c r="N60" s="187"/>
      <c r="O60" s="222"/>
      <c r="P60" s="187"/>
      <c r="Q60" s="182"/>
    </row>
    <row r="61" spans="1:17" s="33" customFormat="1" ht="12" customHeight="1">
      <c r="A61" s="184" t="s">
        <v>40</v>
      </c>
      <c r="B61" s="176">
        <f>IF($D61="","",VLOOKUP($D61,'五男準備名單'!$A$7:$P$70,15))</f>
        <v>0</v>
      </c>
      <c r="C61" s="176">
        <f>IF($D61="","",VLOOKUP($D61,'五男準備名單'!$A$7:$P$70,16))</f>
        <v>0</v>
      </c>
      <c r="D61" s="177">
        <v>44</v>
      </c>
      <c r="E61" s="176" t="str">
        <f>UPPER(IF($D61="","",VLOOKUP($D61,'五男準備名單'!$A$7:$P$70,2)))</f>
        <v>BYE</v>
      </c>
      <c r="F61" s="176"/>
      <c r="G61" s="176">
        <f>IF($D61="","",VLOOKUP($D61,'五男準備名單'!$A$7:$P$70,4))</f>
        <v>0</v>
      </c>
      <c r="H61" s="179"/>
      <c r="I61" s="220" t="s">
        <v>125</v>
      </c>
      <c r="J61" s="225"/>
      <c r="K61" s="223" t="s">
        <v>190</v>
      </c>
      <c r="L61" s="188"/>
      <c r="M61" s="222"/>
      <c r="N61" s="187"/>
      <c r="O61" s="222"/>
      <c r="P61" s="187"/>
      <c r="Q61" s="182"/>
    </row>
    <row r="62" spans="1:17" s="33" customFormat="1" ht="12" customHeight="1">
      <c r="A62" s="175" t="s">
        <v>41</v>
      </c>
      <c r="B62" s="176" t="str">
        <f>IF($D62="","",VLOOKUP($D62,'五男準備名單'!$A$7:$P$70,15))</f>
        <v>12/36</v>
      </c>
      <c r="C62" s="176">
        <f>IF($D62="","",VLOOKUP($D62,'五男準備名單'!$A$7:$P$70,16))</f>
        <v>9</v>
      </c>
      <c r="D62" s="177">
        <v>9</v>
      </c>
      <c r="E62" s="178" t="str">
        <f>UPPER(IF($D62="","",VLOOKUP($D62,'五男準備名單'!$A$7:$P$70,2)))</f>
        <v>賴禹舜</v>
      </c>
      <c r="F62" s="178"/>
      <c r="G62" s="178" t="str">
        <f>IF($D62="","",VLOOKUP($D62,'五男準備名單'!$A$7:$P$70,4))</f>
        <v>市立中山國小</v>
      </c>
      <c r="H62" s="185"/>
      <c r="I62" s="223"/>
      <c r="J62" s="222"/>
      <c r="K62" s="226"/>
      <c r="L62" s="194"/>
      <c r="M62" s="227" t="s">
        <v>74</v>
      </c>
      <c r="N62" s="189"/>
      <c r="O62" s="220" t="s">
        <v>143</v>
      </c>
      <c r="P62" s="193"/>
      <c r="Q62" s="182"/>
    </row>
    <row r="63" spans="1:17" s="33" customFormat="1" ht="12" customHeight="1">
      <c r="A63" s="175" t="s">
        <v>42</v>
      </c>
      <c r="B63" s="176" t="str">
        <f>IF($D63="","",VLOOKUP($D63,'五男準備名單'!$A$7:$P$70,15))</f>
        <v>12/92</v>
      </c>
      <c r="C63" s="176">
        <f>IF($D63="","",VLOOKUP($D63,'五男準備名單'!$A$7:$P$70,16))</f>
        <v>14</v>
      </c>
      <c r="D63" s="177">
        <v>14</v>
      </c>
      <c r="E63" s="178" t="str">
        <f>UPPER(IF($D63="","",VLOOKUP($D63,'五男準備名單'!$A$7:$P$70,2)))</f>
        <v>唐郡</v>
      </c>
      <c r="F63" s="178"/>
      <c r="G63" s="178" t="str">
        <f>IF($D63="","",VLOOKUP($D63,'五男準備名單'!$A$7:$P$70,4))</f>
        <v>市立三民區民族國小</v>
      </c>
      <c r="H63" s="179"/>
      <c r="I63" s="220" t="s">
        <v>143</v>
      </c>
      <c r="J63" s="221"/>
      <c r="K63" s="222"/>
      <c r="L63" s="181"/>
      <c r="M63" s="222"/>
      <c r="N63" s="187"/>
      <c r="O63" s="223">
        <v>60</v>
      </c>
      <c r="P63" s="188"/>
      <c r="Q63" s="182"/>
    </row>
    <row r="64" spans="1:17" s="33" customFormat="1" ht="12" customHeight="1">
      <c r="A64" s="184" t="s">
        <v>43</v>
      </c>
      <c r="B64" s="176">
        <f>IF($D64="","",VLOOKUP($D64,'五男準備名單'!$A$7:$P$70,15))</f>
        <v>0</v>
      </c>
      <c r="C64" s="176">
        <f>IF($D64="","",VLOOKUP($D64,'五男準備名單'!$A$7:$P$70,16))</f>
        <v>0</v>
      </c>
      <c r="D64" s="177">
        <v>44</v>
      </c>
      <c r="E64" s="176" t="str">
        <f>UPPER(IF($D64="","",VLOOKUP($D64,'五男準備名單'!$A$7:$P$70,2)))</f>
        <v>BYE</v>
      </c>
      <c r="F64" s="176"/>
      <c r="G64" s="176">
        <f>IF($D64="","",VLOOKUP($D64,'五男準備名單'!$A$7:$P$70,4))</f>
        <v>0</v>
      </c>
      <c r="H64" s="185"/>
      <c r="I64" s="223"/>
      <c r="J64" s="224"/>
      <c r="K64" s="220" t="s">
        <v>143</v>
      </c>
      <c r="L64" s="180"/>
      <c r="M64" s="222"/>
      <c r="N64" s="187"/>
      <c r="O64" s="222"/>
      <c r="P64" s="188"/>
      <c r="Q64" s="182"/>
    </row>
    <row r="65" spans="1:17" s="33" customFormat="1" ht="12" customHeight="1">
      <c r="A65" s="184" t="s">
        <v>44</v>
      </c>
      <c r="B65" s="176">
        <f>IF($D65="","",VLOOKUP($D65,'五男準備名單'!$A$7:$P$70,15))</f>
        <v>0</v>
      </c>
      <c r="C65" s="176">
        <f>IF($D65="","",VLOOKUP($D65,'五男準備名單'!$A$7:$P$70,16))</f>
        <v>0</v>
      </c>
      <c r="D65" s="177">
        <v>32</v>
      </c>
      <c r="E65" s="176" t="str">
        <f>UPPER(IF($D65="","",VLOOKUP($D65,'五男準備名單'!$A$7:$P$70,2)))</f>
        <v>鄭惟鴻</v>
      </c>
      <c r="F65" s="176"/>
      <c r="G65" s="176" t="str">
        <f>IF($D65="","",VLOOKUP($D65,'五男準備名單'!$A$7:$P$70,4))</f>
        <v>市立三民區民族國小</v>
      </c>
      <c r="H65" s="179"/>
      <c r="I65" s="220" t="s">
        <v>148</v>
      </c>
      <c r="J65" s="225"/>
      <c r="K65" s="223">
        <v>60</v>
      </c>
      <c r="L65" s="187"/>
      <c r="M65" s="222"/>
      <c r="N65" s="187"/>
      <c r="O65" s="222"/>
      <c r="P65" s="188"/>
      <c r="Q65" s="182"/>
    </row>
    <row r="66" spans="1:17" s="33" customFormat="1" ht="12" customHeight="1">
      <c r="A66" s="184" t="s">
        <v>45</v>
      </c>
      <c r="B66" s="176">
        <f>IF($D66="","",VLOOKUP($D66,'五男準備名單'!$A$7:$P$70,15))</f>
        <v>0</v>
      </c>
      <c r="C66" s="176">
        <f>IF($D66="","",VLOOKUP($D66,'五男準備名單'!$A$7:$P$70,16))</f>
        <v>0</v>
      </c>
      <c r="D66" s="177">
        <v>28</v>
      </c>
      <c r="E66" s="176" t="str">
        <f>UPPER(IF($D66="","",VLOOKUP($D66,'五男準備名單'!$A$7:$P$70,2)))</f>
        <v>廖冠尹</v>
      </c>
      <c r="F66" s="176"/>
      <c r="G66" s="176" t="str">
        <f>IF($D66="","",VLOOKUP($D66,'五男準備名單'!$A$7:$P$70,4))</f>
        <v>市立三民區民族國小</v>
      </c>
      <c r="H66" s="185"/>
      <c r="I66" s="223">
        <v>64</v>
      </c>
      <c r="J66" s="226"/>
      <c r="K66" s="227" t="s">
        <v>74</v>
      </c>
      <c r="L66" s="189"/>
      <c r="M66" s="220" t="s">
        <v>143</v>
      </c>
      <c r="N66" s="193"/>
      <c r="O66" s="222"/>
      <c r="P66" s="188"/>
      <c r="Q66" s="182"/>
    </row>
    <row r="67" spans="1:17" s="33" customFormat="1" ht="12" customHeight="1">
      <c r="A67" s="184" t="s">
        <v>46</v>
      </c>
      <c r="B67" s="176">
        <f>IF($D67="","",VLOOKUP($D67,'五男準備名單'!$A$7:$P$70,15))</f>
        <v>0</v>
      </c>
      <c r="C67" s="176">
        <f>IF($D67="","",VLOOKUP($D67,'五男準備名單'!$A$7:$P$70,16))</f>
        <v>0</v>
      </c>
      <c r="D67" s="177">
        <v>27</v>
      </c>
      <c r="E67" s="176" t="str">
        <f>UPPER(IF($D67="","",VLOOKUP($D67,'五男準備名單'!$A$7:$P$70,2)))</f>
        <v>吳旻瑋</v>
      </c>
      <c r="F67" s="176"/>
      <c r="G67" s="176" t="str">
        <f>IF($D67="","",VLOOKUP($D67,'五男準備名單'!$A$7:$P$70,4))</f>
        <v>市立三民區民族國小</v>
      </c>
      <c r="H67" s="179"/>
      <c r="I67" s="220" t="s">
        <v>141</v>
      </c>
      <c r="J67" s="221"/>
      <c r="K67" s="226"/>
      <c r="L67" s="190"/>
      <c r="M67" s="223">
        <v>62</v>
      </c>
      <c r="N67" s="181"/>
      <c r="O67" s="222"/>
      <c r="P67" s="181"/>
      <c r="Q67" s="182"/>
    </row>
    <row r="68" spans="1:17" s="33" customFormat="1" ht="12" customHeight="1">
      <c r="A68" s="184" t="s">
        <v>47</v>
      </c>
      <c r="B68" s="176">
        <f>IF($D68="","",VLOOKUP($D68,'五男準備名單'!$A$7:$P$70,15))</f>
        <v>0</v>
      </c>
      <c r="C68" s="176">
        <f>IF($D68="","",VLOOKUP($D68,'五男準備名單'!$A$7:$P$70,16))</f>
        <v>0</v>
      </c>
      <c r="D68" s="177">
        <v>44</v>
      </c>
      <c r="E68" s="176" t="str">
        <f>UPPER(IF($D68="","",VLOOKUP($D68,'五男準備名單'!$A$7:$P$70,2)))</f>
        <v>BYE</v>
      </c>
      <c r="F68" s="176"/>
      <c r="G68" s="176">
        <f>IF($D68="","",VLOOKUP($D68,'五男準備名單'!$A$7:$P$70,4))</f>
        <v>0</v>
      </c>
      <c r="H68" s="185"/>
      <c r="I68" s="223"/>
      <c r="J68" s="224"/>
      <c r="K68" s="220" t="s">
        <v>140</v>
      </c>
      <c r="L68" s="192"/>
      <c r="M68" s="222"/>
      <c r="N68" s="181"/>
      <c r="O68" s="222"/>
      <c r="P68" s="181"/>
      <c r="Q68" s="182"/>
    </row>
    <row r="69" spans="1:17" s="33" customFormat="1" ht="12" customHeight="1">
      <c r="A69" s="184" t="s">
        <v>48</v>
      </c>
      <c r="B69" s="176">
        <f>IF($D69="","",VLOOKUP($D69,'五男準備名單'!$A$7:$P$70,15))</f>
        <v>0</v>
      </c>
      <c r="C69" s="176">
        <f>IF($D69="","",VLOOKUP($D69,'五男準備名單'!$A$7:$P$70,16))</f>
        <v>0</v>
      </c>
      <c r="D69" s="177">
        <v>44</v>
      </c>
      <c r="E69" s="176" t="str">
        <f>UPPER(IF($D69="","",VLOOKUP($D69,'五男準備名單'!$A$7:$P$70,2)))</f>
        <v>BYE</v>
      </c>
      <c r="F69" s="176"/>
      <c r="G69" s="176">
        <f>IF($D69="","",VLOOKUP($D69,'五男準備名單'!$A$7:$P$70,4))</f>
        <v>0</v>
      </c>
      <c r="H69" s="179"/>
      <c r="I69" s="220" t="s">
        <v>140</v>
      </c>
      <c r="J69" s="225"/>
      <c r="K69" s="223">
        <v>60</v>
      </c>
      <c r="L69" s="188"/>
      <c r="M69" s="222"/>
      <c r="N69" s="181"/>
      <c r="O69" s="222"/>
      <c r="P69" s="181"/>
      <c r="Q69" s="182"/>
    </row>
    <row r="70" spans="1:17" s="33" customFormat="1" ht="12" customHeight="1">
      <c r="A70" s="175" t="s">
        <v>49</v>
      </c>
      <c r="B70" s="176">
        <f>IF($D70="","",VLOOKUP($D70,'五男準備名單'!$A$7:$P$70,15))</f>
        <v>2</v>
      </c>
      <c r="C70" s="176">
        <f>IF($D70="","",VLOOKUP($D70,'五男準備名單'!$A$7:$P$70,16))</f>
        <v>2</v>
      </c>
      <c r="D70" s="177">
        <v>2</v>
      </c>
      <c r="E70" s="178" t="str">
        <f>UPPER(IF($D70="","",VLOOKUP($D70,'五男準備名單'!$A$7:$P$70,2)))</f>
        <v>歐宸華</v>
      </c>
      <c r="F70" s="178"/>
      <c r="G70" s="178" t="str">
        <f>IF($D70="","",VLOOKUP($D70,'五男準備名單'!$A$7:$P$70,4))</f>
        <v>市立三民區民族國小</v>
      </c>
      <c r="H70" s="185"/>
      <c r="I70" s="223"/>
      <c r="J70" s="222"/>
      <c r="K70" s="226"/>
      <c r="L70" s="194"/>
      <c r="M70" s="226"/>
      <c r="N70" s="188"/>
      <c r="O70" s="222"/>
      <c r="P70" s="181"/>
      <c r="Q70" s="182"/>
    </row>
    <row r="71" spans="1:17" s="41" customFormat="1" ht="6" customHeight="1">
      <c r="A71" s="51"/>
      <c r="B71" s="124"/>
      <c r="C71" s="124"/>
      <c r="D71" s="157"/>
      <c r="E71" s="158"/>
      <c r="F71" s="159"/>
      <c r="G71" s="158"/>
      <c r="H71" s="50"/>
      <c r="I71" s="228"/>
      <c r="J71" s="228"/>
      <c r="K71" s="229"/>
      <c r="L71" s="50"/>
      <c r="M71" s="229"/>
      <c r="N71" s="49"/>
      <c r="O71" s="228"/>
      <c r="P71" s="47"/>
      <c r="Q71" s="48"/>
    </row>
    <row r="72" spans="8:16" s="160" customFormat="1" ht="9" customHeight="1">
      <c r="H72" s="161"/>
      <c r="I72" s="230"/>
      <c r="J72" s="231"/>
      <c r="K72" s="230"/>
      <c r="L72" s="162"/>
      <c r="M72" s="230"/>
      <c r="N72" s="161"/>
      <c r="O72" s="230"/>
      <c r="P72" s="162"/>
    </row>
  </sheetData>
  <sheetProtection/>
  <mergeCells count="1">
    <mergeCell ref="A4:C4"/>
  </mergeCells>
  <conditionalFormatting sqref="F7:F70">
    <cfRule type="expression" priority="1" dxfId="0" stopIfTrue="1">
      <formula>AND($D7&lt;9,$C7&gt;0)</formula>
    </cfRule>
  </conditionalFormatting>
  <conditionalFormatting sqref="G7:G70">
    <cfRule type="expression" priority="2" dxfId="0" stopIfTrue="1">
      <formula>AND($D7&lt;17,$C7&gt;0)</formula>
    </cfRule>
  </conditionalFormatting>
  <conditionalFormatting sqref="K58 K42 K26 K10 K50 K34 K18 K66 M14 M30 M46 M62 M55 M23 M38">
    <cfRule type="expression" priority="3" dxfId="12" stopIfTrue="1">
      <formula>AND($M$1="CU",K10="Umpire")</formula>
    </cfRule>
    <cfRule type="expression" priority="4" dxfId="11" stopIfTrue="1">
      <formula>AND($M$1="CU",K10&lt;&gt;"Umpire",L10&lt;&gt;"")</formula>
    </cfRule>
    <cfRule type="expression" priority="5" dxfId="10" stopIfTrue="1">
      <formula>AND($M$1="CU",K10&lt;&gt;"Umpire")</formula>
    </cfRule>
  </conditionalFormatting>
  <conditionalFormatting sqref="K8 K12 K16 K20 K24 K28 K32 K36 K40 K44 K48 K52 K56 K60 K64 K68 M18 M26 M34 M42 M50 M58 M66 O14 O30 O46 O62 O38 M10">
    <cfRule type="expression" priority="6" dxfId="0" stopIfTrue="1">
      <formula>J8="as"</formula>
    </cfRule>
    <cfRule type="expression" priority="7" dxfId="0" stopIfTrue="1">
      <formula>J8="bs"</formula>
    </cfRule>
  </conditionalFormatting>
  <conditionalFormatting sqref="I7 I9 I11 I13 I15 I17 I19 I21 I23 I25 I27 I29 I31 I33 I35 I37 I39 I41 I43 I45 I47 I49 I51 I53 I55 I57 I59 I61 I63 I65 I67 I69 O22 O54">
    <cfRule type="expression" priority="8" dxfId="0" stopIfTrue="1">
      <formula>H8="as"</formula>
    </cfRule>
    <cfRule type="expression" priority="9" dxfId="0" stopIfTrue="1">
      <formula>H8="bs"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H8 H10 H12 H14 H16 H18 H20 H22 H24 H26 H28 H30 H32 H34 H36 H38 H40 H42 H44 H46 H48 H50 H52 H54 H56 H58 H60 H62 H64 H66 H68 H70 J68 J64 J60 J56 J52 J48 J44 J40 J36 J32 J28 J24 J20 J16 J12 J8 L10 L18 L26 L34 L42 L50 L58 L66 N62 N46 N30 N14 N23 N55 N38">
    <cfRule type="expression" priority="12" dxfId="3" stopIfTrue="1">
      <formula>$M$1="CU"</formula>
    </cfRule>
  </conditionalFormatting>
  <conditionalFormatting sqref="D7:D70">
    <cfRule type="expression" priority="13" dxfId="2" stopIfTrue="1">
      <formula>$D7&lt;17</formula>
    </cfRule>
  </conditionalFormatting>
  <dataValidations count="1">
    <dataValidation type="list" allowBlank="1" showInputMessage="1" sqref="K10 K18 K26 K34 K42 K50 K58 K66 M14 M30 M46 M62 M55 M23 M38">
      <formula1>$S$7:$S$16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2002 v1.0</dc:title>
  <dc:subject>Forms for ITF Junior Circuit events</dc:subject>
  <dc:creator>Anders Wennberg</dc:creator>
  <cp:keywords/>
  <dc:description>Copyright © ITF Limited, trading as the International Tennis Federation, 2002.
All rights reserved. Reproduction of this work in whole or in part, without the prior permission of the ITF is prohibited.</dc:description>
  <cp:lastModifiedBy>ox01ox01</cp:lastModifiedBy>
  <cp:lastPrinted>2016-02-21T06:38:53Z</cp:lastPrinted>
  <dcterms:created xsi:type="dcterms:W3CDTF">1998-01-18T23:10:02Z</dcterms:created>
  <dcterms:modified xsi:type="dcterms:W3CDTF">2016-03-08T02:36:39Z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