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91" windowWidth="11835" windowHeight="6780" tabRatio="721" firstSheet="2" activeTab="2"/>
  </bookViews>
  <sheets>
    <sheet name="Week SetUp" sheetId="1" state="hidden" r:id="rId1"/>
    <sheet name="五女準備名單" sheetId="2" state="hidden" r:id="rId2"/>
    <sheet name="五女籤表" sheetId="3" r:id="rId3"/>
  </sheets>
  <definedNames>
    <definedName name="_Order1" hidden="1">255</definedName>
    <definedName name="Combo_MD" localSheetId="2" hidden="1">{"'Sheet5'!$A$1:$F$68"}</definedName>
    <definedName name="Combo_MD" hidden="1">{"'Sheet5'!$A$1:$F$68"}</definedName>
    <definedName name="Combo_QD_32" localSheetId="2" hidden="1">{"'Sheet5'!$A$1:$F$68"}</definedName>
    <definedName name="Combo_QD_32" hidden="1">{"'Sheet5'!$A$1:$F$68"}</definedName>
    <definedName name="Combo_Qual" localSheetId="2" hidden="1">{"'Sheet5'!$A$1:$F$68"}</definedName>
    <definedName name="Combo_Qual" hidden="1">{"'Sheet5'!$A$1:$F$68"}</definedName>
    <definedName name="Combo_Qual_128_8" localSheetId="2" hidden="1">{"'Sheet5'!$A$1:$F$68"}</definedName>
    <definedName name="Combo_Qual_128_8" hidden="1">{"'Sheet5'!$A$1:$F$68"}</definedName>
    <definedName name="Combo_Qual_64_8" localSheetId="2" hidden="1">{"'Sheet5'!$A$1:$F$68"}</definedName>
    <definedName name="Combo_Qual_64_8" hidden="1">{"'Sheet5'!$A$1:$F$68"}</definedName>
    <definedName name="Combo2" localSheetId="2" hidden="1">{"'Sheet5'!$A$1:$F$68"}</definedName>
    <definedName name="Combo2" hidden="1">{"'Sheet5'!$A$1:$F$68"}</definedName>
    <definedName name="Draw1" localSheetId="2" hidden="1">{"'Sheet5'!$A$1:$F$68"}</definedName>
    <definedName name="Draw1" hidden="1">{"'Sheet5'!$A$1:$F$68"}</definedName>
    <definedName name="Draw10" hidden="1">{"'Sheet5'!$A$1:$F$68"}</definedName>
    <definedName name="Draw11" hidden="1">{"'Sheet5'!$A$1:$F$68"}</definedName>
    <definedName name="Draw12" hidden="1">{"'Sheet5'!$A$1:$F$68"}</definedName>
    <definedName name="Draw13" hidden="1">{"'Sheet5'!$A$1:$F$68"}</definedName>
    <definedName name="Draw14" hidden="1">{"'Sheet5'!$A$1:$F$68"}</definedName>
    <definedName name="Draw15" hidden="1">{"'Sheet5'!$A$1:$F$68"}</definedName>
    <definedName name="Draw16" hidden="1">{"'Sheet5'!$A$1:$F$68"}</definedName>
    <definedName name="Draw17" hidden="1">{"'Sheet5'!$A$1:$F$68"}</definedName>
    <definedName name="Draw18" hidden="1">{"'Sheet5'!$A$1:$F$68"}</definedName>
    <definedName name="Draw2" localSheetId="2" hidden="1">{"'Sheet5'!$A$1:$F$68"}</definedName>
    <definedName name="Draw2" hidden="1">{"'Sheet5'!$A$1:$F$68"}</definedName>
    <definedName name="Draw3" localSheetId="2" hidden="1">{"'Sheet5'!$A$1:$F$68"}</definedName>
    <definedName name="Draw3" hidden="1">{"'Sheet5'!$A$1:$F$68"}</definedName>
    <definedName name="Draw4" localSheetId="2" hidden="1">{"'Sheet5'!$A$1:$F$68"}</definedName>
    <definedName name="Draw4" hidden="1">{"'Sheet5'!$A$1:$F$68"}</definedName>
    <definedName name="Draw5" localSheetId="2" hidden="1">{"'Sheet5'!$A$1:$F$68"}</definedName>
    <definedName name="Draw5" hidden="1">{"'Sheet5'!$A$1:$F$68"}</definedName>
    <definedName name="Draw6" localSheetId="2" hidden="1">{"'Sheet5'!$A$1:$F$68"}</definedName>
    <definedName name="Draw6" hidden="1">{"'Sheet5'!$A$1:$F$68"}</definedName>
    <definedName name="Draw7" hidden="1">{"'Sheet5'!$A$1:$F$68"}</definedName>
    <definedName name="Draw8" hidden="1">{"'Sheet5'!$A$1:$F$68"}</definedName>
    <definedName name="Draw9" hidden="1">{"'Sheet5'!$A$1:$F$68"}</definedName>
    <definedName name="HTML_CodePage" hidden="1">1252</definedName>
    <definedName name="HTML_Control" localSheetId="2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'五女籤表'!$A$1:$P$67</definedName>
    <definedName name="_xlnm.Print_Titles" localSheetId="1">'五女準備名單'!$1:$6</definedName>
  </definedNames>
  <calcPr fullCalcOnLoad="1"/>
</workbook>
</file>

<file path=xl/comments2.xml><?xml version="1.0" encoding="utf-8"?>
<comments xmlns="http://schemas.openxmlformats.org/spreadsheetml/2006/main">
  <authors>
    <author>Anders Wennberg</author>
  </authors>
  <commentList>
    <comment ref="O6" authorId="0">
      <text>
        <r>
          <rPr>
            <b/>
            <sz val="8"/>
            <rFont val="Tahoma"/>
            <family val="2"/>
          </rPr>
          <t>Determine the player's final Acceptance Status:
QA= Direct Acceptance in Qual.
WC=Wild Card in Qualifying
MD= Moved into Main Draw (as a result of a Late Withdrawal or as a Special Exempt)</t>
        </r>
      </text>
    </comment>
    <comment ref="R6" authorId="0">
      <text>
        <r>
          <rPr>
            <b/>
            <sz val="8"/>
            <rFont val="Tahoma"/>
            <family val="2"/>
          </rPr>
          <t>When the seeding list is ready: fill in Seed position 1,2,3,4,…
Leave blank for unseeded players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<sst xmlns="http://schemas.openxmlformats.org/spreadsheetml/2006/main" count="127" uniqueCount="88">
  <si>
    <t>FILL IN ALL GREEN FIELDS BELOW</t>
  </si>
  <si>
    <t>DO NOT DELETE THIS PAGE !!!</t>
  </si>
  <si>
    <t>Event Category</t>
  </si>
  <si>
    <t>City, Country</t>
  </si>
  <si>
    <t>All rights reserved. Reproduction of this work in whole or in part, without the prior permission of the ITF is prohibited.</t>
  </si>
  <si>
    <t>DO NO DELETE THIS PAGE IF YOU ARE USING LINK-IN'S TO THE DRAW</t>
  </si>
  <si>
    <t>Line</t>
  </si>
  <si>
    <t>Date of birth Day/Mth/Yr</t>
  </si>
  <si>
    <t>Accept status</t>
  </si>
  <si>
    <t>St.</t>
  </si>
  <si>
    <t>Umpire</t>
  </si>
  <si>
    <t>ITF Referee</t>
  </si>
  <si>
    <t>Copyright © ITF Limited, trading as the International Tennis Federation, 2002</t>
  </si>
  <si>
    <t>Tournament Title (full name)</t>
  </si>
  <si>
    <t>Inquiries and comments to:</t>
  </si>
  <si>
    <t>anders.wennberg@itftennis.com</t>
  </si>
  <si>
    <t>Week of (Monday). Use format, 15/01/2202 (day/month/year)</t>
  </si>
  <si>
    <t>Junior Week SetUp page</t>
  </si>
  <si>
    <t>Group</t>
  </si>
  <si>
    <t>ITF Referee's signature</t>
  </si>
  <si>
    <t>ITF 18
Ranking</t>
  </si>
  <si>
    <t>Pro-
Ranking</t>
  </si>
  <si>
    <t>Other ordering</t>
  </si>
  <si>
    <t>Seed
Position</t>
  </si>
  <si>
    <t>Signed-in
Yes</t>
  </si>
  <si>
    <t>AccSort</t>
  </si>
  <si>
    <t>Criterium
Sort</t>
  </si>
  <si>
    <t>Seed Sort</t>
  </si>
  <si>
    <t>ITF Tournament Calendar designation</t>
  </si>
  <si>
    <t>On
Accept. List
Yes</t>
  </si>
  <si>
    <t>2002 v1.0</t>
  </si>
  <si>
    <t>日期</t>
  </si>
  <si>
    <t>級別</t>
  </si>
  <si>
    <t>裁判長</t>
  </si>
  <si>
    <t>排名</t>
  </si>
  <si>
    <t>種子</t>
  </si>
  <si>
    <t>姓名</t>
  </si>
  <si>
    <t>學校</t>
  </si>
  <si>
    <t>第二輪</t>
  </si>
  <si>
    <t/>
  </si>
  <si>
    <t>準決賽</t>
  </si>
  <si>
    <t>決賽</t>
  </si>
  <si>
    <t>冠軍</t>
  </si>
  <si>
    <t>地點</t>
  </si>
  <si>
    <t>時間</t>
  </si>
  <si>
    <t xml:space="preserve"> </t>
  </si>
  <si>
    <t>女單準備名單</t>
  </si>
  <si>
    <t>女子單打(16)</t>
  </si>
  <si>
    <t>2013/03/02~03/09</t>
  </si>
  <si>
    <t>劉羽璇</t>
  </si>
  <si>
    <t>陳鈺蕓</t>
  </si>
  <si>
    <t>張天馨</t>
  </si>
  <si>
    <t>王薇睿</t>
  </si>
  <si>
    <t>林佳圓</t>
  </si>
  <si>
    <t>林怡彤</t>
  </si>
  <si>
    <t>李紜瑄</t>
  </si>
  <si>
    <t>李彥宜</t>
  </si>
  <si>
    <t>鍾羽捷</t>
  </si>
  <si>
    <t>吳芷瑩</t>
  </si>
  <si>
    <t>吳婷宇</t>
  </si>
  <si>
    <t>林冠妤</t>
  </si>
  <si>
    <t>江朋真</t>
  </si>
  <si>
    <t>第十四屆福興盃全國大專暨青少年網球錦標賽</t>
  </si>
  <si>
    <t>中山網球場</t>
  </si>
  <si>
    <t>李朝裕</t>
  </si>
  <si>
    <t>105/2/17~2/23</t>
  </si>
  <si>
    <t>林芳安</t>
  </si>
  <si>
    <t>市立福山國小</t>
  </si>
  <si>
    <t>縣立博愛國小</t>
  </si>
  <si>
    <t>縣立朴子國小</t>
  </si>
  <si>
    <t>市立三民區民族國小</t>
  </si>
  <si>
    <t>市立鳥松國小</t>
  </si>
  <si>
    <t>縣立潮昇國小</t>
  </si>
  <si>
    <t>市立茄萣國小</t>
  </si>
  <si>
    <t>市立新甲國小</t>
  </si>
  <si>
    <t>市立澳底國小</t>
  </si>
  <si>
    <t>台中美國學校</t>
  </si>
  <si>
    <t>國立屏東教大實小</t>
  </si>
  <si>
    <t>1</t>
  </si>
  <si>
    <t>2</t>
  </si>
  <si>
    <t>3</t>
  </si>
  <si>
    <t>4</t>
  </si>
  <si>
    <r>
      <t>1</t>
    </r>
    <r>
      <rPr>
        <sz val="10"/>
        <rFont val="Arial"/>
        <family val="2"/>
      </rPr>
      <t>0,15</t>
    </r>
  </si>
  <si>
    <r>
      <t>1</t>
    </r>
    <r>
      <rPr>
        <sz val="10"/>
        <rFont val="Arial"/>
        <family val="2"/>
      </rPr>
      <t>0,16</t>
    </r>
  </si>
  <si>
    <t>BYE</t>
  </si>
  <si>
    <t>五年級女單</t>
  </si>
  <si>
    <t>W/O</t>
  </si>
  <si>
    <t>N/S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</si>
</sst>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_(&quot;$&quot;* #,##0_);_(&quot;$&quot;* \(#,##0\);_(&quot;$&quot;* &quot;-&quot;_);_(@_)"/>
    <numFmt numFmtId="191" formatCode="_(* #,##0_);_(* \(#,##0\);_(* &quot;-&quot;_);_(@_)"/>
    <numFmt numFmtId="192" formatCode="_(* #,##0.00_);_(* \(#,##0.00\);_(* &quot;-&quot;??_);_(@_)"/>
    <numFmt numFmtId="193" formatCode="d/mmm/yy"/>
    <numFmt numFmtId="194" formatCode="0.000"/>
    <numFmt numFmtId="195" formatCode="&quot;$&quot;#,##0.00"/>
    <numFmt numFmtId="196" formatCode="&quot;$&quot;#,##0"/>
    <numFmt numFmtId="197" formatCode="0.0000"/>
    <numFmt numFmtId="198" formatCode="[$$-409]#,##0.00"/>
    <numFmt numFmtId="199" formatCode=";;;"/>
    <numFmt numFmtId="200" formatCode="#,##0.0000"/>
    <numFmt numFmtId="201" formatCode="d/m/yy"/>
    <numFmt numFmtId="202" formatCode="&quot;¤&quot;#,##0;\-&quot;¤&quot;#,##0"/>
    <numFmt numFmtId="203" formatCode="&quot;¤&quot;#,##0;[Red]\-&quot;¤&quot;#,##0"/>
    <numFmt numFmtId="204" formatCode="&quot;¤&quot;#,##0.00;\-&quot;¤&quot;#,##0.00"/>
    <numFmt numFmtId="205" formatCode="&quot;¤&quot;#,##0.00;[Red]\-&quot;¤&quot;#,##0.00"/>
    <numFmt numFmtId="206" formatCode="_-&quot;¤&quot;* #,##0_-;\-&quot;¤&quot;* #,##0_-;_-&quot;¤&quot;* &quot;-&quot;_-;_-@_-"/>
    <numFmt numFmtId="207" formatCode="_-&quot;¤&quot;* #,##0.00_-;\-&quot;¤&quot;* #,##0.00_-;_-&quot;¤&quot;* &quot;-&quot;??_-;_-@_-"/>
    <numFmt numFmtId="208" formatCode="0_ ;\-0\ "/>
    <numFmt numFmtId="209" formatCode="00000"/>
    <numFmt numFmtId="210" formatCode="m/d/yy\ h:mm"/>
    <numFmt numFmtId="211" formatCode="h:mm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_(&quot;$&quot;* #,##0.00_);_(&quot;$&quot;* \(#,##0.00\);_(&quot;$&quot;* &quot;-&quot;??_);_(@_)"/>
    <numFmt numFmtId="217" formatCode="0.0"/>
    <numFmt numFmtId="218" formatCode="d/mmm"/>
    <numFmt numFmtId="219" formatCode="0.0%"/>
    <numFmt numFmtId="220" formatCode="#\ ?/2"/>
    <numFmt numFmtId="221" formatCode="000"/>
    <numFmt numFmtId="222" formatCode="&quot;$&quot;#,##0.0000"/>
    <numFmt numFmtId="223" formatCode="mm/dd/yy"/>
    <numFmt numFmtId="224" formatCode="&quot;Ja&quot;;&quot;Ja&quot;;&quot;Nej&quot;"/>
    <numFmt numFmtId="225" formatCode="&quot;Sant&quot;;&quot;Sant&quot;;&quot;Falskt&quot;"/>
    <numFmt numFmtId="226" formatCode="&quot;På&quot;;&quot;På&quot;;&quot;Av&quot;"/>
    <numFmt numFmtId="227" formatCode="m&quot;月&quot;d&quot;日&quot;"/>
  </numFmts>
  <fonts count="7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20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6"/>
      <color indexed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sz val="8.5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8.5"/>
      <color indexed="8"/>
      <name val="Arial"/>
      <family val="2"/>
    </font>
    <font>
      <b/>
      <sz val="16"/>
      <name val="Arial"/>
      <family val="2"/>
    </font>
    <font>
      <sz val="8.5"/>
      <color indexed="42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6"/>
      <color indexed="10"/>
      <name val="Arial"/>
      <family val="2"/>
    </font>
    <font>
      <b/>
      <sz val="7"/>
      <color indexed="9"/>
      <name val="Arial"/>
      <family val="2"/>
    </font>
    <font>
      <i/>
      <sz val="8"/>
      <color indexed="10"/>
      <name val="Arial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b/>
      <sz val="8"/>
      <color indexed="55"/>
      <name val="Arial"/>
      <family val="2"/>
    </font>
    <font>
      <u val="single"/>
      <sz val="10"/>
      <color indexed="36"/>
      <name val="Arial"/>
      <family val="2"/>
    </font>
    <font>
      <b/>
      <sz val="32"/>
      <name val="Arial"/>
      <family val="2"/>
    </font>
    <font>
      <u val="single"/>
      <sz val="7"/>
      <color indexed="12"/>
      <name val="Arial"/>
      <family val="2"/>
    </font>
    <font>
      <i/>
      <sz val="6"/>
      <color indexed="9"/>
      <name val="Arial"/>
      <family val="2"/>
    </font>
    <font>
      <b/>
      <sz val="20"/>
      <name val="細明體"/>
      <family val="3"/>
    </font>
    <font>
      <b/>
      <i/>
      <sz val="10"/>
      <name val="細明體"/>
      <family val="3"/>
    </font>
    <font>
      <b/>
      <sz val="8"/>
      <name val="細明體"/>
      <family val="3"/>
    </font>
    <font>
      <b/>
      <sz val="8"/>
      <color indexed="8"/>
      <name val="細明體"/>
      <family val="3"/>
    </font>
    <font>
      <b/>
      <sz val="9"/>
      <name val="細明體"/>
      <family val="3"/>
    </font>
    <font>
      <b/>
      <sz val="7"/>
      <name val="細明體"/>
      <family val="3"/>
    </font>
    <font>
      <b/>
      <sz val="7"/>
      <color indexed="8"/>
      <name val="細明體"/>
      <family val="3"/>
    </font>
    <font>
      <sz val="7"/>
      <name val="細明體"/>
      <family val="3"/>
    </font>
    <font>
      <sz val="7"/>
      <color indexed="8"/>
      <name val="細明體"/>
      <family val="3"/>
    </font>
    <font>
      <sz val="6"/>
      <name val="細明體"/>
      <family val="3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6"/>
      <name val="新細明體"/>
      <family val="1"/>
    </font>
    <font>
      <sz val="12"/>
      <color indexed="16"/>
      <name val="新細明體"/>
      <family val="1"/>
    </font>
    <font>
      <i/>
      <sz val="12"/>
      <color indexed="6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22"/>
      <color indexed="8"/>
      <name val="ITF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4" borderId="0" applyNumberFormat="0" applyBorder="0" applyAlignment="0" applyProtection="0"/>
    <xf numFmtId="0" fontId="58" fillId="6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4" borderId="0" applyNumberFormat="0" applyBorder="0" applyAlignment="0" applyProtection="0"/>
    <xf numFmtId="0" fontId="59" fillId="6" borderId="0" applyNumberFormat="0" applyBorder="0" applyAlignment="0" applyProtection="0"/>
    <xf numFmtId="0" fontId="59" fillId="3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6" borderId="0" applyNumberFormat="0" applyBorder="0" applyAlignment="0" applyProtection="0"/>
    <xf numFmtId="0" fontId="5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0" fillId="4" borderId="0" applyNumberFormat="0" applyBorder="0" applyAlignment="0" applyProtection="0"/>
    <xf numFmtId="0" fontId="61" fillId="0" borderId="1" applyNumberFormat="0" applyFill="0" applyAlignment="0" applyProtection="0"/>
    <xf numFmtId="0" fontId="62" fillId="6" borderId="0" applyNumberFormat="0" applyBorder="0" applyAlignment="0" applyProtection="0"/>
    <xf numFmtId="9" fontId="0" fillId="0" borderId="0" applyFont="0" applyFill="0" applyBorder="0" applyAlignment="0" applyProtection="0"/>
    <xf numFmtId="0" fontId="63" fillId="1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0" fillId="4" borderId="2" applyNumberFormat="0" applyFont="0" applyAlignment="0" applyProtection="0"/>
    <xf numFmtId="0" fontId="3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" borderId="2" applyNumberFormat="0" applyAlignment="0" applyProtection="0"/>
    <xf numFmtId="0" fontId="61" fillId="10" borderId="7" applyNumberFormat="0" applyAlignment="0" applyProtection="0"/>
    <xf numFmtId="0" fontId="71" fillId="9" borderId="8" applyNumberFormat="0" applyAlignment="0" applyProtection="0"/>
    <xf numFmtId="0" fontId="72" fillId="16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vertical="top"/>
    </xf>
    <xf numFmtId="49" fontId="9" fillId="0" borderId="0" xfId="0" applyNumberFormat="1" applyFont="1" applyBorder="1" applyAlignment="1">
      <alignment vertical="top"/>
    </xf>
    <xf numFmtId="49" fontId="10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left"/>
    </xf>
    <xf numFmtId="49" fontId="10" fillId="0" borderId="0" xfId="0" applyNumberFormat="1" applyFont="1" applyAlignment="1">
      <alignment vertical="top"/>
    </xf>
    <xf numFmtId="49" fontId="3" fillId="0" borderId="0" xfId="0" applyNumberFormat="1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1" fillId="17" borderId="0" xfId="0" applyFont="1" applyFill="1" applyAlignment="1">
      <alignment horizontal="left"/>
    </xf>
    <xf numFmtId="49" fontId="9" fillId="0" borderId="0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 horizontal="left"/>
    </xf>
    <xf numFmtId="15" fontId="0" fillId="0" borderId="0" xfId="0" applyNumberFormat="1" applyAlignment="1">
      <alignment horizontal="center"/>
    </xf>
    <xf numFmtId="49" fontId="25" fillId="17" borderId="0" xfId="0" applyNumberFormat="1" applyFont="1" applyFill="1" applyBorder="1" applyAlignment="1">
      <alignment horizontal="left"/>
    </xf>
    <xf numFmtId="49" fontId="8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49" fontId="12" fillId="0" borderId="9" xfId="0" applyNumberFormat="1" applyFont="1" applyBorder="1" applyAlignment="1">
      <alignment horizontal="right" vertical="center"/>
    </xf>
    <xf numFmtId="49" fontId="12" fillId="0" borderId="9" xfId="0" applyNumberFormat="1" applyFont="1" applyBorder="1" applyAlignment="1">
      <alignment vertical="center"/>
    </xf>
    <xf numFmtId="49" fontId="12" fillId="0" borderId="9" xfId="0" applyNumberFormat="1" applyFont="1" applyBorder="1" applyAlignment="1">
      <alignment horizontal="left" vertical="center"/>
    </xf>
    <xf numFmtId="49" fontId="26" fillId="0" borderId="9" xfId="0" applyNumberFormat="1" applyFont="1" applyBorder="1" applyAlignment="1">
      <alignment horizontal="left" vertical="center"/>
    </xf>
    <xf numFmtId="49" fontId="7" fillId="0" borderId="9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49" fontId="13" fillId="0" borderId="9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3" fillId="18" borderId="11" xfId="0" applyFont="1" applyFill="1" applyBorder="1" applyAlignment="1">
      <alignment horizontal="centerContinuous" vertical="center"/>
    </xf>
    <xf numFmtId="0" fontId="34" fillId="18" borderId="12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49" fontId="14" fillId="10" borderId="0" xfId="0" applyNumberFormat="1" applyFont="1" applyFill="1" applyBorder="1" applyAlignment="1">
      <alignment horizontal="left" vertical="center"/>
    </xf>
    <xf numFmtId="49" fontId="16" fillId="1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3" fillId="0" borderId="13" xfId="0" applyFont="1" applyBorder="1" applyAlignment="1">
      <alignment horizontal="center" vertical="center"/>
    </xf>
    <xf numFmtId="49" fontId="16" fillId="17" borderId="14" xfId="0" applyNumberFormat="1" applyFont="1" applyFill="1" applyBorder="1" applyAlignment="1">
      <alignment horizontal="left" vertical="center"/>
    </xf>
    <xf numFmtId="49" fontId="14" fillId="17" borderId="0" xfId="0" applyNumberFormat="1" applyFont="1" applyFill="1" applyBorder="1" applyAlignment="1">
      <alignment horizontal="left" vertical="center"/>
    </xf>
    <xf numFmtId="0" fontId="0" fillId="17" borderId="15" xfId="0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8" fillId="0" borderId="16" xfId="0" applyNumberFormat="1" applyFont="1" applyFill="1" applyBorder="1" applyAlignment="1">
      <alignment vertical="center"/>
    </xf>
    <xf numFmtId="0" fontId="19" fillId="17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0" fontId="31" fillId="19" borderId="16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vertical="center"/>
    </xf>
    <xf numFmtId="0" fontId="18" fillId="17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49" fontId="20" fillId="0" borderId="16" xfId="0" applyNumberFormat="1" applyFont="1" applyFill="1" applyBorder="1" applyAlignment="1">
      <alignment vertical="center"/>
    </xf>
    <xf numFmtId="49" fontId="20" fillId="0" borderId="0" xfId="0" applyNumberFormat="1" applyFont="1" applyFill="1" applyAlignment="1">
      <alignment vertical="center"/>
    </xf>
    <xf numFmtId="0" fontId="0" fillId="17" borderId="0" xfId="0" applyFont="1" applyFill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49" fontId="20" fillId="0" borderId="17" xfId="0" applyNumberFormat="1" applyFont="1" applyFill="1" applyBorder="1" applyAlignment="1">
      <alignment vertical="center"/>
    </xf>
    <xf numFmtId="49" fontId="20" fillId="0" borderId="18" xfId="0" applyNumberFormat="1" applyFont="1" applyFill="1" applyBorder="1" applyAlignment="1">
      <alignment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0" fontId="26" fillId="0" borderId="0" xfId="0" applyNumberFormat="1" applyFont="1" applyFill="1" applyAlignment="1">
      <alignment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29" fillId="0" borderId="18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>
      <alignment vertical="center"/>
    </xf>
    <xf numFmtId="0" fontId="27" fillId="0" borderId="0" xfId="0" applyNumberFormat="1" applyFont="1" applyFill="1" applyAlignment="1">
      <alignment vertical="center"/>
    </xf>
    <xf numFmtId="0" fontId="29" fillId="0" borderId="16" xfId="0" applyNumberFormat="1" applyFont="1" applyFill="1" applyBorder="1" applyAlignment="1">
      <alignment horizontal="center" vertical="center"/>
    </xf>
    <xf numFmtId="49" fontId="19" fillId="17" borderId="0" xfId="0" applyNumberFormat="1" applyFont="1" applyFill="1" applyAlignment="1">
      <alignment vertical="center"/>
    </xf>
    <xf numFmtId="49" fontId="19" fillId="17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49" fontId="4" fillId="1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14" fillId="10" borderId="0" xfId="0" applyNumberFormat="1" applyFont="1" applyFill="1" applyBorder="1" applyAlignment="1">
      <alignment vertical="center"/>
    </xf>
    <xf numFmtId="0" fontId="0" fillId="10" borderId="0" xfId="0" applyFill="1" applyAlignment="1">
      <alignment vertical="center"/>
    </xf>
    <xf numFmtId="49" fontId="14" fillId="10" borderId="19" xfId="0" applyNumberFormat="1" applyFont="1" applyFill="1" applyBorder="1" applyAlignment="1">
      <alignment vertical="center"/>
    </xf>
    <xf numFmtId="49" fontId="14" fillId="10" borderId="20" xfId="0" applyNumberFormat="1" applyFont="1" applyFill="1" applyBorder="1" applyAlignment="1">
      <alignment vertical="center"/>
    </xf>
    <xf numFmtId="49" fontId="14" fillId="10" borderId="20" xfId="0" applyNumberFormat="1" applyFont="1" applyFill="1" applyBorder="1" applyAlignment="1">
      <alignment horizontal="left" vertical="center"/>
    </xf>
    <xf numFmtId="49" fontId="14" fillId="10" borderId="14" xfId="0" applyNumberFormat="1" applyFont="1" applyFill="1" applyBorder="1" applyAlignment="1">
      <alignment vertical="center"/>
    </xf>
    <xf numFmtId="49" fontId="16" fillId="10" borderId="0" xfId="0" applyNumberFormat="1" applyFont="1" applyFill="1" applyBorder="1" applyAlignment="1">
      <alignment horizontal="left" vertical="center"/>
    </xf>
    <xf numFmtId="0" fontId="0" fillId="10" borderId="0" xfId="0" applyFill="1" applyAlignment="1">
      <alignment horizontal="left" vertical="center"/>
    </xf>
    <xf numFmtId="49" fontId="15" fillId="10" borderId="0" xfId="0" applyNumberFormat="1" applyFont="1" applyFill="1" applyBorder="1" applyAlignment="1">
      <alignment horizontal="left" vertical="center"/>
    </xf>
    <xf numFmtId="49" fontId="16" fillId="10" borderId="19" xfId="0" applyNumberFormat="1" applyFont="1" applyFill="1" applyBorder="1" applyAlignment="1">
      <alignment horizontal="left" vertical="center"/>
    </xf>
    <xf numFmtId="0" fontId="0" fillId="10" borderId="21" xfId="0" applyFill="1" applyBorder="1" applyAlignment="1">
      <alignment horizontal="center" vertical="center"/>
    </xf>
    <xf numFmtId="49" fontId="14" fillId="10" borderId="0" xfId="0" applyNumberFormat="1" applyFont="1" applyFill="1" applyAlignment="1">
      <alignment horizontal="right" vertical="center"/>
    </xf>
    <xf numFmtId="49" fontId="17" fillId="10" borderId="0" xfId="0" applyNumberFormat="1" applyFont="1" applyFill="1" applyBorder="1" applyAlignment="1">
      <alignment horizontal="center" vertical="center"/>
    </xf>
    <xf numFmtId="49" fontId="18" fillId="10" borderId="0" xfId="0" applyNumberFormat="1" applyFont="1" applyFill="1" applyBorder="1" applyAlignment="1">
      <alignment horizontal="center" vertical="center"/>
    </xf>
    <xf numFmtId="49" fontId="17" fillId="10" borderId="0" xfId="0" applyNumberFormat="1" applyFont="1" applyFill="1" applyBorder="1" applyAlignment="1">
      <alignment horizontal="center" vertical="center"/>
    </xf>
    <xf numFmtId="0" fontId="4" fillId="10" borderId="0" xfId="0" applyFont="1" applyFill="1" applyAlignment="1">
      <alignment vertical="center"/>
    </xf>
    <xf numFmtId="0" fontId="0" fillId="10" borderId="0" xfId="0" applyFill="1" applyAlignment="1">
      <alignment/>
    </xf>
    <xf numFmtId="49" fontId="35" fillId="18" borderId="11" xfId="0" applyNumberFormat="1" applyFont="1" applyFill="1" applyBorder="1" applyAlignment="1">
      <alignment vertical="center"/>
    </xf>
    <xf numFmtId="49" fontId="35" fillId="18" borderId="12" xfId="0" applyNumberFormat="1" applyFont="1" applyFill="1" applyBorder="1" applyAlignment="1">
      <alignment vertical="center"/>
    </xf>
    <xf numFmtId="49" fontId="35" fillId="18" borderId="22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24" fillId="10" borderId="0" xfId="0" applyFont="1" applyFill="1" applyAlignment="1">
      <alignment/>
    </xf>
    <xf numFmtId="0" fontId="24" fillId="10" borderId="0" xfId="0" applyFont="1" applyFill="1" applyAlignment="1">
      <alignment horizontal="left"/>
    </xf>
    <xf numFmtId="49" fontId="7" fillId="10" borderId="0" xfId="0" applyNumberFormat="1" applyFont="1" applyFill="1" applyBorder="1" applyAlignment="1">
      <alignment vertical="center"/>
    </xf>
    <xf numFmtId="49" fontId="9" fillId="10" borderId="0" xfId="0" applyNumberFormat="1" applyFont="1" applyFill="1" applyBorder="1" applyAlignment="1">
      <alignment vertical="center"/>
    </xf>
    <xf numFmtId="49" fontId="32" fillId="10" borderId="0" xfId="0" applyNumberFormat="1" applyFont="1" applyFill="1" applyBorder="1" applyAlignment="1">
      <alignment horizontal="left" vertical="center"/>
    </xf>
    <xf numFmtId="49" fontId="3" fillId="10" borderId="0" xfId="0" applyNumberFormat="1" applyFont="1" applyFill="1" applyBorder="1" applyAlignment="1" applyProtection="1">
      <alignment horizontal="left" vertical="center"/>
      <protection/>
    </xf>
    <xf numFmtId="49" fontId="1" fillId="10" borderId="0" xfId="0" applyNumberFormat="1" applyFont="1" applyFill="1" applyBorder="1" applyAlignment="1">
      <alignment horizontal="left" vertical="center"/>
    </xf>
    <xf numFmtId="49" fontId="8" fillId="10" borderId="0" xfId="0" applyNumberFormat="1" applyFont="1" applyFill="1" applyBorder="1" applyAlignment="1">
      <alignment horizontal="left" vertical="center"/>
    </xf>
    <xf numFmtId="0" fontId="24" fillId="10" borderId="0" xfId="0" applyFont="1" applyFill="1" applyAlignment="1">
      <alignment horizontal="center" vertical="center"/>
    </xf>
    <xf numFmtId="0" fontId="24" fillId="10" borderId="0" xfId="0" applyFont="1" applyFill="1" applyAlignment="1">
      <alignment vertical="center"/>
    </xf>
    <xf numFmtId="0" fontId="24" fillId="10" borderId="0" xfId="0" applyFont="1" applyFill="1" applyAlignment="1">
      <alignment horizontal="left" vertical="center"/>
    </xf>
    <xf numFmtId="0" fontId="0" fillId="10" borderId="0" xfId="0" applyFill="1" applyAlignment="1">
      <alignment horizontal="left"/>
    </xf>
    <xf numFmtId="0" fontId="0" fillId="10" borderId="0" xfId="0" applyFill="1" applyBorder="1" applyAlignment="1">
      <alignment vertical="center"/>
    </xf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left" vertical="center"/>
    </xf>
    <xf numFmtId="49" fontId="0" fillId="0" borderId="0" xfId="0" applyNumberFormat="1" applyFill="1" applyAlignment="1">
      <alignment vertical="center"/>
    </xf>
    <xf numFmtId="49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center" vertical="center"/>
    </xf>
    <xf numFmtId="0" fontId="4" fillId="10" borderId="0" xfId="0" applyFont="1" applyFill="1" applyAlignment="1">
      <alignment/>
    </xf>
    <xf numFmtId="0" fontId="9" fillId="10" borderId="0" xfId="0" applyFont="1" applyFill="1" applyAlignment="1">
      <alignment vertical="center"/>
    </xf>
    <xf numFmtId="49" fontId="4" fillId="10" borderId="0" xfId="0" applyNumberFormat="1" applyFont="1" applyFill="1" applyAlignment="1">
      <alignment vertical="center"/>
    </xf>
    <xf numFmtId="49" fontId="6" fillId="10" borderId="0" xfId="0" applyNumberFormat="1" applyFont="1" applyFill="1" applyAlignment="1">
      <alignment vertical="center"/>
    </xf>
    <xf numFmtId="49" fontId="4" fillId="10" borderId="0" xfId="0" applyNumberFormat="1" applyFont="1" applyFill="1" applyAlignment="1">
      <alignment horizontal="right" vertical="center"/>
    </xf>
    <xf numFmtId="49" fontId="4" fillId="10" borderId="0" xfId="0" applyNumberFormat="1" applyFont="1" applyFill="1" applyAlignment="1">
      <alignment horizontal="center" vertical="center"/>
    </xf>
    <xf numFmtId="49" fontId="6" fillId="10" borderId="0" xfId="0" applyNumberFormat="1" applyFont="1" applyFill="1" applyAlignment="1">
      <alignment horizontal="center" vertical="center"/>
    </xf>
    <xf numFmtId="49" fontId="4" fillId="10" borderId="23" xfId="0" applyNumberFormat="1" applyFont="1" applyFill="1" applyBorder="1" applyAlignment="1">
      <alignment horizontal="center" wrapText="1"/>
    </xf>
    <xf numFmtId="49" fontId="28" fillId="10" borderId="0" xfId="0" applyNumberFormat="1" applyFont="1" applyFill="1" applyBorder="1" applyAlignment="1">
      <alignment vertical="center"/>
    </xf>
    <xf numFmtId="49" fontId="28" fillId="10" borderId="0" xfId="0" applyNumberFormat="1" applyFont="1" applyFill="1" applyBorder="1" applyAlignment="1">
      <alignment horizontal="left" vertical="center"/>
    </xf>
    <xf numFmtId="0" fontId="28" fillId="10" borderId="0" xfId="0" applyFont="1" applyFill="1" applyAlignment="1">
      <alignment horizontal="left" vertical="center"/>
    </xf>
    <xf numFmtId="49" fontId="36" fillId="10" borderId="0" xfId="0" applyNumberFormat="1" applyFont="1" applyFill="1" applyBorder="1" applyAlignment="1">
      <alignment horizontal="left" vertical="center"/>
    </xf>
    <xf numFmtId="49" fontId="28" fillId="10" borderId="0" xfId="0" applyNumberFormat="1" applyFont="1" applyFill="1" applyAlignment="1">
      <alignment vertical="center"/>
    </xf>
    <xf numFmtId="49" fontId="36" fillId="10" borderId="0" xfId="0" applyNumberFormat="1" applyFont="1" applyFill="1" applyBorder="1" applyAlignment="1">
      <alignment vertical="center"/>
    </xf>
    <xf numFmtId="49" fontId="36" fillId="10" borderId="0" xfId="0" applyNumberFormat="1" applyFont="1" applyFill="1" applyAlignment="1">
      <alignment vertical="center"/>
    </xf>
    <xf numFmtId="49" fontId="4" fillId="10" borderId="24" xfId="0" applyNumberFormat="1" applyFont="1" applyFill="1" applyBorder="1" applyAlignment="1">
      <alignment horizontal="center" wrapText="1"/>
    </xf>
    <xf numFmtId="49" fontId="20" fillId="0" borderId="25" xfId="0" applyNumberFormat="1" applyFont="1" applyFill="1" applyBorder="1" applyAlignment="1">
      <alignment vertical="center"/>
    </xf>
    <xf numFmtId="0" fontId="2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4" fillId="20" borderId="12" xfId="0" applyFont="1" applyFill="1" applyBorder="1" applyAlignment="1">
      <alignment horizontal="centerContinuous" vertical="center"/>
    </xf>
    <xf numFmtId="0" fontId="34" fillId="18" borderId="22" xfId="0" applyFont="1" applyFill="1" applyBorder="1" applyAlignment="1">
      <alignment horizontal="centerContinuous" vertical="center"/>
    </xf>
    <xf numFmtId="0" fontId="25" fillId="20" borderId="11" xfId="0" applyFont="1" applyFill="1" applyBorder="1" applyAlignment="1">
      <alignment horizontal="centerContinuous" vertical="center"/>
    </xf>
    <xf numFmtId="0" fontId="24" fillId="20" borderId="22" xfId="0" applyFont="1" applyFill="1" applyBorder="1" applyAlignment="1">
      <alignment horizontal="centerContinuous" vertical="center"/>
    </xf>
    <xf numFmtId="0" fontId="40" fillId="7" borderId="29" xfId="0" applyNumberFormat="1" applyFont="1" applyFill="1" applyBorder="1" applyAlignment="1">
      <alignment horizontal="right" vertical="center"/>
    </xf>
    <xf numFmtId="49" fontId="9" fillId="10" borderId="0" xfId="0" applyNumberFormat="1" applyFont="1" applyFill="1" applyBorder="1" applyAlignment="1">
      <alignment horizontal="right" vertical="center"/>
    </xf>
    <xf numFmtId="0" fontId="42" fillId="10" borderId="0" xfId="0" applyFont="1" applyFill="1" applyAlignment="1">
      <alignment vertical="center"/>
    </xf>
    <xf numFmtId="49" fontId="11" fillId="20" borderId="30" xfId="0" applyNumberFormat="1" applyFont="1" applyFill="1" applyBorder="1" applyAlignment="1">
      <alignment vertical="center"/>
    </xf>
    <xf numFmtId="3" fontId="7" fillId="20" borderId="31" xfId="41" applyNumberFormat="1" applyFont="1" applyFill="1" applyBorder="1" applyAlignment="1" applyProtection="1">
      <alignment horizontal="left" vertical="center"/>
      <protection locked="0"/>
    </xf>
    <xf numFmtId="0" fontId="43" fillId="10" borderId="0" xfId="45" applyFont="1" applyFill="1" applyAlignment="1" applyProtection="1">
      <alignment/>
      <protection/>
    </xf>
    <xf numFmtId="0" fontId="4" fillId="10" borderId="0" xfId="0" applyFont="1" applyFill="1" applyAlignment="1">
      <alignment horizontal="center"/>
    </xf>
    <xf numFmtId="0" fontId="44" fillId="21" borderId="25" xfId="0" applyNumberFormat="1" applyFont="1" applyFill="1" applyBorder="1" applyAlignment="1">
      <alignment horizontal="right" vertical="center"/>
    </xf>
    <xf numFmtId="0" fontId="44" fillId="21" borderId="17" xfId="0" applyNumberFormat="1" applyFont="1" applyFill="1" applyBorder="1" applyAlignment="1">
      <alignment horizontal="right" vertical="center"/>
    </xf>
    <xf numFmtId="0" fontId="3" fillId="10" borderId="0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10" borderId="0" xfId="0" applyNumberFormat="1" applyFont="1" applyFill="1" applyBorder="1" applyAlignment="1">
      <alignment vertical="center"/>
    </xf>
    <xf numFmtId="0" fontId="1" fillId="10" borderId="0" xfId="0" applyFont="1" applyFill="1" applyBorder="1" applyAlignment="1">
      <alignment vertical="center"/>
    </xf>
    <xf numFmtId="0" fontId="0" fillId="10" borderId="0" xfId="0" applyFont="1" applyFill="1" applyBorder="1" applyAlignment="1">
      <alignment horizontal="left" vertical="center"/>
    </xf>
    <xf numFmtId="49" fontId="23" fillId="0" borderId="0" xfId="0" applyNumberFormat="1" applyFont="1" applyAlignment="1">
      <alignment horizontal="left"/>
    </xf>
    <xf numFmtId="49" fontId="0" fillId="17" borderId="0" xfId="0" applyNumberFormat="1" applyFont="1" applyFill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49" fontId="20" fillId="0" borderId="33" xfId="0" applyNumberFormat="1" applyFont="1" applyFill="1" applyBorder="1" applyAlignment="1">
      <alignment vertical="center"/>
    </xf>
    <xf numFmtId="49" fontId="4" fillId="10" borderId="34" xfId="0" applyNumberFormat="1" applyFont="1" applyFill="1" applyBorder="1" applyAlignment="1">
      <alignment horizontal="center" wrapText="1"/>
    </xf>
    <xf numFmtId="49" fontId="4" fillId="10" borderId="22" xfId="0" applyNumberFormat="1" applyFont="1" applyFill="1" applyBorder="1" applyAlignment="1">
      <alignment horizontal="center" wrapText="1"/>
    </xf>
    <xf numFmtId="0" fontId="0" fillId="0" borderId="30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49" fontId="16" fillId="10" borderId="20" xfId="0" applyNumberFormat="1" applyFont="1" applyFill="1" applyBorder="1" applyAlignment="1">
      <alignment horizontal="right" vertical="center"/>
    </xf>
    <xf numFmtId="49" fontId="4" fillId="22" borderId="24" xfId="0" applyNumberFormat="1" applyFont="1" applyFill="1" applyBorder="1" applyAlignment="1">
      <alignment horizontal="center" wrapText="1"/>
    </xf>
    <xf numFmtId="49" fontId="4" fillId="22" borderId="22" xfId="0" applyNumberFormat="1" applyFont="1" applyFill="1" applyBorder="1" applyAlignment="1">
      <alignment horizontal="center" wrapText="1"/>
    </xf>
    <xf numFmtId="0" fontId="0" fillId="22" borderId="38" xfId="0" applyFont="1" applyFill="1" applyBorder="1" applyAlignment="1">
      <alignment horizontal="center" vertical="center"/>
    </xf>
    <xf numFmtId="1" fontId="0" fillId="22" borderId="36" xfId="0" applyNumberFormat="1" applyFont="1" applyFill="1" applyBorder="1" applyAlignment="1">
      <alignment horizontal="center" vertical="center"/>
    </xf>
    <xf numFmtId="0" fontId="0" fillId="22" borderId="32" xfId="0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vertical="center"/>
    </xf>
    <xf numFmtId="0" fontId="0" fillId="22" borderId="13" xfId="0" applyFont="1" applyFill="1" applyBorder="1" applyAlignment="1">
      <alignment horizontal="center" vertical="center"/>
    </xf>
    <xf numFmtId="1" fontId="0" fillId="22" borderId="37" xfId="0" applyNumberFormat="1" applyFont="1" applyFill="1" applyBorder="1" applyAlignment="1">
      <alignment horizontal="center" vertical="center"/>
    </xf>
    <xf numFmtId="49" fontId="4" fillId="10" borderId="39" xfId="0" applyNumberFormat="1" applyFont="1" applyFill="1" applyBorder="1" applyAlignment="1">
      <alignment horizontal="center" wrapText="1"/>
    </xf>
    <xf numFmtId="0" fontId="4" fillId="10" borderId="39" xfId="0" applyNumberFormat="1" applyFont="1" applyFill="1" applyBorder="1" applyAlignment="1">
      <alignment horizontal="center" wrapText="1"/>
    </xf>
    <xf numFmtId="49" fontId="4" fillId="22" borderId="39" xfId="0" applyNumberFormat="1" applyFont="1" applyFill="1" applyBorder="1" applyAlignment="1">
      <alignment horizontal="center" wrapText="1"/>
    </xf>
    <xf numFmtId="0" fontId="5" fillId="22" borderId="22" xfId="0" applyNumberFormat="1" applyFont="1" applyFill="1" applyBorder="1" applyAlignment="1">
      <alignment horizontal="center" wrapText="1"/>
    </xf>
    <xf numFmtId="49" fontId="4" fillId="22" borderId="23" xfId="0" applyNumberFormat="1" applyFont="1" applyFill="1" applyBorder="1" applyAlignment="1">
      <alignment horizontal="center" wrapText="1"/>
    </xf>
    <xf numFmtId="1" fontId="0" fillId="0" borderId="32" xfId="0" applyNumberFormat="1" applyFont="1" applyFill="1" applyBorder="1" applyAlignment="1">
      <alignment horizontal="center" vertical="center"/>
    </xf>
    <xf numFmtId="49" fontId="45" fillId="20" borderId="40" xfId="0" applyNumberFormat="1" applyFont="1" applyFill="1" applyBorder="1" applyAlignment="1">
      <alignment vertical="center"/>
    </xf>
    <xf numFmtId="0" fontId="46" fillId="10" borderId="14" xfId="0" applyNumberFormat="1" applyFont="1" applyFill="1" applyBorder="1" applyAlignment="1" applyProtection="1">
      <alignment horizontal="left" vertical="center"/>
      <protection/>
    </xf>
    <xf numFmtId="49" fontId="47" fillId="20" borderId="31" xfId="0" applyNumberFormat="1" applyFont="1" applyFill="1" applyBorder="1" applyAlignment="1">
      <alignment vertical="center"/>
    </xf>
    <xf numFmtId="49" fontId="48" fillId="20" borderId="31" xfId="0" applyNumberFormat="1" applyFont="1" applyFill="1" applyBorder="1" applyAlignment="1">
      <alignment horizontal="left" vertical="center"/>
    </xf>
    <xf numFmtId="49" fontId="30" fillId="0" borderId="0" xfId="0" applyNumberFormat="1" applyFont="1" applyBorder="1" applyAlignment="1">
      <alignment vertical="top"/>
    </xf>
    <xf numFmtId="49" fontId="49" fillId="0" borderId="0" xfId="0" applyNumberFormat="1" applyFont="1" applyBorder="1" applyAlignment="1">
      <alignment horizontal="left"/>
    </xf>
    <xf numFmtId="49" fontId="50" fillId="10" borderId="0" xfId="0" applyNumberFormat="1" applyFont="1" applyFill="1" applyBorder="1" applyAlignment="1">
      <alignment vertical="center"/>
    </xf>
    <xf numFmtId="49" fontId="51" fillId="10" borderId="0" xfId="0" applyNumberFormat="1" applyFont="1" applyFill="1" applyBorder="1" applyAlignment="1">
      <alignment horizontal="right" vertical="center"/>
    </xf>
    <xf numFmtId="49" fontId="52" fillId="10" borderId="0" xfId="0" applyNumberFormat="1" applyFont="1" applyFill="1" applyAlignment="1">
      <alignment horizontal="center" vertical="center"/>
    </xf>
    <xf numFmtId="49" fontId="52" fillId="10" borderId="0" xfId="0" applyNumberFormat="1" applyFont="1" applyFill="1" applyAlignment="1">
      <alignment horizontal="left" vertical="center"/>
    </xf>
    <xf numFmtId="49" fontId="50" fillId="10" borderId="0" xfId="0" applyNumberFormat="1" applyFont="1" applyFill="1" applyBorder="1" applyAlignment="1">
      <alignment horizontal="left" vertical="center"/>
    </xf>
    <xf numFmtId="49" fontId="52" fillId="10" borderId="39" xfId="0" applyNumberFormat="1" applyFont="1" applyFill="1" applyBorder="1" applyAlignment="1">
      <alignment horizontal="center" wrapText="1"/>
    </xf>
    <xf numFmtId="0" fontId="53" fillId="10" borderId="22" xfId="0" applyNumberFormat="1" applyFont="1" applyFill="1" applyBorder="1" applyAlignment="1">
      <alignment horizontal="center" wrapText="1"/>
    </xf>
    <xf numFmtId="49" fontId="54" fillId="10" borderId="20" xfId="0" applyNumberFormat="1" applyFont="1" applyFill="1" applyBorder="1" applyAlignment="1">
      <alignment vertical="center"/>
    </xf>
    <xf numFmtId="0" fontId="0" fillId="0" borderId="7" xfId="0" applyBorder="1" applyAlignment="1">
      <alignment vertical="center" wrapText="1"/>
    </xf>
    <xf numFmtId="17" fontId="7" fillId="20" borderId="31" xfId="0" applyNumberFormat="1" applyFont="1" applyFill="1" applyBorder="1" applyAlignment="1">
      <alignment vertical="center"/>
    </xf>
    <xf numFmtId="0" fontId="56" fillId="0" borderId="7" xfId="0" applyFont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55" fillId="0" borderId="7" xfId="0" applyFont="1" applyBorder="1" applyAlignment="1">
      <alignment vertical="center" wrapText="1"/>
    </xf>
    <xf numFmtId="0" fontId="57" fillId="0" borderId="7" xfId="0" applyFont="1" applyBorder="1" applyAlignment="1">
      <alignment vertical="center" wrapText="1"/>
    </xf>
    <xf numFmtId="0" fontId="57" fillId="0" borderId="7" xfId="0" applyFont="1" applyFill="1" applyBorder="1" applyAlignment="1">
      <alignment vertical="center" wrapText="1"/>
    </xf>
    <xf numFmtId="0" fontId="0" fillId="0" borderId="31" xfId="0" applyBorder="1" applyAlignment="1">
      <alignment vertical="center"/>
    </xf>
    <xf numFmtId="49" fontId="0" fillId="0" borderId="31" xfId="0" applyNumberForma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49" fontId="0" fillId="0" borderId="30" xfId="0" applyNumberFormat="1" applyBorder="1" applyAlignment="1">
      <alignment vertical="center"/>
    </xf>
    <xf numFmtId="0" fontId="0" fillId="0" borderId="31" xfId="0" applyBorder="1" applyAlignment="1">
      <alignment vertical="center" wrapText="1"/>
    </xf>
    <xf numFmtId="49" fontId="0" fillId="0" borderId="7" xfId="0" applyNumberFormat="1" applyBorder="1" applyAlignment="1">
      <alignment vertical="center"/>
    </xf>
    <xf numFmtId="0" fontId="0" fillId="0" borderId="36" xfId="0" applyNumberFormat="1" applyBorder="1" applyAlignment="1">
      <alignment horizontal="center" vertical="center"/>
    </xf>
    <xf numFmtId="0" fontId="20" fillId="0" borderId="41" xfId="0" applyNumberFormat="1" applyFont="1" applyFill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50" fillId="10" borderId="0" xfId="0" applyNumberFormat="1" applyFont="1" applyFill="1" applyBorder="1" applyAlignment="1">
      <alignment horizontal="center" vertical="center"/>
    </xf>
    <xf numFmtId="49" fontId="36" fillId="10" borderId="0" xfId="0" applyNumberFormat="1" applyFont="1" applyFill="1" applyAlignment="1">
      <alignment horizontal="center" vertical="center"/>
    </xf>
    <xf numFmtId="49" fontId="28" fillId="10" borderId="0" xfId="0" applyNumberFormat="1" applyFont="1" applyFill="1" applyBorder="1" applyAlignment="1">
      <alignment horizontal="center" vertical="center"/>
    </xf>
    <xf numFmtId="49" fontId="7" fillId="0" borderId="9" xfId="41" applyNumberFormat="1" applyFont="1" applyBorder="1" applyAlignment="1" applyProtection="1">
      <alignment horizontal="center" vertical="center"/>
      <protection locked="0"/>
    </xf>
    <xf numFmtId="49" fontId="13" fillId="0" borderId="9" xfId="0" applyNumberFormat="1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4" fillId="21" borderId="17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7" fillId="0" borderId="9" xfId="0" applyNumberFormat="1" applyFont="1" applyBorder="1" applyAlignment="1">
      <alignment horizontal="center" vertical="center"/>
    </xf>
    <xf numFmtId="0" fontId="18" fillId="17" borderId="0" xfId="0" applyNumberFormat="1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8" fillId="17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top"/>
    </xf>
    <xf numFmtId="49" fontId="28" fillId="10" borderId="0" xfId="0" applyNumberFormat="1" applyFont="1" applyFill="1" applyAlignment="1">
      <alignment horizontal="center" vertical="center"/>
    </xf>
    <xf numFmtId="49" fontId="18" fillId="17" borderId="0" xfId="0" applyNumberFormat="1" applyFont="1" applyFill="1" applyAlignment="1">
      <alignment horizontal="center" vertical="center"/>
    </xf>
    <xf numFmtId="49" fontId="18" fillId="17" borderId="0" xfId="0" applyNumberFormat="1" applyFont="1" applyFill="1" applyBorder="1" applyAlignment="1">
      <alignment horizontal="center" vertical="center"/>
    </xf>
    <xf numFmtId="14" fontId="7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34"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indexed="55"/>
      </font>
      <fill>
        <patternFill>
          <bgColor indexed="55"/>
        </patternFill>
      </fill>
    </dxf>
    <dxf>
      <font>
        <color indexed="55"/>
      </font>
      <fill>
        <patternFill>
          <bgColor indexed="55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8607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0</xdr:col>
      <xdr:colOff>28575</xdr:colOff>
      <xdr:row>13</xdr:row>
      <xdr:rowOff>9525</xdr:rowOff>
    </xdr:from>
    <xdr:to>
      <xdr:col>4</xdr:col>
      <xdr:colOff>1238250</xdr:colOff>
      <xdr:row>13</xdr:row>
      <xdr:rowOff>1295400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8575" y="3152775"/>
          <a:ext cx="6315075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order to keep the file as small as possible: remove any sheets you won't use during this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any Draw sheets you won't possibly use (e.g. if you have a Boys 64-draw Qualifying you can remove the Boys 96&amp;128-draw sheet - but keep the smaller draw sheet initially since you may need it if the number of players in the draw is less than expected). You can also remove the ScoreCard-sheets if you already have enough ScoreCards for the event. If you won't use more than 4 courts you should also remove the 8-court Order of Play-sheet.</a:t>
          </a:r>
        </a:p>
      </xdr:txBody>
    </xdr:sp>
    <xdr:clientData/>
  </xdr:twoCellAnchor>
  <xdr:twoCellAnchor editAs="oneCell">
    <xdr:from>
      <xdr:col>4</xdr:col>
      <xdr:colOff>342900</xdr:colOff>
      <xdr:row>0</xdr:row>
      <xdr:rowOff>47625</xdr:rowOff>
    </xdr:from>
    <xdr:to>
      <xdr:col>4</xdr:col>
      <xdr:colOff>1143000</xdr:colOff>
      <xdr:row>0</xdr:row>
      <xdr:rowOff>561975</xdr:rowOff>
    </xdr:to>
    <xdr:pic>
      <xdr:nvPicPr>
        <xdr:cNvPr id="3" name="Picture 12" descr="cc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47625"/>
          <a:ext cx="800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428625</xdr:colOff>
      <xdr:row>0</xdr:row>
      <xdr:rowOff>47625</xdr:rowOff>
    </xdr:from>
    <xdr:to>
      <xdr:col>17</xdr:col>
      <xdr:colOff>514350</xdr:colOff>
      <xdr:row>1</xdr:row>
      <xdr:rowOff>133350</xdr:rowOff>
    </xdr:to>
    <xdr:pic>
      <xdr:nvPicPr>
        <xdr:cNvPr id="1" name="Picture 12" descr="cc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47625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0</xdr:row>
      <xdr:rowOff>47625</xdr:rowOff>
    </xdr:from>
    <xdr:to>
      <xdr:col>14</xdr:col>
      <xdr:colOff>619125</xdr:colOff>
      <xdr:row>1</xdr:row>
      <xdr:rowOff>133350</xdr:rowOff>
    </xdr:to>
    <xdr:pic>
      <xdr:nvPicPr>
        <xdr:cNvPr id="1" name="Picture 7" descr="cc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47625"/>
          <a:ext cx="561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ers.wennberg@itftennis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A7" sqref="A7"/>
    </sheetView>
  </sheetViews>
  <sheetFormatPr defaultColWidth="9.140625" defaultRowHeight="12.75"/>
  <cols>
    <col min="1" max="4" width="19.140625" style="0" customWidth="1"/>
    <col min="5" max="5" width="19.140625" style="23" customWidth="1"/>
  </cols>
  <sheetData>
    <row r="1" spans="1:7" s="22" customFormat="1" ht="49.5" customHeight="1" thickBot="1">
      <c r="A1" s="144" t="s">
        <v>17</v>
      </c>
      <c r="B1" s="77"/>
      <c r="C1" s="77"/>
      <c r="D1" s="77"/>
      <c r="E1" s="83"/>
      <c r="F1" s="77"/>
      <c r="G1" s="77"/>
    </row>
    <row r="2" spans="1:7" s="38" customFormat="1" ht="36.75" customHeight="1" thickBot="1">
      <c r="A2" s="36" t="s">
        <v>1</v>
      </c>
      <c r="B2" s="37"/>
      <c r="C2" s="37"/>
      <c r="D2" s="37"/>
      <c r="E2" s="139"/>
      <c r="F2" s="117"/>
      <c r="G2" s="117"/>
    </row>
    <row r="3" spans="1:7" s="22" customFormat="1" ht="6" customHeight="1" thickBot="1">
      <c r="A3" s="105"/>
      <c r="B3" s="106"/>
      <c r="C3" s="106"/>
      <c r="D3" s="106"/>
      <c r="E3" s="107"/>
      <c r="F3" s="77"/>
      <c r="G3" s="77"/>
    </row>
    <row r="4" spans="1:7" s="22" customFormat="1" ht="20.25" customHeight="1" thickBot="1">
      <c r="A4" s="140" t="s">
        <v>0</v>
      </c>
      <c r="B4" s="138"/>
      <c r="C4" s="138"/>
      <c r="D4" s="138"/>
      <c r="E4" s="141"/>
      <c r="F4" s="77"/>
      <c r="G4" s="77"/>
    </row>
    <row r="5" spans="1:7" s="34" customFormat="1" ht="15" customHeight="1">
      <c r="A5" s="78" t="s">
        <v>13</v>
      </c>
      <c r="B5" s="79"/>
      <c r="C5" s="198"/>
      <c r="D5" s="79"/>
      <c r="E5" s="80"/>
      <c r="F5" s="74"/>
      <c r="G5" s="91"/>
    </row>
    <row r="6" spans="1:7" s="22" customFormat="1" ht="27.75">
      <c r="A6" s="185" t="s">
        <v>85</v>
      </c>
      <c r="B6" s="145"/>
      <c r="C6" s="100"/>
      <c r="D6" s="101"/>
      <c r="E6" s="143" t="s">
        <v>30</v>
      </c>
      <c r="F6" s="77"/>
      <c r="G6" s="77"/>
    </row>
    <row r="7" spans="1:7" s="34" customFormat="1" ht="15" customHeight="1">
      <c r="A7" s="81" t="s">
        <v>2</v>
      </c>
      <c r="B7" s="76"/>
      <c r="C7" s="76"/>
      <c r="D7" s="76"/>
      <c r="E7" s="39"/>
      <c r="F7" s="74"/>
      <c r="G7" s="91"/>
    </row>
    <row r="8" spans="1:7" s="22" customFormat="1" ht="16.5" customHeight="1">
      <c r="A8" s="186" t="s">
        <v>62</v>
      </c>
      <c r="B8" s="102"/>
      <c r="C8" s="151"/>
      <c r="D8" s="103"/>
      <c r="E8" s="104"/>
      <c r="F8" s="77"/>
      <c r="G8" s="77"/>
    </row>
    <row r="9" spans="1:7" s="22" customFormat="1" ht="15" customHeight="1">
      <c r="A9" s="81" t="s">
        <v>16</v>
      </c>
      <c r="B9" s="76"/>
      <c r="C9" s="76" t="s">
        <v>3</v>
      </c>
      <c r="D9" s="76" t="s">
        <v>18</v>
      </c>
      <c r="E9" s="82" t="s">
        <v>11</v>
      </c>
      <c r="F9" s="77"/>
      <c r="G9" s="77"/>
    </row>
    <row r="10" spans="2:7" s="35" customFormat="1" ht="12.75">
      <c r="B10" s="99"/>
      <c r="C10" s="187" t="s">
        <v>63</v>
      </c>
      <c r="D10" s="146"/>
      <c r="E10" s="188" t="s">
        <v>64</v>
      </c>
      <c r="F10" s="77"/>
      <c r="G10" s="77"/>
    </row>
    <row r="11" spans="1:7" ht="12.75">
      <c r="A11" s="81" t="s">
        <v>28</v>
      </c>
      <c r="B11" s="97"/>
      <c r="C11" s="97"/>
      <c r="D11" s="97"/>
      <c r="E11" s="98"/>
      <c r="F11" s="92"/>
      <c r="G11" s="92"/>
    </row>
    <row r="12" spans="1:7" s="22" customFormat="1" ht="12.75">
      <c r="A12" s="200" t="s">
        <v>65</v>
      </c>
      <c r="B12" s="109"/>
      <c r="C12" s="153"/>
      <c r="D12" s="154"/>
      <c r="E12" s="155"/>
      <c r="F12" s="77"/>
      <c r="G12" s="77"/>
    </row>
    <row r="13" spans="1:7" ht="7.5" customHeight="1">
      <c r="A13" s="92"/>
      <c r="B13" s="92"/>
      <c r="C13" s="92"/>
      <c r="D13" s="92"/>
      <c r="E13" s="108"/>
      <c r="F13" s="92"/>
      <c r="G13" s="92"/>
    </row>
    <row r="14" spans="1:7" ht="107.25" customHeight="1">
      <c r="A14" s="92"/>
      <c r="B14" s="92"/>
      <c r="C14" s="92"/>
      <c r="D14" s="92"/>
      <c r="E14" s="108"/>
      <c r="F14" s="92"/>
      <c r="G14" s="92"/>
    </row>
    <row r="15" spans="1:7" ht="12.75">
      <c r="A15" s="97" t="s">
        <v>12</v>
      </c>
      <c r="B15" s="92"/>
      <c r="C15" s="92"/>
      <c r="D15" s="92"/>
      <c r="E15" s="108"/>
      <c r="F15" s="92"/>
      <c r="G15" s="92"/>
    </row>
    <row r="16" spans="1:7" ht="12.75">
      <c r="A16" s="97" t="s">
        <v>4</v>
      </c>
      <c r="B16" s="92"/>
      <c r="C16" s="92"/>
      <c r="D16" s="92"/>
      <c r="E16" s="108"/>
      <c r="F16" s="92"/>
      <c r="G16" s="92"/>
    </row>
    <row r="17" spans="1:7" ht="12.75" customHeight="1">
      <c r="A17" s="116" t="s">
        <v>14</v>
      </c>
      <c r="B17" s="147" t="s">
        <v>15</v>
      </c>
      <c r="C17" s="148"/>
      <c r="D17" s="147"/>
      <c r="E17" s="108"/>
      <c r="F17" s="92"/>
      <c r="G17" s="92"/>
    </row>
    <row r="18" spans="1:7" ht="12.75">
      <c r="A18" s="92"/>
      <c r="B18" s="92"/>
      <c r="C18" s="92"/>
      <c r="D18" s="92"/>
      <c r="E18" s="108"/>
      <c r="F18" s="92"/>
      <c r="G18" s="92"/>
    </row>
  </sheetData>
  <sheetProtection/>
  <hyperlinks>
    <hyperlink ref="B17" r:id="rId1" display="anders.wennberg@itftennis.com"/>
  </hyperlinks>
  <printOptions/>
  <pageMargins left="0.35433070866141736" right="0.35433070866141736" top="0.3937007874015748" bottom="0.3937007874015748" header="0" footer="0"/>
  <pageSetup horizontalDpi="360" verticalDpi="36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R134"/>
  <sheetViews>
    <sheetView showGridLines="0" showZeros="0" zoomScalePageLayoutView="0" workbookViewId="0" topLeftCell="A1">
      <pane ySplit="6" topLeftCell="BM7" activePane="bottomLeft" state="frozen"/>
      <selection pane="topLeft" activeCell="A4" sqref="A4:C4"/>
      <selection pane="bottomLeft" activeCell="J14" sqref="J14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21.8515625" style="0" customWidth="1"/>
    <col min="4" max="4" width="7.7109375" style="14" customWidth="1"/>
    <col min="5" max="5" width="12.140625" style="18" customWidth="1"/>
    <col min="6" max="7" width="8.57421875" style="18" customWidth="1"/>
    <col min="8" max="10" width="8.57421875" style="14" customWidth="1"/>
    <col min="11" max="11" width="7.7109375" style="14" hidden="1" customWidth="1"/>
    <col min="12" max="14" width="6.8515625" style="14" hidden="1" customWidth="1"/>
    <col min="15" max="16" width="8.57421875" style="14" customWidth="1"/>
    <col min="17" max="17" width="6.8515625" style="14" hidden="1" customWidth="1"/>
    <col min="18" max="18" width="8.57421875" style="14" customWidth="1"/>
    <col min="20" max="20" width="8.28125" style="0" customWidth="1"/>
  </cols>
  <sheetData>
    <row r="1" spans="1:18" ht="26.25">
      <c r="A1" s="189" t="str">
        <f>'Week SetUp'!$A$6</f>
        <v>五年級女單</v>
      </c>
      <c r="B1" s="5"/>
      <c r="C1" s="5"/>
      <c r="D1" s="190" t="s">
        <v>46</v>
      </c>
      <c r="E1" s="16"/>
      <c r="F1" s="16"/>
      <c r="G1" s="16"/>
      <c r="H1" s="8"/>
      <c r="I1" s="15"/>
      <c r="J1" s="15"/>
      <c r="K1" s="15"/>
      <c r="L1" s="15"/>
      <c r="M1" s="15"/>
      <c r="N1" s="15"/>
      <c r="O1" s="15"/>
      <c r="P1" s="15"/>
      <c r="Q1" s="15"/>
      <c r="R1" s="19"/>
    </row>
    <row r="2" spans="1:18" ht="13.5" thickBot="1">
      <c r="A2" s="10" t="str">
        <f>'Week SetUp'!$A$8</f>
        <v>第十四屆福興盃全國大專暨青少年網球錦標賽</v>
      </c>
      <c r="B2" s="11"/>
      <c r="C2" s="11"/>
      <c r="D2" s="156" t="s">
        <v>45</v>
      </c>
      <c r="E2" s="17"/>
      <c r="F2" s="17"/>
      <c r="G2" s="17"/>
      <c r="H2" s="17"/>
      <c r="I2" s="17"/>
      <c r="J2" s="8"/>
      <c r="K2" s="8"/>
      <c r="L2" s="8"/>
      <c r="M2" s="8"/>
      <c r="N2" s="8"/>
      <c r="O2" s="20"/>
      <c r="P2" s="21"/>
      <c r="Q2" s="21"/>
      <c r="R2" s="20"/>
    </row>
    <row r="3" spans="1:18" s="22" customFormat="1" ht="13.5" thickBot="1">
      <c r="A3" s="93" t="s">
        <v>5</v>
      </c>
      <c r="B3" s="94"/>
      <c r="C3" s="95"/>
      <c r="D3" s="39"/>
      <c r="E3" s="83"/>
      <c r="F3" s="83"/>
      <c r="G3" s="83"/>
      <c r="H3" s="39"/>
      <c r="I3" s="84"/>
      <c r="J3" s="40"/>
      <c r="K3" s="85"/>
      <c r="L3" s="170"/>
      <c r="M3" s="170"/>
      <c r="N3" s="170"/>
      <c r="O3" s="85" t="s">
        <v>19</v>
      </c>
      <c r="P3" s="80"/>
      <c r="Q3" s="80"/>
      <c r="R3" s="86"/>
    </row>
    <row r="4" spans="1:18" s="22" customFormat="1" ht="12.75">
      <c r="A4" s="191" t="s">
        <v>44</v>
      </c>
      <c r="B4" s="124"/>
      <c r="C4" s="195" t="s">
        <v>43</v>
      </c>
      <c r="D4" s="191" t="s">
        <v>32</v>
      </c>
      <c r="E4" s="126"/>
      <c r="F4" s="126"/>
      <c r="G4" s="126"/>
      <c r="H4" s="125"/>
      <c r="I4" s="127"/>
      <c r="J4" s="192" t="s">
        <v>33</v>
      </c>
      <c r="K4" s="43"/>
      <c r="L4" s="75"/>
      <c r="M4" s="75"/>
      <c r="N4" s="75"/>
      <c r="O4" s="43"/>
      <c r="P4" s="44"/>
      <c r="Q4" s="44"/>
      <c r="R4" s="45"/>
    </row>
    <row r="5" spans="1:18" s="22" customFormat="1" ht="13.5" thickBot="1">
      <c r="A5" s="241" t="s">
        <v>48</v>
      </c>
      <c r="B5" s="241"/>
      <c r="C5" s="25" t="str">
        <f>'Week SetUp'!$C$10</f>
        <v>中山網球場</v>
      </c>
      <c r="D5" s="26">
        <f>'Week SetUp'!$D$10</f>
        <v>0</v>
      </c>
      <c r="E5" s="26"/>
      <c r="F5" s="26"/>
      <c r="G5" s="26"/>
      <c r="H5" s="26"/>
      <c r="I5" s="27"/>
      <c r="J5" s="24" t="str">
        <f>'Week SetUp'!$E$10</f>
        <v>李朝裕</v>
      </c>
      <c r="K5" s="29"/>
      <c r="L5" s="24"/>
      <c r="M5" s="24"/>
      <c r="N5" s="24"/>
      <c r="O5" s="29"/>
      <c r="P5" s="26"/>
      <c r="Q5" s="26"/>
      <c r="R5" s="142">
        <f>COUNTA(R7:R134)</f>
        <v>0</v>
      </c>
    </row>
    <row r="6" spans="1:18" ht="30" customHeight="1" thickBot="1">
      <c r="A6" s="131" t="s">
        <v>6</v>
      </c>
      <c r="B6" s="196" t="s">
        <v>36</v>
      </c>
      <c r="C6" s="179"/>
      <c r="D6" s="196" t="s">
        <v>37</v>
      </c>
      <c r="E6" s="123" t="s">
        <v>7</v>
      </c>
      <c r="F6" s="164" t="s">
        <v>29</v>
      </c>
      <c r="G6" s="165" t="s">
        <v>24</v>
      </c>
      <c r="H6" s="180" t="s">
        <v>20</v>
      </c>
      <c r="I6" s="180" t="s">
        <v>21</v>
      </c>
      <c r="J6" s="123" t="s">
        <v>22</v>
      </c>
      <c r="K6" s="183"/>
      <c r="L6" s="171" t="s">
        <v>26</v>
      </c>
      <c r="M6" s="172" t="s">
        <v>27</v>
      </c>
      <c r="N6" s="181"/>
      <c r="O6" s="179" t="s">
        <v>8</v>
      </c>
      <c r="P6" s="197" t="s">
        <v>34</v>
      </c>
      <c r="Q6" s="182" t="s">
        <v>25</v>
      </c>
      <c r="R6" s="165" t="s">
        <v>23</v>
      </c>
    </row>
    <row r="7" spans="1:18" s="33" customFormat="1" ht="18.75" customHeight="1">
      <c r="A7" s="42">
        <v>1</v>
      </c>
      <c r="B7" s="206" t="s">
        <v>66</v>
      </c>
      <c r="C7" s="207"/>
      <c r="D7" s="22" t="s">
        <v>77</v>
      </c>
      <c r="E7" s="207"/>
      <c r="F7" s="199"/>
      <c r="G7" s="201"/>
      <c r="H7" s="96"/>
      <c r="I7" s="96"/>
      <c r="J7" s="169"/>
      <c r="K7" s="184"/>
      <c r="L7" s="177"/>
      <c r="M7" s="178"/>
      <c r="N7" s="177"/>
      <c r="O7" s="209"/>
      <c r="P7" s="211" t="s">
        <v>78</v>
      </c>
      <c r="Q7" s="175">
        <f aca="true" t="shared" si="0" ref="Q7:Q38">IF(O7="DA",1,IF(O7="WC",2,IF(O7="SE",3,IF(O7="Q",4,IF(O7="LL",5,999)))))</f>
        <v>999</v>
      </c>
      <c r="R7" s="152"/>
    </row>
    <row r="8" spans="1:18" s="33" customFormat="1" ht="18.75" customHeight="1">
      <c r="A8" s="42">
        <v>2</v>
      </c>
      <c r="B8" s="206" t="s">
        <v>55</v>
      </c>
      <c r="C8" s="207"/>
      <c r="D8" s="22" t="s">
        <v>70</v>
      </c>
      <c r="E8" s="207"/>
      <c r="F8" s="199"/>
      <c r="G8" s="201"/>
      <c r="H8" s="166"/>
      <c r="I8" s="166"/>
      <c r="J8" s="168"/>
      <c r="K8" s="184"/>
      <c r="L8" s="173"/>
      <c r="M8" s="174"/>
      <c r="N8" s="173"/>
      <c r="O8" s="207"/>
      <c r="P8" s="207" t="s">
        <v>79</v>
      </c>
      <c r="Q8" s="175">
        <f t="shared" si="0"/>
        <v>999</v>
      </c>
      <c r="R8" s="167"/>
    </row>
    <row r="9" spans="1:18" s="33" customFormat="1" ht="18.75" customHeight="1">
      <c r="A9" s="42">
        <v>3</v>
      </c>
      <c r="B9" s="206" t="s">
        <v>51</v>
      </c>
      <c r="C9" s="207"/>
      <c r="D9" s="22" t="s">
        <v>69</v>
      </c>
      <c r="E9" s="207"/>
      <c r="F9" s="199"/>
      <c r="G9" s="203"/>
      <c r="H9" s="166"/>
      <c r="I9" s="166"/>
      <c r="J9" s="212" t="s">
        <v>82</v>
      </c>
      <c r="K9" s="184"/>
      <c r="L9" s="173"/>
      <c r="M9" s="174"/>
      <c r="N9" s="173"/>
      <c r="O9" s="207"/>
      <c r="P9" s="207" t="s">
        <v>80</v>
      </c>
      <c r="Q9" s="175">
        <f t="shared" si="0"/>
        <v>999</v>
      </c>
      <c r="R9" s="167"/>
    </row>
    <row r="10" spans="1:18" s="33" customFormat="1" ht="18.75" customHeight="1">
      <c r="A10" s="42">
        <v>4</v>
      </c>
      <c r="B10" s="206" t="s">
        <v>50</v>
      </c>
      <c r="C10" s="206"/>
      <c r="D10" s="22" t="s">
        <v>68</v>
      </c>
      <c r="E10" s="207"/>
      <c r="F10" s="199"/>
      <c r="G10" s="201"/>
      <c r="H10" s="166"/>
      <c r="I10" s="166"/>
      <c r="J10" s="212" t="s">
        <v>83</v>
      </c>
      <c r="K10" s="184"/>
      <c r="L10" s="173"/>
      <c r="M10" s="174"/>
      <c r="N10" s="173"/>
      <c r="O10" s="207"/>
      <c r="P10" s="207" t="s">
        <v>81</v>
      </c>
      <c r="Q10" s="175">
        <f t="shared" si="0"/>
        <v>999</v>
      </c>
      <c r="R10" s="167"/>
    </row>
    <row r="11" spans="1:18" s="33" customFormat="1" ht="18.75" customHeight="1">
      <c r="A11" s="42">
        <v>5</v>
      </c>
      <c r="B11" s="206" t="s">
        <v>49</v>
      </c>
      <c r="C11" s="206"/>
      <c r="D11" s="22" t="s">
        <v>67</v>
      </c>
      <c r="E11" s="206"/>
      <c r="F11" s="199"/>
      <c r="G11" s="201"/>
      <c r="H11" s="166"/>
      <c r="I11" s="166"/>
      <c r="J11" s="168"/>
      <c r="K11" s="184"/>
      <c r="L11" s="173"/>
      <c r="M11" s="174"/>
      <c r="N11" s="173"/>
      <c r="O11" s="208"/>
      <c r="P11" s="210"/>
      <c r="Q11" s="175">
        <f t="shared" si="0"/>
        <v>999</v>
      </c>
      <c r="R11" s="167"/>
    </row>
    <row r="12" spans="1:18" s="33" customFormat="1" ht="18.75" customHeight="1">
      <c r="A12" s="42">
        <v>6</v>
      </c>
      <c r="B12" s="206" t="s">
        <v>52</v>
      </c>
      <c r="C12" s="206"/>
      <c r="D12" s="22" t="s">
        <v>70</v>
      </c>
      <c r="E12" s="207"/>
      <c r="F12" s="199"/>
      <c r="G12" s="203"/>
      <c r="H12" s="166"/>
      <c r="I12" s="166"/>
      <c r="J12" s="168"/>
      <c r="K12" s="184"/>
      <c r="L12" s="173"/>
      <c r="M12" s="174"/>
      <c r="N12" s="173"/>
      <c r="O12" s="207"/>
      <c r="P12" s="207"/>
      <c r="Q12" s="175">
        <f t="shared" si="0"/>
        <v>999</v>
      </c>
      <c r="R12" s="167"/>
    </row>
    <row r="13" spans="1:18" s="33" customFormat="1" ht="18.75" customHeight="1">
      <c r="A13" s="42">
        <v>7</v>
      </c>
      <c r="B13" s="206" t="s">
        <v>53</v>
      </c>
      <c r="C13" s="206"/>
      <c r="D13" s="22" t="s">
        <v>71</v>
      </c>
      <c r="E13" s="206"/>
      <c r="F13" s="199"/>
      <c r="G13" s="203"/>
      <c r="H13" s="166"/>
      <c r="I13" s="166"/>
      <c r="J13" s="168"/>
      <c r="K13" s="184"/>
      <c r="L13" s="173"/>
      <c r="M13" s="174"/>
      <c r="N13" s="173"/>
      <c r="O13" s="206"/>
      <c r="P13" s="206"/>
      <c r="Q13" s="175">
        <f t="shared" si="0"/>
        <v>999</v>
      </c>
      <c r="R13" s="167"/>
    </row>
    <row r="14" spans="1:18" s="33" customFormat="1" ht="18.75" customHeight="1">
      <c r="A14" s="42">
        <v>8</v>
      </c>
      <c r="B14" s="206" t="s">
        <v>54</v>
      </c>
      <c r="C14" s="206"/>
      <c r="D14" s="22" t="s">
        <v>70</v>
      </c>
      <c r="E14" s="206"/>
      <c r="F14" s="199"/>
      <c r="G14" s="203"/>
      <c r="H14" s="166"/>
      <c r="I14" s="166"/>
      <c r="J14" s="168"/>
      <c r="K14" s="184"/>
      <c r="L14" s="173"/>
      <c r="M14" s="174"/>
      <c r="N14" s="173"/>
      <c r="O14" s="206"/>
      <c r="P14" s="206"/>
      <c r="Q14" s="175">
        <f t="shared" si="0"/>
        <v>999</v>
      </c>
      <c r="R14" s="167"/>
    </row>
    <row r="15" spans="1:18" s="33" customFormat="1" ht="18.75" customHeight="1">
      <c r="A15" s="42">
        <v>9</v>
      </c>
      <c r="B15" s="206" t="s">
        <v>56</v>
      </c>
      <c r="C15" s="206"/>
      <c r="D15" s="22" t="s">
        <v>70</v>
      </c>
      <c r="E15" s="206"/>
      <c r="F15" s="199"/>
      <c r="G15" s="201"/>
      <c r="H15" s="166"/>
      <c r="I15" s="166"/>
      <c r="J15" s="168"/>
      <c r="K15" s="184"/>
      <c r="L15" s="173"/>
      <c r="M15" s="174"/>
      <c r="N15" s="173"/>
      <c r="O15" s="206"/>
      <c r="P15" s="206"/>
      <c r="Q15" s="175">
        <f t="shared" si="0"/>
        <v>999</v>
      </c>
      <c r="R15" s="167"/>
    </row>
    <row r="16" spans="1:18" s="33" customFormat="1" ht="18.75" customHeight="1">
      <c r="A16" s="42">
        <v>10</v>
      </c>
      <c r="B16" s="206" t="s">
        <v>57</v>
      </c>
      <c r="C16" s="206"/>
      <c r="D16" s="22" t="s">
        <v>72</v>
      </c>
      <c r="E16" s="206"/>
      <c r="F16" s="199"/>
      <c r="G16" s="203"/>
      <c r="H16" s="166"/>
      <c r="I16" s="166"/>
      <c r="J16" s="168"/>
      <c r="K16" s="184"/>
      <c r="L16" s="173"/>
      <c r="M16" s="174"/>
      <c r="N16" s="173"/>
      <c r="O16" s="206"/>
      <c r="P16" s="206"/>
      <c r="Q16" s="175">
        <f t="shared" si="0"/>
        <v>999</v>
      </c>
      <c r="R16" s="167"/>
    </row>
    <row r="17" spans="1:18" s="33" customFormat="1" ht="18.75" customHeight="1">
      <c r="A17" s="42">
        <v>11</v>
      </c>
      <c r="B17" s="206" t="s">
        <v>58</v>
      </c>
      <c r="C17" s="206"/>
      <c r="D17" s="22" t="s">
        <v>73</v>
      </c>
      <c r="E17" s="206"/>
      <c r="F17" s="199"/>
      <c r="G17" s="201"/>
      <c r="H17" s="166"/>
      <c r="I17" s="166"/>
      <c r="J17" s="168"/>
      <c r="K17" s="184"/>
      <c r="L17" s="173"/>
      <c r="M17" s="174"/>
      <c r="N17" s="173"/>
      <c r="O17" s="206"/>
      <c r="P17" s="206"/>
      <c r="Q17" s="175">
        <f t="shared" si="0"/>
        <v>999</v>
      </c>
      <c r="R17" s="167"/>
    </row>
    <row r="18" spans="1:18" s="33" customFormat="1" ht="18.75" customHeight="1">
      <c r="A18" s="42">
        <v>12</v>
      </c>
      <c r="B18" s="206" t="s">
        <v>59</v>
      </c>
      <c r="C18" s="206"/>
      <c r="D18" s="22" t="s">
        <v>74</v>
      </c>
      <c r="E18" s="207"/>
      <c r="F18" s="199"/>
      <c r="G18" s="201"/>
      <c r="H18" s="166"/>
      <c r="I18" s="166"/>
      <c r="J18" s="168"/>
      <c r="K18" s="184"/>
      <c r="L18" s="173"/>
      <c r="M18" s="174"/>
      <c r="N18" s="173"/>
      <c r="O18" s="207"/>
      <c r="P18" s="207"/>
      <c r="Q18" s="175">
        <f t="shared" si="0"/>
        <v>999</v>
      </c>
      <c r="R18" s="167"/>
    </row>
    <row r="19" spans="1:18" s="33" customFormat="1" ht="18.75" customHeight="1">
      <c r="A19" s="42">
        <v>13</v>
      </c>
      <c r="B19" s="206" t="s">
        <v>60</v>
      </c>
      <c r="C19" s="206"/>
      <c r="D19" s="22" t="s">
        <v>75</v>
      </c>
      <c r="E19" s="206"/>
      <c r="F19" s="199"/>
      <c r="G19" s="201"/>
      <c r="H19" s="166"/>
      <c r="I19" s="166"/>
      <c r="J19" s="168"/>
      <c r="K19" s="184"/>
      <c r="L19" s="173"/>
      <c r="M19" s="174"/>
      <c r="N19" s="173"/>
      <c r="O19" s="206"/>
      <c r="P19" s="206"/>
      <c r="Q19" s="175">
        <f t="shared" si="0"/>
        <v>999</v>
      </c>
      <c r="R19" s="167"/>
    </row>
    <row r="20" spans="1:18" s="33" customFormat="1" ht="18.75" customHeight="1">
      <c r="A20" s="42">
        <v>14</v>
      </c>
      <c r="B20" s="206" t="s">
        <v>61</v>
      </c>
      <c r="C20" s="206"/>
      <c r="D20" s="22" t="s">
        <v>76</v>
      </c>
      <c r="E20" s="206"/>
      <c r="F20" s="199"/>
      <c r="G20" s="203"/>
      <c r="H20" s="166"/>
      <c r="I20" s="166"/>
      <c r="J20" s="168"/>
      <c r="K20" s="184"/>
      <c r="L20" s="173"/>
      <c r="M20" s="174"/>
      <c r="N20" s="173"/>
      <c r="O20" s="206"/>
      <c r="P20" s="206"/>
      <c r="Q20" s="175">
        <f t="shared" si="0"/>
        <v>999</v>
      </c>
      <c r="R20" s="167"/>
    </row>
    <row r="21" spans="1:18" s="33" customFormat="1" ht="18.75" customHeight="1">
      <c r="A21" s="42">
        <v>15</v>
      </c>
      <c r="B21" s="199" t="s">
        <v>84</v>
      </c>
      <c r="C21" s="199"/>
      <c r="D21" s="199"/>
      <c r="E21" s="199"/>
      <c r="F21" s="199"/>
      <c r="G21" s="201"/>
      <c r="H21" s="166"/>
      <c r="I21" s="166"/>
      <c r="J21" s="168"/>
      <c r="K21" s="184"/>
      <c r="L21" s="173"/>
      <c r="M21" s="174"/>
      <c r="N21" s="173"/>
      <c r="O21" s="166"/>
      <c r="P21" s="199"/>
      <c r="Q21" s="175">
        <f t="shared" si="0"/>
        <v>999</v>
      </c>
      <c r="R21" s="167"/>
    </row>
    <row r="22" spans="1:18" s="33" customFormat="1" ht="18.75" customHeight="1">
      <c r="A22" s="42">
        <v>16</v>
      </c>
      <c r="B22" s="199"/>
      <c r="C22" s="199"/>
      <c r="D22" s="199"/>
      <c r="E22" s="199"/>
      <c r="F22" s="199"/>
      <c r="G22" s="203"/>
      <c r="H22" s="166"/>
      <c r="I22" s="166"/>
      <c r="J22" s="168"/>
      <c r="K22" s="184"/>
      <c r="L22" s="173"/>
      <c r="M22" s="174"/>
      <c r="N22" s="173"/>
      <c r="O22" s="166"/>
      <c r="P22" s="199"/>
      <c r="Q22" s="175">
        <f t="shared" si="0"/>
        <v>999</v>
      </c>
      <c r="R22" s="167"/>
    </row>
    <row r="23" spans="1:18" s="33" customFormat="1" ht="18.75" customHeight="1">
      <c r="A23" s="42">
        <v>17</v>
      </c>
      <c r="B23" s="199"/>
      <c r="C23" s="199"/>
      <c r="D23" s="199"/>
      <c r="E23" s="199"/>
      <c r="F23" s="199"/>
      <c r="G23" s="203"/>
      <c r="H23" s="166"/>
      <c r="I23" s="166"/>
      <c r="J23" s="168"/>
      <c r="K23" s="184"/>
      <c r="L23" s="173"/>
      <c r="M23" s="174"/>
      <c r="N23" s="173"/>
      <c r="O23" s="166"/>
      <c r="P23" s="199"/>
      <c r="Q23" s="175">
        <f t="shared" si="0"/>
        <v>999</v>
      </c>
      <c r="R23" s="167"/>
    </row>
    <row r="24" spans="1:18" s="33" customFormat="1" ht="18.75" customHeight="1">
      <c r="A24" s="42">
        <v>18</v>
      </c>
      <c r="B24" s="199"/>
      <c r="C24" s="199"/>
      <c r="D24" s="199"/>
      <c r="E24" s="199"/>
      <c r="F24" s="199"/>
      <c r="G24" s="201"/>
      <c r="H24" s="166"/>
      <c r="I24" s="166"/>
      <c r="J24" s="168"/>
      <c r="K24" s="184"/>
      <c r="L24" s="173"/>
      <c r="M24" s="174"/>
      <c r="N24" s="173"/>
      <c r="O24" s="166"/>
      <c r="P24" s="199"/>
      <c r="Q24" s="175">
        <f t="shared" si="0"/>
        <v>999</v>
      </c>
      <c r="R24" s="167"/>
    </row>
    <row r="25" spans="1:18" s="33" customFormat="1" ht="18.75" customHeight="1">
      <c r="A25" s="42">
        <v>19</v>
      </c>
      <c r="B25" s="199"/>
      <c r="C25" s="199"/>
      <c r="D25" s="199"/>
      <c r="E25" s="199"/>
      <c r="F25" s="199"/>
      <c r="G25" s="201"/>
      <c r="H25" s="166"/>
      <c r="I25" s="166"/>
      <c r="J25" s="168"/>
      <c r="K25" s="184"/>
      <c r="L25" s="173"/>
      <c r="M25" s="174"/>
      <c r="N25" s="173"/>
      <c r="O25" s="166"/>
      <c r="P25" s="199"/>
      <c r="Q25" s="175">
        <f t="shared" si="0"/>
        <v>999</v>
      </c>
      <c r="R25" s="167"/>
    </row>
    <row r="26" spans="1:18" s="33" customFormat="1" ht="18.75" customHeight="1">
      <c r="A26" s="42">
        <v>20</v>
      </c>
      <c r="B26" s="199"/>
      <c r="C26" s="199"/>
      <c r="D26" s="199"/>
      <c r="E26" s="199"/>
      <c r="F26" s="199"/>
      <c r="G26" s="203"/>
      <c r="H26" s="166"/>
      <c r="I26" s="166"/>
      <c r="J26" s="168"/>
      <c r="K26" s="184"/>
      <c r="L26" s="173"/>
      <c r="M26" s="174"/>
      <c r="N26" s="173"/>
      <c r="O26" s="166"/>
      <c r="P26" s="199"/>
      <c r="Q26" s="175">
        <f t="shared" si="0"/>
        <v>999</v>
      </c>
      <c r="R26" s="167"/>
    </row>
    <row r="27" spans="1:18" s="33" customFormat="1" ht="18.75" customHeight="1">
      <c r="A27" s="42">
        <v>21</v>
      </c>
      <c r="B27" s="199"/>
      <c r="C27" s="199"/>
      <c r="D27" s="199"/>
      <c r="E27" s="199"/>
      <c r="F27" s="199"/>
      <c r="G27" s="203"/>
      <c r="H27" s="166"/>
      <c r="I27" s="166"/>
      <c r="J27" s="168"/>
      <c r="K27" s="184"/>
      <c r="L27" s="173"/>
      <c r="M27" s="174"/>
      <c r="N27" s="173"/>
      <c r="O27" s="166"/>
      <c r="P27" s="199"/>
      <c r="Q27" s="175">
        <f t="shared" si="0"/>
        <v>999</v>
      </c>
      <c r="R27" s="167"/>
    </row>
    <row r="28" spans="1:18" s="33" customFormat="1" ht="18.75" customHeight="1">
      <c r="A28" s="42">
        <v>22</v>
      </c>
      <c r="B28" s="199"/>
      <c r="C28" s="199"/>
      <c r="D28" s="199"/>
      <c r="E28" s="199"/>
      <c r="F28" s="199"/>
      <c r="G28" s="203"/>
      <c r="H28" s="166"/>
      <c r="I28" s="166"/>
      <c r="J28" s="168"/>
      <c r="K28" s="184"/>
      <c r="L28" s="173"/>
      <c r="M28" s="174"/>
      <c r="N28" s="173"/>
      <c r="O28" s="166"/>
      <c r="P28" s="199"/>
      <c r="Q28" s="175">
        <f t="shared" si="0"/>
        <v>999</v>
      </c>
      <c r="R28" s="167"/>
    </row>
    <row r="29" spans="1:18" s="33" customFormat="1" ht="18.75" customHeight="1">
      <c r="A29" s="42">
        <v>23</v>
      </c>
      <c r="B29" s="199"/>
      <c r="C29" s="199"/>
      <c r="D29" s="199"/>
      <c r="E29" s="199"/>
      <c r="F29" s="199"/>
      <c r="G29" s="203"/>
      <c r="H29" s="166"/>
      <c r="I29" s="166"/>
      <c r="J29" s="168"/>
      <c r="K29" s="184"/>
      <c r="L29" s="173"/>
      <c r="M29" s="174"/>
      <c r="N29" s="173"/>
      <c r="O29" s="166"/>
      <c r="P29" s="199"/>
      <c r="Q29" s="175">
        <f t="shared" si="0"/>
        <v>999</v>
      </c>
      <c r="R29" s="167"/>
    </row>
    <row r="30" spans="1:18" s="33" customFormat="1" ht="18.75" customHeight="1">
      <c r="A30" s="42">
        <v>24</v>
      </c>
      <c r="B30" s="199"/>
      <c r="C30" s="199"/>
      <c r="D30" s="199"/>
      <c r="E30" s="199"/>
      <c r="F30" s="199"/>
      <c r="G30" s="203"/>
      <c r="H30" s="166"/>
      <c r="I30" s="166"/>
      <c r="J30" s="168"/>
      <c r="K30" s="184"/>
      <c r="L30" s="173"/>
      <c r="M30" s="174"/>
      <c r="N30" s="173"/>
      <c r="O30" s="166"/>
      <c r="P30" s="199"/>
      <c r="Q30" s="175">
        <f t="shared" si="0"/>
        <v>999</v>
      </c>
      <c r="R30" s="167"/>
    </row>
    <row r="31" spans="1:18" s="33" customFormat="1" ht="18.75" customHeight="1">
      <c r="A31" s="42">
        <v>25</v>
      </c>
      <c r="B31" s="199"/>
      <c r="C31" s="199"/>
      <c r="D31" s="199"/>
      <c r="E31" s="199"/>
      <c r="F31" s="199"/>
      <c r="G31" s="201"/>
      <c r="H31" s="166"/>
      <c r="I31" s="166"/>
      <c r="J31" s="168"/>
      <c r="K31" s="184"/>
      <c r="L31" s="173"/>
      <c r="M31" s="174"/>
      <c r="N31" s="173"/>
      <c r="O31" s="166"/>
      <c r="P31" s="199"/>
      <c r="Q31" s="175">
        <f t="shared" si="0"/>
        <v>999</v>
      </c>
      <c r="R31" s="167"/>
    </row>
    <row r="32" spans="1:18" s="33" customFormat="1" ht="18.75" customHeight="1">
      <c r="A32" s="42">
        <v>26</v>
      </c>
      <c r="B32" s="199"/>
      <c r="C32" s="199"/>
      <c r="D32" s="199"/>
      <c r="E32" s="199"/>
      <c r="F32" s="199"/>
      <c r="G32" s="203"/>
      <c r="H32" s="166"/>
      <c r="I32" s="166"/>
      <c r="J32" s="168"/>
      <c r="K32" s="184"/>
      <c r="L32" s="173"/>
      <c r="M32" s="174"/>
      <c r="N32" s="173"/>
      <c r="O32" s="166"/>
      <c r="P32" s="199"/>
      <c r="Q32" s="175">
        <f t="shared" si="0"/>
        <v>999</v>
      </c>
      <c r="R32" s="167"/>
    </row>
    <row r="33" spans="1:18" s="33" customFormat="1" ht="18.75" customHeight="1">
      <c r="A33" s="42">
        <v>27</v>
      </c>
      <c r="B33" s="199"/>
      <c r="C33" s="199"/>
      <c r="D33" s="199"/>
      <c r="E33" s="199"/>
      <c r="F33" s="199"/>
      <c r="G33" s="201"/>
      <c r="H33" s="166"/>
      <c r="I33" s="166"/>
      <c r="J33" s="168"/>
      <c r="K33" s="184"/>
      <c r="L33" s="173"/>
      <c r="M33" s="174"/>
      <c r="N33" s="173"/>
      <c r="O33" s="166"/>
      <c r="P33" s="199"/>
      <c r="Q33" s="175">
        <f t="shared" si="0"/>
        <v>999</v>
      </c>
      <c r="R33" s="167"/>
    </row>
    <row r="34" spans="1:18" s="33" customFormat="1" ht="18.75" customHeight="1">
      <c r="A34" s="42">
        <v>28</v>
      </c>
      <c r="B34" s="199"/>
      <c r="C34" s="199"/>
      <c r="D34" s="199"/>
      <c r="E34" s="199"/>
      <c r="F34" s="199"/>
      <c r="G34" s="201"/>
      <c r="H34" s="166"/>
      <c r="I34" s="166"/>
      <c r="J34" s="168"/>
      <c r="K34" s="184"/>
      <c r="L34" s="173"/>
      <c r="M34" s="174"/>
      <c r="N34" s="173"/>
      <c r="O34" s="166"/>
      <c r="P34" s="199"/>
      <c r="Q34" s="175">
        <f t="shared" si="0"/>
        <v>999</v>
      </c>
      <c r="R34" s="167"/>
    </row>
    <row r="35" spans="1:18" s="33" customFormat="1" ht="18.75" customHeight="1">
      <c r="A35" s="42">
        <v>29</v>
      </c>
      <c r="B35" s="199"/>
      <c r="C35" s="199"/>
      <c r="D35" s="199"/>
      <c r="E35" s="199"/>
      <c r="F35" s="199"/>
      <c r="G35" s="201"/>
      <c r="H35" s="166"/>
      <c r="I35" s="166"/>
      <c r="J35" s="168"/>
      <c r="K35" s="184"/>
      <c r="L35" s="173"/>
      <c r="M35" s="174"/>
      <c r="N35" s="173"/>
      <c r="O35" s="166"/>
      <c r="P35" s="199"/>
      <c r="Q35" s="175">
        <f t="shared" si="0"/>
        <v>999</v>
      </c>
      <c r="R35" s="167"/>
    </row>
    <row r="36" spans="1:18" s="33" customFormat="1" ht="18.75" customHeight="1">
      <c r="A36" s="42">
        <v>30</v>
      </c>
      <c r="B36" s="199"/>
      <c r="C36" s="199"/>
      <c r="D36" s="199"/>
      <c r="E36" s="199"/>
      <c r="F36" s="199"/>
      <c r="G36" s="201"/>
      <c r="H36" s="166"/>
      <c r="I36" s="166"/>
      <c r="J36" s="168"/>
      <c r="K36" s="184"/>
      <c r="L36" s="173"/>
      <c r="M36" s="174"/>
      <c r="N36" s="173"/>
      <c r="O36" s="166"/>
      <c r="P36" s="199"/>
      <c r="Q36" s="175">
        <f t="shared" si="0"/>
        <v>999</v>
      </c>
      <c r="R36" s="167"/>
    </row>
    <row r="37" spans="1:18" s="33" customFormat="1" ht="18.75" customHeight="1">
      <c r="A37" s="42">
        <v>31</v>
      </c>
      <c r="B37" s="199"/>
      <c r="C37" s="199"/>
      <c r="D37" s="199"/>
      <c r="E37" s="199"/>
      <c r="F37" s="199"/>
      <c r="G37" s="201"/>
      <c r="H37" s="166"/>
      <c r="I37" s="166"/>
      <c r="J37" s="168"/>
      <c r="K37" s="184"/>
      <c r="L37" s="173"/>
      <c r="M37" s="174"/>
      <c r="N37" s="173"/>
      <c r="O37" s="166"/>
      <c r="P37" s="199"/>
      <c r="Q37" s="175">
        <f t="shared" si="0"/>
        <v>999</v>
      </c>
      <c r="R37" s="167"/>
    </row>
    <row r="38" spans="1:18" s="33" customFormat="1" ht="18.75" customHeight="1">
      <c r="A38" s="42">
        <v>32</v>
      </c>
      <c r="B38" s="199"/>
      <c r="C38" s="199"/>
      <c r="D38" s="199"/>
      <c r="E38" s="199"/>
      <c r="F38" s="199"/>
      <c r="G38" s="201"/>
      <c r="H38" s="166"/>
      <c r="I38" s="166"/>
      <c r="J38" s="168"/>
      <c r="K38" s="184"/>
      <c r="L38" s="173"/>
      <c r="M38" s="174"/>
      <c r="N38" s="173"/>
      <c r="O38" s="166"/>
      <c r="P38" s="199"/>
      <c r="Q38" s="175">
        <f t="shared" si="0"/>
        <v>999</v>
      </c>
      <c r="R38" s="167"/>
    </row>
    <row r="39" spans="1:18" s="33" customFormat="1" ht="18.75" customHeight="1">
      <c r="A39" s="42">
        <v>33</v>
      </c>
      <c r="B39" s="199"/>
      <c r="C39" s="199"/>
      <c r="D39" s="199"/>
      <c r="E39" s="199"/>
      <c r="F39" s="199"/>
      <c r="G39" s="203"/>
      <c r="H39" s="166"/>
      <c r="I39" s="166"/>
      <c r="J39" s="168"/>
      <c r="K39" s="184"/>
      <c r="L39" s="173"/>
      <c r="M39" s="174"/>
      <c r="N39" s="173"/>
      <c r="O39" s="166"/>
      <c r="P39" s="199"/>
      <c r="Q39" s="175">
        <f aca="true" t="shared" si="1" ref="Q39:Q70">IF(O39="DA",1,IF(O39="WC",2,IF(O39="SE",3,IF(O39="Q",4,IF(O39="LL",5,999)))))</f>
        <v>999</v>
      </c>
      <c r="R39" s="167"/>
    </row>
    <row r="40" spans="1:18" s="33" customFormat="1" ht="18.75" customHeight="1">
      <c r="A40" s="42">
        <v>34</v>
      </c>
      <c r="B40" s="199"/>
      <c r="C40" s="199"/>
      <c r="D40" s="199"/>
      <c r="E40" s="199"/>
      <c r="F40" s="199"/>
      <c r="G40" s="203"/>
      <c r="H40" s="166"/>
      <c r="I40" s="166"/>
      <c r="J40" s="168"/>
      <c r="K40" s="184"/>
      <c r="L40" s="173"/>
      <c r="M40" s="174"/>
      <c r="N40" s="173"/>
      <c r="O40" s="166"/>
      <c r="P40" s="199"/>
      <c r="Q40" s="175">
        <f t="shared" si="1"/>
        <v>999</v>
      </c>
      <c r="R40" s="167"/>
    </row>
    <row r="41" spans="1:18" s="33" customFormat="1" ht="18.75" customHeight="1">
      <c r="A41" s="42">
        <v>35</v>
      </c>
      <c r="B41" s="199"/>
      <c r="C41" s="199"/>
      <c r="D41" s="199"/>
      <c r="E41" s="199"/>
      <c r="F41" s="199"/>
      <c r="G41" s="203"/>
      <c r="H41" s="166"/>
      <c r="I41" s="166"/>
      <c r="J41" s="168"/>
      <c r="K41" s="184"/>
      <c r="L41" s="173"/>
      <c r="M41" s="174"/>
      <c r="N41" s="173"/>
      <c r="O41" s="166"/>
      <c r="P41" s="199"/>
      <c r="Q41" s="175">
        <f t="shared" si="1"/>
        <v>999</v>
      </c>
      <c r="R41" s="167"/>
    </row>
    <row r="42" spans="1:18" s="33" customFormat="1" ht="18.75" customHeight="1">
      <c r="A42" s="42">
        <v>36</v>
      </c>
      <c r="B42" s="199"/>
      <c r="C42" s="199"/>
      <c r="D42" s="199"/>
      <c r="E42" s="199"/>
      <c r="F42" s="199"/>
      <c r="G42" s="201"/>
      <c r="H42" s="166"/>
      <c r="I42" s="166"/>
      <c r="J42" s="168"/>
      <c r="K42" s="184"/>
      <c r="L42" s="173"/>
      <c r="M42" s="174"/>
      <c r="N42" s="173"/>
      <c r="O42" s="166"/>
      <c r="P42" s="199"/>
      <c r="Q42" s="175">
        <f t="shared" si="1"/>
        <v>999</v>
      </c>
      <c r="R42" s="167"/>
    </row>
    <row r="43" spans="1:18" s="33" customFormat="1" ht="18.75" customHeight="1">
      <c r="A43" s="42">
        <v>37</v>
      </c>
      <c r="B43" s="199"/>
      <c r="C43" s="199"/>
      <c r="D43" s="199"/>
      <c r="E43" s="199"/>
      <c r="F43" s="199"/>
      <c r="G43" s="203"/>
      <c r="H43" s="166"/>
      <c r="I43" s="166"/>
      <c r="J43" s="168"/>
      <c r="K43" s="184"/>
      <c r="L43" s="173"/>
      <c r="M43" s="174"/>
      <c r="N43" s="173"/>
      <c r="O43" s="166"/>
      <c r="P43" s="199"/>
      <c r="Q43" s="175">
        <f t="shared" si="1"/>
        <v>999</v>
      </c>
      <c r="R43" s="167"/>
    </row>
    <row r="44" spans="1:18" s="33" customFormat="1" ht="18.75" customHeight="1">
      <c r="A44" s="42">
        <v>38</v>
      </c>
      <c r="B44" s="199"/>
      <c r="C44" s="199"/>
      <c r="D44" s="199"/>
      <c r="E44" s="199"/>
      <c r="F44" s="199"/>
      <c r="G44" s="203"/>
      <c r="H44" s="166"/>
      <c r="I44" s="166"/>
      <c r="J44" s="168"/>
      <c r="K44" s="184"/>
      <c r="L44" s="173"/>
      <c r="M44" s="174"/>
      <c r="N44" s="173"/>
      <c r="O44" s="166"/>
      <c r="P44" s="199"/>
      <c r="Q44" s="175">
        <f t="shared" si="1"/>
        <v>999</v>
      </c>
      <c r="R44" s="167"/>
    </row>
    <row r="45" spans="1:18" s="33" customFormat="1" ht="18.75" customHeight="1">
      <c r="A45" s="42">
        <v>39</v>
      </c>
      <c r="B45" s="199"/>
      <c r="C45" s="199"/>
      <c r="D45" s="199"/>
      <c r="E45" s="199"/>
      <c r="F45" s="199"/>
      <c r="G45" s="201"/>
      <c r="H45" s="166"/>
      <c r="I45" s="166"/>
      <c r="J45" s="168"/>
      <c r="K45" s="184"/>
      <c r="L45" s="173"/>
      <c r="M45" s="174"/>
      <c r="N45" s="173"/>
      <c r="O45" s="166"/>
      <c r="P45" s="199"/>
      <c r="Q45" s="175">
        <f t="shared" si="1"/>
        <v>999</v>
      </c>
      <c r="R45" s="167"/>
    </row>
    <row r="46" spans="1:18" s="33" customFormat="1" ht="18.75" customHeight="1">
      <c r="A46" s="42">
        <v>40</v>
      </c>
      <c r="B46" s="199"/>
      <c r="C46" s="199"/>
      <c r="D46" s="199"/>
      <c r="E46" s="199"/>
      <c r="F46" s="199"/>
      <c r="G46" s="203"/>
      <c r="H46" s="166"/>
      <c r="I46" s="166"/>
      <c r="J46" s="168"/>
      <c r="K46" s="184"/>
      <c r="L46" s="173"/>
      <c r="M46" s="174"/>
      <c r="N46" s="173"/>
      <c r="O46" s="166"/>
      <c r="P46" s="199"/>
      <c r="Q46" s="175">
        <f t="shared" si="1"/>
        <v>999</v>
      </c>
      <c r="R46" s="167"/>
    </row>
    <row r="47" spans="1:18" s="33" customFormat="1" ht="18.75" customHeight="1">
      <c r="A47" s="42">
        <v>41</v>
      </c>
      <c r="B47" s="199"/>
      <c r="C47" s="199"/>
      <c r="D47" s="199"/>
      <c r="E47" s="199"/>
      <c r="F47" s="199"/>
      <c r="G47" s="203"/>
      <c r="H47" s="166"/>
      <c r="I47" s="166"/>
      <c r="J47" s="168"/>
      <c r="K47" s="184"/>
      <c r="L47" s="173"/>
      <c r="M47" s="174"/>
      <c r="N47" s="173"/>
      <c r="O47" s="166"/>
      <c r="P47" s="199"/>
      <c r="Q47" s="175">
        <f t="shared" si="1"/>
        <v>999</v>
      </c>
      <c r="R47" s="167"/>
    </row>
    <row r="48" spans="1:18" s="33" customFormat="1" ht="18.75" customHeight="1">
      <c r="A48" s="42">
        <v>42</v>
      </c>
      <c r="B48" s="199"/>
      <c r="C48" s="199"/>
      <c r="D48" s="199"/>
      <c r="E48" s="199"/>
      <c r="F48" s="199"/>
      <c r="G48" s="201"/>
      <c r="H48" s="166"/>
      <c r="I48" s="166"/>
      <c r="J48" s="168"/>
      <c r="K48" s="184"/>
      <c r="L48" s="173"/>
      <c r="M48" s="174"/>
      <c r="N48" s="173"/>
      <c r="O48" s="166"/>
      <c r="P48" s="199"/>
      <c r="Q48" s="175">
        <f t="shared" si="1"/>
        <v>999</v>
      </c>
      <c r="R48" s="167"/>
    </row>
    <row r="49" spans="1:18" s="33" customFormat="1" ht="18.75" customHeight="1">
      <c r="A49" s="42">
        <v>43</v>
      </c>
      <c r="B49" s="199"/>
      <c r="C49" s="199"/>
      <c r="D49" s="199"/>
      <c r="E49" s="199"/>
      <c r="F49" s="199"/>
      <c r="G49" s="203"/>
      <c r="H49" s="166"/>
      <c r="I49" s="166"/>
      <c r="J49" s="168"/>
      <c r="K49" s="184"/>
      <c r="L49" s="173"/>
      <c r="M49" s="174"/>
      <c r="N49" s="173"/>
      <c r="O49" s="166"/>
      <c r="P49" s="199"/>
      <c r="Q49" s="175">
        <f t="shared" si="1"/>
        <v>999</v>
      </c>
      <c r="R49" s="167"/>
    </row>
    <row r="50" spans="1:18" s="33" customFormat="1" ht="18.75" customHeight="1">
      <c r="A50" s="42">
        <v>44</v>
      </c>
      <c r="B50" s="199"/>
      <c r="C50" s="199"/>
      <c r="D50" s="199"/>
      <c r="E50" s="199"/>
      <c r="F50" s="199"/>
      <c r="G50" s="201"/>
      <c r="H50" s="166"/>
      <c r="I50" s="166"/>
      <c r="J50" s="168"/>
      <c r="K50" s="184"/>
      <c r="L50" s="173"/>
      <c r="M50" s="174"/>
      <c r="N50" s="173"/>
      <c r="O50" s="166"/>
      <c r="P50" s="199"/>
      <c r="Q50" s="175">
        <f t="shared" si="1"/>
        <v>999</v>
      </c>
      <c r="R50" s="167"/>
    </row>
    <row r="51" spans="1:18" s="33" customFormat="1" ht="18.75" customHeight="1">
      <c r="A51" s="42">
        <v>45</v>
      </c>
      <c r="B51" s="199"/>
      <c r="C51" s="199"/>
      <c r="D51" s="199"/>
      <c r="E51" s="199"/>
      <c r="F51" s="199"/>
      <c r="G51" s="203"/>
      <c r="H51" s="166"/>
      <c r="I51" s="166"/>
      <c r="J51" s="168"/>
      <c r="K51" s="184"/>
      <c r="L51" s="173"/>
      <c r="M51" s="174"/>
      <c r="N51" s="173"/>
      <c r="O51" s="166"/>
      <c r="P51" s="199"/>
      <c r="Q51" s="175">
        <f t="shared" si="1"/>
        <v>999</v>
      </c>
      <c r="R51" s="167"/>
    </row>
    <row r="52" spans="1:18" s="33" customFormat="1" ht="18.75" customHeight="1">
      <c r="A52" s="42">
        <v>46</v>
      </c>
      <c r="B52" s="199"/>
      <c r="C52" s="199"/>
      <c r="D52" s="199"/>
      <c r="E52" s="199"/>
      <c r="F52" s="199"/>
      <c r="G52" s="201"/>
      <c r="H52" s="166"/>
      <c r="I52" s="166"/>
      <c r="J52" s="168"/>
      <c r="K52" s="184"/>
      <c r="L52" s="173"/>
      <c r="M52" s="174"/>
      <c r="N52" s="173"/>
      <c r="O52" s="166"/>
      <c r="P52" s="199"/>
      <c r="Q52" s="175">
        <f t="shared" si="1"/>
        <v>999</v>
      </c>
      <c r="R52" s="167"/>
    </row>
    <row r="53" spans="1:18" s="33" customFormat="1" ht="18.75" customHeight="1">
      <c r="A53" s="42">
        <v>47</v>
      </c>
      <c r="B53" s="199"/>
      <c r="C53" s="199"/>
      <c r="D53" s="199"/>
      <c r="E53" s="199"/>
      <c r="F53" s="199"/>
      <c r="G53" s="203"/>
      <c r="H53" s="166"/>
      <c r="I53" s="166"/>
      <c r="J53" s="168"/>
      <c r="K53" s="184"/>
      <c r="L53" s="173"/>
      <c r="M53" s="174"/>
      <c r="N53" s="173"/>
      <c r="O53" s="166"/>
      <c r="P53" s="199"/>
      <c r="Q53" s="175">
        <f t="shared" si="1"/>
        <v>999</v>
      </c>
      <c r="R53" s="167"/>
    </row>
    <row r="54" spans="1:18" s="33" customFormat="1" ht="18.75" customHeight="1">
      <c r="A54" s="42">
        <v>48</v>
      </c>
      <c r="B54" s="199"/>
      <c r="C54" s="199"/>
      <c r="D54" s="199"/>
      <c r="E54" s="199"/>
      <c r="F54" s="199"/>
      <c r="G54" s="203"/>
      <c r="H54" s="166"/>
      <c r="I54" s="166"/>
      <c r="J54" s="168"/>
      <c r="K54" s="184"/>
      <c r="L54" s="173"/>
      <c r="M54" s="174"/>
      <c r="N54" s="173"/>
      <c r="O54" s="166"/>
      <c r="P54" s="199"/>
      <c r="Q54" s="175">
        <f t="shared" si="1"/>
        <v>999</v>
      </c>
      <c r="R54" s="167"/>
    </row>
    <row r="55" spans="1:18" s="33" customFormat="1" ht="18.75" customHeight="1">
      <c r="A55" s="42">
        <v>49</v>
      </c>
      <c r="B55" s="199"/>
      <c r="C55" s="199"/>
      <c r="D55" s="199"/>
      <c r="E55" s="199"/>
      <c r="F55" s="199"/>
      <c r="G55" s="203"/>
      <c r="H55" s="166"/>
      <c r="I55" s="166"/>
      <c r="J55" s="168"/>
      <c r="K55" s="184"/>
      <c r="L55" s="173"/>
      <c r="M55" s="174"/>
      <c r="N55" s="173"/>
      <c r="O55" s="166"/>
      <c r="P55" s="199"/>
      <c r="Q55" s="175">
        <f t="shared" si="1"/>
        <v>999</v>
      </c>
      <c r="R55" s="167"/>
    </row>
    <row r="56" spans="1:18" s="33" customFormat="1" ht="18.75" customHeight="1">
      <c r="A56" s="42">
        <v>50</v>
      </c>
      <c r="B56" s="199"/>
      <c r="C56" s="199"/>
      <c r="D56" s="199"/>
      <c r="E56" s="199"/>
      <c r="F56" s="199"/>
      <c r="G56" s="203"/>
      <c r="H56" s="166"/>
      <c r="I56" s="166"/>
      <c r="J56" s="168"/>
      <c r="K56" s="184"/>
      <c r="L56" s="173"/>
      <c r="M56" s="174"/>
      <c r="N56" s="173"/>
      <c r="O56" s="166"/>
      <c r="P56" s="199"/>
      <c r="Q56" s="175">
        <f t="shared" si="1"/>
        <v>999</v>
      </c>
      <c r="R56" s="167"/>
    </row>
    <row r="57" spans="1:18" s="33" customFormat="1" ht="18.75" customHeight="1">
      <c r="A57" s="42">
        <v>51</v>
      </c>
      <c r="B57" s="199"/>
      <c r="C57" s="199"/>
      <c r="D57" s="199"/>
      <c r="E57" s="199"/>
      <c r="F57" s="199"/>
      <c r="G57" s="201"/>
      <c r="H57" s="166"/>
      <c r="I57" s="166"/>
      <c r="J57" s="168"/>
      <c r="K57" s="184"/>
      <c r="L57" s="173"/>
      <c r="M57" s="174"/>
      <c r="N57" s="173"/>
      <c r="O57" s="166"/>
      <c r="P57" s="199"/>
      <c r="Q57" s="175">
        <f t="shared" si="1"/>
        <v>999</v>
      </c>
      <c r="R57" s="167"/>
    </row>
    <row r="58" spans="1:18" s="33" customFormat="1" ht="18.75" customHeight="1">
      <c r="A58" s="42">
        <v>52</v>
      </c>
      <c r="B58" s="199"/>
      <c r="C58" s="199"/>
      <c r="D58" s="199"/>
      <c r="E58" s="199"/>
      <c r="F58" s="199"/>
      <c r="G58" s="203"/>
      <c r="H58" s="166"/>
      <c r="I58" s="166"/>
      <c r="J58" s="168"/>
      <c r="K58" s="184"/>
      <c r="L58" s="173"/>
      <c r="M58" s="174"/>
      <c r="N58" s="173"/>
      <c r="O58" s="166"/>
      <c r="P58" s="199"/>
      <c r="Q58" s="175">
        <f t="shared" si="1"/>
        <v>999</v>
      </c>
      <c r="R58" s="167"/>
    </row>
    <row r="59" spans="1:18" s="33" customFormat="1" ht="18.75" customHeight="1">
      <c r="A59" s="42">
        <v>53</v>
      </c>
      <c r="B59" s="199"/>
      <c r="C59" s="199"/>
      <c r="D59" s="199"/>
      <c r="E59" s="199"/>
      <c r="F59" s="199"/>
      <c r="G59" s="203"/>
      <c r="H59" s="166"/>
      <c r="I59" s="166"/>
      <c r="J59" s="168"/>
      <c r="K59" s="184"/>
      <c r="L59" s="173"/>
      <c r="M59" s="174"/>
      <c r="N59" s="173"/>
      <c r="O59" s="166"/>
      <c r="P59" s="199"/>
      <c r="Q59" s="175">
        <f t="shared" si="1"/>
        <v>999</v>
      </c>
      <c r="R59" s="167"/>
    </row>
    <row r="60" spans="1:18" s="33" customFormat="1" ht="18.75" customHeight="1">
      <c r="A60" s="42">
        <v>54</v>
      </c>
      <c r="B60" s="199"/>
      <c r="C60" s="199"/>
      <c r="D60" s="199"/>
      <c r="E60" s="199"/>
      <c r="F60" s="199"/>
      <c r="G60" s="201"/>
      <c r="H60" s="166"/>
      <c r="I60" s="166"/>
      <c r="J60" s="168"/>
      <c r="K60" s="184"/>
      <c r="L60" s="173"/>
      <c r="M60" s="174"/>
      <c r="N60" s="173"/>
      <c r="O60" s="166"/>
      <c r="P60" s="199"/>
      <c r="Q60" s="175">
        <f t="shared" si="1"/>
        <v>999</v>
      </c>
      <c r="R60" s="167"/>
    </row>
    <row r="61" spans="1:18" s="33" customFormat="1" ht="18.75" customHeight="1">
      <c r="A61" s="42">
        <v>55</v>
      </c>
      <c r="B61" s="199"/>
      <c r="C61" s="199"/>
      <c r="D61" s="199"/>
      <c r="E61" s="199"/>
      <c r="F61" s="199"/>
      <c r="G61" s="201"/>
      <c r="H61" s="166"/>
      <c r="I61" s="166"/>
      <c r="J61" s="168"/>
      <c r="K61" s="184"/>
      <c r="L61" s="173"/>
      <c r="M61" s="174"/>
      <c r="N61" s="173"/>
      <c r="O61" s="166"/>
      <c r="P61" s="199"/>
      <c r="Q61" s="175">
        <f t="shared" si="1"/>
        <v>999</v>
      </c>
      <c r="R61" s="167"/>
    </row>
    <row r="62" spans="1:18" s="33" customFormat="1" ht="18.75" customHeight="1">
      <c r="A62" s="42">
        <v>56</v>
      </c>
      <c r="B62" s="199"/>
      <c r="C62" s="199"/>
      <c r="D62" s="199"/>
      <c r="E62" s="199"/>
      <c r="F62" s="199"/>
      <c r="G62" s="201"/>
      <c r="H62" s="166"/>
      <c r="I62" s="166"/>
      <c r="J62" s="168"/>
      <c r="K62" s="184"/>
      <c r="L62" s="173"/>
      <c r="M62" s="174"/>
      <c r="N62" s="173"/>
      <c r="O62" s="166"/>
      <c r="P62" s="199"/>
      <c r="Q62" s="175">
        <f t="shared" si="1"/>
        <v>999</v>
      </c>
      <c r="R62" s="167"/>
    </row>
    <row r="63" spans="1:18" s="33" customFormat="1" ht="18.75" customHeight="1">
      <c r="A63" s="42">
        <v>57</v>
      </c>
      <c r="B63" s="199"/>
      <c r="C63" s="199"/>
      <c r="D63" s="199"/>
      <c r="E63" s="199"/>
      <c r="F63" s="199"/>
      <c r="G63" s="203"/>
      <c r="H63" s="166"/>
      <c r="I63" s="166"/>
      <c r="J63" s="168"/>
      <c r="K63" s="184"/>
      <c r="L63" s="173"/>
      <c r="M63" s="174"/>
      <c r="N63" s="173"/>
      <c r="O63" s="166"/>
      <c r="P63" s="199"/>
      <c r="Q63" s="175">
        <f t="shared" si="1"/>
        <v>999</v>
      </c>
      <c r="R63" s="167"/>
    </row>
    <row r="64" spans="1:18" s="33" customFormat="1" ht="18.75" customHeight="1">
      <c r="A64" s="42">
        <v>58</v>
      </c>
      <c r="B64" s="199"/>
      <c r="C64" s="199"/>
      <c r="D64" s="199"/>
      <c r="E64" s="199"/>
      <c r="F64" s="199"/>
      <c r="G64" s="201"/>
      <c r="H64" s="166"/>
      <c r="I64" s="166"/>
      <c r="J64" s="168"/>
      <c r="K64" s="184"/>
      <c r="L64" s="173"/>
      <c r="M64" s="174"/>
      <c r="N64" s="173"/>
      <c r="O64" s="166"/>
      <c r="P64" s="199"/>
      <c r="Q64" s="175">
        <f t="shared" si="1"/>
        <v>999</v>
      </c>
      <c r="R64" s="167"/>
    </row>
    <row r="65" spans="1:18" s="33" customFormat="1" ht="18.75" customHeight="1">
      <c r="A65" s="42">
        <v>59</v>
      </c>
      <c r="B65" s="199"/>
      <c r="C65" s="199"/>
      <c r="D65" s="199"/>
      <c r="E65" s="199"/>
      <c r="F65" s="199"/>
      <c r="G65" s="201"/>
      <c r="H65" s="166"/>
      <c r="I65" s="166"/>
      <c r="J65" s="168"/>
      <c r="K65" s="184"/>
      <c r="L65" s="173"/>
      <c r="M65" s="174"/>
      <c r="N65" s="173"/>
      <c r="O65" s="166"/>
      <c r="P65" s="199"/>
      <c r="Q65" s="175">
        <f t="shared" si="1"/>
        <v>999</v>
      </c>
      <c r="R65" s="167"/>
    </row>
    <row r="66" spans="1:18" s="33" customFormat="1" ht="18.75" customHeight="1">
      <c r="A66" s="42">
        <v>60</v>
      </c>
      <c r="B66" s="199"/>
      <c r="C66" s="199"/>
      <c r="D66" s="199"/>
      <c r="E66" s="199"/>
      <c r="F66" s="199"/>
      <c r="G66" s="201"/>
      <c r="H66" s="166"/>
      <c r="I66" s="166"/>
      <c r="J66" s="168"/>
      <c r="K66" s="184"/>
      <c r="L66" s="173"/>
      <c r="M66" s="174"/>
      <c r="N66" s="173"/>
      <c r="O66" s="166"/>
      <c r="P66" s="199"/>
      <c r="Q66" s="175">
        <f t="shared" si="1"/>
        <v>999</v>
      </c>
      <c r="R66" s="167"/>
    </row>
    <row r="67" spans="1:18" s="33" customFormat="1" ht="18.75" customHeight="1">
      <c r="A67" s="42">
        <v>61</v>
      </c>
      <c r="B67" s="199"/>
      <c r="C67" s="199"/>
      <c r="D67" s="199"/>
      <c r="E67" s="199"/>
      <c r="F67" s="199"/>
      <c r="G67" s="201"/>
      <c r="H67" s="166"/>
      <c r="I67" s="166"/>
      <c r="J67" s="168"/>
      <c r="K67" s="184"/>
      <c r="L67" s="173"/>
      <c r="M67" s="174"/>
      <c r="N67" s="173"/>
      <c r="O67" s="166"/>
      <c r="P67" s="199"/>
      <c r="Q67" s="175">
        <f t="shared" si="1"/>
        <v>999</v>
      </c>
      <c r="R67" s="167"/>
    </row>
    <row r="68" spans="1:18" s="33" customFormat="1" ht="18.75" customHeight="1">
      <c r="A68" s="42">
        <v>62</v>
      </c>
      <c r="B68" s="199"/>
      <c r="C68" s="199"/>
      <c r="D68" s="199"/>
      <c r="E68" s="199"/>
      <c r="F68" s="199"/>
      <c r="G68" s="201"/>
      <c r="H68" s="166"/>
      <c r="I68" s="166"/>
      <c r="J68" s="168"/>
      <c r="K68" s="184"/>
      <c r="L68" s="173"/>
      <c r="M68" s="174"/>
      <c r="N68" s="173"/>
      <c r="O68" s="166"/>
      <c r="P68" s="199"/>
      <c r="Q68" s="175">
        <f t="shared" si="1"/>
        <v>999</v>
      </c>
      <c r="R68" s="167"/>
    </row>
    <row r="69" spans="1:18" s="33" customFormat="1" ht="18.75" customHeight="1">
      <c r="A69" s="42">
        <v>63</v>
      </c>
      <c r="B69" s="199"/>
      <c r="C69" s="199"/>
      <c r="D69" s="199"/>
      <c r="E69" s="199"/>
      <c r="F69" s="199"/>
      <c r="G69" s="201"/>
      <c r="H69" s="166"/>
      <c r="I69" s="166"/>
      <c r="J69" s="168"/>
      <c r="K69" s="184"/>
      <c r="L69" s="173"/>
      <c r="M69" s="174"/>
      <c r="N69" s="173"/>
      <c r="O69" s="166"/>
      <c r="P69" s="199"/>
      <c r="Q69" s="175">
        <f t="shared" si="1"/>
        <v>999</v>
      </c>
      <c r="R69" s="167"/>
    </row>
    <row r="70" spans="1:18" s="33" customFormat="1" ht="18.75" customHeight="1">
      <c r="A70" s="42">
        <v>64</v>
      </c>
      <c r="B70" s="199"/>
      <c r="C70" s="199"/>
      <c r="D70" s="199"/>
      <c r="E70" s="199"/>
      <c r="F70" s="199"/>
      <c r="G70" s="203"/>
      <c r="H70" s="166"/>
      <c r="I70" s="166"/>
      <c r="J70" s="168"/>
      <c r="K70" s="184"/>
      <c r="L70" s="173"/>
      <c r="M70" s="174"/>
      <c r="N70" s="173"/>
      <c r="O70" s="166"/>
      <c r="P70" s="199"/>
      <c r="Q70" s="175">
        <f t="shared" si="1"/>
        <v>999</v>
      </c>
      <c r="R70" s="167"/>
    </row>
    <row r="71" spans="1:18" s="33" customFormat="1" ht="18.75" customHeight="1">
      <c r="A71" s="42">
        <v>65</v>
      </c>
      <c r="B71" s="199"/>
      <c r="C71" s="199"/>
      <c r="D71" s="199"/>
      <c r="E71" s="199"/>
      <c r="F71" s="199"/>
      <c r="G71" s="203"/>
      <c r="H71" s="166"/>
      <c r="I71" s="166"/>
      <c r="J71" s="168"/>
      <c r="K71" s="184"/>
      <c r="L71" s="173"/>
      <c r="M71" s="174"/>
      <c r="N71" s="173"/>
      <c r="O71" s="166"/>
      <c r="P71" s="199"/>
      <c r="Q71" s="175">
        <f aca="true" t="shared" si="2" ref="Q71:Q102">IF(O71="DA",1,IF(O71="WC",2,IF(O71="SE",3,IF(O71="Q",4,IF(O71="LL",5,999)))))</f>
        <v>999</v>
      </c>
      <c r="R71" s="167"/>
    </row>
    <row r="72" spans="1:18" s="33" customFormat="1" ht="18.75" customHeight="1">
      <c r="A72" s="42">
        <v>66</v>
      </c>
      <c r="B72" s="199"/>
      <c r="C72" s="199"/>
      <c r="D72" s="199"/>
      <c r="E72" s="199"/>
      <c r="F72" s="199"/>
      <c r="G72" s="201"/>
      <c r="H72" s="166"/>
      <c r="I72" s="166"/>
      <c r="J72" s="168"/>
      <c r="K72" s="184"/>
      <c r="L72" s="173"/>
      <c r="M72" s="174"/>
      <c r="N72" s="173"/>
      <c r="O72" s="166"/>
      <c r="P72" s="199"/>
      <c r="Q72" s="175">
        <f t="shared" si="2"/>
        <v>999</v>
      </c>
      <c r="R72" s="167"/>
    </row>
    <row r="73" spans="1:18" s="33" customFormat="1" ht="18.75" customHeight="1">
      <c r="A73" s="42">
        <v>67</v>
      </c>
      <c r="B73" s="199"/>
      <c r="C73" s="199"/>
      <c r="D73" s="199"/>
      <c r="E73" s="199"/>
      <c r="F73" s="199"/>
      <c r="G73" s="203"/>
      <c r="H73" s="166"/>
      <c r="I73" s="166"/>
      <c r="J73" s="168"/>
      <c r="K73" s="184"/>
      <c r="L73" s="173"/>
      <c r="M73" s="174"/>
      <c r="N73" s="173"/>
      <c r="O73" s="166"/>
      <c r="P73" s="199"/>
      <c r="Q73" s="175">
        <f t="shared" si="2"/>
        <v>999</v>
      </c>
      <c r="R73" s="167"/>
    </row>
    <row r="74" spans="1:18" s="33" customFormat="1" ht="18.75" customHeight="1">
      <c r="A74" s="42">
        <v>68</v>
      </c>
      <c r="B74" s="199"/>
      <c r="C74" s="199"/>
      <c r="D74" s="199"/>
      <c r="E74" s="199"/>
      <c r="F74" s="199"/>
      <c r="G74" s="203"/>
      <c r="H74" s="166"/>
      <c r="I74" s="166"/>
      <c r="J74" s="168"/>
      <c r="K74" s="184"/>
      <c r="L74" s="173"/>
      <c r="M74" s="174"/>
      <c r="N74" s="173"/>
      <c r="O74" s="166"/>
      <c r="P74" s="199"/>
      <c r="Q74" s="175">
        <f t="shared" si="2"/>
        <v>999</v>
      </c>
      <c r="R74" s="167"/>
    </row>
    <row r="75" spans="1:18" s="33" customFormat="1" ht="18.75" customHeight="1">
      <c r="A75" s="42">
        <v>69</v>
      </c>
      <c r="B75" s="199"/>
      <c r="C75" s="199"/>
      <c r="D75" s="199"/>
      <c r="E75" s="199"/>
      <c r="F75" s="199"/>
      <c r="G75" s="201"/>
      <c r="H75" s="166"/>
      <c r="I75" s="166"/>
      <c r="J75" s="168"/>
      <c r="K75" s="184"/>
      <c r="L75" s="173"/>
      <c r="M75" s="174"/>
      <c r="N75" s="173"/>
      <c r="O75" s="166"/>
      <c r="P75" s="199"/>
      <c r="Q75" s="175">
        <f t="shared" si="2"/>
        <v>999</v>
      </c>
      <c r="R75" s="167"/>
    </row>
    <row r="76" spans="1:18" s="33" customFormat="1" ht="18.75" customHeight="1">
      <c r="A76" s="42">
        <v>70</v>
      </c>
      <c r="B76" s="199"/>
      <c r="C76" s="199"/>
      <c r="D76" s="199"/>
      <c r="E76" s="199"/>
      <c r="F76" s="199"/>
      <c r="G76" s="203"/>
      <c r="H76" s="166"/>
      <c r="I76" s="166"/>
      <c r="J76" s="168"/>
      <c r="K76" s="184"/>
      <c r="L76" s="173"/>
      <c r="M76" s="174"/>
      <c r="N76" s="173"/>
      <c r="O76" s="166"/>
      <c r="P76" s="199"/>
      <c r="Q76" s="175">
        <f t="shared" si="2"/>
        <v>999</v>
      </c>
      <c r="R76" s="167"/>
    </row>
    <row r="77" spans="1:18" s="33" customFormat="1" ht="18.75" customHeight="1">
      <c r="A77" s="42">
        <v>71</v>
      </c>
      <c r="B77" s="199"/>
      <c r="C77" s="199"/>
      <c r="D77" s="199"/>
      <c r="E77" s="199"/>
      <c r="F77" s="199"/>
      <c r="G77" s="203"/>
      <c r="H77" s="166"/>
      <c r="I77" s="166"/>
      <c r="J77" s="168"/>
      <c r="K77" s="184"/>
      <c r="L77" s="173"/>
      <c r="M77" s="174"/>
      <c r="N77" s="173"/>
      <c r="O77" s="166"/>
      <c r="P77" s="199"/>
      <c r="Q77" s="175">
        <f t="shared" si="2"/>
        <v>999</v>
      </c>
      <c r="R77" s="167"/>
    </row>
    <row r="78" spans="1:18" s="33" customFormat="1" ht="18.75" customHeight="1">
      <c r="A78" s="42">
        <v>72</v>
      </c>
      <c r="B78" s="199"/>
      <c r="C78" s="199"/>
      <c r="D78" s="199"/>
      <c r="E78" s="199"/>
      <c r="F78" s="199"/>
      <c r="G78" s="201"/>
      <c r="H78" s="166"/>
      <c r="I78" s="166"/>
      <c r="J78" s="168"/>
      <c r="K78" s="184"/>
      <c r="L78" s="173"/>
      <c r="M78" s="174"/>
      <c r="N78" s="173"/>
      <c r="O78" s="166"/>
      <c r="P78" s="199"/>
      <c r="Q78" s="175">
        <f t="shared" si="2"/>
        <v>999</v>
      </c>
      <c r="R78" s="167"/>
    </row>
    <row r="79" spans="1:18" s="33" customFormat="1" ht="18.75" customHeight="1">
      <c r="A79" s="42">
        <v>73</v>
      </c>
      <c r="B79" s="199"/>
      <c r="C79" s="199"/>
      <c r="D79" s="199"/>
      <c r="E79" s="199"/>
      <c r="F79" s="199"/>
      <c r="G79" s="201"/>
      <c r="H79" s="166"/>
      <c r="I79" s="166"/>
      <c r="J79" s="168"/>
      <c r="K79" s="184"/>
      <c r="L79" s="173"/>
      <c r="M79" s="174"/>
      <c r="N79" s="173"/>
      <c r="O79" s="166"/>
      <c r="P79" s="199"/>
      <c r="Q79" s="175">
        <f t="shared" si="2"/>
        <v>999</v>
      </c>
      <c r="R79" s="167"/>
    </row>
    <row r="80" spans="1:18" s="33" customFormat="1" ht="18.75" customHeight="1">
      <c r="A80" s="42">
        <v>74</v>
      </c>
      <c r="B80" s="199"/>
      <c r="C80" s="199"/>
      <c r="D80" s="199"/>
      <c r="E80" s="199"/>
      <c r="F80" s="199"/>
      <c r="G80" s="203"/>
      <c r="H80" s="166"/>
      <c r="I80" s="166"/>
      <c r="J80" s="168"/>
      <c r="K80" s="184"/>
      <c r="L80" s="173"/>
      <c r="M80" s="174"/>
      <c r="N80" s="173"/>
      <c r="O80" s="166"/>
      <c r="P80" s="199"/>
      <c r="Q80" s="175">
        <f t="shared" si="2"/>
        <v>999</v>
      </c>
      <c r="R80" s="167"/>
    </row>
    <row r="81" spans="1:18" s="33" customFormat="1" ht="18.75" customHeight="1">
      <c r="A81" s="42">
        <v>75</v>
      </c>
      <c r="B81" s="199"/>
      <c r="C81" s="199"/>
      <c r="D81" s="199"/>
      <c r="E81" s="199"/>
      <c r="F81" s="199"/>
      <c r="G81" s="201"/>
      <c r="H81" s="166"/>
      <c r="I81" s="166"/>
      <c r="J81" s="168"/>
      <c r="K81" s="184"/>
      <c r="L81" s="173"/>
      <c r="M81" s="174"/>
      <c r="N81" s="173"/>
      <c r="O81" s="166"/>
      <c r="P81" s="199"/>
      <c r="Q81" s="175">
        <f t="shared" si="2"/>
        <v>999</v>
      </c>
      <c r="R81" s="167"/>
    </row>
    <row r="82" spans="1:18" s="33" customFormat="1" ht="18.75" customHeight="1">
      <c r="A82" s="42">
        <v>76</v>
      </c>
      <c r="B82" s="199"/>
      <c r="C82" s="199"/>
      <c r="D82" s="199"/>
      <c r="E82" s="199"/>
      <c r="F82" s="199"/>
      <c r="G82" s="201"/>
      <c r="H82" s="166"/>
      <c r="I82" s="166"/>
      <c r="J82" s="168"/>
      <c r="K82" s="184"/>
      <c r="L82" s="173"/>
      <c r="M82" s="174"/>
      <c r="N82" s="173"/>
      <c r="O82" s="166"/>
      <c r="P82" s="199"/>
      <c r="Q82" s="175">
        <f t="shared" si="2"/>
        <v>999</v>
      </c>
      <c r="R82" s="167"/>
    </row>
    <row r="83" spans="1:18" s="33" customFormat="1" ht="18.75" customHeight="1">
      <c r="A83" s="42">
        <v>77</v>
      </c>
      <c r="B83" s="199"/>
      <c r="C83" s="199"/>
      <c r="D83" s="199"/>
      <c r="E83" s="199"/>
      <c r="F83" s="199"/>
      <c r="G83" s="201"/>
      <c r="H83" s="166"/>
      <c r="I83" s="166"/>
      <c r="J83" s="168"/>
      <c r="K83" s="184"/>
      <c r="L83" s="173"/>
      <c r="M83" s="174"/>
      <c r="N83" s="173"/>
      <c r="O83" s="166"/>
      <c r="P83" s="199"/>
      <c r="Q83" s="175">
        <f t="shared" si="2"/>
        <v>999</v>
      </c>
      <c r="R83" s="167"/>
    </row>
    <row r="84" spans="1:18" s="33" customFormat="1" ht="18.75" customHeight="1">
      <c r="A84" s="42">
        <v>78</v>
      </c>
      <c r="B84" s="199"/>
      <c r="C84" s="199"/>
      <c r="D84" s="199"/>
      <c r="E84" s="199"/>
      <c r="F84" s="199"/>
      <c r="G84" s="201"/>
      <c r="H84" s="166"/>
      <c r="I84" s="166"/>
      <c r="J84" s="168"/>
      <c r="K84" s="184"/>
      <c r="L84" s="173"/>
      <c r="M84" s="174"/>
      <c r="N84" s="173"/>
      <c r="O84" s="166"/>
      <c r="P84" s="199"/>
      <c r="Q84" s="175">
        <f t="shared" si="2"/>
        <v>999</v>
      </c>
      <c r="R84" s="167"/>
    </row>
    <row r="85" spans="1:18" s="33" customFormat="1" ht="18.75" customHeight="1">
      <c r="A85" s="42">
        <v>79</v>
      </c>
      <c r="B85" s="199"/>
      <c r="C85" s="199"/>
      <c r="D85" s="199"/>
      <c r="E85" s="199"/>
      <c r="F85" s="199"/>
      <c r="G85" s="203"/>
      <c r="H85" s="166"/>
      <c r="I85" s="166"/>
      <c r="J85" s="168"/>
      <c r="K85" s="184"/>
      <c r="L85" s="173"/>
      <c r="M85" s="174"/>
      <c r="N85" s="173"/>
      <c r="O85" s="166"/>
      <c r="P85" s="199"/>
      <c r="Q85" s="175">
        <f t="shared" si="2"/>
        <v>999</v>
      </c>
      <c r="R85" s="167"/>
    </row>
    <row r="86" spans="1:18" s="33" customFormat="1" ht="18.75" customHeight="1">
      <c r="A86" s="42">
        <v>80</v>
      </c>
      <c r="B86" s="199"/>
      <c r="C86" s="199"/>
      <c r="D86" s="199"/>
      <c r="E86" s="199"/>
      <c r="F86" s="199"/>
      <c r="G86" s="203"/>
      <c r="H86" s="166"/>
      <c r="I86" s="166"/>
      <c r="J86" s="168"/>
      <c r="K86" s="184"/>
      <c r="L86" s="173"/>
      <c r="M86" s="174"/>
      <c r="N86" s="173"/>
      <c r="O86" s="166"/>
      <c r="P86" s="199"/>
      <c r="Q86" s="175">
        <f t="shared" si="2"/>
        <v>999</v>
      </c>
      <c r="R86" s="167"/>
    </row>
    <row r="87" spans="1:18" s="33" customFormat="1" ht="18.75" customHeight="1">
      <c r="A87" s="42">
        <v>81</v>
      </c>
      <c r="B87" s="199"/>
      <c r="C87" s="199"/>
      <c r="D87" s="199"/>
      <c r="E87" s="199"/>
      <c r="F87" s="199"/>
      <c r="G87" s="201"/>
      <c r="H87" s="166"/>
      <c r="I87" s="166"/>
      <c r="J87" s="168"/>
      <c r="K87" s="184"/>
      <c r="L87" s="173"/>
      <c r="M87" s="174"/>
      <c r="N87" s="173"/>
      <c r="O87" s="166"/>
      <c r="P87" s="199"/>
      <c r="Q87" s="175">
        <f t="shared" si="2"/>
        <v>999</v>
      </c>
      <c r="R87" s="167"/>
    </row>
    <row r="88" spans="1:18" s="33" customFormat="1" ht="18.75" customHeight="1">
      <c r="A88" s="42">
        <v>82</v>
      </c>
      <c r="B88" s="199"/>
      <c r="C88" s="199"/>
      <c r="D88" s="199"/>
      <c r="E88" s="199"/>
      <c r="F88" s="199"/>
      <c r="G88" s="201"/>
      <c r="H88" s="166"/>
      <c r="I88" s="166"/>
      <c r="J88" s="168"/>
      <c r="K88" s="184"/>
      <c r="L88" s="173"/>
      <c r="M88" s="174"/>
      <c r="N88" s="173"/>
      <c r="O88" s="166"/>
      <c r="P88" s="199"/>
      <c r="Q88" s="175">
        <f t="shared" si="2"/>
        <v>999</v>
      </c>
      <c r="R88" s="167"/>
    </row>
    <row r="89" spans="1:18" s="33" customFormat="1" ht="18.75" customHeight="1">
      <c r="A89" s="42">
        <v>83</v>
      </c>
      <c r="B89" s="202"/>
      <c r="C89" s="199"/>
      <c r="D89" s="199"/>
      <c r="E89" s="199"/>
      <c r="F89" s="199"/>
      <c r="G89" s="203"/>
      <c r="H89" s="166"/>
      <c r="I89" s="166"/>
      <c r="J89" s="168"/>
      <c r="K89" s="184"/>
      <c r="L89" s="173"/>
      <c r="M89" s="174"/>
      <c r="N89" s="173"/>
      <c r="O89" s="166"/>
      <c r="P89" s="199"/>
      <c r="Q89" s="175">
        <f t="shared" si="2"/>
        <v>999</v>
      </c>
      <c r="R89" s="167"/>
    </row>
    <row r="90" spans="1:18" s="33" customFormat="1" ht="18.75" customHeight="1">
      <c r="A90" s="42">
        <v>84</v>
      </c>
      <c r="B90" s="199"/>
      <c r="C90" s="199"/>
      <c r="D90" s="199"/>
      <c r="E90" s="199"/>
      <c r="F90" s="199"/>
      <c r="G90" s="203"/>
      <c r="H90" s="166"/>
      <c r="I90" s="166"/>
      <c r="J90" s="168"/>
      <c r="K90" s="184"/>
      <c r="L90" s="173"/>
      <c r="M90" s="174"/>
      <c r="N90" s="173"/>
      <c r="O90" s="166"/>
      <c r="P90" s="199"/>
      <c r="Q90" s="175">
        <f t="shared" si="2"/>
        <v>999</v>
      </c>
      <c r="R90" s="167"/>
    </row>
    <row r="91" spans="1:18" s="33" customFormat="1" ht="18.75" customHeight="1">
      <c r="A91" s="42">
        <v>85</v>
      </c>
      <c r="B91" s="199"/>
      <c r="C91" s="199"/>
      <c r="D91" s="199"/>
      <c r="E91" s="199"/>
      <c r="F91" s="199"/>
      <c r="G91" s="201"/>
      <c r="H91" s="166"/>
      <c r="I91" s="166"/>
      <c r="J91" s="168"/>
      <c r="K91" s="184"/>
      <c r="L91" s="173"/>
      <c r="M91" s="174"/>
      <c r="N91" s="173"/>
      <c r="O91" s="166"/>
      <c r="P91" s="199"/>
      <c r="Q91" s="175">
        <f t="shared" si="2"/>
        <v>999</v>
      </c>
      <c r="R91" s="167"/>
    </row>
    <row r="92" spans="1:18" s="33" customFormat="1" ht="18.75" customHeight="1">
      <c r="A92" s="42">
        <v>86</v>
      </c>
      <c r="B92" s="199"/>
      <c r="C92" s="199"/>
      <c r="D92" s="199"/>
      <c r="E92" s="199"/>
      <c r="F92" s="199"/>
      <c r="G92" s="201"/>
      <c r="H92" s="166"/>
      <c r="I92" s="166"/>
      <c r="J92" s="168"/>
      <c r="K92" s="184"/>
      <c r="L92" s="173"/>
      <c r="M92" s="174"/>
      <c r="N92" s="173"/>
      <c r="O92" s="166"/>
      <c r="P92" s="199"/>
      <c r="Q92" s="175">
        <f t="shared" si="2"/>
        <v>999</v>
      </c>
      <c r="R92" s="167"/>
    </row>
    <row r="93" spans="1:18" s="33" customFormat="1" ht="18.75" customHeight="1">
      <c r="A93" s="42">
        <v>87</v>
      </c>
      <c r="B93" s="199"/>
      <c r="C93" s="199"/>
      <c r="D93" s="199"/>
      <c r="E93" s="199"/>
      <c r="F93" s="199"/>
      <c r="G93" s="201"/>
      <c r="H93" s="166"/>
      <c r="I93" s="166"/>
      <c r="J93" s="168"/>
      <c r="K93" s="184"/>
      <c r="L93" s="173"/>
      <c r="M93" s="174"/>
      <c r="N93" s="173"/>
      <c r="O93" s="166"/>
      <c r="P93" s="199"/>
      <c r="Q93" s="175">
        <f t="shared" si="2"/>
        <v>999</v>
      </c>
      <c r="R93" s="167"/>
    </row>
    <row r="94" spans="1:18" s="33" customFormat="1" ht="18.75" customHeight="1">
      <c r="A94" s="42">
        <v>88</v>
      </c>
      <c r="B94" s="199"/>
      <c r="C94" s="199"/>
      <c r="D94" s="199"/>
      <c r="E94" s="199"/>
      <c r="F94" s="199"/>
      <c r="G94" s="203"/>
      <c r="H94" s="166"/>
      <c r="I94" s="166"/>
      <c r="J94" s="168"/>
      <c r="K94" s="184"/>
      <c r="L94" s="173"/>
      <c r="M94" s="174"/>
      <c r="N94" s="173"/>
      <c r="O94" s="166"/>
      <c r="P94" s="199"/>
      <c r="Q94" s="175">
        <f t="shared" si="2"/>
        <v>999</v>
      </c>
      <c r="R94" s="167"/>
    </row>
    <row r="95" spans="1:18" s="33" customFormat="1" ht="18.75" customHeight="1">
      <c r="A95" s="42">
        <v>89</v>
      </c>
      <c r="B95" s="199"/>
      <c r="C95" s="199"/>
      <c r="D95" s="199"/>
      <c r="E95" s="199"/>
      <c r="F95" s="199"/>
      <c r="G95" s="203"/>
      <c r="H95" s="166"/>
      <c r="I95" s="166"/>
      <c r="J95" s="168"/>
      <c r="K95" s="184"/>
      <c r="L95" s="173"/>
      <c r="M95" s="174"/>
      <c r="N95" s="173"/>
      <c r="O95" s="166"/>
      <c r="P95" s="199"/>
      <c r="Q95" s="175">
        <f t="shared" si="2"/>
        <v>999</v>
      </c>
      <c r="R95" s="167"/>
    </row>
    <row r="96" spans="1:18" s="33" customFormat="1" ht="18.75" customHeight="1">
      <c r="A96" s="42">
        <v>90</v>
      </c>
      <c r="B96" s="199"/>
      <c r="C96" s="199"/>
      <c r="D96" s="199"/>
      <c r="E96" s="199"/>
      <c r="F96" s="199"/>
      <c r="G96" s="201"/>
      <c r="H96" s="166"/>
      <c r="I96" s="166"/>
      <c r="J96" s="168"/>
      <c r="K96" s="184"/>
      <c r="L96" s="173"/>
      <c r="M96" s="174"/>
      <c r="N96" s="173"/>
      <c r="O96" s="166"/>
      <c r="P96" s="199"/>
      <c r="Q96" s="175">
        <f t="shared" si="2"/>
        <v>999</v>
      </c>
      <c r="R96" s="167"/>
    </row>
    <row r="97" spans="1:18" s="33" customFormat="1" ht="18.75" customHeight="1">
      <c r="A97" s="42">
        <v>91</v>
      </c>
      <c r="B97" s="199"/>
      <c r="C97" s="199"/>
      <c r="D97" s="199"/>
      <c r="E97" s="199"/>
      <c r="F97" s="199"/>
      <c r="G97" s="201"/>
      <c r="H97" s="166"/>
      <c r="I97" s="166"/>
      <c r="J97" s="168"/>
      <c r="K97" s="184"/>
      <c r="L97" s="173"/>
      <c r="M97" s="174"/>
      <c r="N97" s="173"/>
      <c r="O97" s="166"/>
      <c r="P97" s="199"/>
      <c r="Q97" s="175">
        <f t="shared" si="2"/>
        <v>999</v>
      </c>
      <c r="R97" s="167"/>
    </row>
    <row r="98" spans="1:18" s="33" customFormat="1" ht="18.75" customHeight="1">
      <c r="A98" s="42">
        <v>92</v>
      </c>
      <c r="B98" s="199"/>
      <c r="C98" s="199"/>
      <c r="D98" s="202"/>
      <c r="E98" s="202"/>
      <c r="F98" s="199"/>
      <c r="G98" s="203"/>
      <c r="H98" s="166"/>
      <c r="I98" s="166"/>
      <c r="J98" s="168"/>
      <c r="K98" s="184"/>
      <c r="L98" s="173"/>
      <c r="M98" s="174"/>
      <c r="N98" s="173"/>
      <c r="O98" s="166"/>
      <c r="P98" s="199"/>
      <c r="Q98" s="175">
        <f t="shared" si="2"/>
        <v>999</v>
      </c>
      <c r="R98" s="167"/>
    </row>
    <row r="99" spans="1:18" s="33" customFormat="1" ht="18.75" customHeight="1">
      <c r="A99" s="42">
        <v>93</v>
      </c>
      <c r="B99" s="204"/>
      <c r="C99" s="199"/>
      <c r="D99" s="205"/>
      <c r="E99" s="202"/>
      <c r="F99" s="199"/>
      <c r="G99" s="203"/>
      <c r="H99" s="166"/>
      <c r="I99" s="166"/>
      <c r="J99" s="168"/>
      <c r="K99" s="184"/>
      <c r="L99" s="173"/>
      <c r="M99" s="174"/>
      <c r="N99" s="173"/>
      <c r="O99" s="166"/>
      <c r="P99" s="199"/>
      <c r="Q99" s="175">
        <f t="shared" si="2"/>
        <v>999</v>
      </c>
      <c r="R99" s="167"/>
    </row>
    <row r="100" spans="1:18" s="33" customFormat="1" ht="18.75" customHeight="1">
      <c r="A100" s="42">
        <v>94</v>
      </c>
      <c r="Q100" s="175">
        <f t="shared" si="2"/>
        <v>999</v>
      </c>
      <c r="R100" s="167"/>
    </row>
    <row r="101" spans="1:18" s="33" customFormat="1" ht="18.75" customHeight="1">
      <c r="A101" s="42">
        <v>95</v>
      </c>
      <c r="Q101" s="175">
        <f t="shared" si="2"/>
        <v>999</v>
      </c>
      <c r="R101" s="167"/>
    </row>
    <row r="102" spans="1:18" s="33" customFormat="1" ht="18.75" customHeight="1">
      <c r="A102" s="42">
        <v>96</v>
      </c>
      <c r="Q102" s="175">
        <f t="shared" si="2"/>
        <v>999</v>
      </c>
      <c r="R102" s="167"/>
    </row>
    <row r="103" spans="1:18" s="33" customFormat="1" ht="18.75" customHeight="1">
      <c r="A103" s="42">
        <v>97</v>
      </c>
      <c r="Q103" s="175">
        <f aca="true" t="shared" si="3" ref="Q103:Q134">IF(O103="DA",1,IF(O103="WC",2,IF(O103="SE",3,IF(O103="Q",4,IF(O103="LL",5,999)))))</f>
        <v>999</v>
      </c>
      <c r="R103" s="167"/>
    </row>
    <row r="104" spans="1:18" s="33" customFormat="1" ht="18.75" customHeight="1">
      <c r="A104" s="42">
        <v>98</v>
      </c>
      <c r="Q104" s="175">
        <f t="shared" si="3"/>
        <v>999</v>
      </c>
      <c r="R104" s="167"/>
    </row>
    <row r="105" spans="1:18" s="33" customFormat="1" ht="18.75" customHeight="1">
      <c r="A105" s="42">
        <v>99</v>
      </c>
      <c r="Q105" s="175">
        <f t="shared" si="3"/>
        <v>999</v>
      </c>
      <c r="R105" s="167"/>
    </row>
    <row r="106" spans="1:18" s="33" customFormat="1" ht="18.75" customHeight="1">
      <c r="A106" s="42">
        <v>100</v>
      </c>
      <c r="Q106" s="175">
        <f t="shared" si="3"/>
        <v>999</v>
      </c>
      <c r="R106" s="167"/>
    </row>
    <row r="107" spans="1:18" s="33" customFormat="1" ht="18.75" customHeight="1">
      <c r="A107" s="42">
        <v>101</v>
      </c>
      <c r="Q107" s="175">
        <f t="shared" si="3"/>
        <v>999</v>
      </c>
      <c r="R107" s="167"/>
    </row>
    <row r="108" spans="1:18" s="33" customFormat="1" ht="18.75" customHeight="1">
      <c r="A108" s="42">
        <v>102</v>
      </c>
      <c r="Q108" s="175">
        <f t="shared" si="3"/>
        <v>999</v>
      </c>
      <c r="R108" s="167"/>
    </row>
    <row r="109" spans="1:18" s="33" customFormat="1" ht="18.75" customHeight="1">
      <c r="A109" s="42">
        <v>103</v>
      </c>
      <c r="Q109" s="175">
        <f t="shared" si="3"/>
        <v>999</v>
      </c>
      <c r="R109" s="167"/>
    </row>
    <row r="110" spans="1:18" s="33" customFormat="1" ht="18.75" customHeight="1">
      <c r="A110" s="42">
        <v>104</v>
      </c>
      <c r="Q110" s="175">
        <f t="shared" si="3"/>
        <v>999</v>
      </c>
      <c r="R110" s="167"/>
    </row>
    <row r="111" spans="1:18" s="33" customFormat="1" ht="18.75" customHeight="1">
      <c r="A111" s="42">
        <v>105</v>
      </c>
      <c r="Q111" s="175">
        <f t="shared" si="3"/>
        <v>999</v>
      </c>
      <c r="R111" s="167"/>
    </row>
    <row r="112" spans="1:18" s="33" customFormat="1" ht="18.75" customHeight="1">
      <c r="A112" s="42">
        <v>106</v>
      </c>
      <c r="Q112" s="175">
        <f t="shared" si="3"/>
        <v>999</v>
      </c>
      <c r="R112" s="167"/>
    </row>
    <row r="113" spans="1:18" s="33" customFormat="1" ht="18.75" customHeight="1">
      <c r="A113" s="42">
        <v>107</v>
      </c>
      <c r="Q113" s="175">
        <f t="shared" si="3"/>
        <v>999</v>
      </c>
      <c r="R113" s="167"/>
    </row>
    <row r="114" spans="1:18" s="33" customFormat="1" ht="18.75" customHeight="1">
      <c r="A114" s="42">
        <v>108</v>
      </c>
      <c r="Q114" s="175">
        <f t="shared" si="3"/>
        <v>999</v>
      </c>
      <c r="R114" s="167"/>
    </row>
    <row r="115" spans="1:18" s="33" customFormat="1" ht="18.75" customHeight="1">
      <c r="A115" s="42">
        <v>109</v>
      </c>
      <c r="Q115" s="175">
        <f t="shared" si="3"/>
        <v>999</v>
      </c>
      <c r="R115" s="167"/>
    </row>
    <row r="116" spans="1:18" s="33" customFormat="1" ht="18.75" customHeight="1">
      <c r="A116" s="42">
        <v>110</v>
      </c>
      <c r="Q116" s="175">
        <f t="shared" si="3"/>
        <v>999</v>
      </c>
      <c r="R116" s="167"/>
    </row>
    <row r="117" spans="1:18" s="33" customFormat="1" ht="18.75" customHeight="1">
      <c r="A117" s="42">
        <v>111</v>
      </c>
      <c r="Q117" s="175">
        <f t="shared" si="3"/>
        <v>999</v>
      </c>
      <c r="R117" s="167"/>
    </row>
    <row r="118" spans="1:18" s="33" customFormat="1" ht="18.75" customHeight="1">
      <c r="A118" s="42">
        <v>112</v>
      </c>
      <c r="Q118" s="175">
        <f t="shared" si="3"/>
        <v>999</v>
      </c>
      <c r="R118" s="167"/>
    </row>
    <row r="119" spans="1:18" s="33" customFormat="1" ht="18.75" customHeight="1">
      <c r="A119" s="42">
        <v>113</v>
      </c>
      <c r="Q119" s="175">
        <f t="shared" si="3"/>
        <v>999</v>
      </c>
      <c r="R119" s="167"/>
    </row>
    <row r="120" spans="1:18" s="33" customFormat="1" ht="18.75" customHeight="1">
      <c r="A120" s="42">
        <v>114</v>
      </c>
      <c r="Q120" s="175">
        <f t="shared" si="3"/>
        <v>999</v>
      </c>
      <c r="R120" s="167"/>
    </row>
    <row r="121" spans="1:18" s="33" customFormat="1" ht="18.75" customHeight="1">
      <c r="A121" s="42">
        <v>115</v>
      </c>
      <c r="Q121" s="175">
        <f t="shared" si="3"/>
        <v>999</v>
      </c>
      <c r="R121" s="167"/>
    </row>
    <row r="122" spans="1:18" s="33" customFormat="1" ht="18.75" customHeight="1">
      <c r="A122" s="42">
        <v>116</v>
      </c>
      <c r="Q122" s="175">
        <f t="shared" si="3"/>
        <v>999</v>
      </c>
      <c r="R122" s="167"/>
    </row>
    <row r="123" spans="1:18" s="33" customFormat="1" ht="18.75" customHeight="1">
      <c r="A123" s="42">
        <v>117</v>
      </c>
      <c r="Q123" s="175">
        <f t="shared" si="3"/>
        <v>999</v>
      </c>
      <c r="R123" s="167"/>
    </row>
    <row r="124" spans="1:18" s="33" customFormat="1" ht="18.75" customHeight="1">
      <c r="A124" s="42">
        <v>118</v>
      </c>
      <c r="Q124" s="175">
        <f t="shared" si="3"/>
        <v>999</v>
      </c>
      <c r="R124" s="167"/>
    </row>
    <row r="125" spans="1:18" s="33" customFormat="1" ht="18.75" customHeight="1">
      <c r="A125" s="42">
        <v>119</v>
      </c>
      <c r="Q125" s="175">
        <f t="shared" si="3"/>
        <v>999</v>
      </c>
      <c r="R125" s="167"/>
    </row>
    <row r="126" spans="1:18" s="33" customFormat="1" ht="18.75" customHeight="1">
      <c r="A126" s="42">
        <v>120</v>
      </c>
      <c r="Q126" s="175">
        <f t="shared" si="3"/>
        <v>999</v>
      </c>
      <c r="R126" s="167"/>
    </row>
    <row r="127" spans="1:18" s="33" customFormat="1" ht="18.75" customHeight="1">
      <c r="A127" s="42">
        <v>121</v>
      </c>
      <c r="Q127" s="175">
        <f t="shared" si="3"/>
        <v>999</v>
      </c>
      <c r="R127" s="167"/>
    </row>
    <row r="128" spans="1:18" s="33" customFormat="1" ht="18.75" customHeight="1">
      <c r="A128" s="42">
        <v>122</v>
      </c>
      <c r="Q128" s="175">
        <f t="shared" si="3"/>
        <v>999</v>
      </c>
      <c r="R128" s="167"/>
    </row>
    <row r="129" spans="1:18" s="33" customFormat="1" ht="18.75" customHeight="1">
      <c r="A129" s="42">
        <v>123</v>
      </c>
      <c r="Q129" s="175">
        <f t="shared" si="3"/>
        <v>999</v>
      </c>
      <c r="R129" s="167"/>
    </row>
    <row r="130" spans="1:18" s="33" customFormat="1" ht="18.75" customHeight="1">
      <c r="A130" s="42">
        <v>124</v>
      </c>
      <c r="Q130" s="175">
        <f t="shared" si="3"/>
        <v>999</v>
      </c>
      <c r="R130" s="167"/>
    </row>
    <row r="131" spans="1:18" s="33" customFormat="1" ht="18.75" customHeight="1">
      <c r="A131" s="42">
        <v>125</v>
      </c>
      <c r="Q131" s="175">
        <f t="shared" si="3"/>
        <v>999</v>
      </c>
      <c r="R131" s="167"/>
    </row>
    <row r="132" spans="1:18" s="33" customFormat="1" ht="18.75" customHeight="1">
      <c r="A132" s="42">
        <v>126</v>
      </c>
      <c r="Q132" s="175">
        <f t="shared" si="3"/>
        <v>999</v>
      </c>
      <c r="R132" s="167"/>
    </row>
    <row r="133" spans="1:18" s="33" customFormat="1" ht="18.75" customHeight="1">
      <c r="A133" s="42">
        <v>127</v>
      </c>
      <c r="Q133" s="175">
        <f t="shared" si="3"/>
        <v>999</v>
      </c>
      <c r="R133" s="167"/>
    </row>
    <row r="134" spans="1:18" s="33" customFormat="1" ht="18.75" customHeight="1">
      <c r="A134" s="42">
        <v>128</v>
      </c>
      <c r="Q134" s="175">
        <f t="shared" si="3"/>
        <v>999</v>
      </c>
      <c r="R134" s="167"/>
    </row>
  </sheetData>
  <sheetProtection/>
  <mergeCells count="1">
    <mergeCell ref="A5:B5"/>
  </mergeCells>
  <conditionalFormatting sqref="E7:E44">
    <cfRule type="expression" priority="23" dxfId="16" stopIfTrue="1">
      <formula>AND(ROUNDDOWN(($A$4-E7)/365.25,0)&lt;=13,G7&lt;&gt;"OK")</formula>
    </cfRule>
    <cfRule type="expression" priority="24" dxfId="15" stopIfTrue="1">
      <formula>AND(ROUNDDOWN(($A$4-E7)/365.25,0)&lt;=14,G7&lt;&gt;"OK")</formula>
    </cfRule>
    <cfRule type="expression" priority="25" dxfId="14" stopIfTrue="1">
      <formula>AND(ROUNDDOWN(($A$4-E7)/365.25,0)&lt;=17,G7&lt;&gt;"OK")</formula>
    </cfRule>
  </conditionalFormatting>
  <conditionalFormatting sqref="K7:K44">
    <cfRule type="cellIs" priority="26" dxfId="29" operator="equal" stopIfTrue="1">
      <formula>"Z"</formula>
    </cfRule>
  </conditionalFormatting>
  <conditionalFormatting sqref="K7:K99">
    <cfRule type="cellIs" priority="19" dxfId="29" operator="equal" stopIfTrue="1">
      <formula>"Z"</formula>
    </cfRule>
  </conditionalFormatting>
  <conditionalFormatting sqref="D8:E20">
    <cfRule type="expression" priority="13" dxfId="16" stopIfTrue="1">
      <formula>AND(ROUNDDOWN(($A$4-D8)/365.25,0)&lt;=13,F8&lt;&gt;"OK")</formula>
    </cfRule>
    <cfRule type="expression" priority="14" dxfId="15" stopIfTrue="1">
      <formula>AND(ROUNDDOWN(($A$4-D8)/365.25,0)&lt;=14,F8&lt;&gt;"OK")</formula>
    </cfRule>
    <cfRule type="expression" priority="15" dxfId="14" stopIfTrue="1">
      <formula>AND(ROUNDDOWN(($A$4-D8)/365.25,0)&lt;=17,F8&lt;&gt;"OK")</formula>
    </cfRule>
  </conditionalFormatting>
  <conditionalFormatting sqref="P8:P20">
    <cfRule type="expression" priority="10" dxfId="16" stopIfTrue="1">
      <formula>AND(ROUNDDOWN(($A$4-P8)/365.25,0)&lt;=13,R8&lt;&gt;"OK")</formula>
    </cfRule>
    <cfRule type="expression" priority="11" dxfId="15" stopIfTrue="1">
      <formula>AND(ROUNDDOWN(($A$4-P8)/365.25,0)&lt;=14,R8&lt;&gt;"OK")</formula>
    </cfRule>
    <cfRule type="expression" priority="12" dxfId="14" stopIfTrue="1">
      <formula>AND(ROUNDDOWN(($A$4-P8)/365.25,0)&lt;=17,R8&lt;&gt;"OK")</formula>
    </cfRule>
  </conditionalFormatting>
  <conditionalFormatting sqref="P8:P20">
    <cfRule type="expression" priority="7" dxfId="16" stopIfTrue="1">
      <formula>AND(ROUNDDOWN(($A$4-P8)/365.25,0)&lt;=13,R8&lt;&gt;"OK")</formula>
    </cfRule>
    <cfRule type="expression" priority="8" dxfId="15" stopIfTrue="1">
      <formula>AND(ROUNDDOWN(($A$4-P8)/365.25,0)&lt;=14,R8&lt;&gt;"OK")</formula>
    </cfRule>
    <cfRule type="expression" priority="9" dxfId="14" stopIfTrue="1">
      <formula>AND(ROUNDDOWN(($A$4-P8)/365.25,0)&lt;=17,R8&lt;&gt;"OK")</formula>
    </cfRule>
  </conditionalFormatting>
  <conditionalFormatting sqref="O8:O20">
    <cfRule type="expression" priority="4" dxfId="16" stopIfTrue="1">
      <formula>AND(ROUNDDOWN(($A$4-O8)/365.25,0)&lt;=13,Q8&lt;&gt;"OK")</formula>
    </cfRule>
    <cfRule type="expression" priority="5" dxfId="15" stopIfTrue="1">
      <formula>AND(ROUNDDOWN(($A$4-O8)/365.25,0)&lt;=14,Q8&lt;&gt;"OK")</formula>
    </cfRule>
    <cfRule type="expression" priority="6" dxfId="14" stopIfTrue="1">
      <formula>AND(ROUNDDOWN(($A$4-O8)/365.25,0)&lt;=17,Q8&lt;&gt;"OK")</formula>
    </cfRule>
  </conditionalFormatting>
  <conditionalFormatting sqref="O8:O20">
    <cfRule type="expression" priority="1" dxfId="16" stopIfTrue="1">
      <formula>AND(ROUNDDOWN(($A$4-O8)/365.25,0)&lt;=13,Q8&lt;&gt;"OK")</formula>
    </cfRule>
    <cfRule type="expression" priority="2" dxfId="15" stopIfTrue="1">
      <formula>AND(ROUNDDOWN(($A$4-O8)/365.25,0)&lt;=14,Q8&lt;&gt;"OK")</formula>
    </cfRule>
    <cfRule type="expression" priority="3" dxfId="14" stopIfTrue="1">
      <formula>AND(ROUNDDOWN(($A$4-O8)/365.25,0)&lt;=17,Q8&lt;&gt;"OK")</formula>
    </cfRule>
  </conditionalFormatting>
  <printOptions horizontalCentered="1"/>
  <pageMargins left="0.35433070866141736" right="0.35433070866141736" top="0.3937007874015748" bottom="0.3937007874015748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8">
    <pageSetUpPr fitToPage="1"/>
  </sheetPr>
  <dimension ref="A1:S67"/>
  <sheetViews>
    <sheetView showGridLines="0" showZeros="0" tabSelected="1" zoomScalePageLayoutView="0" workbookViewId="0" topLeftCell="A1">
      <selection activeCell="M43" sqref="M4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7.7109375" style="0" customWidth="1"/>
    <col min="7" max="7" width="5.8515625" style="0" customWidth="1"/>
    <col min="8" max="8" width="1.7109375" style="1" customWidth="1"/>
    <col min="9" max="9" width="10.7109375" style="14" customWidth="1"/>
    <col min="10" max="10" width="1.7109375" style="230" customWidth="1"/>
    <col min="11" max="11" width="10.7109375" style="14" customWidth="1"/>
    <col min="12" max="12" width="1.7109375" style="2" customWidth="1"/>
    <col min="13" max="13" width="10.7109375" style="14" customWidth="1"/>
    <col min="14" max="14" width="1.7109375" style="1" customWidth="1"/>
    <col min="15" max="15" width="10.7109375" style="14" customWidth="1"/>
    <col min="16" max="16" width="1.7109375" style="2" customWidth="1"/>
    <col min="17" max="17" width="9.140625" style="0" hidden="1" customWidth="1"/>
    <col min="18" max="18" width="8.7109375" style="0" customWidth="1"/>
    <col min="19" max="19" width="9.140625" style="0" hidden="1" customWidth="1"/>
  </cols>
  <sheetData>
    <row r="1" spans="1:16" s="4" customFormat="1" ht="21.75" customHeight="1">
      <c r="A1" s="189" t="str">
        <f>'Week SetUp'!$A$6</f>
        <v>五年級女單</v>
      </c>
      <c r="B1" s="5"/>
      <c r="C1" s="6"/>
      <c r="D1" s="6"/>
      <c r="E1" s="6"/>
      <c r="F1" s="6"/>
      <c r="G1" s="6"/>
      <c r="H1" s="7"/>
      <c r="I1" s="214" t="s">
        <v>47</v>
      </c>
      <c r="J1" s="215"/>
      <c r="K1" s="216"/>
      <c r="L1" s="7"/>
      <c r="M1" s="215" t="s">
        <v>39</v>
      </c>
      <c r="N1" s="7"/>
      <c r="O1" s="237"/>
      <c r="P1" s="9"/>
    </row>
    <row r="2" spans="1:16" s="3" customFormat="1" ht="12.75">
      <c r="A2" s="10" t="str">
        <f>'Week SetUp'!$A$8</f>
        <v>第十四屆福興盃全國大專暨青少年網球錦標賽</v>
      </c>
      <c r="B2" s="11"/>
      <c r="C2" s="12"/>
      <c r="D2" s="12"/>
      <c r="E2" s="12"/>
      <c r="F2" s="12"/>
      <c r="G2" s="12"/>
      <c r="H2" s="13"/>
      <c r="I2" s="217"/>
      <c r="J2" s="218"/>
      <c r="K2" s="216"/>
      <c r="L2" s="13"/>
      <c r="M2" s="231"/>
      <c r="N2" s="13"/>
      <c r="O2" s="231"/>
      <c r="P2" s="13"/>
    </row>
    <row r="3" spans="1:16" s="46" customFormat="1" ht="11.25" customHeight="1">
      <c r="A3" s="191" t="s">
        <v>31</v>
      </c>
      <c r="B3" s="124"/>
      <c r="C3" s="124"/>
      <c r="D3" s="124"/>
      <c r="E3" s="128"/>
      <c r="F3" s="191" t="s">
        <v>43</v>
      </c>
      <c r="G3" s="124"/>
      <c r="H3" s="129"/>
      <c r="I3" s="219" t="s">
        <v>32</v>
      </c>
      <c r="J3" s="220"/>
      <c r="K3" s="221"/>
      <c r="L3" s="130"/>
      <c r="M3" s="221"/>
      <c r="N3" s="129"/>
      <c r="O3" s="238"/>
      <c r="P3" s="192" t="s">
        <v>33</v>
      </c>
    </row>
    <row r="4" spans="1:16" s="30" customFormat="1" ht="11.25" customHeight="1" thickBot="1">
      <c r="A4" s="241" t="e">
        <f>'Week SetUp'!#REF!</f>
        <v>#REF!</v>
      </c>
      <c r="B4" s="241"/>
      <c r="C4" s="241"/>
      <c r="D4" s="28"/>
      <c r="E4" s="28"/>
      <c r="F4" s="28" t="str">
        <f>'Week SetUp'!$C$10</f>
        <v>中山網球場</v>
      </c>
      <c r="G4" s="28"/>
      <c r="H4" s="31"/>
      <c r="I4" s="222">
        <f>'Week SetUp'!$D$10</f>
        <v>0</v>
      </c>
      <c r="J4" s="223"/>
      <c r="K4" s="224" t="str">
        <f>'Week SetUp'!$A$12</f>
        <v>105/2/17~2/23</v>
      </c>
      <c r="L4" s="31"/>
      <c r="M4" s="232"/>
      <c r="N4" s="31"/>
      <c r="O4" s="232"/>
      <c r="P4" s="24" t="str">
        <f>'Week SetUp'!$E$10</f>
        <v>李朝裕</v>
      </c>
    </row>
    <row r="5" spans="1:16" s="32" customFormat="1" ht="9.75">
      <c r="A5" s="120"/>
      <c r="B5" s="121" t="s">
        <v>9</v>
      </c>
      <c r="C5" s="193" t="s">
        <v>34</v>
      </c>
      <c r="D5" s="193" t="s">
        <v>35</v>
      </c>
      <c r="E5" s="194" t="s">
        <v>36</v>
      </c>
      <c r="F5" s="118"/>
      <c r="G5" s="194" t="s">
        <v>37</v>
      </c>
      <c r="H5" s="122"/>
      <c r="I5" s="193" t="s">
        <v>38</v>
      </c>
      <c r="J5" s="122"/>
      <c r="K5" s="193" t="s">
        <v>40</v>
      </c>
      <c r="L5" s="122"/>
      <c r="M5" s="193" t="s">
        <v>41</v>
      </c>
      <c r="N5" s="122"/>
      <c r="O5" s="193" t="s">
        <v>42</v>
      </c>
      <c r="P5" s="119"/>
    </row>
    <row r="6" spans="1:16" s="32" customFormat="1" ht="3.75" customHeight="1" thickBot="1">
      <c r="A6" s="87"/>
      <c r="B6" s="110"/>
      <c r="C6" s="115"/>
      <c r="D6" s="110"/>
      <c r="E6" s="111"/>
      <c r="F6" s="112"/>
      <c r="G6" s="111"/>
      <c r="H6" s="113"/>
      <c r="I6" s="110"/>
      <c r="J6" s="113"/>
      <c r="K6" s="110"/>
      <c r="L6" s="113"/>
      <c r="M6" s="110"/>
      <c r="N6" s="113"/>
      <c r="O6" s="110"/>
      <c r="P6" s="114"/>
    </row>
    <row r="7" spans="1:19" s="41" customFormat="1" ht="10.5" customHeight="1">
      <c r="A7" s="88">
        <v>1</v>
      </c>
      <c r="B7" s="53">
        <f>IF($D7="","",VLOOKUP($D7,'五女準備名單'!$A$7:$P$22,15))</f>
        <v>0</v>
      </c>
      <c r="C7" s="53" t="str">
        <f>IF($D7="","",VLOOKUP($D7,'五女準備名單'!$A$7:$P$22,16))</f>
        <v>1</v>
      </c>
      <c r="D7" s="52">
        <v>1</v>
      </c>
      <c r="E7" s="176" t="str">
        <f>UPPER(IF($D7="","",VLOOKUP($D7,'五女準備名單'!$A$7:$P$22,2)))</f>
        <v>林芳安</v>
      </c>
      <c r="F7" s="176"/>
      <c r="G7" s="176" t="str">
        <f>IF($D7="","",VLOOKUP($D7,'五女準備名單'!$A$7:$P$22,4))</f>
        <v>國立屏東教大實小</v>
      </c>
      <c r="H7" s="62"/>
      <c r="I7" s="66"/>
      <c r="J7" s="66"/>
      <c r="K7" s="66"/>
      <c r="L7" s="63"/>
      <c r="M7" s="233"/>
      <c r="N7" s="48"/>
      <c r="O7" s="239"/>
      <c r="P7" s="71"/>
      <c r="Q7" s="58"/>
      <c r="S7" s="135" t="e">
        <f>#REF!</f>
        <v>#REF!</v>
      </c>
    </row>
    <row r="8" spans="1:19" s="41" customFormat="1" ht="9" customHeight="1">
      <c r="A8" s="89"/>
      <c r="B8" s="49"/>
      <c r="C8" s="49"/>
      <c r="D8" s="49"/>
      <c r="E8" s="51"/>
      <c r="F8" s="64"/>
      <c r="G8" s="134" t="s">
        <v>10</v>
      </c>
      <c r="H8" s="149"/>
      <c r="I8" s="62" t="s">
        <v>66</v>
      </c>
      <c r="J8" s="62"/>
      <c r="K8" s="66"/>
      <c r="L8" s="63"/>
      <c r="M8" s="233"/>
      <c r="N8" s="48"/>
      <c r="O8" s="239"/>
      <c r="P8" s="71"/>
      <c r="Q8" s="58"/>
      <c r="S8" s="136" t="e">
        <f>#REF!</f>
        <v>#REF!</v>
      </c>
    </row>
    <row r="9" spans="1:19" s="41" customFormat="1" ht="9" customHeight="1">
      <c r="A9" s="89">
        <v>2</v>
      </c>
      <c r="B9" s="53">
        <f>IF($D9="","",VLOOKUP($D9,'五女準備名單'!$A$7:$P$22,15))</f>
        <v>0</v>
      </c>
      <c r="C9" s="53">
        <f>IF($D9="","",VLOOKUP($D9,'五女準備名單'!$A$7:$P$22,16))</f>
        <v>0</v>
      </c>
      <c r="D9" s="52">
        <v>15</v>
      </c>
      <c r="E9" s="47" t="str">
        <f>UPPER(IF($D9="","",VLOOKUP($D9,'五女準備名單'!$A$7:$P$22,2)))</f>
        <v>BYE</v>
      </c>
      <c r="F9" s="47"/>
      <c r="G9" s="47">
        <f>IF($D9="","",VLOOKUP($D9,'五女準備名單'!$A$7:$P$22,4))</f>
        <v>0</v>
      </c>
      <c r="H9" s="65"/>
      <c r="I9" s="213"/>
      <c r="J9" s="225"/>
      <c r="K9" s="66"/>
      <c r="L9" s="63"/>
      <c r="M9" s="233"/>
      <c r="N9" s="48"/>
      <c r="O9" s="239"/>
      <c r="P9" s="71"/>
      <c r="Q9" s="58"/>
      <c r="S9" s="136" t="e">
        <f>#REF!</f>
        <v>#REF!</v>
      </c>
    </row>
    <row r="10" spans="1:19" s="41" customFormat="1" ht="9" customHeight="1">
      <c r="A10" s="89"/>
      <c r="B10" s="49"/>
      <c r="C10" s="49"/>
      <c r="D10" s="50"/>
      <c r="E10" s="51"/>
      <c r="F10" s="64"/>
      <c r="G10" s="63"/>
      <c r="H10" s="66"/>
      <c r="I10" s="226" t="s">
        <v>10</v>
      </c>
      <c r="J10" s="227"/>
      <c r="K10" s="62" t="s">
        <v>66</v>
      </c>
      <c r="L10" s="56"/>
      <c r="M10" s="234"/>
      <c r="N10" s="57"/>
      <c r="O10" s="239"/>
      <c r="P10" s="71"/>
      <c r="Q10" s="58"/>
      <c r="S10" s="136" t="e">
        <f>#REF!</f>
        <v>#REF!</v>
      </c>
    </row>
    <row r="11" spans="1:19" s="41" customFormat="1" ht="9" customHeight="1">
      <c r="A11" s="89">
        <v>3</v>
      </c>
      <c r="B11" s="53">
        <f>IF($D11="","",VLOOKUP($D11,'五女準備名單'!$A$7:$P$22,15))</f>
        <v>0</v>
      </c>
      <c r="C11" s="53">
        <f>IF($D11="","",VLOOKUP($D11,'五女準備名單'!$A$7:$P$22,16))</f>
        <v>0</v>
      </c>
      <c r="D11" s="52">
        <v>6</v>
      </c>
      <c r="E11" s="47" t="str">
        <f>UPPER(IF($D11="","",VLOOKUP($D11,'五女準備名單'!$A$7:$P$22,2)))</f>
        <v>王薇睿</v>
      </c>
      <c r="F11" s="47"/>
      <c r="G11" s="47" t="str">
        <f>IF($D11="","",VLOOKUP($D11,'五女準備名單'!$A$7:$P$22,4))</f>
        <v>市立三民區民族國小</v>
      </c>
      <c r="H11" s="62"/>
      <c r="I11" s="228"/>
      <c r="J11" s="225"/>
      <c r="K11" s="213">
        <v>60</v>
      </c>
      <c r="L11" s="132"/>
      <c r="M11" s="234"/>
      <c r="N11" s="57"/>
      <c r="O11" s="239"/>
      <c r="P11" s="71"/>
      <c r="Q11" s="58"/>
      <c r="S11" s="136" t="e">
        <f>#REF!</f>
        <v>#REF!</v>
      </c>
    </row>
    <row r="12" spans="1:19" s="41" customFormat="1" ht="9" customHeight="1">
      <c r="A12" s="89"/>
      <c r="B12" s="49"/>
      <c r="C12" s="49"/>
      <c r="D12" s="50">
        <v>10</v>
      </c>
      <c r="E12" s="51"/>
      <c r="F12" s="64"/>
      <c r="G12" s="134" t="s">
        <v>10</v>
      </c>
      <c r="H12" s="149"/>
      <c r="I12" s="62" t="s">
        <v>52</v>
      </c>
      <c r="J12" s="65"/>
      <c r="K12" s="228"/>
      <c r="L12" s="60"/>
      <c r="M12" s="234"/>
      <c r="N12" s="57"/>
      <c r="O12" s="239"/>
      <c r="P12" s="71"/>
      <c r="Q12" s="58"/>
      <c r="S12" s="136" t="e">
        <f>#REF!</f>
        <v>#REF!</v>
      </c>
    </row>
    <row r="13" spans="1:19" s="41" customFormat="1" ht="9" customHeight="1">
      <c r="A13" s="89">
        <v>4</v>
      </c>
      <c r="B13" s="53">
        <f>IF($D13="","",VLOOKUP($D13,'五女準備名單'!$A$7:$P$22,15))</f>
        <v>0</v>
      </c>
      <c r="C13" s="53">
        <f>IF($D13="","",VLOOKUP($D13,'五女準備名單'!$A$7:$P$22,16))</f>
        <v>0</v>
      </c>
      <c r="D13" s="52">
        <v>10</v>
      </c>
      <c r="E13" s="47" t="str">
        <f>UPPER(IF($D13="","",VLOOKUP($D13,'五女準備名單'!$A$7:$P$22,2)))</f>
        <v>鍾羽捷</v>
      </c>
      <c r="F13" s="47"/>
      <c r="G13" s="47" t="str">
        <f>IF($D13="","",VLOOKUP($D13,'五女準備名單'!$A$7:$P$22,4))</f>
        <v>縣立潮昇國小</v>
      </c>
      <c r="H13" s="67"/>
      <c r="I13" s="213">
        <v>64</v>
      </c>
      <c r="J13" s="66"/>
      <c r="K13" s="228"/>
      <c r="L13" s="60"/>
      <c r="M13" s="234"/>
      <c r="N13" s="57"/>
      <c r="O13" s="239"/>
      <c r="P13" s="71"/>
      <c r="Q13" s="58"/>
      <c r="S13" s="136" t="e">
        <f>#REF!</f>
        <v>#REF!</v>
      </c>
    </row>
    <row r="14" spans="1:19" s="41" customFormat="1" ht="9" customHeight="1">
      <c r="A14" s="89"/>
      <c r="B14" s="49"/>
      <c r="C14" s="49"/>
      <c r="D14" s="50"/>
      <c r="E14" s="63"/>
      <c r="F14" s="133"/>
      <c r="G14" s="68"/>
      <c r="H14" s="66"/>
      <c r="I14" s="66"/>
      <c r="J14" s="66"/>
      <c r="K14" s="226" t="s">
        <v>10</v>
      </c>
      <c r="L14" s="150"/>
      <c r="M14" s="62" t="s">
        <v>66</v>
      </c>
      <c r="N14" s="56"/>
      <c r="O14" s="239"/>
      <c r="P14" s="71"/>
      <c r="Q14" s="58"/>
      <c r="S14" s="136" t="e">
        <f>#REF!</f>
        <v>#REF!</v>
      </c>
    </row>
    <row r="15" spans="1:19" s="41" customFormat="1" ht="9" customHeight="1">
      <c r="A15" s="88">
        <v>5</v>
      </c>
      <c r="B15" s="53">
        <f>IF($D15="","",VLOOKUP($D15,'五女準備名單'!$A$7:$P$22,15))</f>
        <v>0</v>
      </c>
      <c r="C15" s="53" t="str">
        <f>IF($D15="","",VLOOKUP($D15,'五女準備名單'!$A$7:$P$22,16))</f>
        <v>3</v>
      </c>
      <c r="D15" s="52">
        <v>3</v>
      </c>
      <c r="E15" s="176" t="str">
        <f>UPPER(IF($D15="","",VLOOKUP($D15,'五女準備名單'!$A$7:$P$22,2)))</f>
        <v>張天馨</v>
      </c>
      <c r="F15" s="176"/>
      <c r="G15" s="176" t="str">
        <f>IF($D15="","",VLOOKUP($D15,'五女準備名單'!$A$7:$P$22,4))</f>
        <v>縣立朴子國小</v>
      </c>
      <c r="H15" s="70"/>
      <c r="I15" s="66"/>
      <c r="J15" s="66"/>
      <c r="K15" s="66"/>
      <c r="L15" s="60"/>
      <c r="M15" s="213">
        <v>83</v>
      </c>
      <c r="N15" s="132"/>
      <c r="O15" s="239"/>
      <c r="P15" s="71"/>
      <c r="Q15" s="58"/>
      <c r="S15" s="136" t="e">
        <f>#REF!</f>
        <v>#REF!</v>
      </c>
    </row>
    <row r="16" spans="1:19" s="41" customFormat="1" ht="9" customHeight="1" thickBot="1">
      <c r="A16" s="89"/>
      <c r="B16" s="49"/>
      <c r="C16" s="49"/>
      <c r="D16" s="50"/>
      <c r="E16" s="51"/>
      <c r="F16" s="64"/>
      <c r="G16" s="134" t="s">
        <v>10</v>
      </c>
      <c r="H16" s="149"/>
      <c r="I16" s="62" t="s">
        <v>51</v>
      </c>
      <c r="J16" s="62"/>
      <c r="K16" s="66"/>
      <c r="L16" s="60"/>
      <c r="M16" s="234"/>
      <c r="N16" s="60"/>
      <c r="O16" s="239"/>
      <c r="P16" s="71"/>
      <c r="Q16" s="58"/>
      <c r="S16" s="137" t="e">
        <f>#REF!</f>
        <v>#REF!</v>
      </c>
    </row>
    <row r="17" spans="1:17" s="41" customFormat="1" ht="9" customHeight="1">
      <c r="A17" s="89">
        <v>6</v>
      </c>
      <c r="B17" s="53">
        <f>IF($D17="","",VLOOKUP($D17,'五女準備名單'!$A$7:$P$22,15))</f>
        <v>0</v>
      </c>
      <c r="C17" s="53">
        <f>IF($D17="","",VLOOKUP($D17,'五女準備名單'!$A$7:$P$22,16))</f>
        <v>0</v>
      </c>
      <c r="D17" s="52">
        <v>9</v>
      </c>
      <c r="E17" s="47" t="str">
        <f>UPPER(IF($D17="","",VLOOKUP($D17,'五女準備名單'!$A$7:$P$22,2)))</f>
        <v>李彥宜</v>
      </c>
      <c r="F17" s="47"/>
      <c r="G17" s="47" t="str">
        <f>IF($D17="","",VLOOKUP($D17,'五女準備名單'!$A$7:$P$22,4))</f>
        <v>市立三民區民族國小</v>
      </c>
      <c r="H17" s="65"/>
      <c r="I17" s="213">
        <v>60</v>
      </c>
      <c r="J17" s="225"/>
      <c r="K17" s="66"/>
      <c r="L17" s="60"/>
      <c r="M17" s="234"/>
      <c r="N17" s="60"/>
      <c r="O17" s="239"/>
      <c r="P17" s="71"/>
      <c r="Q17" s="58"/>
    </row>
    <row r="18" spans="1:17" s="41" customFormat="1" ht="9" customHeight="1">
      <c r="A18" s="89"/>
      <c r="B18" s="49"/>
      <c r="C18" s="49"/>
      <c r="D18" s="50"/>
      <c r="E18" s="51"/>
      <c r="F18" s="64"/>
      <c r="G18" s="63"/>
      <c r="H18" s="66"/>
      <c r="I18" s="226" t="s">
        <v>10</v>
      </c>
      <c r="J18" s="227"/>
      <c r="K18" s="62" t="s">
        <v>51</v>
      </c>
      <c r="L18" s="61"/>
      <c r="M18" s="234"/>
      <c r="N18" s="60"/>
      <c r="O18" s="239"/>
      <c r="P18" s="71"/>
      <c r="Q18" s="58"/>
    </row>
    <row r="19" spans="1:17" s="41" customFormat="1" ht="9" customHeight="1">
      <c r="A19" s="89">
        <v>7</v>
      </c>
      <c r="B19" s="53">
        <f>IF($D19="","",VLOOKUP($D19,'五女準備名單'!$A$7:$P$22,15))</f>
        <v>0</v>
      </c>
      <c r="C19" s="53">
        <f>IF($D19="","",VLOOKUP($D19,'五女準備名單'!$A$7:$P$22,16))</f>
        <v>0</v>
      </c>
      <c r="D19" s="52">
        <v>11</v>
      </c>
      <c r="E19" s="47" t="str">
        <f>UPPER(IF($D19="","",VLOOKUP($D19,'五女準備名單'!$A$7:$P$22,2)))</f>
        <v>吳芷瑩</v>
      </c>
      <c r="F19" s="47"/>
      <c r="G19" s="47" t="str">
        <f>IF($D19="","",VLOOKUP($D19,'五女準備名單'!$A$7:$P$22,4))</f>
        <v>市立茄萣國小</v>
      </c>
      <c r="H19" s="62"/>
      <c r="I19" s="228"/>
      <c r="J19" s="225"/>
      <c r="K19" s="213">
        <v>61</v>
      </c>
      <c r="L19" s="57"/>
      <c r="M19" s="234"/>
      <c r="N19" s="60"/>
      <c r="O19" s="239"/>
      <c r="P19" s="71"/>
      <c r="Q19" s="58"/>
    </row>
    <row r="20" spans="1:17" s="41" customFormat="1" ht="9" customHeight="1">
      <c r="A20" s="89"/>
      <c r="B20" s="49"/>
      <c r="C20" s="49"/>
      <c r="D20" s="49"/>
      <c r="E20" s="51"/>
      <c r="F20" s="64"/>
      <c r="G20" s="134" t="s">
        <v>10</v>
      </c>
      <c r="H20" s="149"/>
      <c r="I20" s="62" t="s">
        <v>58</v>
      </c>
      <c r="J20" s="65"/>
      <c r="K20" s="228"/>
      <c r="L20" s="57"/>
      <c r="M20" s="234"/>
      <c r="N20" s="60"/>
      <c r="O20" s="239"/>
      <c r="P20" s="71"/>
      <c r="Q20" s="58"/>
    </row>
    <row r="21" spans="1:17" s="41" customFormat="1" ht="9" customHeight="1">
      <c r="A21" s="89">
        <v>8</v>
      </c>
      <c r="B21" s="53">
        <f>IF($D21="","",VLOOKUP($D21,'五女準備名單'!$A$7:$P$22,15))</f>
        <v>0</v>
      </c>
      <c r="C21" s="53">
        <f>IF($D21="","",VLOOKUP($D21,'五女準備名單'!$A$7:$P$22,16))</f>
        <v>0</v>
      </c>
      <c r="D21" s="52">
        <v>8</v>
      </c>
      <c r="E21" s="47" t="str">
        <f>UPPER(IF($D21="","",VLOOKUP($D21,'五女準備名單'!$A$7:$P$22,2)))</f>
        <v>林怡彤</v>
      </c>
      <c r="F21" s="47"/>
      <c r="G21" s="47" t="str">
        <f>IF($D21="","",VLOOKUP($D21,'五女準備名單'!$A$7:$P$22,4))</f>
        <v>市立三民區民族國小</v>
      </c>
      <c r="H21" s="67"/>
      <c r="I21" s="213">
        <v>60</v>
      </c>
      <c r="J21" s="66"/>
      <c r="K21" s="228"/>
      <c r="L21" s="57"/>
      <c r="M21" s="234"/>
      <c r="N21" s="60"/>
      <c r="O21" s="239"/>
      <c r="P21" s="71"/>
      <c r="Q21" s="58"/>
    </row>
    <row r="22" spans="1:17" s="41" customFormat="1" ht="9" customHeight="1">
      <c r="A22" s="89"/>
      <c r="B22" s="49"/>
      <c r="C22" s="49"/>
      <c r="D22" s="49"/>
      <c r="E22" s="68"/>
      <c r="F22" s="69"/>
      <c r="G22" s="68"/>
      <c r="H22" s="66"/>
      <c r="I22" s="66"/>
      <c r="J22" s="66"/>
      <c r="K22" s="228"/>
      <c r="L22" s="59"/>
      <c r="M22" s="226" t="s">
        <v>10</v>
      </c>
      <c r="N22" s="150"/>
      <c r="O22" s="62" t="s">
        <v>66</v>
      </c>
      <c r="P22" s="56"/>
      <c r="Q22" s="58"/>
    </row>
    <row r="23" spans="1:17" s="41" customFormat="1" ht="9" customHeight="1">
      <c r="A23" s="89">
        <v>9</v>
      </c>
      <c r="B23" s="53">
        <f>IF($D23="","",VLOOKUP($D23,'五女準備名單'!$A$7:$P$22,15))</f>
        <v>0</v>
      </c>
      <c r="C23" s="53">
        <f>IF($D23="","",VLOOKUP($D23,'五女準備名單'!$A$7:$P$22,16))</f>
        <v>0</v>
      </c>
      <c r="D23" s="52">
        <v>14</v>
      </c>
      <c r="E23" s="47" t="str">
        <f>UPPER(IF($D23="","",VLOOKUP($D23,'五女準備名單'!$A$7:$P$22,2)))</f>
        <v>江朋真</v>
      </c>
      <c r="F23" s="47"/>
      <c r="G23" s="47" t="str">
        <f>IF($D23="","",VLOOKUP($D23,'五女準備名單'!$A$7:$P$22,4))</f>
        <v>台中美國學校</v>
      </c>
      <c r="H23" s="62"/>
      <c r="I23" s="66"/>
      <c r="J23" s="66"/>
      <c r="K23" s="66"/>
      <c r="L23" s="57"/>
      <c r="M23" s="66"/>
      <c r="N23" s="60"/>
      <c r="O23" s="213">
        <v>86</v>
      </c>
      <c r="P23" s="163"/>
      <c r="Q23" s="58"/>
    </row>
    <row r="24" spans="1:17" s="41" customFormat="1" ht="9" customHeight="1">
      <c r="A24" s="89"/>
      <c r="B24" s="49"/>
      <c r="C24" s="49"/>
      <c r="D24" s="49"/>
      <c r="E24" s="51"/>
      <c r="F24" s="64"/>
      <c r="G24" s="134" t="s">
        <v>10</v>
      </c>
      <c r="H24" s="149"/>
      <c r="I24" s="62" t="s">
        <v>61</v>
      </c>
      <c r="J24" s="62"/>
      <c r="K24" s="66"/>
      <c r="L24" s="57"/>
      <c r="M24" s="234"/>
      <c r="N24" s="60"/>
      <c r="O24" s="239"/>
      <c r="P24" s="72"/>
      <c r="Q24" s="58"/>
    </row>
    <row r="25" spans="1:17" s="41" customFormat="1" ht="9" customHeight="1">
      <c r="A25" s="89">
        <v>10</v>
      </c>
      <c r="B25" s="53">
        <f>IF($D25="","",VLOOKUP($D25,'五女準備名單'!$A$7:$P$22,15))</f>
        <v>0</v>
      </c>
      <c r="C25" s="53">
        <f>IF($D25="","",VLOOKUP($D25,'五女準備名單'!$A$7:$P$22,16))</f>
        <v>0</v>
      </c>
      <c r="D25" s="52">
        <v>12</v>
      </c>
      <c r="E25" s="47" t="str">
        <f>UPPER(IF($D25="","",VLOOKUP($D25,'五女準備名單'!$A$7:$P$22,2)))</f>
        <v>吳婷宇</v>
      </c>
      <c r="F25" s="47"/>
      <c r="G25" s="47" t="str">
        <f>IF($D25="","",VLOOKUP($D25,'五女準備名單'!$A$7:$P$22,4))</f>
        <v>市立新甲國小</v>
      </c>
      <c r="H25" s="65"/>
      <c r="I25" s="213">
        <v>61</v>
      </c>
      <c r="J25" s="225"/>
      <c r="K25" s="66"/>
      <c r="L25" s="57"/>
      <c r="M25" s="234"/>
      <c r="N25" s="60"/>
      <c r="O25" s="239"/>
      <c r="P25" s="72"/>
      <c r="Q25" s="58"/>
    </row>
    <row r="26" spans="1:17" s="41" customFormat="1" ht="9" customHeight="1">
      <c r="A26" s="89"/>
      <c r="B26" s="49"/>
      <c r="C26" s="49"/>
      <c r="D26" s="50"/>
      <c r="E26" s="51"/>
      <c r="F26" s="64"/>
      <c r="G26" s="63"/>
      <c r="H26" s="66"/>
      <c r="I26" s="226" t="s">
        <v>10</v>
      </c>
      <c r="J26" s="227"/>
      <c r="K26" s="62" t="s">
        <v>61</v>
      </c>
      <c r="L26" s="56"/>
      <c r="M26" s="234"/>
      <c r="N26" s="60"/>
      <c r="O26" s="239"/>
      <c r="P26" s="72"/>
      <c r="Q26" s="58"/>
    </row>
    <row r="27" spans="1:17" s="41" customFormat="1" ht="9" customHeight="1">
      <c r="A27" s="89">
        <v>11</v>
      </c>
      <c r="B27" s="53">
        <f>IF($D27="","",VLOOKUP($D27,'五女準備名單'!$A$7:$P$22,15))</f>
        <v>0</v>
      </c>
      <c r="C27" s="53">
        <f>IF($D27="","",VLOOKUP($D27,'五女準備名單'!$A$7:$P$22,16))</f>
        <v>0</v>
      </c>
      <c r="D27" s="52">
        <v>7</v>
      </c>
      <c r="E27" s="47" t="str">
        <f>UPPER(IF($D27="","",VLOOKUP($D27,'五女準備名單'!$A$7:$P$22,2)))</f>
        <v>林佳圓</v>
      </c>
      <c r="F27" s="47"/>
      <c r="G27" s="47" t="str">
        <f>IF($D27="","",VLOOKUP($D27,'五女準備名單'!$A$7:$P$22,4))</f>
        <v>市立鳥松國小</v>
      </c>
      <c r="H27" s="62"/>
      <c r="I27" s="228"/>
      <c r="J27" s="225"/>
      <c r="K27" s="213" t="s">
        <v>86</v>
      </c>
      <c r="L27" s="132"/>
      <c r="M27" s="234"/>
      <c r="N27" s="60"/>
      <c r="O27" s="239"/>
      <c r="P27" s="72"/>
      <c r="Q27" s="58"/>
    </row>
    <row r="28" spans="1:17" s="41" customFormat="1" ht="9" customHeight="1">
      <c r="A28" s="90"/>
      <c r="B28" s="49"/>
      <c r="C28" s="49"/>
      <c r="D28" s="50"/>
      <c r="E28" s="51"/>
      <c r="F28" s="64"/>
      <c r="G28" s="134" t="s">
        <v>10</v>
      </c>
      <c r="H28" s="149"/>
      <c r="I28" s="62" t="s">
        <v>50</v>
      </c>
      <c r="J28" s="65"/>
      <c r="K28" s="228"/>
      <c r="L28" s="60"/>
      <c r="M28" s="234"/>
      <c r="N28" s="60"/>
      <c r="O28" s="239"/>
      <c r="P28" s="72"/>
      <c r="Q28" s="58"/>
    </row>
    <row r="29" spans="1:17" s="41" customFormat="1" ht="9" customHeight="1">
      <c r="A29" s="88">
        <v>12</v>
      </c>
      <c r="B29" s="53">
        <f>IF($D29="","",VLOOKUP($D29,'五女準備名單'!$A$7:$P$22,15))</f>
        <v>0</v>
      </c>
      <c r="C29" s="53" t="str">
        <f>IF($D29="","",VLOOKUP($D29,'五女準備名單'!$A$7:$P$22,16))</f>
        <v>4</v>
      </c>
      <c r="D29" s="52">
        <v>4</v>
      </c>
      <c r="E29" s="176" t="str">
        <f>UPPER(IF($D29="","",VLOOKUP($D29,'五女準備名單'!$A$7:$P$22,2)))</f>
        <v>陳鈺蕓</v>
      </c>
      <c r="F29" s="176"/>
      <c r="G29" s="176" t="str">
        <f>IF($D29="","",VLOOKUP($D29,'五女準備名單'!$A$7:$P$22,4))</f>
        <v>縣立博愛國小</v>
      </c>
      <c r="H29" s="67"/>
      <c r="I29" s="213" t="s">
        <v>87</v>
      </c>
      <c r="J29" s="66"/>
      <c r="K29" s="228"/>
      <c r="L29" s="60"/>
      <c r="M29" s="234"/>
      <c r="N29" s="60"/>
      <c r="O29" s="239"/>
      <c r="P29" s="72"/>
      <c r="Q29" s="58"/>
    </row>
    <row r="30" spans="1:17" s="41" customFormat="1" ht="9" customHeight="1">
      <c r="A30" s="89"/>
      <c r="B30" s="49"/>
      <c r="C30" s="49"/>
      <c r="D30" s="50"/>
      <c r="E30" s="63"/>
      <c r="F30" s="133"/>
      <c r="G30" s="68"/>
      <c r="H30" s="66"/>
      <c r="I30" s="66"/>
      <c r="J30" s="66"/>
      <c r="K30" s="226" t="s">
        <v>10</v>
      </c>
      <c r="L30" s="150"/>
      <c r="M30" s="62" t="s">
        <v>55</v>
      </c>
      <c r="N30" s="61"/>
      <c r="O30" s="239"/>
      <c r="P30" s="72"/>
      <c r="Q30" s="58"/>
    </row>
    <row r="31" spans="1:17" s="41" customFormat="1" ht="9" customHeight="1">
      <c r="A31" s="89">
        <v>13</v>
      </c>
      <c r="B31" s="53">
        <f>IF($D31="","",VLOOKUP($D31,'五女準備名單'!$A$7:$P$22,15))</f>
        <v>0</v>
      </c>
      <c r="C31" s="53">
        <f>IF($D31="","",VLOOKUP($D31,'五女準備名單'!$A$7:$P$22,16))</f>
        <v>0</v>
      </c>
      <c r="D31" s="52">
        <v>5</v>
      </c>
      <c r="E31" s="47" t="str">
        <f>UPPER(IF($D31="","",VLOOKUP($D31,'五女準備名單'!$A$7:$P$22,2)))</f>
        <v>劉羽璇</v>
      </c>
      <c r="F31" s="47"/>
      <c r="G31" s="47" t="str">
        <f>IF($D31="","",VLOOKUP($D31,'五女準備名單'!$A$7:$P$22,4))</f>
        <v>市立福山國小</v>
      </c>
      <c r="H31" s="70"/>
      <c r="I31" s="66"/>
      <c r="J31" s="66"/>
      <c r="K31" s="66"/>
      <c r="L31" s="60"/>
      <c r="M31" s="213">
        <v>81</v>
      </c>
      <c r="N31" s="59"/>
      <c r="O31" s="239"/>
      <c r="P31" s="72"/>
      <c r="Q31" s="58"/>
    </row>
    <row r="32" spans="1:17" s="41" customFormat="1" ht="9" customHeight="1">
      <c r="A32" s="89"/>
      <c r="B32" s="49"/>
      <c r="C32" s="49"/>
      <c r="D32" s="50"/>
      <c r="E32" s="51"/>
      <c r="F32" s="64"/>
      <c r="G32" s="134" t="s">
        <v>10</v>
      </c>
      <c r="H32" s="149"/>
      <c r="I32" s="62" t="s">
        <v>49</v>
      </c>
      <c r="J32" s="62"/>
      <c r="K32" s="66"/>
      <c r="L32" s="60"/>
      <c r="M32" s="234"/>
      <c r="N32" s="59"/>
      <c r="O32" s="239"/>
      <c r="P32" s="72"/>
      <c r="Q32" s="58"/>
    </row>
    <row r="33" spans="1:17" s="41" customFormat="1" ht="9" customHeight="1">
      <c r="A33" s="89">
        <v>14</v>
      </c>
      <c r="B33" s="53">
        <f>IF($D33="","",VLOOKUP($D33,'五女準備名單'!$A$7:$P$22,15))</f>
        <v>0</v>
      </c>
      <c r="C33" s="53">
        <f>IF($D33="","",VLOOKUP($D33,'五女準備名單'!$A$7:$P$22,16))</f>
        <v>0</v>
      </c>
      <c r="D33" s="52">
        <v>13</v>
      </c>
      <c r="E33" s="47" t="str">
        <f>UPPER(IF($D33="","",VLOOKUP($D33,'五女準備名單'!$A$7:$P$22,2)))</f>
        <v>林冠妤</v>
      </c>
      <c r="F33" s="47"/>
      <c r="G33" s="47" t="str">
        <f>IF($D33="","",VLOOKUP($D33,'五女準備名單'!$A$7:$P$22,4))</f>
        <v>市立澳底國小</v>
      </c>
      <c r="H33" s="65"/>
      <c r="I33" s="213" t="s">
        <v>86</v>
      </c>
      <c r="J33" s="225"/>
      <c r="K33" s="66"/>
      <c r="L33" s="60"/>
      <c r="M33" s="234"/>
      <c r="N33" s="59"/>
      <c r="O33" s="239"/>
      <c r="P33" s="72"/>
      <c r="Q33" s="58"/>
    </row>
    <row r="34" spans="1:17" s="41" customFormat="1" ht="9" customHeight="1">
      <c r="A34" s="89"/>
      <c r="B34" s="49"/>
      <c r="C34" s="49"/>
      <c r="D34" s="50"/>
      <c r="E34" s="51"/>
      <c r="F34" s="64"/>
      <c r="G34" s="63"/>
      <c r="H34" s="66"/>
      <c r="I34" s="226" t="s">
        <v>10</v>
      </c>
      <c r="J34" s="227"/>
      <c r="K34" s="62" t="s">
        <v>55</v>
      </c>
      <c r="L34" s="61"/>
      <c r="M34" s="234"/>
      <c r="N34" s="59"/>
      <c r="O34" s="239"/>
      <c r="P34" s="72"/>
      <c r="Q34" s="58"/>
    </row>
    <row r="35" spans="1:17" s="41" customFormat="1" ht="9" customHeight="1">
      <c r="A35" s="89">
        <v>15</v>
      </c>
      <c r="B35" s="53">
        <f>IF($D35="","",VLOOKUP($D35,'五女準備名單'!$A$7:$P$22,15))</f>
        <v>0</v>
      </c>
      <c r="C35" s="53">
        <f>IF($D35="","",VLOOKUP($D35,'五女準備名單'!$A$7:$P$22,16))</f>
        <v>0</v>
      </c>
      <c r="D35" s="52">
        <v>15</v>
      </c>
      <c r="E35" s="47" t="str">
        <f>UPPER(IF($D35="","",VLOOKUP($D35,'五女準備名單'!$A$7:$P$22,2)))</f>
        <v>BYE</v>
      </c>
      <c r="F35" s="47"/>
      <c r="G35" s="47">
        <f>IF($D35="","",VLOOKUP($D35,'五女準備名單'!$A$7:$P$22,4))</f>
        <v>0</v>
      </c>
      <c r="H35" s="62"/>
      <c r="I35" s="228"/>
      <c r="J35" s="225"/>
      <c r="K35" s="213">
        <v>60</v>
      </c>
      <c r="L35" s="57"/>
      <c r="M35" s="234"/>
      <c r="N35" s="57"/>
      <c r="O35" s="239"/>
      <c r="P35" s="72"/>
      <c r="Q35" s="58"/>
    </row>
    <row r="36" spans="1:17" s="41" customFormat="1" ht="9" customHeight="1">
      <c r="A36" s="89"/>
      <c r="B36" s="49"/>
      <c r="C36" s="49"/>
      <c r="D36" s="49"/>
      <c r="E36" s="51"/>
      <c r="F36" s="64"/>
      <c r="G36" s="134" t="s">
        <v>10</v>
      </c>
      <c r="H36" s="149"/>
      <c r="I36" s="62" t="s">
        <v>55</v>
      </c>
      <c r="J36" s="65"/>
      <c r="K36" s="228"/>
      <c r="L36" s="57"/>
      <c r="M36" s="234"/>
      <c r="N36" s="57"/>
      <c r="O36" s="239"/>
      <c r="P36" s="72"/>
      <c r="Q36" s="58"/>
    </row>
    <row r="37" spans="1:17" s="41" customFormat="1" ht="9" customHeight="1">
      <c r="A37" s="88">
        <v>16</v>
      </c>
      <c r="B37" s="53">
        <f>IF($D37="","",VLOOKUP($D37,'五女準備名單'!$A$7:$P$22,15))</f>
        <v>0</v>
      </c>
      <c r="C37" s="53" t="str">
        <f>IF($D37="","",VLOOKUP($D37,'五女準備名單'!$A$7:$P$22,16))</f>
        <v>2</v>
      </c>
      <c r="D37" s="52">
        <v>2</v>
      </c>
      <c r="E37" s="176" t="str">
        <f>UPPER(IF($D37="","",VLOOKUP($D37,'五女準備名單'!$A$7:$P$22,2)))</f>
        <v>李紜瑄</v>
      </c>
      <c r="F37" s="47"/>
      <c r="G37" s="176" t="str">
        <f>IF($D37="","",VLOOKUP($D37,'五女準備名單'!$A$7:$P$22,4))</f>
        <v>市立三民區民族國小</v>
      </c>
      <c r="H37" s="67"/>
      <c r="I37" s="213"/>
      <c r="J37" s="66"/>
      <c r="K37" s="228"/>
      <c r="L37" s="57"/>
      <c r="M37" s="234"/>
      <c r="N37" s="57"/>
      <c r="O37" s="239"/>
      <c r="P37" s="72"/>
      <c r="Q37" s="58"/>
    </row>
    <row r="38" spans="1:17" s="41" customFormat="1" ht="9" customHeight="1">
      <c r="A38" s="159"/>
      <c r="B38" s="49"/>
      <c r="C38" s="49"/>
      <c r="D38" s="49"/>
      <c r="E38" s="68"/>
      <c r="F38" s="69"/>
      <c r="G38" s="63"/>
      <c r="H38" s="66"/>
      <c r="I38" s="66"/>
      <c r="J38" s="66"/>
      <c r="K38" s="228"/>
      <c r="L38" s="59"/>
      <c r="M38" s="235"/>
      <c r="N38" s="59"/>
      <c r="O38" s="240"/>
      <c r="P38" s="72"/>
      <c r="Q38" s="58"/>
    </row>
    <row r="39" spans="1:17" s="41" customFormat="1" ht="9" customHeight="1">
      <c r="A39" s="158"/>
      <c r="B39" s="55"/>
      <c r="C39" s="55"/>
      <c r="D39" s="73"/>
      <c r="E39" s="55"/>
      <c r="F39" s="55"/>
      <c r="G39" s="55"/>
      <c r="H39" s="73"/>
      <c r="I39" s="73"/>
      <c r="J39" s="73"/>
      <c r="K39" s="73"/>
      <c r="L39" s="161"/>
      <c r="M39" s="159"/>
      <c r="N39" s="161"/>
      <c r="O39" s="239"/>
      <c r="P39" s="71"/>
      <c r="Q39" s="58"/>
    </row>
    <row r="40" spans="1:17" s="41" customFormat="1" ht="9" customHeight="1">
      <c r="A40" s="159"/>
      <c r="B40" s="73"/>
      <c r="C40" s="73"/>
      <c r="D40" s="73"/>
      <c r="E40" s="55"/>
      <c r="F40" s="162"/>
      <c r="G40" s="160"/>
      <c r="H40" s="73"/>
      <c r="I40" s="73"/>
      <c r="J40" s="73"/>
      <c r="K40" s="73"/>
      <c r="L40" s="161"/>
      <c r="M40" s="159"/>
      <c r="N40" s="161"/>
      <c r="O40" s="239"/>
      <c r="P40" s="71"/>
      <c r="Q40" s="58"/>
    </row>
    <row r="41" spans="1:17" s="41" customFormat="1" ht="9" customHeight="1">
      <c r="A41" s="159"/>
      <c r="B41" s="55"/>
      <c r="C41" s="55"/>
      <c r="D41" s="73"/>
      <c r="E41" s="55"/>
      <c r="F41" s="55"/>
      <c r="G41" s="55"/>
      <c r="H41" s="73"/>
      <c r="I41" s="73"/>
      <c r="J41" s="73"/>
      <c r="K41" s="73"/>
      <c r="L41" s="161"/>
      <c r="M41" s="159"/>
      <c r="N41" s="161"/>
      <c r="O41" s="239"/>
      <c r="P41" s="71"/>
      <c r="Q41" s="58"/>
    </row>
    <row r="42" spans="1:17" s="41" customFormat="1" ht="9" customHeight="1">
      <c r="A42" s="159"/>
      <c r="B42" s="73"/>
      <c r="C42" s="73"/>
      <c r="D42" s="73"/>
      <c r="E42" s="55"/>
      <c r="F42" s="162"/>
      <c r="G42" s="55"/>
      <c r="H42" s="73"/>
      <c r="I42" s="229"/>
      <c r="J42" s="73"/>
      <c r="K42" s="73"/>
      <c r="L42" s="161"/>
      <c r="M42" s="159"/>
      <c r="N42" s="161"/>
      <c r="O42" s="239"/>
      <c r="P42" s="71"/>
      <c r="Q42" s="58"/>
    </row>
    <row r="43" spans="1:17" s="41" customFormat="1" ht="9" customHeight="1">
      <c r="A43" s="159"/>
      <c r="B43" s="55"/>
      <c r="C43" s="55"/>
      <c r="D43" s="73"/>
      <c r="E43" s="55"/>
      <c r="F43" s="55"/>
      <c r="G43" s="55"/>
      <c r="H43" s="73"/>
      <c r="I43" s="73"/>
      <c r="J43" s="73"/>
      <c r="K43" s="73"/>
      <c r="L43" s="161"/>
      <c r="M43" s="159"/>
      <c r="N43" s="161"/>
      <c r="O43" s="239"/>
      <c r="P43" s="71"/>
      <c r="Q43" s="157"/>
    </row>
    <row r="44" spans="1:17" s="41" customFormat="1" ht="9" customHeight="1">
      <c r="A44" s="159"/>
      <c r="B44" s="73"/>
      <c r="C44" s="73"/>
      <c r="D44" s="73"/>
      <c r="E44" s="55"/>
      <c r="F44" s="162"/>
      <c r="G44" s="160"/>
      <c r="H44" s="73"/>
      <c r="I44" s="73"/>
      <c r="J44" s="73"/>
      <c r="K44" s="73"/>
      <c r="L44" s="161"/>
      <c r="M44" s="159"/>
      <c r="N44" s="161"/>
      <c r="O44" s="239"/>
      <c r="P44" s="71"/>
      <c r="Q44" s="58"/>
    </row>
    <row r="45" spans="1:17" s="41" customFormat="1" ht="9" customHeight="1">
      <c r="A45" s="159"/>
      <c r="B45" s="55"/>
      <c r="C45" s="55"/>
      <c r="D45" s="73"/>
      <c r="E45" s="55"/>
      <c r="F45" s="55"/>
      <c r="G45" s="55"/>
      <c r="H45" s="73"/>
      <c r="I45" s="73"/>
      <c r="J45" s="73"/>
      <c r="K45" s="73"/>
      <c r="L45" s="161"/>
      <c r="M45" s="159"/>
      <c r="N45" s="161"/>
      <c r="O45" s="239"/>
      <c r="P45" s="71"/>
      <c r="Q45" s="58"/>
    </row>
    <row r="46" spans="1:17" s="41" customFormat="1" ht="9" customHeight="1">
      <c r="A46" s="159"/>
      <c r="B46" s="73"/>
      <c r="C46" s="73"/>
      <c r="D46" s="73"/>
      <c r="E46" s="55"/>
      <c r="F46" s="162"/>
      <c r="G46" s="55"/>
      <c r="H46" s="73"/>
      <c r="I46" s="73"/>
      <c r="J46" s="73"/>
      <c r="K46" s="229"/>
      <c r="L46" s="73"/>
      <c r="M46" s="73"/>
      <c r="N46" s="161"/>
      <c r="O46" s="239"/>
      <c r="P46" s="71"/>
      <c r="Q46" s="58"/>
    </row>
    <row r="47" spans="1:17" s="41" customFormat="1" ht="9" customHeight="1">
      <c r="A47" s="159"/>
      <c r="B47" s="55"/>
      <c r="C47" s="55"/>
      <c r="D47" s="73"/>
      <c r="E47" s="55"/>
      <c r="F47" s="55"/>
      <c r="G47" s="55"/>
      <c r="H47" s="73"/>
      <c r="I47" s="73"/>
      <c r="J47" s="73"/>
      <c r="K47" s="73"/>
      <c r="L47" s="161"/>
      <c r="M47" s="73"/>
      <c r="N47" s="161"/>
      <c r="O47" s="239"/>
      <c r="P47" s="71"/>
      <c r="Q47" s="58"/>
    </row>
    <row r="48" spans="1:17" s="41" customFormat="1" ht="9" customHeight="1">
      <c r="A48" s="159"/>
      <c r="B48" s="73"/>
      <c r="C48" s="73"/>
      <c r="D48" s="73"/>
      <c r="E48" s="55"/>
      <c r="F48" s="162"/>
      <c r="G48" s="160"/>
      <c r="H48" s="73"/>
      <c r="I48" s="73"/>
      <c r="J48" s="73"/>
      <c r="K48" s="73"/>
      <c r="L48" s="161"/>
      <c r="M48" s="159"/>
      <c r="N48" s="161"/>
      <c r="O48" s="239"/>
      <c r="P48" s="71"/>
      <c r="Q48" s="58"/>
    </row>
    <row r="49" spans="1:17" s="41" customFormat="1" ht="9" customHeight="1">
      <c r="A49" s="159"/>
      <c r="B49" s="55"/>
      <c r="C49" s="55"/>
      <c r="D49" s="73"/>
      <c r="E49" s="55"/>
      <c r="F49" s="55"/>
      <c r="G49" s="55"/>
      <c r="H49" s="73"/>
      <c r="I49" s="73"/>
      <c r="J49" s="73"/>
      <c r="K49" s="73"/>
      <c r="L49" s="161"/>
      <c r="M49" s="159"/>
      <c r="N49" s="161"/>
      <c r="O49" s="239"/>
      <c r="P49" s="71"/>
      <c r="Q49" s="58"/>
    </row>
    <row r="50" spans="1:17" s="41" customFormat="1" ht="9" customHeight="1">
      <c r="A50" s="159"/>
      <c r="B50" s="73"/>
      <c r="C50" s="73"/>
      <c r="D50" s="73"/>
      <c r="E50" s="55"/>
      <c r="F50" s="162"/>
      <c r="G50" s="55"/>
      <c r="H50" s="73"/>
      <c r="I50" s="229"/>
      <c r="J50" s="73"/>
      <c r="K50" s="73"/>
      <c r="L50" s="161"/>
      <c r="M50" s="159"/>
      <c r="N50" s="161"/>
      <c r="O50" s="239"/>
      <c r="P50" s="71"/>
      <c r="Q50" s="58"/>
    </row>
    <row r="51" spans="1:17" s="41" customFormat="1" ht="9" customHeight="1">
      <c r="A51" s="159"/>
      <c r="B51" s="55"/>
      <c r="C51" s="55"/>
      <c r="D51" s="73"/>
      <c r="E51" s="55"/>
      <c r="F51" s="55"/>
      <c r="G51" s="55"/>
      <c r="H51" s="73"/>
      <c r="I51" s="73"/>
      <c r="J51" s="73"/>
      <c r="K51" s="73"/>
      <c r="L51" s="161"/>
      <c r="M51" s="159"/>
      <c r="N51" s="161"/>
      <c r="O51" s="239"/>
      <c r="P51" s="71"/>
      <c r="Q51" s="58"/>
    </row>
    <row r="52" spans="1:17" s="41" customFormat="1" ht="9" customHeight="1">
      <c r="A52" s="159"/>
      <c r="B52" s="73"/>
      <c r="C52" s="73"/>
      <c r="D52" s="73"/>
      <c r="E52" s="55"/>
      <c r="F52" s="162"/>
      <c r="G52" s="160"/>
      <c r="H52" s="73"/>
      <c r="I52" s="73"/>
      <c r="J52" s="73"/>
      <c r="K52" s="73"/>
      <c r="L52" s="161"/>
      <c r="M52" s="159"/>
      <c r="N52" s="161"/>
      <c r="O52" s="239"/>
      <c r="P52" s="71"/>
      <c r="Q52" s="58"/>
    </row>
    <row r="53" spans="1:17" s="41" customFormat="1" ht="9" customHeight="1">
      <c r="A53" s="158"/>
      <c r="B53" s="55"/>
      <c r="C53" s="55"/>
      <c r="D53" s="73"/>
      <c r="E53" s="55"/>
      <c r="F53" s="55"/>
      <c r="G53" s="55"/>
      <c r="H53" s="73"/>
      <c r="I53" s="73"/>
      <c r="J53" s="73"/>
      <c r="K53" s="73"/>
      <c r="L53" s="55"/>
      <c r="M53" s="236"/>
      <c r="N53" s="54"/>
      <c r="O53" s="239"/>
      <c r="P53" s="71"/>
      <c r="Q53" s="58"/>
    </row>
    <row r="54" spans="1:17" s="41" customFormat="1" ht="9" customHeight="1">
      <c r="A54" s="159"/>
      <c r="B54" s="49"/>
      <c r="C54" s="49"/>
      <c r="D54" s="49"/>
      <c r="E54" s="68"/>
      <c r="F54" s="69"/>
      <c r="G54" s="63"/>
      <c r="H54" s="66"/>
      <c r="I54" s="66"/>
      <c r="J54" s="66"/>
      <c r="K54" s="228"/>
      <c r="L54" s="59"/>
      <c r="M54" s="235"/>
      <c r="N54" s="59"/>
      <c r="O54" s="240"/>
      <c r="P54" s="72"/>
      <c r="Q54" s="58"/>
    </row>
    <row r="55" spans="1:17" s="41" customFormat="1" ht="9" customHeight="1">
      <c r="A55" s="158"/>
      <c r="B55" s="55"/>
      <c r="C55" s="55"/>
      <c r="D55" s="73"/>
      <c r="E55" s="55"/>
      <c r="F55" s="55"/>
      <c r="G55" s="55"/>
      <c r="H55" s="73"/>
      <c r="I55" s="73"/>
      <c r="J55" s="73"/>
      <c r="K55" s="73"/>
      <c r="L55" s="161"/>
      <c r="M55" s="159"/>
      <c r="N55" s="161"/>
      <c r="O55" s="239"/>
      <c r="P55" s="71"/>
      <c r="Q55" s="58"/>
    </row>
    <row r="56" spans="1:17" s="41" customFormat="1" ht="9" customHeight="1">
      <c r="A56" s="159"/>
      <c r="B56" s="73"/>
      <c r="C56" s="73"/>
      <c r="D56" s="73"/>
      <c r="E56" s="55"/>
      <c r="F56" s="162"/>
      <c r="G56" s="160"/>
      <c r="H56" s="73"/>
      <c r="I56" s="73"/>
      <c r="J56" s="73"/>
      <c r="K56" s="73"/>
      <c r="L56" s="161"/>
      <c r="M56" s="159"/>
      <c r="N56" s="161"/>
      <c r="O56" s="239"/>
      <c r="P56" s="71"/>
      <c r="Q56" s="58"/>
    </row>
    <row r="57" spans="1:17" s="41" customFormat="1" ht="9" customHeight="1">
      <c r="A57" s="159"/>
      <c r="B57" s="55"/>
      <c r="C57" s="55"/>
      <c r="D57" s="73"/>
      <c r="E57" s="55"/>
      <c r="F57" s="55"/>
      <c r="G57" s="55"/>
      <c r="H57" s="73"/>
      <c r="I57" s="73"/>
      <c r="J57" s="73"/>
      <c r="K57" s="73"/>
      <c r="L57" s="161"/>
      <c r="M57" s="159"/>
      <c r="N57" s="161"/>
      <c r="O57" s="239"/>
      <c r="P57" s="71"/>
      <c r="Q57" s="58"/>
    </row>
    <row r="58" spans="1:17" s="41" customFormat="1" ht="9" customHeight="1">
      <c r="A58" s="159"/>
      <c r="B58" s="73"/>
      <c r="C58" s="73"/>
      <c r="D58" s="73"/>
      <c r="E58" s="55"/>
      <c r="F58" s="162"/>
      <c r="G58" s="55"/>
      <c r="H58" s="73"/>
      <c r="I58" s="229"/>
      <c r="J58" s="73"/>
      <c r="K58" s="73"/>
      <c r="L58" s="161"/>
      <c r="M58" s="159"/>
      <c r="N58" s="161"/>
      <c r="O58" s="239"/>
      <c r="P58" s="71"/>
      <c r="Q58" s="58"/>
    </row>
    <row r="59" spans="1:17" s="41" customFormat="1" ht="9" customHeight="1">
      <c r="A59" s="159"/>
      <c r="B59" s="55"/>
      <c r="C59" s="55"/>
      <c r="D59" s="73"/>
      <c r="E59" s="55"/>
      <c r="F59" s="55"/>
      <c r="G59" s="55"/>
      <c r="H59" s="73"/>
      <c r="I59" s="73"/>
      <c r="J59" s="73"/>
      <c r="K59" s="73"/>
      <c r="L59" s="161"/>
      <c r="M59" s="159"/>
      <c r="N59" s="161"/>
      <c r="O59" s="239"/>
      <c r="P59" s="71"/>
      <c r="Q59" s="157"/>
    </row>
    <row r="60" spans="1:17" s="41" customFormat="1" ht="9" customHeight="1">
      <c r="A60" s="159"/>
      <c r="B60" s="73"/>
      <c r="C60" s="73"/>
      <c r="D60" s="73"/>
      <c r="E60" s="55"/>
      <c r="F60" s="162"/>
      <c r="G60" s="160"/>
      <c r="H60" s="73"/>
      <c r="I60" s="73"/>
      <c r="J60" s="73"/>
      <c r="K60" s="73"/>
      <c r="L60" s="161"/>
      <c r="M60" s="159"/>
      <c r="N60" s="161"/>
      <c r="O60" s="239"/>
      <c r="P60" s="71"/>
      <c r="Q60" s="58"/>
    </row>
    <row r="61" spans="1:17" s="41" customFormat="1" ht="9" customHeight="1">
      <c r="A61" s="159"/>
      <c r="B61" s="55"/>
      <c r="C61" s="55"/>
      <c r="D61" s="73"/>
      <c r="E61" s="55"/>
      <c r="F61" s="55"/>
      <c r="G61" s="55"/>
      <c r="H61" s="73"/>
      <c r="I61" s="73"/>
      <c r="J61" s="73"/>
      <c r="K61" s="73"/>
      <c r="L61" s="161"/>
      <c r="M61" s="159"/>
      <c r="N61" s="161"/>
      <c r="O61" s="239"/>
      <c r="P61" s="71"/>
      <c r="Q61" s="58"/>
    </row>
    <row r="62" spans="1:17" s="41" customFormat="1" ht="9" customHeight="1">
      <c r="A62" s="159"/>
      <c r="B62" s="73"/>
      <c r="C62" s="73"/>
      <c r="D62" s="73"/>
      <c r="E62" s="55"/>
      <c r="F62" s="162"/>
      <c r="G62" s="55"/>
      <c r="H62" s="73"/>
      <c r="I62" s="73"/>
      <c r="J62" s="73"/>
      <c r="K62" s="229"/>
      <c r="L62" s="73"/>
      <c r="M62" s="73"/>
      <c r="N62" s="161"/>
      <c r="O62" s="239"/>
      <c r="P62" s="71"/>
      <c r="Q62" s="58"/>
    </row>
    <row r="63" spans="1:17" s="41" customFormat="1" ht="9" customHeight="1">
      <c r="A63" s="159"/>
      <c r="B63" s="55"/>
      <c r="C63" s="55"/>
      <c r="D63" s="73"/>
      <c r="E63" s="55"/>
      <c r="F63" s="55"/>
      <c r="G63" s="55"/>
      <c r="H63" s="73"/>
      <c r="I63" s="73"/>
      <c r="J63" s="73"/>
      <c r="K63" s="73"/>
      <c r="L63" s="161"/>
      <c r="M63" s="73"/>
      <c r="N63" s="161"/>
      <c r="O63" s="239"/>
      <c r="P63" s="71"/>
      <c r="Q63" s="58"/>
    </row>
    <row r="64" spans="1:17" s="41" customFormat="1" ht="9" customHeight="1">
      <c r="A64" s="159"/>
      <c r="B64" s="73"/>
      <c r="C64" s="73"/>
      <c r="D64" s="73"/>
      <c r="E64" s="55"/>
      <c r="F64" s="162"/>
      <c r="G64" s="160"/>
      <c r="H64" s="73"/>
      <c r="I64" s="73"/>
      <c r="J64" s="73"/>
      <c r="K64" s="73"/>
      <c r="L64" s="161"/>
      <c r="M64" s="159"/>
      <c r="N64" s="161"/>
      <c r="O64" s="239"/>
      <c r="P64" s="71"/>
      <c r="Q64" s="58"/>
    </row>
    <row r="65" spans="1:17" s="41" customFormat="1" ht="9" customHeight="1">
      <c r="A65" s="159"/>
      <c r="B65" s="55"/>
      <c r="C65" s="55"/>
      <c r="D65" s="73"/>
      <c r="E65" s="55"/>
      <c r="F65" s="55"/>
      <c r="G65" s="55"/>
      <c r="H65" s="73"/>
      <c r="I65" s="73"/>
      <c r="J65" s="73"/>
      <c r="K65" s="73"/>
      <c r="L65" s="161"/>
      <c r="M65" s="159"/>
      <c r="N65" s="161"/>
      <c r="O65" s="239"/>
      <c r="P65" s="71"/>
      <c r="Q65" s="58"/>
    </row>
    <row r="66" spans="1:17" s="41" customFormat="1" ht="9" customHeight="1">
      <c r="A66" s="159"/>
      <c r="B66" s="73"/>
      <c r="C66" s="73"/>
      <c r="D66" s="73"/>
      <c r="E66" s="55"/>
      <c r="F66" s="162"/>
      <c r="G66" s="55"/>
      <c r="H66" s="73"/>
      <c r="I66" s="229"/>
      <c r="J66" s="73"/>
      <c r="K66" s="73"/>
      <c r="L66" s="161"/>
      <c r="M66" s="159"/>
      <c r="N66" s="161"/>
      <c r="O66" s="239"/>
      <c r="P66" s="71"/>
      <c r="Q66" s="58"/>
    </row>
    <row r="67" spans="1:17" s="41" customFormat="1" ht="9" customHeight="1">
      <c r="A67" s="159"/>
      <c r="B67" s="55"/>
      <c r="C67" s="55"/>
      <c r="D67" s="73"/>
      <c r="E67" s="55"/>
      <c r="F67" s="55"/>
      <c r="G67" s="55"/>
      <c r="H67" s="73"/>
      <c r="I67" s="73"/>
      <c r="J67" s="73"/>
      <c r="K67" s="73"/>
      <c r="L67" s="161"/>
      <c r="M67" s="159"/>
      <c r="N67" s="161"/>
      <c r="O67" s="239"/>
      <c r="P67" s="71"/>
      <c r="Q67" s="58"/>
    </row>
  </sheetData>
  <sheetProtection/>
  <mergeCells count="1">
    <mergeCell ref="A4:C4"/>
  </mergeCells>
  <conditionalFormatting sqref="F67:G67 F51:G51 F53:G53 F39:G39 F41:G41 F43:G43 F45:G45 F47:G47 F23 F25 F27 F29 F31 F33 F35 F37 F49:G49 F55:G55 F57:G57 F59:G59 F61:G61 F63:G63 F65:G65 F7 F9 F11 F13 F15 F17 F19 F21">
    <cfRule type="expression" priority="1" dxfId="5" stopIfTrue="1">
      <formula>AND($D7&lt;9,$C7&gt;0)</formula>
    </cfRule>
  </conditionalFormatting>
  <conditionalFormatting sqref="G40 G60 I50 G24 G48 G32 I58 G36 G56 I66 G64 I10 K46 G28 K14 I18 I26 I34 K30 K62 G44 I42 G52 G8 G16 G20 G12 M22">
    <cfRule type="expression" priority="2" dxfId="12" stopIfTrue="1">
      <formula>AND($M$1="CU",G8="Umpire")</formula>
    </cfRule>
    <cfRule type="expression" priority="3" dxfId="11" stopIfTrue="1">
      <formula>AND($M$1="CU",G8&lt;&gt;"Umpire",H8&lt;&gt;"")</formula>
    </cfRule>
    <cfRule type="expression" priority="4" dxfId="10" stopIfTrue="1">
      <formula>AND($M$1="CU",G8&lt;&gt;"Umpire")</formula>
    </cfRule>
  </conditionalFormatting>
  <conditionalFormatting sqref="D53 D47 D45 D43 D41 D39 D67 D49 D65 D63 D61 D59 D57 D55 D51">
    <cfRule type="expression" priority="5" dxfId="0" stopIfTrue="1">
      <formula>AND($D39&lt;9,$C39&gt;0)</formula>
    </cfRule>
  </conditionalFormatting>
  <conditionalFormatting sqref="E55 E57 E59 E61 E63 E65 E67 E39 E41 E43 E45 E47 E49 E51 E53">
    <cfRule type="cellIs" priority="6" dxfId="1" operator="equal" stopIfTrue="1">
      <formula>"Bye"</formula>
    </cfRule>
    <cfRule type="expression" priority="7" dxfId="5" stopIfTrue="1">
      <formula>AND($D39&lt;9,$C39&gt;0)</formula>
    </cfRule>
  </conditionalFormatting>
  <conditionalFormatting sqref="K10 K18 K26 K34 M30 M62 K58 K66 M14 M46 K42 K50 O22 I8 I12 I16 I20 I24 I28 I32 I36 I56 I60 I64 I40 I44 I48 I52">
    <cfRule type="expression" priority="8" dxfId="5" stopIfTrue="1">
      <formula>H8="as"</formula>
    </cfRule>
    <cfRule type="expression" priority="9" dxfId="5" stopIfTrue="1">
      <formula>H8="bs"</formula>
    </cfRule>
  </conditionalFormatting>
  <conditionalFormatting sqref="B7 B9 B11 B13 B15 B17 B19 B21 B23 B25 B27 B29 B31 B33 B35 B37 B55 B57 B59 B61 B63 B65 B67 B39 B41 B43 B45 B47 B49 B51 B53">
    <cfRule type="cellIs" priority="10" dxfId="3" operator="equal" stopIfTrue="1">
      <formula>"QA"</formula>
    </cfRule>
    <cfRule type="cellIs" priority="11" dxfId="3" operator="equal" stopIfTrue="1">
      <formula>"DA"</formula>
    </cfRule>
  </conditionalFormatting>
  <conditionalFormatting sqref="H8 H12 H16 H20 H24 H28 H32 H36 L30 L14 J10 J34 J18 J26 N22">
    <cfRule type="expression" priority="12" dxfId="2" stopIfTrue="1">
      <formula>$M$1="CU"</formula>
    </cfRule>
  </conditionalFormatting>
  <conditionalFormatting sqref="E35 E37 E25 E33 E31 E29 E27 E23 E19 E21 E9 E17 E15 E13 E11 E7">
    <cfRule type="cellIs" priority="13" dxfId="1" operator="equal" stopIfTrue="1">
      <formula>"Bye"</formula>
    </cfRule>
  </conditionalFormatting>
  <conditionalFormatting sqref="D7 D9 D11 D13 D15 D17 D19 D21 D23 D25 D27 D29 D31 D33 D35 D37">
    <cfRule type="expression" priority="14" dxfId="0" stopIfTrue="1">
      <formula>$D7&lt;5</formula>
    </cfRule>
  </conditionalFormatting>
  <dataValidations count="1">
    <dataValidation type="list" allowBlank="1" showInputMessage="1" sqref="G40 I66 G56 G44 G36 G52 G60 G48 G24 G28 G64 G32 G20 G8 G12 G16 I58 K30 K62 I34 I26 I18 I10 K14 I50 I42 K46 M22">
      <formula1>$S$7:$S$16</formula1>
    </dataValidation>
  </dataValidations>
  <printOptions horizontalCentered="1"/>
  <pageMargins left="0.35433070866141736" right="0.35433070866141736" top="0.3937007874015748" bottom="0.3937007874015748" header="0" footer="0"/>
  <pageSetup fitToHeight="1" fitToWidth="1" horizontalDpi="360" verticalDpi="36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2002 v1.0</dc:title>
  <dc:subject>Forms for ITF Junior Circuit events</dc:subject>
  <dc:creator>Anders Wennberg</dc:creator>
  <cp:keywords/>
  <dc:description>Copyright © ITF Limited, trading as the International Tennis Federation, 2002.
All rights reserved. Reproduction of this work in whole or in part, without the prior permission of the ITF is prohibited.</dc:description>
  <cp:lastModifiedBy>ox01ox01</cp:lastModifiedBy>
  <cp:lastPrinted>2016-02-20T05:03:39Z</cp:lastPrinted>
  <dcterms:created xsi:type="dcterms:W3CDTF">1998-01-18T23:10:02Z</dcterms:created>
  <dcterms:modified xsi:type="dcterms:W3CDTF">2016-03-08T02:37:16Z</dcterms:modified>
  <cp:category>ITF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