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tabRatio="865" activeTab="0"/>
  </bookViews>
  <sheets>
    <sheet name="男單35" sheetId="1" r:id="rId1"/>
    <sheet name="男單40" sheetId="2" r:id="rId2"/>
    <sheet name="男單45" sheetId="3" r:id="rId3"/>
    <sheet name="男單50" sheetId="4" r:id="rId4"/>
    <sheet name="男單55" sheetId="5" r:id="rId5"/>
    <sheet name="男單60" sheetId="6" r:id="rId6"/>
    <sheet name="男單65" sheetId="7" r:id="rId7"/>
    <sheet name="男單70" sheetId="8" r:id="rId8"/>
    <sheet name="男單75、80" sheetId="9" r:id="rId9"/>
    <sheet name="女單35、40" sheetId="10" r:id="rId10"/>
    <sheet name="女單45、50" sheetId="11" r:id="rId11"/>
    <sheet name="女單55、60、65"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9">'女單35、40'!$A$1:$Q$45</definedName>
    <definedName name="_xlnm.Print_Area" localSheetId="10">'女單45、50'!$A$1:$Q$73</definedName>
    <definedName name="_xlnm.Print_Area" localSheetId="11">'女單55、60、65'!$A$1:$N$54</definedName>
    <definedName name="_xlnm.Print_Area" localSheetId="0">'男單35'!$A$1:$Q$68</definedName>
    <definedName name="_xlnm.Print_Area" localSheetId="1">'男單40'!$A$1:$Q$68</definedName>
    <definedName name="_xlnm.Print_Area" localSheetId="2">'男單45'!$A$1:$Q$68</definedName>
    <definedName name="_xlnm.Print_Area" localSheetId="3">'男單50'!$A$1:$Q$134</definedName>
    <definedName name="_xlnm.Print_Area" localSheetId="4">'男單55'!$A$1:$Q$68</definedName>
    <definedName name="_xlnm.Print_Area" localSheetId="5">'男單60'!$A$1:$Q$134</definedName>
    <definedName name="_xlnm.Print_Area" localSheetId="6">'男單65'!$A$1:$Q$68</definedName>
    <definedName name="_xlnm.Print_Area" localSheetId="7">'男單70'!$A$1:$Q$54</definedName>
    <definedName name="_xlnm.Print_Area" localSheetId="8">'男單75、80'!$A$1:$Q$57</definedName>
  </definedNames>
  <calcPr fullCalcOnLoad="1"/>
</workbook>
</file>

<file path=xl/comments10.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 ref="D2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1.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 ref="D43"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6"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43" authorId="0">
      <text>
        <r>
          <rPr>
            <b/>
            <sz val="8"/>
            <rFont val="Tahoma"/>
            <family val="2"/>
          </rPr>
          <t>Before making the draw:
On the Prep-sheet did you:
- fill in QA, WC's?
- fill in the Seed Positions?
- Sort?
If YES: continue making the draw
Otherwise: return to finish preparations</t>
        </r>
      </text>
    </commen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<sst xmlns="http://schemas.openxmlformats.org/spreadsheetml/2006/main" count="913" uniqueCount="562">
  <si>
    <t>一、男子單打35歲組(23名)</t>
  </si>
  <si>
    <t>日期</t>
  </si>
  <si>
    <t>地點</t>
  </si>
  <si>
    <t>裁判長</t>
  </si>
  <si>
    <t>2016/11/4-11/7</t>
  </si>
  <si>
    <t>台中市</t>
  </si>
  <si>
    <t>王正松</t>
  </si>
  <si>
    <t>種子</t>
  </si>
  <si>
    <t>排名</t>
  </si>
  <si>
    <t>姓名</t>
  </si>
  <si>
    <t>縣市</t>
  </si>
  <si>
    <t>第二輪</t>
  </si>
  <si>
    <t>半準決賽</t>
  </si>
  <si>
    <t>準決賽</t>
  </si>
  <si>
    <t>決賽</t>
  </si>
  <si>
    <t>PS.11/5-11/7中興網球場</t>
  </si>
  <si>
    <t>BYE</t>
  </si>
  <si>
    <t>冠軍</t>
  </si>
  <si>
    <t>BYE</t>
  </si>
  <si>
    <t>十一、女子單打35歲組(5名)</t>
  </si>
  <si>
    <t>二、男子單打40歲組(26名)</t>
  </si>
  <si>
    <t>十二、女子單打40歲組(6名)</t>
  </si>
  <si>
    <t>黃薏蓉</t>
  </si>
  <si>
    <t>嘉義市</t>
  </si>
  <si>
    <t>賴瑞珍</t>
  </si>
  <si>
    <t>新竹市</t>
  </si>
  <si>
    <t>李雅慧</t>
  </si>
  <si>
    <t>鄭玉芳</t>
  </si>
  <si>
    <t>台南市</t>
  </si>
  <si>
    <t>鄭玉娟</t>
  </si>
  <si>
    <t>陳浩琦</t>
  </si>
  <si>
    <t>三、男子單打45歲組(42名)</t>
  </si>
  <si>
    <t>2A</t>
  </si>
  <si>
    <t>4A</t>
  </si>
  <si>
    <t>伍順全</t>
  </si>
  <si>
    <t>6A</t>
  </si>
  <si>
    <t>11A</t>
  </si>
  <si>
    <t>13A</t>
  </si>
  <si>
    <t>林文龍</t>
  </si>
  <si>
    <t>林奕捷</t>
  </si>
  <si>
    <t>基隆市</t>
  </si>
  <si>
    <t>20A</t>
  </si>
  <si>
    <t>洪丞風</t>
  </si>
  <si>
    <t>22A</t>
  </si>
  <si>
    <t>朱冠州</t>
  </si>
  <si>
    <t>雲林縣</t>
  </si>
  <si>
    <t>陳志宏</t>
  </si>
  <si>
    <t>新北市</t>
  </si>
  <si>
    <t>27A</t>
  </si>
  <si>
    <t>王群沛</t>
  </si>
  <si>
    <t>彰化縣</t>
  </si>
  <si>
    <t>29A</t>
  </si>
  <si>
    <t>劉睿宏</t>
  </si>
  <si>
    <t>新竹縣</t>
  </si>
  <si>
    <t>張廖萬家</t>
  </si>
  <si>
    <t>台中來</t>
  </si>
  <si>
    <t>31A</t>
  </si>
  <si>
    <t>謝金樹</t>
  </si>
  <si>
    <t>桃園市</t>
  </si>
  <si>
    <t>十三、女子單打45歲組(11名)</t>
  </si>
  <si>
    <t>四、男子單打50歲組(55名)</t>
  </si>
  <si>
    <t>第三輪</t>
  </si>
  <si>
    <t>1</t>
  </si>
  <si>
    <t>譚若恒</t>
  </si>
  <si>
    <t>高雄市</t>
  </si>
  <si>
    <t>2</t>
  </si>
  <si>
    <t>3</t>
  </si>
  <si>
    <t>4</t>
  </si>
  <si>
    <t>Umpire</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</si>
  <si>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</si>
  <si>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</si>
  <si>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</si>
  <si>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</si>
  <si>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</si>
  <si>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</si>
  <si>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</si>
  <si>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</si>
  <si>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</si>
  <si>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</si>
  <si>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</si>
  <si>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</si>
  <si>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</si>
  <si>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</si>
  <si>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</si>
  <si>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</si>
  <si>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</si>
  <si>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</si>
  <si>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</si>
  <si>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</si>
  <si>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</si>
  <si>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</si>
  <si>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</si>
  <si>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</si>
  <si>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</si>
  <si>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</si>
  <si>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</si>
  <si>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</si>
  <si>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</si>
  <si>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</si>
  <si>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</si>
  <si>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</si>
  <si>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</si>
  <si>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</si>
  <si>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</si>
  <si>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</si>
  <si>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</si>
  <si>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</si>
  <si>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</si>
  <si>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</si>
  <si>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</si>
  <si>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</si>
  <si>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</si>
  <si>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</si>
  <si>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</si>
  <si>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</si>
  <si>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</si>
  <si>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</si>
  <si>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</si>
  <si>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</si>
  <si>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</si>
  <si>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</si>
  <si>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</si>
  <si>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</si>
  <si>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</si>
  <si>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</si>
  <si>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</si>
  <si>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</si>
  <si>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</si>
  <si>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</si>
  <si>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十四、女子單打50歲組(11名)</t>
  </si>
  <si>
    <t>裁判長</t>
  </si>
  <si>
    <t>2016/11/4-11/7</t>
  </si>
  <si>
    <t>台中市</t>
  </si>
  <si>
    <t>王正松</t>
  </si>
  <si>
    <t>種子</t>
  </si>
  <si>
    <t>排名</t>
  </si>
  <si>
    <t>姓名</t>
  </si>
  <si>
    <t>縣市</t>
  </si>
  <si>
    <t>第二輪</t>
  </si>
  <si>
    <t>半準決賽</t>
  </si>
  <si>
    <t>準決賽</t>
  </si>
  <si>
    <t>決賽</t>
  </si>
  <si>
    <t>PS.11/5-11/7中興網球場</t>
  </si>
  <si>
    <t>BYE</t>
  </si>
  <si>
    <t>冠軍</t>
  </si>
  <si>
    <t>台中市</t>
  </si>
  <si>
    <t>姓名</t>
  </si>
  <si>
    <t>縣市</t>
  </si>
  <si>
    <t>台南市</t>
  </si>
  <si>
    <t>李鴻晉</t>
  </si>
  <si>
    <t>新北市</t>
  </si>
  <si>
    <t>王憲文</t>
  </si>
  <si>
    <t>27A</t>
  </si>
  <si>
    <t>台北市</t>
  </si>
  <si>
    <t>台北市</t>
  </si>
  <si>
    <t>侯俊韶</t>
  </si>
  <si>
    <t>桃園市</t>
  </si>
  <si>
    <t>22A</t>
  </si>
  <si>
    <t>冠軍</t>
  </si>
  <si>
    <t>陳秋國</t>
  </si>
  <si>
    <t>羅步銘</t>
  </si>
  <si>
    <t>台東縣</t>
  </si>
  <si>
    <t xml:space="preserve">   11/7中興網球場</t>
  </si>
  <si>
    <t>PS.11/5-11/6臺中公園網球場</t>
  </si>
  <si>
    <t>五、男子單打55歲組(36名)</t>
  </si>
  <si>
    <t>決賽</t>
  </si>
  <si>
    <t>六、男子單打60歲組(46名)</t>
  </si>
  <si>
    <t>高雄市</t>
  </si>
  <si>
    <t>29A</t>
  </si>
  <si>
    <t>台東市</t>
  </si>
  <si>
    <t>張正興</t>
  </si>
  <si>
    <t>台中市</t>
  </si>
  <si>
    <t>劉聰達</t>
  </si>
  <si>
    <t>20A</t>
  </si>
  <si>
    <t>高碩文</t>
  </si>
  <si>
    <t>13A</t>
  </si>
  <si>
    <t>雲林縣</t>
  </si>
  <si>
    <t>蘇松根</t>
  </si>
  <si>
    <t>11A</t>
  </si>
  <si>
    <t>邱錫吉</t>
  </si>
  <si>
    <t>彰化縣</t>
  </si>
  <si>
    <t>周金榮</t>
  </si>
  <si>
    <t>南投縣</t>
  </si>
  <si>
    <t>蘇錦堂</t>
  </si>
  <si>
    <t>6A</t>
  </si>
  <si>
    <t>4A</t>
  </si>
  <si>
    <t>段國明</t>
  </si>
  <si>
    <t>PS.11/4-11/5臺中公園網球場</t>
  </si>
  <si>
    <t>劉雲忠</t>
  </si>
  <si>
    <t>七、男子單打65歲組(39名)</t>
  </si>
  <si>
    <t>埔里鎮</t>
  </si>
  <si>
    <t>10A</t>
  </si>
  <si>
    <t>屏東縣</t>
  </si>
  <si>
    <t>7A</t>
  </si>
  <si>
    <t>吳新喜</t>
  </si>
  <si>
    <t>3A</t>
  </si>
  <si>
    <t>吳明山</t>
  </si>
  <si>
    <t>PS.11/4-11/6臺中公園網球場</t>
  </si>
  <si>
    <t>準決賽</t>
  </si>
  <si>
    <t>八、男子單打70歲組(20名)</t>
  </si>
  <si>
    <t>BYE</t>
  </si>
  <si>
    <t>第二輪</t>
  </si>
  <si>
    <t>十、男子單打80歲組(5名)</t>
  </si>
  <si>
    <t>程朝勳</t>
  </si>
  <si>
    <t>九、男子單打75歲組(16名)</t>
  </si>
  <si>
    <t>鍾袁淑儀</t>
  </si>
  <si>
    <t>林春美</t>
  </si>
  <si>
    <t>李淑娥</t>
  </si>
  <si>
    <t>十七、女子單打65歲組(3名)</t>
  </si>
  <si>
    <t>劉桂梅</t>
  </si>
  <si>
    <t>洪童瓊姬</t>
  </si>
  <si>
    <t>楊金善</t>
  </si>
  <si>
    <t>十六、女子單打60歲組(3名)</t>
  </si>
  <si>
    <t>林世齡</t>
  </si>
  <si>
    <t>許麗鐘</t>
  </si>
  <si>
    <t>何秋香</t>
  </si>
  <si>
    <t>十五、女子單打55歲組(3名)</t>
  </si>
  <si>
    <t>(80)5日14：40</t>
  </si>
  <si>
    <t>(81)5日15：20</t>
  </si>
  <si>
    <t>(82)5日15：20</t>
  </si>
  <si>
    <t>(83)5日15：20</t>
  </si>
  <si>
    <t>(84)5日15：20</t>
  </si>
  <si>
    <t>(85)5日15：20</t>
  </si>
  <si>
    <t>(86)5日15：20</t>
  </si>
  <si>
    <t>(127)5日18：40</t>
  </si>
  <si>
    <t>(128)5日18：40</t>
  </si>
  <si>
    <t>(129)5日19：20</t>
  </si>
  <si>
    <t>(130)5日19：20</t>
  </si>
  <si>
    <t>(131)5日19：20</t>
  </si>
  <si>
    <t>(132)5日19：20</t>
  </si>
  <si>
    <t>(133)5日19：20</t>
  </si>
  <si>
    <t>(134)5日19：20</t>
  </si>
  <si>
    <t>(155)6日10：00</t>
  </si>
  <si>
    <t>(156)6日10：00</t>
  </si>
  <si>
    <t>(157)6日10：00</t>
  </si>
  <si>
    <t>(158)6日10：00</t>
  </si>
  <si>
    <t>(70)5日14：00</t>
  </si>
  <si>
    <t>(71)5日14：00</t>
  </si>
  <si>
    <t>(72)5日14：00</t>
  </si>
  <si>
    <t>(73)5日14：40</t>
  </si>
  <si>
    <t>(74)5日14：40</t>
  </si>
  <si>
    <t>(75)5日14：40</t>
  </si>
  <si>
    <t>(76)5日14：40</t>
  </si>
  <si>
    <t>(77)5日14：40</t>
  </si>
  <si>
    <t>(78)5日14：40</t>
  </si>
  <si>
    <t>(79)5日14：40</t>
  </si>
  <si>
    <t>(119)5日18：00</t>
  </si>
  <si>
    <t>(120)5日18：00</t>
  </si>
  <si>
    <t>(121)5日18：40</t>
  </si>
  <si>
    <t>(122)5日18：40</t>
  </si>
  <si>
    <t>(123)5日18：40</t>
  </si>
  <si>
    <t>(124)5日18：40</t>
  </si>
  <si>
    <t>(125)5日18：40</t>
  </si>
  <si>
    <t>(126)5日18：40</t>
  </si>
  <si>
    <t>(151)6日10：00</t>
  </si>
  <si>
    <t>(152)6日10：00</t>
  </si>
  <si>
    <t>(153)6日10：00</t>
  </si>
  <si>
    <t>(154)6日10：00</t>
  </si>
  <si>
    <t>(57)5日13：20</t>
  </si>
  <si>
    <t>(54)5日12：40</t>
  </si>
  <si>
    <t>(21)5日10：00</t>
  </si>
  <si>
    <t>(55)5日12：40</t>
  </si>
  <si>
    <t>(22)5日10：00</t>
  </si>
  <si>
    <t>(56)5日12：40</t>
  </si>
  <si>
    <t>(23)5日10：00</t>
  </si>
  <si>
    <t>(58)5日13：20</t>
  </si>
  <si>
    <t>(24)5日10：00</t>
  </si>
  <si>
    <t>(59)5日13：20</t>
  </si>
  <si>
    <t>(25)5日10：40</t>
  </si>
  <si>
    <t>(60)5日13：20</t>
  </si>
  <si>
    <t>(61)5日13：20</t>
  </si>
  <si>
    <t>(62)5日13：20</t>
  </si>
  <si>
    <t>(63)5日13：20</t>
  </si>
  <si>
    <t>(26)5日10：40</t>
  </si>
  <si>
    <t>(64)5日13：20</t>
  </si>
  <si>
    <t>(27)5日10：40</t>
  </si>
  <si>
    <t>(65)5日14：00</t>
  </si>
  <si>
    <t>(66)5日14：00</t>
  </si>
  <si>
    <t>(28)5日10：40</t>
  </si>
  <si>
    <t>(67)514：00</t>
  </si>
  <si>
    <t>(29)5日10：40</t>
  </si>
  <si>
    <t>(68)5日14：00</t>
  </si>
  <si>
    <t>(30)5日10：40</t>
  </si>
  <si>
    <t>(69)5日14：00</t>
  </si>
  <si>
    <t>(111)5日17：20</t>
  </si>
  <si>
    <t>(112)5日17：20</t>
  </si>
  <si>
    <t>(113)5日18：00</t>
  </si>
  <si>
    <t>(114)5日18：00</t>
  </si>
  <si>
    <t>(115)5日18：00</t>
  </si>
  <si>
    <t>(116)5日18：00</t>
  </si>
  <si>
    <t>(117)5日18：00</t>
  </si>
  <si>
    <t>(118)5日18：00</t>
  </si>
  <si>
    <t>(147)6日9：20</t>
  </si>
  <si>
    <t>(148)6日9：20</t>
  </si>
  <si>
    <t>(149)6日9：20</t>
  </si>
  <si>
    <t>(150)6日9：20</t>
  </si>
  <si>
    <t>(31)5日10：40</t>
  </si>
  <si>
    <t>(32)5日10：40</t>
  </si>
  <si>
    <t>(33)5日11：20</t>
  </si>
  <si>
    <t>(34)5日11：20</t>
  </si>
  <si>
    <t>(35)5日11：20</t>
  </si>
  <si>
    <t>(37)5日11：20</t>
  </si>
  <si>
    <t>(38)5日11：20</t>
  </si>
  <si>
    <t>(40)5日11：20</t>
  </si>
  <si>
    <t>(36)5日11：20</t>
  </si>
  <si>
    <t>(39)5日11：20</t>
  </si>
  <si>
    <t>(41)5日12：00</t>
  </si>
  <si>
    <t>(96)5日16：00</t>
  </si>
  <si>
    <t>(97)5日16：40</t>
  </si>
  <si>
    <t>(98)5日16：40</t>
  </si>
  <si>
    <t>(99)5日16：40</t>
  </si>
  <si>
    <t>(100)5日16：40</t>
  </si>
  <si>
    <t>(101)5日16：40</t>
  </si>
  <si>
    <t>(102)5日16：40</t>
  </si>
  <si>
    <t>(95)5日16：00</t>
  </si>
  <si>
    <t>(135)6日8：30</t>
  </si>
  <si>
    <t>(136)6日8：30</t>
  </si>
  <si>
    <t>(137)6日8：30</t>
  </si>
  <si>
    <t>(138)6日8：30</t>
  </si>
  <si>
    <t>(159)6日10：40</t>
  </si>
  <si>
    <t>(160)6日10：40</t>
  </si>
  <si>
    <t>(42)5日12：00</t>
  </si>
  <si>
    <t>(43)5日12：00</t>
  </si>
  <si>
    <t>(44)5日12：00</t>
  </si>
  <si>
    <t>(45)5日12：00</t>
  </si>
  <si>
    <t>(46)5日12：00</t>
  </si>
  <si>
    <t>(47)5日12：00</t>
  </si>
  <si>
    <t>(48)5日12：00</t>
  </si>
  <si>
    <t>(49)5日12：40</t>
  </si>
  <si>
    <t>(50)5日12：40</t>
  </si>
  <si>
    <t>(51)5日12：40</t>
  </si>
  <si>
    <t>(52)5日12：40</t>
  </si>
  <si>
    <t>(53)5日12：40</t>
  </si>
  <si>
    <t>(103)5日16：40</t>
  </si>
  <si>
    <t>(104)5日16：40</t>
  </si>
  <si>
    <t>(105)5日17：20</t>
  </si>
  <si>
    <t>(106)5日17：20</t>
  </si>
  <si>
    <t>(107)5日17：20</t>
  </si>
  <si>
    <t>(108)5日17：20</t>
  </si>
  <si>
    <t>(109)5日17：20</t>
  </si>
  <si>
    <t>(110)5日17：20</t>
  </si>
  <si>
    <t>(139)6日8：30</t>
  </si>
  <si>
    <t>(140)6日8：30</t>
  </si>
  <si>
    <t>(141)6日8：30</t>
  </si>
  <si>
    <t>(142)6日8：30</t>
  </si>
  <si>
    <t>(161)6日10：40</t>
  </si>
  <si>
    <t>(162)6日10：40</t>
  </si>
  <si>
    <t>(5)5日8：30</t>
  </si>
  <si>
    <t>(6)5日8：30</t>
  </si>
  <si>
    <t>(7)5日8：30</t>
  </si>
  <si>
    <t>(8)5日8：30</t>
  </si>
  <si>
    <t>(9)5日9：20</t>
  </si>
  <si>
    <t>(17)5日10：00</t>
  </si>
  <si>
    <t>(1)5日8：30</t>
  </si>
  <si>
    <t>(2)5日8：30</t>
  </si>
  <si>
    <t>(18)5日10：00</t>
  </si>
  <si>
    <t>(10)5日9：20</t>
  </si>
  <si>
    <t>(11)5日9：20</t>
  </si>
  <si>
    <t>(12)5日9：20</t>
  </si>
  <si>
    <t>(13)5日9：20</t>
  </si>
  <si>
    <t>(14)5日9：20</t>
  </si>
  <si>
    <t>(15)5日9：20</t>
  </si>
  <si>
    <t>(16)5日9：20</t>
  </si>
  <si>
    <t>(19)5日10：00</t>
  </si>
  <si>
    <t>(3)5日8：30</t>
  </si>
  <si>
    <t>(4)5日8：30</t>
  </si>
  <si>
    <t>(20)5日10：00</t>
  </si>
  <si>
    <t>(87)5日15：20</t>
  </si>
  <si>
    <t>(88)5日15：20</t>
  </si>
  <si>
    <t>(89)5日16：00</t>
  </si>
  <si>
    <t>(90)5日16：00</t>
  </si>
  <si>
    <t>(91)5日16：00</t>
  </si>
  <si>
    <t>(92)5日16：00</t>
  </si>
  <si>
    <t>(93)5日16：00</t>
  </si>
  <si>
    <t>(94)5日16：00</t>
  </si>
  <si>
    <t>(143)6日9：20</t>
  </si>
  <si>
    <t>(144)6日9：20</t>
  </si>
  <si>
    <t>(145)6日9：20</t>
  </si>
  <si>
    <t>(146)6日9：20</t>
  </si>
  <si>
    <t>(76)5日10：40</t>
  </si>
  <si>
    <t>(77)5日11：20</t>
  </si>
  <si>
    <t>(78)5日11：20</t>
  </si>
  <si>
    <t>(79)5日11：20</t>
  </si>
  <si>
    <t>(80)5日11：20</t>
  </si>
  <si>
    <t>(81)5日12：00</t>
  </si>
  <si>
    <t>(82)5日12：00</t>
  </si>
  <si>
    <t>(98)5日14：40</t>
  </si>
  <si>
    <t>(99)5日14：40</t>
  </si>
  <si>
    <t>(100)5日14：40</t>
  </si>
  <si>
    <t>(101)5日15：20</t>
  </si>
  <si>
    <t>(102)5日15：20</t>
  </si>
  <si>
    <t>(103)5日15：20</t>
  </si>
  <si>
    <t>(104)5日15：20</t>
  </si>
  <si>
    <t>(105)5日16：00</t>
  </si>
  <si>
    <t>(106)5日16：00</t>
  </si>
  <si>
    <t>(129)6日9：20</t>
  </si>
  <si>
    <t>(130)6日9：20</t>
  </si>
  <si>
    <t>(131)6日9：20</t>
  </si>
  <si>
    <t>(132)6日10：00</t>
  </si>
  <si>
    <t>(139)6日10：40</t>
  </si>
  <si>
    <t>(140)6日11：20</t>
  </si>
  <si>
    <t>(83)5日12：00</t>
  </si>
  <si>
    <t>(84)5日12：00</t>
  </si>
  <si>
    <t>(85)5日12：40</t>
  </si>
  <si>
    <t>(86)5日12：40</t>
  </si>
  <si>
    <t>(87)5日12：40</t>
  </si>
  <si>
    <t>(88)5日12：40</t>
  </si>
  <si>
    <t>(89)5日13：20</t>
  </si>
  <si>
    <t>(107)5日16：00</t>
  </si>
  <si>
    <t>(108)5日16：00</t>
  </si>
  <si>
    <t>(109)5日16：40</t>
  </si>
  <si>
    <t>(110)5日16：40</t>
  </si>
  <si>
    <t>(111)5日16：40</t>
  </si>
  <si>
    <t>(112)5日16：40</t>
  </si>
  <si>
    <t>(113)5日17：20</t>
  </si>
  <si>
    <t>(133)6日10：00</t>
  </si>
  <si>
    <t>(134)6日10：00</t>
  </si>
  <si>
    <t>(135)6日10：00</t>
  </si>
  <si>
    <t>(136)6日10：40</t>
  </si>
  <si>
    <t>(141)6日11：20</t>
  </si>
  <si>
    <t>(142)6日11：20</t>
  </si>
  <si>
    <t>(21)4日13：10</t>
  </si>
  <si>
    <t>(30)4日14：50</t>
  </si>
  <si>
    <t>(14)4日11：30</t>
  </si>
  <si>
    <t>(31)4日14：50</t>
  </si>
  <si>
    <t>(15)4日11：30</t>
  </si>
  <si>
    <t>(22)4日13：10</t>
  </si>
  <si>
    <t>(23)4日13：10</t>
  </si>
  <si>
    <t>(24)4日13：10</t>
  </si>
  <si>
    <t>(25)4日14：00</t>
  </si>
  <si>
    <t>(26)4日14：00</t>
  </si>
  <si>
    <t>(27)4日14：00</t>
  </si>
  <si>
    <t>(28)4日14：00</t>
  </si>
  <si>
    <t>(29)4日14：50</t>
  </si>
  <si>
    <t>(16)4日11：30</t>
  </si>
  <si>
    <t>(32)4日14：50</t>
  </si>
  <si>
    <t>(17)4日12：20</t>
  </si>
  <si>
    <t>(33)4日15：40</t>
  </si>
  <si>
    <t>(34)4日15：40</t>
  </si>
  <si>
    <t>(35)4日15：40</t>
  </si>
  <si>
    <t>(18)4日12：20</t>
  </si>
  <si>
    <t>(19)4日12：20</t>
  </si>
  <si>
    <t>(20)4日12：20</t>
  </si>
  <si>
    <t>(36)4日15：40</t>
  </si>
  <si>
    <t>(68)5日9：20</t>
  </si>
  <si>
    <t>(69)5日10：00</t>
  </si>
  <si>
    <t>(70)5日10：00</t>
  </si>
  <si>
    <t>(71)5日10：00</t>
  </si>
  <si>
    <t>(72)5日10：00</t>
  </si>
  <si>
    <t>(73)5日10：40</t>
  </si>
  <si>
    <t>(74)5日10：40</t>
  </si>
  <si>
    <t>(75)5日10：40</t>
  </si>
  <si>
    <t>(125)6日8：30</t>
  </si>
  <si>
    <t>(126)6日8：30</t>
  </si>
  <si>
    <t>(127)6日8：30</t>
  </si>
  <si>
    <t>(128)6日9：20</t>
  </si>
  <si>
    <t>(137)6日10：40</t>
  </si>
  <si>
    <t>(138)6日10：40</t>
  </si>
  <si>
    <t>(10)4日10：40</t>
  </si>
  <si>
    <t>(43)4日17：20</t>
  </si>
  <si>
    <t>(44)4日17：20</t>
  </si>
  <si>
    <t>(45)4日18：00</t>
  </si>
  <si>
    <t>(11)4日10：40</t>
  </si>
  <si>
    <t>(46)4日18：00</t>
  </si>
  <si>
    <t>(47)4日18：00</t>
  </si>
  <si>
    <t>(12)4日10：40</t>
  </si>
  <si>
    <t>(48)4日18：00</t>
  </si>
  <si>
    <t>(49)4日18：40</t>
  </si>
  <si>
    <t>(50)4日18：40</t>
  </si>
  <si>
    <t>(64)5日8：30</t>
  </si>
  <si>
    <t>(65)5日9：20</t>
  </si>
  <si>
    <t>(66)5日9：20</t>
  </si>
  <si>
    <t>(67)5日9：20</t>
  </si>
  <si>
    <t>(115)5日17：20</t>
  </si>
  <si>
    <t>(116)5日17：20</t>
  </si>
  <si>
    <t>(124)6日8：30</t>
  </si>
  <si>
    <t>(2)4日9：00</t>
  </si>
  <si>
    <t>(3)4日9：00</t>
  </si>
  <si>
    <t>(4)4日9：00</t>
  </si>
  <si>
    <t>(5)4日9：50</t>
  </si>
  <si>
    <t>(6)4日9：50</t>
  </si>
  <si>
    <t>(7)4日9：50</t>
  </si>
  <si>
    <t>(8)4日9：50</t>
  </si>
  <si>
    <t>(9)4日10：40</t>
  </si>
  <si>
    <t>(39)4日16：30</t>
  </si>
  <si>
    <t>(40)4日16：30</t>
  </si>
  <si>
    <t>(41)4日17：20</t>
  </si>
  <si>
    <t>(42)4日17：20</t>
  </si>
  <si>
    <t>(62)5日8：30</t>
  </si>
  <si>
    <t>(63)5日8：30</t>
  </si>
  <si>
    <t>(114)5日17：20</t>
  </si>
  <si>
    <t>(1)4日9：00</t>
  </si>
  <si>
    <t>(37)4日16：30</t>
  </si>
  <si>
    <t>(38)4日16：30</t>
  </si>
  <si>
    <t>(61)5日8：30</t>
  </si>
  <si>
    <t>(187)6日18：40</t>
  </si>
  <si>
    <t>(179)6日17：20</t>
  </si>
  <si>
    <t>(180)6日18：00</t>
  </si>
  <si>
    <t>(181)6日18：00</t>
  </si>
  <si>
    <t xml:space="preserve">   (178)6日17：20</t>
  </si>
  <si>
    <t xml:space="preserve">   (177)6日17：20</t>
  </si>
  <si>
    <t xml:space="preserve">   (176)6日17：20</t>
  </si>
  <si>
    <t>PS.11/4-11/5臺中公園網球場</t>
  </si>
  <si>
    <t>PS.11/6臺中公園網球場</t>
  </si>
  <si>
    <t>※請注意比賽日期及場地</t>
  </si>
  <si>
    <t>高雄市</t>
  </si>
  <si>
    <t>(13)4日11：30</t>
  </si>
  <si>
    <t>(498)7日10：30</t>
  </si>
  <si>
    <t>(499)7日10：30</t>
  </si>
  <si>
    <t>(512)7日12：30</t>
  </si>
  <si>
    <t>(496)7日10：30</t>
  </si>
  <si>
    <t>(497)7日10：30</t>
  </si>
  <si>
    <t>(511)7日12：30</t>
  </si>
  <si>
    <t>(494)7日10：30</t>
  </si>
  <si>
    <t>(495)7日10：30</t>
  </si>
  <si>
    <t>(510)7日12：30</t>
  </si>
  <si>
    <t>(492)7日10：30</t>
  </si>
  <si>
    <t>(493)7日10：30</t>
  </si>
  <si>
    <t>(502)7日11：30</t>
  </si>
  <si>
    <t>(479)7日8：30</t>
  </si>
  <si>
    <t>(480)7日8：30</t>
  </si>
  <si>
    <t>(501)7日11：30</t>
  </si>
  <si>
    <t>(477)7日8：30</t>
  </si>
  <si>
    <t>(478)7日8：30</t>
  </si>
  <si>
    <t>(500)7日11：30</t>
  </si>
  <si>
    <t>(476)7日8：30</t>
  </si>
  <si>
    <t xml:space="preserve">   </t>
  </si>
  <si>
    <t>PS.11/6~11/7中興網球場</t>
  </si>
  <si>
    <t>(267)6日19：20</t>
  </si>
  <si>
    <t>(490)7日9：30</t>
  </si>
  <si>
    <t>(491)7日9：30</t>
  </si>
  <si>
    <t>(509)7日12：30</t>
  </si>
  <si>
    <t>(265)6日19：20</t>
  </si>
  <si>
    <t>(266)6日19：20</t>
  </si>
  <si>
    <t>(488)7日9：30</t>
  </si>
  <si>
    <t>(489)7日9：30</t>
  </si>
  <si>
    <t>(508)7日12：30</t>
  </si>
  <si>
    <t xml:space="preserve">  </t>
  </si>
  <si>
    <t>PS.11/6 ~11/7中興網球場</t>
  </si>
  <si>
    <t>(262)6日18：40</t>
  </si>
  <si>
    <t>(263)6日19：20</t>
  </si>
  <si>
    <t>(264)6日19：20</t>
  </si>
  <si>
    <t>(268)6日20：00</t>
  </si>
  <si>
    <t>(269)6日20：00</t>
  </si>
  <si>
    <t>(270)6日20：00</t>
  </si>
  <si>
    <t>(271)6日20：00</t>
  </si>
  <si>
    <t>(486)7日9：30</t>
  </si>
  <si>
    <t>(487)7日9：30</t>
  </si>
  <si>
    <t>(507)7日11：30</t>
  </si>
  <si>
    <t>(186)6日18：40</t>
  </si>
  <si>
    <t>(484)7日9：30</t>
  </si>
  <si>
    <t>(485)7日9：30</t>
  </si>
  <si>
    <t>(506)7日11：30</t>
  </si>
  <si>
    <t>(483)7日8：30</t>
  </si>
  <si>
    <t xml:space="preserve"> (505)7日11：30</t>
  </si>
  <si>
    <t>(482)7日8：30</t>
  </si>
  <si>
    <t xml:space="preserve"> (504)7日11：30</t>
  </si>
  <si>
    <t>(481)7日8：30</t>
  </si>
  <si>
    <t xml:space="preserve"> (503)7日11：30</t>
  </si>
  <si>
    <t>(188)6日19：20</t>
  </si>
  <si>
    <t>(189)6日19：20</t>
  </si>
  <si>
    <t>PS.11/6 ~11/7中興網球場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</si>
</sst>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76">
    <font>
      <sz val="12"/>
      <color theme="1"/>
      <name val="Calibri"/>
      <family val="1"/>
    </font>
    <font>
      <sz val="12"/>
      <color indexed="8"/>
      <name val="新細明體"/>
      <family val="1"/>
    </font>
    <font>
      <sz val="9"/>
      <name val="新細明體"/>
      <family val="1"/>
    </font>
    <font>
      <b/>
      <sz val="14"/>
      <name val="華康仿宋體W2"/>
      <family val="3"/>
    </font>
    <font>
      <sz val="8"/>
      <name val="Arial"/>
      <family val="2"/>
    </font>
    <font>
      <sz val="10"/>
      <name val="華康仿宋體W2"/>
      <family val="3"/>
    </font>
    <font>
      <sz val="7"/>
      <name val="華康仿宋體W2"/>
      <family val="3"/>
    </font>
    <font>
      <sz val="7"/>
      <color indexed="9"/>
      <name val="華康仿宋體W2"/>
      <family val="3"/>
    </font>
    <font>
      <sz val="7"/>
      <color indexed="8"/>
      <name val="華康仿宋體W2"/>
      <family val="3"/>
    </font>
    <font>
      <sz val="6"/>
      <name val="華康仿宋體W2"/>
      <family val="3"/>
    </font>
    <font>
      <sz val="8"/>
      <name val="華康仿宋體W2"/>
      <family val="3"/>
    </font>
    <font>
      <sz val="8"/>
      <color indexed="9"/>
      <name val="華康仿宋體W2"/>
      <family val="3"/>
    </font>
    <font>
      <sz val="8"/>
      <color indexed="8"/>
      <name val="華康仿宋體W2"/>
      <family val="3"/>
    </font>
    <font>
      <sz val="6"/>
      <color indexed="9"/>
      <name val="華康仿宋體W2"/>
      <family val="3"/>
    </font>
    <font>
      <sz val="8.5"/>
      <name val="華康仿宋體W2"/>
      <family val="3"/>
    </font>
    <font>
      <sz val="8.5"/>
      <color indexed="42"/>
      <name val="華康仿宋體W2"/>
      <family val="3"/>
    </font>
    <font>
      <sz val="12"/>
      <name val="華康仿宋體W2"/>
      <family val="3"/>
    </font>
    <font>
      <sz val="8.5"/>
      <color indexed="8"/>
      <name val="華康仿宋體W2"/>
      <family val="3"/>
    </font>
    <font>
      <sz val="8.5"/>
      <color indexed="9"/>
      <name val="華康仿宋體W2"/>
      <family val="3"/>
    </font>
    <font>
      <sz val="12"/>
      <color indexed="8"/>
      <name val="華康仿宋體W2"/>
      <family val="3"/>
    </font>
    <font>
      <sz val="10"/>
      <color indexed="8"/>
      <name val="華康仿宋體W2"/>
      <family val="3"/>
    </font>
    <font>
      <b/>
      <sz val="8.5"/>
      <color indexed="8"/>
      <name val="華康仿宋體W2"/>
      <family val="3"/>
    </font>
    <font>
      <sz val="10"/>
      <color indexed="9"/>
      <name val="華康仿宋體W2"/>
      <family val="3"/>
    </font>
    <font>
      <b/>
      <sz val="8.5"/>
      <name val="華康仿宋體W2"/>
      <family val="3"/>
    </font>
    <font>
      <i/>
      <sz val="8.5"/>
      <color indexed="9"/>
      <name val="華康仿宋體W2"/>
      <family val="3"/>
    </font>
    <font>
      <sz val="14"/>
      <name val="華康仿宋體W2"/>
      <family val="3"/>
    </font>
    <font>
      <sz val="14"/>
      <color indexed="9"/>
      <name val="華康仿宋體W2"/>
      <family val="3"/>
    </font>
    <font>
      <b/>
      <sz val="8"/>
      <name val="Tahoma"/>
      <family val="2"/>
    </font>
    <font>
      <i/>
      <sz val="6"/>
      <color indexed="9"/>
      <name val="華康仿宋體W2"/>
      <family val="3"/>
    </font>
    <font>
      <b/>
      <sz val="12"/>
      <name val="華康仿宋體W2"/>
      <family val="3"/>
    </font>
    <font>
      <b/>
      <sz val="10"/>
      <name val="華康仿宋體W2"/>
      <family val="3"/>
    </font>
    <font>
      <i/>
      <sz val="8.5"/>
      <color indexed="8"/>
      <name val="華康仿宋體W2"/>
      <family val="3"/>
    </font>
    <font>
      <i/>
      <sz val="7"/>
      <name val="華康仿宋體W2"/>
      <family val="3"/>
    </font>
    <font>
      <i/>
      <sz val="8.5"/>
      <name val="華康仿宋體W2"/>
      <family val="3"/>
    </font>
    <font>
      <sz val="9"/>
      <name val="華康仿宋體W2"/>
      <family val="3"/>
    </font>
    <font>
      <sz val="11"/>
      <name val="華康仿宋體W2"/>
      <family val="3"/>
    </font>
    <font>
      <b/>
      <sz val="10"/>
      <color indexed="8"/>
      <name val="華康仿宋體W2"/>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10"/>
      <name val="華康仿宋體W2"/>
      <family val="3"/>
    </font>
    <font>
      <sz val="10"/>
      <color indexed="10"/>
      <name val="華康仿宋體W2"/>
      <family val="3"/>
    </font>
    <font>
      <sz val="10"/>
      <color indexed="60"/>
      <name val="華康仿宋體W2"/>
      <family val="3"/>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FF0000"/>
      <name val="華康仿宋體W2"/>
      <family val="3"/>
    </font>
    <font>
      <sz val="10"/>
      <color rgb="FFFF0000"/>
      <name val="華康仿宋體W2"/>
      <family val="3"/>
    </font>
    <font>
      <sz val="10"/>
      <color rgb="FFC00000"/>
      <name val="華康仿宋體W2"/>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0" fillId="0" borderId="0" applyFont="0" applyFill="0" applyBorder="0" applyAlignment="0" applyProtection="0"/>
    <xf numFmtId="0" fontId="6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223">
    <xf numFmtId="0" fontId="0" fillId="0" borderId="0" xfId="0" applyFont="1" applyAlignment="1">
      <alignment vertical="center"/>
    </xf>
    <xf numFmtId="0" fontId="5" fillId="0" borderId="0" xfId="0" applyFont="1" applyAlignment="1">
      <alignment vertical="center"/>
    </xf>
    <xf numFmtId="49" fontId="6" fillId="33" borderId="0" xfId="0" applyNumberFormat="1" applyFont="1" applyFill="1" applyBorder="1" applyAlignment="1">
      <alignment vertical="center"/>
    </xf>
    <xf numFmtId="49" fontId="6" fillId="33" borderId="0" xfId="0" applyNumberFormat="1" applyFont="1" applyFill="1" applyAlignment="1">
      <alignment vertical="center"/>
    </xf>
    <xf numFmtId="49" fontId="7" fillId="33" borderId="0" xfId="0" applyNumberFormat="1" applyFont="1" applyFill="1" applyBorder="1" applyAlignment="1">
      <alignment vertical="center"/>
    </xf>
    <xf numFmtId="49" fontId="7" fillId="33" borderId="0" xfId="0" applyNumberFormat="1" applyFont="1" applyFill="1" applyAlignment="1">
      <alignment vertical="center"/>
    </xf>
    <xf numFmtId="0" fontId="9" fillId="0" borderId="0" xfId="0" applyFont="1" applyBorder="1" applyAlignment="1">
      <alignment vertical="center"/>
    </xf>
    <xf numFmtId="14" fontId="10" fillId="0" borderId="10" xfId="0" applyNumberFormat="1" applyFont="1" applyFill="1" applyBorder="1" applyAlignment="1">
      <alignment vertical="center"/>
    </xf>
    <xf numFmtId="49" fontId="10" fillId="0" borderId="10" xfId="0" applyNumberFormat="1" applyFont="1" applyBorder="1" applyAlignment="1">
      <alignment vertical="center"/>
    </xf>
    <xf numFmtId="49" fontId="11" fillId="0" borderId="10" xfId="0" applyNumberFormat="1" applyFont="1" applyBorder="1" applyAlignment="1">
      <alignment vertical="center"/>
    </xf>
    <xf numFmtId="49" fontId="10" fillId="0" borderId="10" xfId="40" applyNumberFormat="1" applyFont="1" applyBorder="1" applyAlignment="1" applyProtection="1">
      <alignment vertical="center"/>
      <protection locked="0"/>
    </xf>
    <xf numFmtId="0" fontId="12" fillId="0" borderId="10" xfId="0" applyNumberFormat="1" applyFont="1" applyBorder="1" applyAlignment="1">
      <alignment horizontal="left" vertical="center"/>
    </xf>
    <xf numFmtId="0" fontId="10" fillId="0" borderId="0" xfId="0" applyFont="1" applyBorder="1" applyAlignment="1">
      <alignment vertical="center"/>
    </xf>
    <xf numFmtId="49" fontId="6" fillId="33" borderId="0" xfId="0" applyNumberFormat="1" applyFont="1" applyFill="1" applyAlignment="1">
      <alignment horizontal="right" vertical="center"/>
    </xf>
    <xf numFmtId="49" fontId="6" fillId="33" borderId="0" xfId="0" applyNumberFormat="1" applyFont="1" applyFill="1" applyAlignment="1">
      <alignment horizontal="center" vertical="center"/>
    </xf>
    <xf numFmtId="49" fontId="6" fillId="33" borderId="0" xfId="0" applyNumberFormat="1" applyFont="1" applyFill="1" applyAlignment="1">
      <alignment horizontal="left" vertical="center"/>
    </xf>
    <xf numFmtId="49" fontId="7" fillId="33" borderId="0" xfId="0" applyNumberFormat="1" applyFont="1" applyFill="1" applyAlignment="1">
      <alignment horizontal="center" vertical="center"/>
    </xf>
    <xf numFmtId="0" fontId="9" fillId="0" borderId="0" xfId="0" applyFont="1" applyAlignment="1">
      <alignment vertical="center"/>
    </xf>
    <xf numFmtId="49" fontId="9" fillId="33" borderId="0" xfId="0" applyNumberFormat="1" applyFont="1" applyFill="1" applyAlignment="1">
      <alignment horizontal="right" vertical="center"/>
    </xf>
    <xf numFmtId="49" fontId="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5" fillId="0" borderId="0" xfId="0" applyNumberFormat="1" applyFont="1" applyFill="1" applyAlignment="1">
      <alignment vertical="center"/>
    </xf>
    <xf numFmtId="49" fontId="13" fillId="0" borderId="0" xfId="0" applyNumberFormat="1" applyFont="1" applyFill="1" applyAlignment="1">
      <alignment horizontal="center" vertical="center"/>
    </xf>
    <xf numFmtId="49" fontId="13" fillId="0" borderId="0" xfId="0" applyNumberFormat="1" applyFont="1" applyFill="1" applyAlignment="1">
      <alignment vertical="center"/>
    </xf>
    <xf numFmtId="49" fontId="14" fillId="33" borderId="0" xfId="0" applyNumberFormat="1" applyFont="1" applyFill="1" applyBorder="1" applyAlignment="1">
      <alignment horizontal="center" vertical="center"/>
    </xf>
    <xf numFmtId="0" fontId="14" fillId="0" borderId="11" xfId="0" applyNumberFormat="1" applyFont="1" applyFill="1" applyBorder="1" applyAlignment="1">
      <alignment vertical="center"/>
    </xf>
    <xf numFmtId="0" fontId="15" fillId="34" borderId="11" xfId="0" applyNumberFormat="1" applyFont="1" applyFill="1" applyBorder="1" applyAlignment="1">
      <alignment horizontal="center" vertical="center"/>
    </xf>
    <xf numFmtId="0" fontId="16" fillId="0" borderId="11" xfId="0" applyNumberFormat="1" applyFont="1" applyFill="1" applyBorder="1" applyAlignment="1">
      <alignment vertical="center"/>
    </xf>
    <xf numFmtId="0" fontId="17" fillId="0" borderId="11" xfId="0" applyNumberFormat="1" applyFont="1" applyFill="1" applyBorder="1" applyAlignment="1">
      <alignment horizontal="center" vertical="center"/>
    </xf>
    <xf numFmtId="0" fontId="17" fillId="0" borderId="0" xfId="0" applyNumberFormat="1" applyFont="1" applyFill="1" applyAlignment="1">
      <alignment vertical="center"/>
    </xf>
    <xf numFmtId="0" fontId="5" fillId="35" borderId="0" xfId="0" applyNumberFormat="1" applyFont="1" applyFill="1" applyAlignment="1">
      <alignment vertical="center"/>
    </xf>
    <xf numFmtId="0" fontId="14" fillId="35" borderId="0" xfId="0" applyNumberFormat="1" applyFont="1" applyFill="1" applyAlignment="1">
      <alignment vertical="center"/>
    </xf>
    <xf numFmtId="0" fontId="18" fillId="35" borderId="0" xfId="0" applyNumberFormat="1" applyFont="1" applyFill="1" applyAlignment="1">
      <alignment vertical="center"/>
    </xf>
    <xf numFmtId="49" fontId="14" fillId="35" borderId="0" xfId="0" applyNumberFormat="1" applyFont="1" applyFill="1" applyAlignment="1">
      <alignment vertical="center"/>
    </xf>
    <xf numFmtId="49" fontId="18" fillId="35" borderId="0" xfId="0" applyNumberFormat="1" applyFont="1" applyFill="1" applyAlignment="1">
      <alignment vertical="center"/>
    </xf>
    <xf numFmtId="0" fontId="5" fillId="35" borderId="0" xfId="0" applyFont="1" applyFill="1" applyAlignment="1">
      <alignment vertical="center"/>
    </xf>
    <xf numFmtId="0" fontId="5" fillId="0" borderId="12" xfId="0" applyFont="1" applyBorder="1" applyAlignment="1">
      <alignment vertical="center"/>
    </xf>
    <xf numFmtId="0" fontId="14" fillId="0" borderId="0" xfId="0" applyNumberFormat="1" applyFont="1" applyFill="1" applyAlignment="1">
      <alignment horizontal="center" vertical="center"/>
    </xf>
    <xf numFmtId="0" fontId="5" fillId="0" borderId="13" xfId="0" applyNumberFormat="1" applyFont="1" applyFill="1" applyBorder="1" applyAlignment="1">
      <alignment vertical="center"/>
    </xf>
    <xf numFmtId="0" fontId="5" fillId="0" borderId="14" xfId="0" applyNumberFormat="1" applyFont="1" applyFill="1" applyBorder="1" applyAlignment="1">
      <alignment vertical="center"/>
    </xf>
    <xf numFmtId="0" fontId="17" fillId="0" borderId="11" xfId="0" applyNumberFormat="1" applyFont="1" applyFill="1" applyBorder="1" applyAlignment="1">
      <alignment vertical="center"/>
    </xf>
    <xf numFmtId="0" fontId="5" fillId="0" borderId="15" xfId="0" applyFont="1" applyBorder="1" applyAlignment="1">
      <alignment vertical="center"/>
    </xf>
    <xf numFmtId="0" fontId="5" fillId="0" borderId="11" xfId="0" applyNumberFormat="1" applyFont="1" applyFill="1" applyBorder="1" applyAlignment="1">
      <alignment vertical="center"/>
    </xf>
    <xf numFmtId="0" fontId="5" fillId="0" borderId="16" xfId="0" applyNumberFormat="1" applyFont="1" applyFill="1" applyBorder="1" applyAlignment="1">
      <alignment vertical="center"/>
    </xf>
    <xf numFmtId="0" fontId="17" fillId="0" borderId="17" xfId="0" applyNumberFormat="1" applyFont="1" applyFill="1" applyBorder="1" applyAlignment="1">
      <alignment vertical="center"/>
    </xf>
    <xf numFmtId="0" fontId="17" fillId="0" borderId="18" xfId="0" applyNumberFormat="1" applyFont="1" applyFill="1" applyBorder="1" applyAlignment="1">
      <alignment horizontal="left" vertical="center"/>
    </xf>
    <xf numFmtId="0" fontId="15" fillId="0" borderId="0" xfId="0" applyNumberFormat="1" applyFont="1" applyFill="1" applyAlignment="1">
      <alignment horizontal="center" vertical="center"/>
    </xf>
    <xf numFmtId="0" fontId="19" fillId="0" borderId="0" xfId="0" applyNumberFormat="1" applyFont="1" applyFill="1" applyAlignment="1">
      <alignment vertical="center"/>
    </xf>
    <xf numFmtId="0" fontId="20" fillId="0" borderId="0" xfId="0" applyNumberFormat="1" applyFont="1" applyFill="1" applyAlignment="1">
      <alignment vertical="center"/>
    </xf>
    <xf numFmtId="0" fontId="17" fillId="0" borderId="0" xfId="0" applyNumberFormat="1" applyFont="1" applyFill="1" applyAlignment="1">
      <alignment horizontal="center" vertical="center"/>
    </xf>
    <xf numFmtId="49" fontId="17" fillId="0" borderId="11" xfId="0" applyNumberFormat="1" applyFont="1" applyFill="1" applyBorder="1" applyAlignment="1">
      <alignment vertical="center"/>
    </xf>
    <xf numFmtId="49" fontId="17" fillId="0" borderId="0" xfId="0" applyNumberFormat="1" applyFont="1" applyFill="1" applyAlignment="1">
      <alignment vertical="center"/>
    </xf>
    <xf numFmtId="49" fontId="17" fillId="0" borderId="14" xfId="0" applyNumberFormat="1" applyFont="1" applyFill="1" applyBorder="1" applyAlignment="1">
      <alignment vertical="center"/>
    </xf>
    <xf numFmtId="0" fontId="17" fillId="0" borderId="16" xfId="0" applyNumberFormat="1" applyFont="1" applyFill="1" applyBorder="1" applyAlignment="1">
      <alignment vertical="center"/>
    </xf>
    <xf numFmtId="0" fontId="17" fillId="0" borderId="0" xfId="0" applyNumberFormat="1" applyFont="1" applyFill="1" applyBorder="1" applyAlignment="1">
      <alignment vertical="center"/>
    </xf>
    <xf numFmtId="49" fontId="17" fillId="0" borderId="18" xfId="0" applyNumberFormat="1" applyFont="1" applyFill="1" applyBorder="1" applyAlignment="1">
      <alignment vertical="center"/>
    </xf>
    <xf numFmtId="0" fontId="21" fillId="0" borderId="11" xfId="0" applyNumberFormat="1" applyFont="1" applyFill="1" applyBorder="1" applyAlignment="1">
      <alignment horizontal="center" vertical="center"/>
    </xf>
    <xf numFmtId="0" fontId="18" fillId="35" borderId="18" xfId="0" applyNumberFormat="1" applyFont="1" applyFill="1" applyBorder="1" applyAlignment="1">
      <alignment vertical="center"/>
    </xf>
    <xf numFmtId="0" fontId="14" fillId="35" borderId="0" xfId="0" applyNumberFormat="1" applyFont="1" applyFill="1" applyBorder="1" applyAlignment="1">
      <alignment vertical="center"/>
    </xf>
    <xf numFmtId="0" fontId="5" fillId="0" borderId="19" xfId="0" applyFont="1" applyBorder="1" applyAlignment="1">
      <alignment vertical="center"/>
    </xf>
    <xf numFmtId="0" fontId="17" fillId="0" borderId="16" xfId="0" applyNumberFormat="1" applyFont="1" applyFill="1" applyBorder="1" applyAlignment="1">
      <alignment horizontal="center" vertical="center"/>
    </xf>
    <xf numFmtId="49" fontId="17" fillId="0" borderId="16" xfId="0" applyNumberFormat="1" applyFont="1" applyFill="1" applyBorder="1" applyAlignment="1">
      <alignment vertical="center"/>
    </xf>
    <xf numFmtId="49" fontId="17" fillId="0" borderId="0" xfId="0" applyNumberFormat="1" applyFont="1" applyFill="1" applyBorder="1" applyAlignment="1">
      <alignment vertical="center"/>
    </xf>
    <xf numFmtId="0" fontId="18" fillId="35" borderId="11" xfId="0" applyNumberFormat="1" applyFont="1" applyFill="1" applyBorder="1" applyAlignment="1">
      <alignment vertical="center"/>
    </xf>
    <xf numFmtId="0" fontId="17" fillId="36" borderId="11" xfId="0" applyNumberFormat="1" applyFont="1" applyFill="1" applyBorder="1" applyAlignment="1">
      <alignment vertical="center"/>
    </xf>
    <xf numFmtId="0" fontId="17" fillId="36" borderId="16" xfId="0" applyNumberFormat="1" applyFont="1" applyFill="1" applyBorder="1" applyAlignment="1">
      <alignment vertical="center"/>
    </xf>
    <xf numFmtId="0" fontId="17" fillId="36" borderId="17" xfId="0" applyNumberFormat="1" applyFont="1" applyFill="1" applyBorder="1" applyAlignment="1">
      <alignment vertical="center"/>
    </xf>
    <xf numFmtId="0" fontId="17" fillId="36" borderId="0" xfId="0" applyNumberFormat="1" applyFont="1" applyFill="1" applyAlignment="1">
      <alignment vertical="center"/>
    </xf>
    <xf numFmtId="0" fontId="18" fillId="35" borderId="16" xfId="0" applyNumberFormat="1" applyFont="1" applyFill="1" applyBorder="1" applyAlignment="1">
      <alignment vertical="center"/>
    </xf>
    <xf numFmtId="0" fontId="18" fillId="35" borderId="0" xfId="0" applyNumberFormat="1" applyFont="1" applyFill="1" applyBorder="1" applyAlignment="1">
      <alignment vertical="center"/>
    </xf>
    <xf numFmtId="0" fontId="17" fillId="0" borderId="13" xfId="0" applyNumberFormat="1" applyFont="1" applyFill="1" applyBorder="1" applyAlignment="1">
      <alignment vertical="center"/>
    </xf>
    <xf numFmtId="0" fontId="18" fillId="35" borderId="14" xfId="0" applyNumberFormat="1" applyFont="1" applyFill="1" applyBorder="1" applyAlignment="1">
      <alignment vertical="center"/>
    </xf>
    <xf numFmtId="0" fontId="18" fillId="35" borderId="13" xfId="0" applyNumberFormat="1" applyFont="1" applyFill="1" applyBorder="1" applyAlignment="1">
      <alignment vertical="center"/>
    </xf>
    <xf numFmtId="49" fontId="5" fillId="35" borderId="0" xfId="0" applyNumberFormat="1" applyFont="1" applyFill="1" applyAlignment="1">
      <alignment vertical="center"/>
    </xf>
    <xf numFmtId="0" fontId="5" fillId="0" borderId="0" xfId="0" applyNumberFormat="1" applyFont="1" applyFill="1" applyBorder="1" applyAlignment="1">
      <alignment vertical="center"/>
    </xf>
    <xf numFmtId="0" fontId="5" fillId="0" borderId="18" xfId="0" applyNumberFormat="1" applyFont="1" applyFill="1" applyBorder="1" applyAlignment="1">
      <alignment vertical="center"/>
    </xf>
    <xf numFmtId="0" fontId="5" fillId="0" borderId="0" xfId="0" applyFont="1" applyAlignment="1">
      <alignment/>
    </xf>
    <xf numFmtId="0" fontId="16" fillId="0" borderId="0" xfId="0" applyFont="1" applyAlignment="1">
      <alignment/>
    </xf>
    <xf numFmtId="0" fontId="7" fillId="0" borderId="0" xfId="0" applyFont="1" applyAlignment="1">
      <alignment/>
    </xf>
    <xf numFmtId="0" fontId="22" fillId="0" borderId="0" xfId="0" applyFont="1" applyAlignment="1">
      <alignment/>
    </xf>
    <xf numFmtId="0" fontId="6" fillId="33" borderId="0" xfId="0" applyFont="1" applyFill="1" applyAlignment="1">
      <alignment horizontal="left" vertical="center"/>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14" fillId="0" borderId="0" xfId="0" applyNumberFormat="1" applyFont="1" applyFill="1" applyBorder="1" applyAlignment="1">
      <alignment horizontal="left" vertical="center"/>
    </xf>
    <xf numFmtId="0" fontId="16" fillId="0" borderId="0" xfId="0" applyNumberFormat="1" applyFont="1" applyFill="1" applyBorder="1" applyAlignment="1">
      <alignment vertical="center"/>
    </xf>
    <xf numFmtId="49" fontId="16" fillId="0" borderId="0" xfId="0" applyNumberFormat="1" applyFont="1" applyAlignment="1">
      <alignment vertical="center"/>
    </xf>
    <xf numFmtId="49" fontId="14" fillId="0" borderId="0" xfId="0" applyNumberFormat="1" applyFont="1" applyAlignment="1">
      <alignment vertical="center"/>
    </xf>
    <xf numFmtId="49" fontId="25" fillId="35" borderId="0" xfId="0" applyNumberFormat="1" applyFont="1" applyFill="1" applyBorder="1" applyAlignment="1">
      <alignment vertical="center"/>
    </xf>
    <xf numFmtId="49" fontId="26" fillId="35" borderId="0" xfId="0" applyNumberFormat="1" applyFont="1" applyFill="1" applyBorder="1" applyAlignment="1">
      <alignment vertical="center"/>
    </xf>
    <xf numFmtId="49" fontId="25" fillId="35" borderId="0" xfId="0" applyNumberFormat="1" applyFont="1" applyFill="1" applyAlignment="1">
      <alignment vertical="center"/>
    </xf>
    <xf numFmtId="49" fontId="26" fillId="35" borderId="0" xfId="0" applyNumberFormat="1" applyFont="1" applyFill="1" applyAlignment="1">
      <alignment vertical="center"/>
    </xf>
    <xf numFmtId="0" fontId="3" fillId="0" borderId="0" xfId="0" applyFont="1" applyAlignment="1">
      <alignment/>
    </xf>
    <xf numFmtId="0" fontId="25" fillId="0" borderId="0" xfId="0" applyFont="1" applyAlignment="1">
      <alignment/>
    </xf>
    <xf numFmtId="49" fontId="17" fillId="0" borderId="13" xfId="0" applyNumberFormat="1" applyFont="1" applyFill="1" applyBorder="1" applyAlignment="1">
      <alignment vertical="center"/>
    </xf>
    <xf numFmtId="49" fontId="14" fillId="35"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49" fontId="18" fillId="35" borderId="0" xfId="0" applyNumberFormat="1" applyFont="1" applyFill="1" applyBorder="1" applyAlignment="1">
      <alignment vertical="center"/>
    </xf>
    <xf numFmtId="0" fontId="7" fillId="36" borderId="0" xfId="0" applyNumberFormat="1" applyFont="1" applyFill="1" applyBorder="1" applyAlignment="1">
      <alignment horizontal="right" vertical="center"/>
    </xf>
    <xf numFmtId="0" fontId="28" fillId="37" borderId="0" xfId="0" applyNumberFormat="1" applyFont="1" applyFill="1" applyBorder="1" applyAlignment="1">
      <alignment horizontal="right" vertical="center"/>
    </xf>
    <xf numFmtId="0" fontId="5" fillId="36" borderId="0" xfId="0" applyFont="1" applyFill="1" applyAlignment="1">
      <alignment vertical="center"/>
    </xf>
    <xf numFmtId="0" fontId="14" fillId="0" borderId="13" xfId="0" applyNumberFormat="1" applyFont="1" applyFill="1" applyBorder="1" applyAlignment="1">
      <alignment vertical="center"/>
    </xf>
    <xf numFmtId="0" fontId="17" fillId="0" borderId="14" xfId="0" applyNumberFormat="1" applyFont="1" applyFill="1" applyBorder="1" applyAlignment="1">
      <alignment horizontal="center" vertical="center"/>
    </xf>
    <xf numFmtId="0" fontId="14" fillId="0" borderId="20" xfId="0" applyNumberFormat="1" applyFont="1" applyFill="1" applyBorder="1" applyAlignment="1">
      <alignment vertical="center"/>
    </xf>
    <xf numFmtId="0" fontId="14" fillId="0" borderId="17" xfId="0" applyNumberFormat="1" applyFont="1" applyFill="1" applyBorder="1" applyAlignment="1">
      <alignment vertical="center"/>
    </xf>
    <xf numFmtId="0" fontId="5" fillId="0" borderId="17" xfId="0" applyNumberFormat="1" applyFont="1" applyFill="1" applyBorder="1" applyAlignment="1">
      <alignment vertical="center"/>
    </xf>
    <xf numFmtId="49" fontId="17" fillId="0" borderId="11" xfId="0" applyNumberFormat="1" applyFont="1" applyFill="1" applyBorder="1" applyAlignment="1">
      <alignment horizontal="left" vertical="center"/>
    </xf>
    <xf numFmtId="0" fontId="29" fillId="0" borderId="13" xfId="0" applyNumberFormat="1" applyFont="1" applyFill="1" applyBorder="1" applyAlignment="1">
      <alignment vertical="center"/>
    </xf>
    <xf numFmtId="0" fontId="16" fillId="0" borderId="13" xfId="0" applyNumberFormat="1" applyFont="1" applyFill="1" applyBorder="1" applyAlignment="1">
      <alignment vertical="center"/>
    </xf>
    <xf numFmtId="0" fontId="17" fillId="0" borderId="21"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8" fillId="38" borderId="18" xfId="0" applyNumberFormat="1" applyFont="1" applyFill="1" applyBorder="1" applyAlignment="1">
      <alignment horizontal="right" vertical="center"/>
    </xf>
    <xf numFmtId="0" fontId="17" fillId="0" borderId="20" xfId="0" applyNumberFormat="1" applyFont="1" applyFill="1" applyBorder="1" applyAlignment="1">
      <alignment vertical="center"/>
    </xf>
    <xf numFmtId="49" fontId="17" fillId="0" borderId="0" xfId="0" applyNumberFormat="1" applyFont="1" applyFill="1" applyBorder="1" applyAlignment="1">
      <alignment horizontal="left" vertical="center"/>
    </xf>
    <xf numFmtId="49" fontId="17" fillId="0" borderId="18"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49" fontId="31" fillId="0" borderId="18" xfId="0" applyNumberFormat="1" applyFont="1" applyFill="1" applyBorder="1" applyAlignment="1">
      <alignment horizontal="right" vertical="center"/>
    </xf>
    <xf numFmtId="49" fontId="31" fillId="0" borderId="16" xfId="0" applyNumberFormat="1" applyFont="1" applyFill="1" applyBorder="1" applyAlignment="1">
      <alignment horizontal="right" vertical="center"/>
    </xf>
    <xf numFmtId="0" fontId="30" fillId="0" borderId="14" xfId="0" applyNumberFormat="1" applyFont="1" applyFill="1" applyBorder="1" applyAlignment="1">
      <alignment vertical="center"/>
    </xf>
    <xf numFmtId="49" fontId="31" fillId="0" borderId="0" xfId="0" applyNumberFormat="1" applyFont="1" applyFill="1" applyBorder="1" applyAlignment="1">
      <alignment horizontal="right" vertical="center"/>
    </xf>
    <xf numFmtId="0" fontId="5" fillId="35" borderId="21" xfId="0" applyFont="1" applyFill="1" applyBorder="1" applyAlignment="1">
      <alignment vertical="center"/>
    </xf>
    <xf numFmtId="0" fontId="5" fillId="0" borderId="0" xfId="0" applyFont="1" applyBorder="1" applyAlignment="1">
      <alignment vertical="center"/>
    </xf>
    <xf numFmtId="0" fontId="5" fillId="35" borderId="0" xfId="0" applyFont="1" applyFill="1" applyBorder="1" applyAlignment="1">
      <alignment vertical="center"/>
    </xf>
    <xf numFmtId="0" fontId="32" fillId="35" borderId="0" xfId="0" applyNumberFormat="1" applyFont="1" applyFill="1" applyBorder="1" applyAlignment="1">
      <alignment horizontal="right" vertical="center"/>
    </xf>
    <xf numFmtId="0" fontId="24" fillId="0" borderId="0" xfId="0" applyNumberFormat="1" applyFont="1" applyAlignment="1">
      <alignment vertical="center"/>
    </xf>
    <xf numFmtId="0" fontId="24" fillId="0" borderId="0" xfId="0" applyNumberFormat="1" applyFont="1" applyBorder="1" applyAlignment="1">
      <alignment vertical="center"/>
    </xf>
    <xf numFmtId="0" fontId="17" fillId="0" borderId="18" xfId="0" applyNumberFormat="1" applyFont="1" applyFill="1" applyBorder="1" applyAlignment="1">
      <alignment horizontal="right" vertical="center"/>
    </xf>
    <xf numFmtId="49" fontId="17" fillId="0" borderId="21" xfId="0" applyNumberFormat="1" applyFont="1" applyFill="1" applyBorder="1" applyAlignment="1">
      <alignment vertical="center"/>
    </xf>
    <xf numFmtId="0" fontId="5" fillId="0" borderId="0" xfId="0" applyNumberFormat="1" applyFont="1" applyFill="1" applyBorder="1" applyAlignment="1">
      <alignment horizontal="right" vertical="center"/>
    </xf>
    <xf numFmtId="49" fontId="6" fillId="36" borderId="0" xfId="0" applyNumberFormat="1" applyFont="1" applyFill="1" applyAlignment="1">
      <alignment horizontal="center" vertical="center"/>
    </xf>
    <xf numFmtId="49" fontId="17" fillId="36" borderId="0" xfId="0" applyNumberFormat="1" applyFont="1" applyFill="1" applyAlignment="1">
      <alignment vertical="center"/>
    </xf>
    <xf numFmtId="49" fontId="6" fillId="36" borderId="0" xfId="0" applyNumberFormat="1" applyFont="1" applyFill="1" applyBorder="1" applyAlignment="1">
      <alignment horizontal="center" vertical="center"/>
    </xf>
    <xf numFmtId="49" fontId="17" fillId="36" borderId="0" xfId="0" applyNumberFormat="1" applyFont="1" applyFill="1" applyBorder="1" applyAlignment="1">
      <alignment vertical="center"/>
    </xf>
    <xf numFmtId="0" fontId="17" fillId="36" borderId="0" xfId="0" applyNumberFormat="1" applyFont="1" applyFill="1" applyBorder="1" applyAlignment="1">
      <alignment vertical="center"/>
    </xf>
    <xf numFmtId="0" fontId="14" fillId="35" borderId="0" xfId="0" applyNumberFormat="1" applyFont="1" applyFill="1" applyBorder="1" applyAlignment="1">
      <alignment horizontal="right" vertical="center"/>
    </xf>
    <xf numFmtId="0" fontId="33" fillId="35" borderId="0" xfId="0" applyNumberFormat="1" applyFont="1" applyFill="1" applyBorder="1" applyAlignment="1">
      <alignment horizontal="right" vertical="center"/>
    </xf>
    <xf numFmtId="0" fontId="34" fillId="0" borderId="11" xfId="0" applyNumberFormat="1" applyFont="1" applyFill="1" applyBorder="1" applyAlignment="1">
      <alignment vertical="center"/>
    </xf>
    <xf numFmtId="1" fontId="14" fillId="0" borderId="0" xfId="0" applyNumberFormat="1" applyFont="1" applyFill="1" applyBorder="1" applyAlignment="1">
      <alignment horizontal="center" vertical="center"/>
    </xf>
    <xf numFmtId="49" fontId="19" fillId="0" borderId="0" xfId="0" applyNumberFormat="1" applyFont="1" applyFill="1" applyBorder="1" applyAlignment="1">
      <alignment vertical="center"/>
    </xf>
    <xf numFmtId="49" fontId="20" fillId="0" borderId="0" xfId="0" applyNumberFormat="1" applyFont="1" applyFill="1" applyBorder="1" applyAlignment="1">
      <alignment vertical="center"/>
    </xf>
    <xf numFmtId="0" fontId="5" fillId="0" borderId="0" xfId="0" applyFont="1" applyBorder="1" applyAlignment="1">
      <alignment/>
    </xf>
    <xf numFmtId="0" fontId="7" fillId="0" borderId="0" xfId="0" applyFont="1" applyBorder="1" applyAlignment="1">
      <alignment/>
    </xf>
    <xf numFmtId="0" fontId="5" fillId="36" borderId="0" xfId="0" applyFont="1" applyFill="1" applyAlignment="1">
      <alignment/>
    </xf>
    <xf numFmtId="49" fontId="35" fillId="35" borderId="0" xfId="0" applyNumberFormat="1" applyFont="1" applyFill="1" applyAlignment="1">
      <alignment horizontal="center" vertical="center"/>
    </xf>
    <xf numFmtId="49" fontId="25" fillId="0" borderId="0" xfId="0" applyNumberFormat="1" applyFont="1" applyAlignment="1">
      <alignment vertical="center"/>
    </xf>
    <xf numFmtId="49" fontId="26" fillId="0" borderId="0" xfId="0" applyNumberFormat="1" applyFont="1" applyAlignment="1">
      <alignment horizontal="center" vertical="center"/>
    </xf>
    <xf numFmtId="0" fontId="3" fillId="0" borderId="0" xfId="0" applyFont="1" applyAlignment="1">
      <alignment vertical="center"/>
    </xf>
    <xf numFmtId="0" fontId="25" fillId="0" borderId="0" xfId="0" applyFont="1" applyAlignment="1">
      <alignment vertical="center"/>
    </xf>
    <xf numFmtId="0" fontId="14" fillId="0" borderId="0" xfId="0" applyFont="1" applyAlignment="1">
      <alignment/>
    </xf>
    <xf numFmtId="0" fontId="5" fillId="0" borderId="22" xfId="0" applyNumberFormat="1" applyFont="1" applyFill="1" applyBorder="1" applyAlignment="1">
      <alignment vertical="center"/>
    </xf>
    <xf numFmtId="0" fontId="17" fillId="36" borderId="18" xfId="0" applyNumberFormat="1" applyFont="1" applyFill="1" applyBorder="1" applyAlignment="1">
      <alignment horizontal="left" vertical="center"/>
    </xf>
    <xf numFmtId="49" fontId="14" fillId="0"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8" fillId="0" borderId="10" xfId="0" applyNumberFormat="1" applyFont="1" applyBorder="1" applyAlignment="1">
      <alignment vertical="center"/>
    </xf>
    <xf numFmtId="49" fontId="18" fillId="33" borderId="0" xfId="0" applyNumberFormat="1" applyFont="1" applyFill="1" applyBorder="1" applyAlignment="1">
      <alignment vertical="center"/>
    </xf>
    <xf numFmtId="0" fontId="23" fillId="0" borderId="11" xfId="0" applyNumberFormat="1" applyFont="1" applyFill="1" applyBorder="1" applyAlignment="1">
      <alignment vertical="center"/>
    </xf>
    <xf numFmtId="0" fontId="36" fillId="0" borderId="0" xfId="0" applyNumberFormat="1" applyFont="1" applyFill="1" applyAlignment="1">
      <alignment vertical="center"/>
    </xf>
    <xf numFmtId="0" fontId="21" fillId="0" borderId="0" xfId="0" applyNumberFormat="1" applyFont="1" applyFill="1" applyAlignment="1">
      <alignment vertical="center"/>
    </xf>
    <xf numFmtId="0" fontId="5" fillId="0" borderId="20" xfId="0" applyNumberFormat="1" applyFont="1" applyFill="1" applyBorder="1" applyAlignment="1">
      <alignment vertical="center"/>
    </xf>
    <xf numFmtId="0" fontId="17"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18" fillId="35" borderId="0" xfId="0" applyNumberFormat="1" applyFont="1" applyFill="1" applyBorder="1" applyAlignment="1">
      <alignment/>
    </xf>
    <xf numFmtId="49" fontId="14" fillId="35" borderId="0" xfId="0" applyNumberFormat="1" applyFont="1" applyFill="1" applyAlignment="1">
      <alignment/>
    </xf>
    <xf numFmtId="49" fontId="17" fillId="0" borderId="0" xfId="0" applyNumberFormat="1" applyFont="1" applyFill="1" applyBorder="1" applyAlignment="1">
      <alignment/>
    </xf>
    <xf numFmtId="49" fontId="17" fillId="0" borderId="0" xfId="0" applyNumberFormat="1" applyFont="1" applyFill="1" applyAlignment="1">
      <alignment/>
    </xf>
    <xf numFmtId="49" fontId="17" fillId="0" borderId="18" xfId="0" applyNumberFormat="1" applyFont="1" applyFill="1" applyBorder="1" applyAlignment="1">
      <alignment/>
    </xf>
    <xf numFmtId="0" fontId="17" fillId="0" borderId="0" xfId="0" applyNumberFormat="1" applyFont="1" applyFill="1" applyAlignment="1">
      <alignment/>
    </xf>
    <xf numFmtId="0" fontId="17" fillId="0" borderId="18" xfId="0" applyNumberFormat="1" applyFont="1" applyFill="1" applyBorder="1" applyAlignment="1">
      <alignment horizontal="left"/>
    </xf>
    <xf numFmtId="0" fontId="17" fillId="0" borderId="17" xfId="0" applyNumberFormat="1" applyFont="1" applyFill="1" applyBorder="1" applyAlignment="1">
      <alignment/>
    </xf>
    <xf numFmtId="0" fontId="17" fillId="0" borderId="11" xfId="0" applyNumberFormat="1" applyFont="1" applyFill="1" applyBorder="1" applyAlignment="1">
      <alignment horizontal="center"/>
    </xf>
    <xf numFmtId="0" fontId="14" fillId="0" borderId="11" xfId="0" applyNumberFormat="1" applyFont="1" applyFill="1" applyBorder="1" applyAlignment="1">
      <alignment/>
    </xf>
    <xf numFmtId="0" fontId="16" fillId="0" borderId="23" xfId="0" applyNumberFormat="1" applyFont="1" applyFill="1" applyBorder="1" applyAlignment="1">
      <alignment/>
    </xf>
    <xf numFmtId="0" fontId="15" fillId="34" borderId="11" xfId="0" applyNumberFormat="1" applyFont="1" applyFill="1" applyBorder="1" applyAlignment="1">
      <alignment horizontal="center"/>
    </xf>
    <xf numFmtId="49" fontId="14" fillId="33" borderId="0" xfId="0" applyNumberFormat="1" applyFont="1" applyFill="1" applyBorder="1" applyAlignment="1">
      <alignment horizontal="center"/>
    </xf>
    <xf numFmtId="49" fontId="23" fillId="33" borderId="0" xfId="0" applyNumberFormat="1" applyFont="1" applyFill="1" applyBorder="1" applyAlignment="1">
      <alignment horizontal="center" vertical="center"/>
    </xf>
    <xf numFmtId="0" fontId="16" fillId="0" borderId="23" xfId="0" applyNumberFormat="1" applyFont="1" applyFill="1" applyBorder="1" applyAlignment="1">
      <alignment vertical="center"/>
    </xf>
    <xf numFmtId="0" fontId="17" fillId="0" borderId="11" xfId="0" applyNumberFormat="1" applyFont="1" applyFill="1" applyBorder="1" applyAlignment="1">
      <alignment/>
    </xf>
    <xf numFmtId="0" fontId="5" fillId="0" borderId="18" xfId="0" applyNumberFormat="1" applyFont="1" applyFill="1" applyBorder="1" applyAlignment="1">
      <alignment/>
    </xf>
    <xf numFmtId="0" fontId="14" fillId="0" borderId="0" xfId="0" applyNumberFormat="1" applyFont="1" applyFill="1" applyBorder="1" applyAlignment="1">
      <alignment/>
    </xf>
    <xf numFmtId="0" fontId="16" fillId="0" borderId="11" xfId="0" applyNumberFormat="1" applyFont="1" applyFill="1" applyBorder="1" applyAlignment="1">
      <alignment/>
    </xf>
    <xf numFmtId="49" fontId="18" fillId="35" borderId="0" xfId="0" applyNumberFormat="1" applyFont="1" applyFill="1" applyAlignment="1">
      <alignment/>
    </xf>
    <xf numFmtId="0" fontId="17" fillId="0" borderId="0" xfId="0" applyNumberFormat="1" applyFont="1" applyFill="1" applyBorder="1" applyAlignment="1">
      <alignment/>
    </xf>
    <xf numFmtId="0" fontId="5" fillId="0" borderId="15" xfId="0" applyFont="1" applyBorder="1" applyAlignment="1">
      <alignment/>
    </xf>
    <xf numFmtId="0" fontId="16" fillId="0" borderId="0" xfId="0" applyFont="1" applyAlignment="1">
      <alignment horizontal="left"/>
    </xf>
    <xf numFmtId="0" fontId="16" fillId="0" borderId="0" xfId="0" applyFont="1" applyAlignment="1">
      <alignment horizontal="right"/>
    </xf>
    <xf numFmtId="0" fontId="5" fillId="0" borderId="11" xfId="0" applyFont="1" applyBorder="1" applyAlignment="1">
      <alignment/>
    </xf>
    <xf numFmtId="0" fontId="35" fillId="0" borderId="0" xfId="0" applyFont="1" applyBorder="1" applyAlignment="1">
      <alignment horizontal="center"/>
    </xf>
    <xf numFmtId="0" fontId="5" fillId="0" borderId="13" xfId="0" applyNumberFormat="1" applyFont="1" applyFill="1" applyBorder="1" applyAlignment="1">
      <alignment/>
    </xf>
    <xf numFmtId="0" fontId="72" fillId="35" borderId="0" xfId="0" applyNumberFormat="1" applyFont="1" applyFill="1" applyAlignment="1">
      <alignment vertical="center"/>
    </xf>
    <xf numFmtId="0" fontId="73" fillId="35" borderId="0" xfId="0" applyNumberFormat="1" applyFont="1" applyFill="1" applyAlignment="1">
      <alignment vertical="center"/>
    </xf>
    <xf numFmtId="0" fontId="74" fillId="35" borderId="0" xfId="0" applyNumberFormat="1" applyFont="1" applyFill="1" applyAlignment="1">
      <alignment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35" borderId="0" xfId="0" applyNumberFormat="1" applyFont="1" applyFill="1" applyBorder="1" applyAlignment="1">
      <alignment horizontal="right" vertical="center"/>
    </xf>
    <xf numFmtId="0" fontId="5" fillId="0" borderId="11"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3" fillId="0" borderId="0" xfId="0" applyFont="1" applyAlignment="1">
      <alignment horizontal="left" vertical="center"/>
    </xf>
    <xf numFmtId="49" fontId="8" fillId="33" borderId="0" xfId="0" applyNumberFormat="1" applyFont="1" applyFill="1" applyBorder="1" applyAlignment="1">
      <alignment horizontal="right" vertical="center"/>
    </xf>
    <xf numFmtId="49" fontId="12" fillId="0" borderId="10" xfId="0" applyNumberFormat="1" applyFont="1" applyBorder="1" applyAlignment="1">
      <alignment horizontal="right" vertical="center"/>
    </xf>
    <xf numFmtId="0" fontId="3" fillId="0" borderId="0" xfId="0" applyFont="1" applyAlignment="1">
      <alignment horizontal="left"/>
    </xf>
    <xf numFmtId="49" fontId="20" fillId="0" borderId="11" xfId="0" applyNumberFormat="1" applyFont="1" applyFill="1" applyBorder="1" applyAlignment="1">
      <alignment horizontal="center" vertical="center"/>
    </xf>
    <xf numFmtId="0" fontId="5" fillId="36" borderId="13" xfId="0" applyNumberFormat="1" applyFont="1" applyFill="1" applyBorder="1" applyAlignment="1">
      <alignment horizontal="center" vertical="center"/>
    </xf>
    <xf numFmtId="0" fontId="5" fillId="36" borderId="14" xfId="0" applyNumberFormat="1" applyFont="1" applyFill="1" applyBorder="1" applyAlignment="1">
      <alignment horizontal="center" vertical="center"/>
    </xf>
    <xf numFmtId="0" fontId="5" fillId="36" borderId="0" xfId="0" applyNumberFormat="1" applyFont="1" applyFill="1" applyBorder="1" applyAlignment="1">
      <alignment horizontal="center" vertical="center"/>
    </xf>
    <xf numFmtId="0" fontId="5" fillId="36" borderId="18" xfId="0" applyNumberFormat="1" applyFont="1" applyFill="1" applyBorder="1" applyAlignment="1">
      <alignment horizontal="center" vertical="center"/>
    </xf>
    <xf numFmtId="0" fontId="5" fillId="36" borderId="11" xfId="0" applyNumberFormat="1" applyFont="1" applyFill="1" applyBorder="1" applyAlignment="1">
      <alignment horizontal="center" vertical="center"/>
    </xf>
    <xf numFmtId="0" fontId="5" fillId="36" borderId="16" xfId="0" applyNumberFormat="1" applyFont="1" applyFill="1" applyBorder="1" applyAlignment="1">
      <alignment horizontal="center" vertical="center"/>
    </xf>
    <xf numFmtId="0" fontId="20" fillId="36" borderId="20" xfId="0" applyNumberFormat="1" applyFont="1" applyFill="1" applyBorder="1" applyAlignment="1">
      <alignment horizontal="center" vertical="center"/>
    </xf>
    <xf numFmtId="0" fontId="20" fillId="36" borderId="11" xfId="0" applyNumberFormat="1" applyFont="1" applyFill="1" applyBorder="1" applyAlignment="1">
      <alignment horizontal="center" vertical="center"/>
    </xf>
    <xf numFmtId="14" fontId="10" fillId="0" borderId="10" xfId="0" applyNumberFormat="1" applyFont="1" applyFill="1" applyBorder="1" applyAlignment="1">
      <alignment horizontal="left" vertical="center"/>
    </xf>
    <xf numFmtId="0" fontId="20" fillId="0" borderId="13"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16" fillId="0" borderId="0" xfId="0" applyFont="1" applyAlignment="1">
      <alignment horizontal="right"/>
    </xf>
    <xf numFmtId="0" fontId="35" fillId="0" borderId="13" xfId="0" applyFont="1" applyBorder="1" applyAlignment="1">
      <alignment horizontal="center"/>
    </xf>
    <xf numFmtId="0" fontId="16" fillId="0" borderId="0" xfId="0" applyFont="1" applyAlignment="1">
      <alignment horizontal="left"/>
    </xf>
    <xf numFmtId="0" fontId="16" fillId="0" borderId="0" xfId="0" applyFont="1" applyAlignment="1">
      <alignment horizontal="left" vertical="center"/>
    </xf>
    <xf numFmtId="0" fontId="16" fillId="0" borderId="0" xfId="0" applyNumberFormat="1" applyFont="1" applyFill="1" applyBorder="1" applyAlignment="1">
      <alignment horizontal="center" vertical="center"/>
    </xf>
    <xf numFmtId="49" fontId="35" fillId="0" borderId="0" xfId="0" applyNumberFormat="1" applyFont="1" applyAlignment="1">
      <alignment horizontal="left" vertical="center"/>
    </xf>
    <xf numFmtId="49" fontId="35" fillId="35" borderId="0" xfId="0" applyNumberFormat="1" applyFont="1" applyFill="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013">
    <dxf>
      <font>
        <color indexed="11"/>
      </font>
    </dxf>
    <dxf>
      <font>
        <b/>
        <i val="0"/>
        <color indexed="11"/>
      </font>
    </dxf>
    <dxf>
      <font>
        <b val="0"/>
        <i/>
        <color indexed="10"/>
      </font>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color indexed="11"/>
      </font>
    </dxf>
    <dxf>
      <font>
        <b/>
        <i val="0"/>
        <color indexed="11"/>
      </font>
    </dxf>
    <dxf>
      <font>
        <b val="0"/>
        <i/>
        <color indexed="10"/>
      </font>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val="0"/>
        <i val="0"/>
      </font>
    </dxf>
    <dxf>
      <font>
        <color indexed="9"/>
      </font>
    </dxf>
    <dxf>
      <font>
        <color indexed="9"/>
      </font>
    </dxf>
    <dxf>
      <font>
        <b/>
        <i val="0"/>
        <color indexed="8"/>
      </font>
      <fill>
        <patternFill patternType="solid">
          <bgColor indexed="42"/>
        </patternFill>
      </fill>
    </dxf>
    <dxf>
      <font>
        <b val="0"/>
        <i val="0"/>
      </font>
    </dxf>
    <dxf>
      <font>
        <color indexed="9"/>
      </font>
    </dxf>
    <dxf>
      <font>
        <color indexed="9"/>
      </font>
    </dxf>
    <dxf>
      <font>
        <b/>
        <i val="0"/>
        <color indexed="8"/>
      </font>
      <fill>
        <patternFill patternType="solid">
          <bgColor indexed="42"/>
        </patternFill>
      </fill>
    </dxf>
    <dxf>
      <font>
        <b val="0"/>
        <i val="0"/>
      </font>
    </dxf>
    <dxf>
      <font>
        <color indexed="9"/>
      </font>
    </dxf>
    <dxf>
      <font>
        <color indexed="9"/>
      </font>
    </dxf>
    <dxf>
      <font>
        <b/>
        <i val="0"/>
        <color indexed="8"/>
      </font>
      <fill>
        <patternFill patternType="solid">
          <bgColor indexed="42"/>
        </patternFill>
      </fill>
    </dxf>
    <dxf>
      <font>
        <b val="0"/>
        <i val="0"/>
      </font>
    </dxf>
    <dxf>
      <font>
        <color indexed="9"/>
      </font>
    </dxf>
    <dxf>
      <font>
        <color indexed="9"/>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val="0"/>
        <i val="0"/>
      </font>
    </dxf>
    <dxf>
      <font>
        <color indexed="9"/>
      </font>
    </dxf>
    <dxf>
      <font>
        <color indexed="9"/>
      </font>
    </dxf>
    <dxf>
      <font>
        <b/>
        <i val="0"/>
        <color indexed="8"/>
      </font>
      <fill>
        <patternFill patternType="solid">
          <bgColor indexed="42"/>
        </patternFill>
      </fill>
    </dxf>
    <dxf>
      <font>
        <b val="0"/>
        <i val="0"/>
      </font>
    </dxf>
    <dxf>
      <font>
        <color indexed="9"/>
      </font>
    </dxf>
    <dxf>
      <font>
        <color indexed="9"/>
      </font>
    </dxf>
    <dxf>
      <font>
        <b/>
        <i val="0"/>
        <color indexed="8"/>
      </font>
      <fill>
        <patternFill patternType="solid">
          <bgColor indexed="42"/>
        </patternFill>
      </fill>
    </dxf>
    <dxf>
      <font>
        <b val="0"/>
        <i val="0"/>
      </font>
    </dxf>
    <dxf>
      <font>
        <color indexed="9"/>
      </font>
    </dxf>
    <dxf>
      <font>
        <color indexed="9"/>
      </font>
    </dxf>
    <dxf>
      <font>
        <b/>
        <i val="0"/>
        <color indexed="8"/>
      </font>
      <fill>
        <patternFill patternType="solid">
          <bgColor indexed="42"/>
        </patternFill>
      </fill>
    </dxf>
    <dxf>
      <font>
        <b val="0"/>
        <i val="0"/>
      </font>
    </dxf>
    <dxf>
      <font>
        <color indexed="9"/>
      </font>
    </dxf>
    <dxf>
      <font>
        <color indexed="9"/>
      </font>
    </dxf>
    <dxf>
      <font>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b/>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b/>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color indexed="9"/>
      </font>
    </dxf>
    <dxf>
      <font>
        <b/>
        <i val="0"/>
        <color indexed="8"/>
      </font>
      <fill>
        <patternFill patternType="solid">
          <bgColor indexed="42"/>
        </patternFill>
      </fill>
    </dxf>
    <dxf>
      <font>
        <color indexed="9"/>
      </font>
    </dxf>
    <dxf>
      <font>
        <color indexed="9"/>
      </font>
    </dxf>
    <dxf>
      <font>
        <b/>
        <i val="0"/>
        <color indexed="8"/>
      </font>
      <fill>
        <patternFill patternType="solid">
          <bgColor indexed="42"/>
        </patternFill>
      </fill>
    </dxf>
    <dxf>
      <font>
        <b/>
        <i val="0"/>
        <color indexed="8"/>
      </font>
      <fill>
        <patternFill patternType="solid">
          <bgColor indexed="42"/>
        </patternFill>
      </fill>
    </dxf>
    <dxf>
      <font>
        <color indexed="9"/>
      </font>
    </dxf>
    <dxf>
      <font>
        <color indexed="9"/>
      </font>
    </dxf>
    <dxf>
      <font>
        <b/>
        <i val="0"/>
        <color indexed="8"/>
      </font>
      <fill>
        <patternFill patternType="solid">
          <bgColor indexed="42"/>
        </patternFill>
      </fill>
    </dxf>
    <dxf>
      <font>
        <color indexed="9"/>
      </font>
    </dxf>
    <dxf>
      <font>
        <color indexed="9"/>
      </font>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color indexed="9"/>
      </font>
    </dxf>
    <dxf>
      <font>
        <b/>
        <i val="0"/>
        <color indexed="8"/>
      </font>
      <fill>
        <patternFill patternType="solid">
          <bgColor indexed="42"/>
        </patternFill>
      </fill>
    </dxf>
    <dxf>
      <font>
        <color indexed="9"/>
      </font>
    </dxf>
    <dxf>
      <font>
        <color indexed="9"/>
      </font>
    </dxf>
    <dxf>
      <font>
        <b/>
        <i val="0"/>
        <color indexed="8"/>
      </font>
      <fill>
        <patternFill patternType="solid">
          <bgColor indexed="42"/>
        </patternFill>
      </fill>
    </dxf>
    <dxf>
      <font>
        <b/>
        <i val="0"/>
        <color indexed="8"/>
      </font>
      <fill>
        <patternFill patternType="solid">
          <bgColor indexed="42"/>
        </patternFill>
      </fill>
    </dxf>
    <dxf>
      <font>
        <color indexed="9"/>
      </font>
    </dxf>
    <dxf>
      <font>
        <color indexed="9"/>
      </font>
    </dxf>
    <dxf>
      <font>
        <b/>
        <i val="0"/>
        <color indexed="8"/>
      </font>
      <fill>
        <patternFill patternType="solid">
          <bgColor indexed="42"/>
        </patternFill>
      </fill>
    </dxf>
    <dxf>
      <font>
        <color indexed="9"/>
      </font>
    </dxf>
    <dxf>
      <font>
        <color indexed="9"/>
      </font>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color indexed="11"/>
      </font>
    </dxf>
    <dxf>
      <font>
        <b/>
        <i val="0"/>
        <color indexed="11"/>
      </font>
    </dxf>
    <dxf>
      <font>
        <b val="0"/>
        <i/>
        <color indexed="1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val="0"/>
        <i val="0"/>
      </font>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val="0"/>
        <i val="0"/>
      </font>
    </dxf>
    <dxf>
      <font>
        <color indexed="11"/>
      </font>
    </dxf>
    <dxf>
      <font>
        <b/>
        <i val="0"/>
        <color indexed="11"/>
      </font>
    </dxf>
    <dxf>
      <font>
        <b val="0"/>
        <i/>
        <color indexed="10"/>
      </font>
    </dxf>
    <dxf>
      <font>
        <b/>
        <i val="0"/>
        <color indexed="8"/>
      </font>
      <fill>
        <patternFill patternType="solid">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b/>
        <i val="0"/>
      </font>
    </dxf>
    <dxf>
      <font>
        <b/>
        <i val="0"/>
      </font>
      <border/>
    </dxf>
    <dxf>
      <font>
        <b/>
        <i val="0"/>
        <color rgb="FF000000"/>
      </font>
      <fill>
        <patternFill patternType="solid">
          <bgColor rgb="FFCCFFCC"/>
        </patternFill>
      </fill>
      <border/>
    </dxf>
    <dxf>
      <font>
        <color rgb="FFFFFFFF"/>
      </font>
      <border/>
    </dxf>
    <dxf>
      <font>
        <b val="0"/>
        <i/>
        <color rgb="FFFF0000"/>
      </font>
      <border/>
    </dxf>
    <dxf>
      <font>
        <b/>
        <i val="0"/>
        <color rgb="FF00FF00"/>
      </font>
      <border/>
    </dxf>
    <dxf>
      <font>
        <color rgb="FF00FF00"/>
      </font>
      <border/>
    </dxf>
    <dxf>
      <font>
        <b val="0"/>
        <i val="0"/>
      </font>
      <border/>
    </dxf>
    <dxf>
      <font>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4</xdr:row>
      <xdr:rowOff>28575</xdr:rowOff>
    </xdr:from>
    <xdr:to>
      <xdr:col>4</xdr:col>
      <xdr:colOff>285750</xdr:colOff>
      <xdr:row>10</xdr:row>
      <xdr:rowOff>0</xdr:rowOff>
    </xdr:to>
    <xdr:sp>
      <xdr:nvSpPr>
        <xdr:cNvPr id="1" name="直線接點 2"/>
        <xdr:cNvSpPr>
          <a:spLocks/>
        </xdr:cNvSpPr>
      </xdr:nvSpPr>
      <xdr:spPr>
        <a:xfrm rot="5400000">
          <a:off x="1295400" y="857250"/>
          <a:ext cx="8858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4</xdr:row>
      <xdr:rowOff>38100</xdr:rowOff>
    </xdr:from>
    <xdr:to>
      <xdr:col>6</xdr:col>
      <xdr:colOff>0</xdr:colOff>
      <xdr:row>9</xdr:row>
      <xdr:rowOff>171450</xdr:rowOff>
    </xdr:to>
    <xdr:sp>
      <xdr:nvSpPr>
        <xdr:cNvPr id="2" name="直線接點 4"/>
        <xdr:cNvSpPr>
          <a:spLocks/>
        </xdr:cNvSpPr>
      </xdr:nvSpPr>
      <xdr:spPr>
        <a:xfrm rot="16200000" flipH="1">
          <a:off x="2190750" y="866775"/>
          <a:ext cx="86677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17</xdr:row>
      <xdr:rowOff>38100</xdr:rowOff>
    </xdr:from>
    <xdr:to>
      <xdr:col>4</xdr:col>
      <xdr:colOff>295275</xdr:colOff>
      <xdr:row>22</xdr:row>
      <xdr:rowOff>152400</xdr:rowOff>
    </xdr:to>
    <xdr:sp>
      <xdr:nvSpPr>
        <xdr:cNvPr id="3" name="直線接點 5"/>
        <xdr:cNvSpPr>
          <a:spLocks/>
        </xdr:cNvSpPr>
      </xdr:nvSpPr>
      <xdr:spPr>
        <a:xfrm rot="5400000">
          <a:off x="1323975" y="3514725"/>
          <a:ext cx="866775"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17</xdr:row>
      <xdr:rowOff>57150</xdr:rowOff>
    </xdr:from>
    <xdr:to>
      <xdr:col>6</xdr:col>
      <xdr:colOff>0</xdr:colOff>
      <xdr:row>23</xdr:row>
      <xdr:rowOff>0</xdr:rowOff>
    </xdr:to>
    <xdr:sp>
      <xdr:nvSpPr>
        <xdr:cNvPr id="4" name="直線接點 6"/>
        <xdr:cNvSpPr>
          <a:spLocks/>
        </xdr:cNvSpPr>
      </xdr:nvSpPr>
      <xdr:spPr>
        <a:xfrm rot="16200000" flipH="1">
          <a:off x="2200275" y="3533775"/>
          <a:ext cx="857250"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30</xdr:row>
      <xdr:rowOff>47625</xdr:rowOff>
    </xdr:from>
    <xdr:to>
      <xdr:col>4</xdr:col>
      <xdr:colOff>285750</xdr:colOff>
      <xdr:row>35</xdr:row>
      <xdr:rowOff>152400</xdr:rowOff>
    </xdr:to>
    <xdr:sp>
      <xdr:nvSpPr>
        <xdr:cNvPr id="5" name="直線接點 7"/>
        <xdr:cNvSpPr>
          <a:spLocks/>
        </xdr:cNvSpPr>
      </xdr:nvSpPr>
      <xdr:spPr>
        <a:xfrm rot="5400000">
          <a:off x="1323975" y="6172200"/>
          <a:ext cx="857250"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30</xdr:row>
      <xdr:rowOff>57150</xdr:rowOff>
    </xdr:from>
    <xdr:to>
      <xdr:col>6</xdr:col>
      <xdr:colOff>0</xdr:colOff>
      <xdr:row>36</xdr:row>
      <xdr:rowOff>0</xdr:rowOff>
    </xdr:to>
    <xdr:sp>
      <xdr:nvSpPr>
        <xdr:cNvPr id="6" name="直線接點 8"/>
        <xdr:cNvSpPr>
          <a:spLocks/>
        </xdr:cNvSpPr>
      </xdr:nvSpPr>
      <xdr:spPr>
        <a:xfrm rot="16200000" flipH="1">
          <a:off x="2190750" y="6181725"/>
          <a:ext cx="86677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35&#27506;&#32068;&#31844;&#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80&#27506;&#32068;&#31844;&#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75&#27506;&#32068;&#3184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40&#27506;&#32068;&#3184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45&#27506;&#32068;&#31844;&#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er5\&#24066;&#32178;&#26371;&#36039;&#26009;&#20844;&#29992;&#22846;\&#38568;&#36523;&#30879;\&#21508;&#38917;&#36093;&#26371;&#36039;&#26009;\&#38738;&#23569;&#24180;&#31684;&#20363;95&#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50&#27506;&#32068;&#3184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55&#27506;&#32068;&#31844;&#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60&#27506;&#32068;&#31844;&#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65&#27506;&#32068;&#31844;&#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Users\admin\Downloads\&#23439;&#20977;&#30403;&#22577;&#21517;&#21517;&#21934;10.12-1\70&#27506;&#32068;&#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35"/>
      <sheetName val="男雙35"/>
      <sheetName val="女單35"/>
      <sheetName val="女雙35"/>
      <sheetName val="男單35 (32籤)"/>
      <sheetName val="女單35 (8籤)"/>
      <sheetName val="男雙35 (16籤)"/>
      <sheetName val="女雙35 (8籤)"/>
    </sheetNames>
    <sheetDataSet>
      <sheetData sheetId="1">
        <row r="7">
          <cell r="A7">
            <v>1</v>
          </cell>
          <cell r="B7" t="str">
            <v>劉富聰</v>
          </cell>
          <cell r="D7" t="str">
            <v>高雄市</v>
          </cell>
          <cell r="E7" t="str">
            <v>65.XX.XX</v>
          </cell>
        </row>
        <row r="8">
          <cell r="A8">
            <v>2</v>
          </cell>
          <cell r="B8" t="str">
            <v>林秉豐</v>
          </cell>
          <cell r="D8" t="str">
            <v>台中市</v>
          </cell>
          <cell r="E8" t="str">
            <v>67.04.20</v>
          </cell>
        </row>
        <row r="9">
          <cell r="A9">
            <v>3</v>
          </cell>
          <cell r="B9" t="str">
            <v>蔡政翰</v>
          </cell>
          <cell r="D9" t="str">
            <v>台南市</v>
          </cell>
          <cell r="E9" t="str">
            <v>68.03.28</v>
          </cell>
        </row>
        <row r="10">
          <cell r="A10">
            <v>4</v>
          </cell>
          <cell r="B10" t="str">
            <v>劉子良</v>
          </cell>
          <cell r="D10" t="str">
            <v>台南市</v>
          </cell>
          <cell r="E10" t="str">
            <v>66.12.24</v>
          </cell>
        </row>
        <row r="11">
          <cell r="A11">
            <v>5</v>
          </cell>
          <cell r="B11" t="str">
            <v>康順傅</v>
          </cell>
          <cell r="D11" t="str">
            <v>雲林縣</v>
          </cell>
          <cell r="E11" t="str">
            <v>67.06.30</v>
          </cell>
        </row>
        <row r="12">
          <cell r="A12">
            <v>6</v>
          </cell>
          <cell r="B12" t="str">
            <v>侯岳廷</v>
          </cell>
          <cell r="D12" t="str">
            <v>嘉義縣</v>
          </cell>
          <cell r="E12" t="str">
            <v>70.11.08</v>
          </cell>
        </row>
        <row r="13">
          <cell r="A13">
            <v>7</v>
          </cell>
          <cell r="B13" t="str">
            <v>蔡坤洲</v>
          </cell>
          <cell r="D13" t="str">
            <v>雲林縣</v>
          </cell>
          <cell r="E13" t="str">
            <v>64.07.09</v>
          </cell>
        </row>
        <row r="14">
          <cell r="A14">
            <v>8</v>
          </cell>
          <cell r="B14" t="str">
            <v>林宏哲</v>
          </cell>
          <cell r="D14" t="str">
            <v>台中市</v>
          </cell>
          <cell r="E14" t="str">
            <v>66.09.30</v>
          </cell>
        </row>
        <row r="15">
          <cell r="A15">
            <v>9</v>
          </cell>
          <cell r="B15" t="str">
            <v>姚期興</v>
          </cell>
          <cell r="D15" t="str">
            <v>新北市</v>
          </cell>
          <cell r="E15" t="str">
            <v>68.07.02</v>
          </cell>
        </row>
        <row r="16">
          <cell r="A16">
            <v>10</v>
          </cell>
          <cell r="B16" t="str">
            <v>洪振傑</v>
          </cell>
          <cell r="D16" t="str">
            <v>台北市</v>
          </cell>
          <cell r="E16" t="str">
            <v>67.11.22</v>
          </cell>
        </row>
        <row r="17">
          <cell r="A17">
            <v>11</v>
          </cell>
          <cell r="B17" t="str">
            <v>黃仁賢</v>
          </cell>
          <cell r="D17" t="str">
            <v>台北市</v>
          </cell>
          <cell r="E17" t="str">
            <v>70.03.21</v>
          </cell>
        </row>
        <row r="18">
          <cell r="A18">
            <v>12</v>
          </cell>
          <cell r="B18" t="str">
            <v>曾顗瑞</v>
          </cell>
          <cell r="D18" t="str">
            <v>台中市</v>
          </cell>
          <cell r="E18" t="str">
            <v>69.11.04</v>
          </cell>
        </row>
        <row r="19">
          <cell r="A19">
            <v>13</v>
          </cell>
          <cell r="B19" t="str">
            <v>潘逸帆</v>
          </cell>
          <cell r="D19" t="str">
            <v>台中市</v>
          </cell>
          <cell r="E19" t="str">
            <v>59.07.21</v>
          </cell>
        </row>
        <row r="20">
          <cell r="A20">
            <v>14</v>
          </cell>
          <cell r="B20" t="str">
            <v>江岳峻</v>
          </cell>
          <cell r="D20" t="str">
            <v>台中市</v>
          </cell>
          <cell r="E20" t="str">
            <v>70.03.07</v>
          </cell>
        </row>
        <row r="21">
          <cell r="A21">
            <v>15</v>
          </cell>
          <cell r="B21" t="str">
            <v>鍾佳奇</v>
          </cell>
          <cell r="D21" t="str">
            <v>桃園市</v>
          </cell>
          <cell r="E21" t="str">
            <v>66.04.18</v>
          </cell>
        </row>
        <row r="22">
          <cell r="A22">
            <v>16</v>
          </cell>
          <cell r="B22" t="str">
            <v>林豐盛</v>
          </cell>
          <cell r="D22" t="str">
            <v>台中市</v>
          </cell>
          <cell r="E22" t="str">
            <v>70.08.05</v>
          </cell>
        </row>
        <row r="23">
          <cell r="A23">
            <v>17</v>
          </cell>
          <cell r="B23" t="str">
            <v>邱建興</v>
          </cell>
          <cell r="D23" t="str">
            <v>台中市</v>
          </cell>
          <cell r="E23" t="str">
            <v>69.03.02</v>
          </cell>
        </row>
        <row r="24">
          <cell r="A24">
            <v>18</v>
          </cell>
          <cell r="B24" t="str">
            <v>游永健</v>
          </cell>
          <cell r="D24" t="str">
            <v>台中市</v>
          </cell>
          <cell r="E24" t="str">
            <v>70.11.10</v>
          </cell>
        </row>
        <row r="25">
          <cell r="A25">
            <v>19</v>
          </cell>
          <cell r="B25" t="str">
            <v>蔡永民</v>
          </cell>
          <cell r="D25" t="str">
            <v>台中市</v>
          </cell>
          <cell r="E25" t="str">
            <v>67.XX.XX</v>
          </cell>
        </row>
        <row r="26">
          <cell r="A26">
            <v>20</v>
          </cell>
          <cell r="B26" t="str">
            <v>李冠賢</v>
          </cell>
          <cell r="D26" t="str">
            <v>台中市</v>
          </cell>
          <cell r="E26" t="str">
            <v>70.XX.XX</v>
          </cell>
        </row>
        <row r="27">
          <cell r="A27">
            <v>21</v>
          </cell>
          <cell r="B27" t="str">
            <v>姚秉伸</v>
          </cell>
          <cell r="D27" t="str">
            <v>彰化縣</v>
          </cell>
          <cell r="E27" t="str">
            <v>68.11.11</v>
          </cell>
        </row>
        <row r="28">
          <cell r="A28">
            <v>22</v>
          </cell>
          <cell r="B28" t="str">
            <v>周至良</v>
          </cell>
          <cell r="D28" t="str">
            <v>台中市</v>
          </cell>
          <cell r="E28" t="str">
            <v>68.10.09</v>
          </cell>
        </row>
        <row r="29">
          <cell r="A29">
            <v>23</v>
          </cell>
          <cell r="B29" t="str">
            <v>黃文藝</v>
          </cell>
          <cell r="D29" t="str">
            <v>新竹市</v>
          </cell>
          <cell r="E29" t="str">
            <v>67.07.01</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row r="7">
          <cell r="A7">
            <v>1</v>
          </cell>
          <cell r="B7" t="str">
            <v>湯心瑋</v>
          </cell>
          <cell r="D7" t="str">
            <v>花蓮縣</v>
          </cell>
          <cell r="E7" t="str">
            <v>69.11.20</v>
          </cell>
        </row>
        <row r="8">
          <cell r="A8">
            <v>2</v>
          </cell>
          <cell r="B8" t="str">
            <v>張杏枝</v>
          </cell>
          <cell r="D8" t="str">
            <v>嘉義市</v>
          </cell>
          <cell r="E8" t="str">
            <v>68.06.01</v>
          </cell>
        </row>
        <row r="9">
          <cell r="A9">
            <v>3</v>
          </cell>
          <cell r="B9" t="str">
            <v>吳惠敏</v>
          </cell>
          <cell r="D9" t="str">
            <v>台中市</v>
          </cell>
          <cell r="E9" t="str">
            <v>67.01.20</v>
          </cell>
        </row>
        <row r="10">
          <cell r="A10">
            <v>4</v>
          </cell>
          <cell r="B10" t="str">
            <v>陳秋華</v>
          </cell>
          <cell r="D10" t="str">
            <v>台南市</v>
          </cell>
          <cell r="E10" t="str">
            <v>62.09.02</v>
          </cell>
        </row>
        <row r="11">
          <cell r="A11">
            <v>5</v>
          </cell>
          <cell r="B11" t="str">
            <v>張佩君</v>
          </cell>
          <cell r="D11" t="str">
            <v>彰化縣</v>
          </cell>
          <cell r="E11" t="str">
            <v>70.05.07</v>
          </cell>
        </row>
        <row r="12">
          <cell r="A12">
            <v>6</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eek SetUp"/>
      <sheetName val="男單80"/>
      <sheetName val="男雙80"/>
      <sheetName val="男單80 (8籤)"/>
    </sheetNames>
    <sheetDataSet>
      <sheetData sheetId="1">
        <row r="7">
          <cell r="A7">
            <v>1</v>
          </cell>
          <cell r="B7" t="str">
            <v>張培堂</v>
          </cell>
          <cell r="D7" t="str">
            <v>台中市</v>
          </cell>
          <cell r="E7" t="str">
            <v>24.12.12</v>
          </cell>
        </row>
        <row r="8">
          <cell r="A8">
            <v>2</v>
          </cell>
          <cell r="B8" t="str">
            <v>吳澄泉</v>
          </cell>
          <cell r="D8" t="str">
            <v>雲林縣</v>
          </cell>
          <cell r="E8" t="str">
            <v>22.10.21</v>
          </cell>
        </row>
        <row r="9">
          <cell r="A9">
            <v>3</v>
          </cell>
          <cell r="B9" t="str">
            <v>游常吉</v>
          </cell>
          <cell r="D9" t="str">
            <v>台中市</v>
          </cell>
          <cell r="E9" t="str">
            <v>24.11.02</v>
          </cell>
        </row>
        <row r="10">
          <cell r="A10">
            <v>4</v>
          </cell>
          <cell r="B10" t="str">
            <v>林進義</v>
          </cell>
          <cell r="D10" t="str">
            <v>台中市</v>
          </cell>
          <cell r="E10" t="str">
            <v>20.XX.XX</v>
          </cell>
        </row>
        <row r="11">
          <cell r="A11">
            <v>5</v>
          </cell>
          <cell r="B11" t="str">
            <v>李文炳</v>
          </cell>
          <cell r="D11" t="str">
            <v>台北市</v>
          </cell>
          <cell r="E11" t="str">
            <v>21.06.14</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Week SetUp"/>
      <sheetName val="男單75"/>
      <sheetName val="男雙75"/>
      <sheetName val="男單75 (16籤)"/>
      <sheetName val="男雙75 (8籤)、80"/>
    </sheetNames>
    <sheetDataSet>
      <sheetData sheetId="1">
        <row r="8">
          <cell r="A8">
            <v>2</v>
          </cell>
          <cell r="B8" t="str">
            <v>顏榮義</v>
          </cell>
          <cell r="D8" t="str">
            <v>台南市</v>
          </cell>
          <cell r="E8" t="str">
            <v>29.04.03</v>
          </cell>
        </row>
        <row r="9">
          <cell r="A9">
            <v>3</v>
          </cell>
          <cell r="B9" t="str">
            <v>張登貴</v>
          </cell>
          <cell r="D9" t="str">
            <v>新北市</v>
          </cell>
          <cell r="E9" t="str">
            <v>29.02.18</v>
          </cell>
        </row>
        <row r="10">
          <cell r="A10">
            <v>4</v>
          </cell>
          <cell r="B10" t="str">
            <v>傅相枝</v>
          </cell>
          <cell r="D10" t="str">
            <v>桃園市</v>
          </cell>
          <cell r="E10" t="str">
            <v>27.05.08</v>
          </cell>
        </row>
        <row r="11">
          <cell r="A11">
            <v>5</v>
          </cell>
          <cell r="B11" t="str">
            <v>湯慶智</v>
          </cell>
          <cell r="D11" t="str">
            <v>苗栗縣</v>
          </cell>
          <cell r="E11" t="str">
            <v>29.02.06</v>
          </cell>
        </row>
        <row r="12">
          <cell r="A12">
            <v>6</v>
          </cell>
          <cell r="B12" t="str">
            <v>莊忠政</v>
          </cell>
          <cell r="D12" t="str">
            <v>台中市</v>
          </cell>
          <cell r="E12" t="str">
            <v>30.09.20</v>
          </cell>
        </row>
        <row r="13">
          <cell r="A13">
            <v>7</v>
          </cell>
          <cell r="B13" t="str">
            <v>陳俊卿</v>
          </cell>
          <cell r="D13" t="str">
            <v>台中市</v>
          </cell>
          <cell r="E13" t="str">
            <v>30.09.01</v>
          </cell>
        </row>
        <row r="14">
          <cell r="A14">
            <v>8</v>
          </cell>
          <cell r="B14" t="str">
            <v>陳寶條</v>
          </cell>
          <cell r="D14" t="str">
            <v>高雄市</v>
          </cell>
          <cell r="E14" t="str">
            <v>30.02.15</v>
          </cell>
        </row>
        <row r="15">
          <cell r="A15">
            <v>9</v>
          </cell>
          <cell r="B15" t="str">
            <v>田開增</v>
          </cell>
          <cell r="D15" t="str">
            <v>桃園市</v>
          </cell>
          <cell r="E15" t="str">
            <v>29.02.XX</v>
          </cell>
        </row>
        <row r="16">
          <cell r="A16">
            <v>10</v>
          </cell>
          <cell r="B16" t="str">
            <v>蘇耀新</v>
          </cell>
          <cell r="D16" t="str">
            <v>台北市</v>
          </cell>
          <cell r="E16" t="str">
            <v>28.01.25</v>
          </cell>
        </row>
        <row r="17">
          <cell r="A17">
            <v>11</v>
          </cell>
          <cell r="B17" t="str">
            <v>阮文雄</v>
          </cell>
          <cell r="D17" t="str">
            <v>南投縣</v>
          </cell>
          <cell r="E17" t="str">
            <v>29.10.26</v>
          </cell>
        </row>
        <row r="18">
          <cell r="A18">
            <v>12</v>
          </cell>
          <cell r="B18" t="str">
            <v>傅國盛</v>
          </cell>
          <cell r="D18" t="str">
            <v>台中市</v>
          </cell>
          <cell r="E18" t="str">
            <v>30.01.23</v>
          </cell>
        </row>
        <row r="19">
          <cell r="A19">
            <v>13</v>
          </cell>
          <cell r="B19" t="str">
            <v>鐘武相</v>
          </cell>
          <cell r="D19" t="str">
            <v>台中市</v>
          </cell>
          <cell r="E19" t="str">
            <v>30.10.05</v>
          </cell>
        </row>
        <row r="20">
          <cell r="A20">
            <v>14</v>
          </cell>
          <cell r="B20" t="str">
            <v>朱忠勇</v>
          </cell>
          <cell r="D20" t="str">
            <v>雲林縣</v>
          </cell>
          <cell r="E20" t="str">
            <v>27.06.19</v>
          </cell>
        </row>
        <row r="21">
          <cell r="A21">
            <v>15</v>
          </cell>
          <cell r="B21" t="str">
            <v>張紹崇</v>
          </cell>
          <cell r="D21" t="str">
            <v>台北市</v>
          </cell>
          <cell r="E21" t="str">
            <v>30.02.27</v>
          </cell>
        </row>
        <row r="22">
          <cell r="A22">
            <v>16</v>
          </cell>
          <cell r="B22" t="str">
            <v>連炳昭</v>
          </cell>
          <cell r="D22" t="str">
            <v>台北市</v>
          </cell>
          <cell r="E22" t="str">
            <v>29.07.26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40"/>
      <sheetName val="男雙40"/>
      <sheetName val="女單40"/>
      <sheetName val="女雙40"/>
      <sheetName val="男單40 (32籤)"/>
      <sheetName val="女單40 (8籤)"/>
      <sheetName val="男雙40 (32籤)"/>
      <sheetName val="女雙40 (4籤)"/>
    </sheetNames>
    <sheetDataSet>
      <sheetData sheetId="1">
        <row r="7">
          <cell r="A7">
            <v>1</v>
          </cell>
          <cell r="B7" t="str">
            <v>林佑城</v>
          </cell>
          <cell r="D7" t="str">
            <v>台東縣</v>
          </cell>
          <cell r="E7" t="str">
            <v>63.05.21</v>
          </cell>
        </row>
        <row r="8">
          <cell r="A8">
            <v>2</v>
          </cell>
          <cell r="B8" t="str">
            <v>陳昭印</v>
          </cell>
          <cell r="D8" t="str">
            <v>高雄市</v>
          </cell>
          <cell r="E8" t="str">
            <v>63.05.21</v>
          </cell>
        </row>
        <row r="9">
          <cell r="A9">
            <v>3</v>
          </cell>
          <cell r="B9" t="str">
            <v>邱永鎮</v>
          </cell>
          <cell r="D9" t="str">
            <v>台中市</v>
          </cell>
          <cell r="E9" t="str">
            <v>62.04.20</v>
          </cell>
        </row>
        <row r="10">
          <cell r="A10">
            <v>4</v>
          </cell>
          <cell r="B10" t="str">
            <v>楊孟龍</v>
          </cell>
          <cell r="D10" t="str">
            <v>台南市</v>
          </cell>
          <cell r="E10" t="str">
            <v>60.07.14</v>
          </cell>
        </row>
        <row r="11">
          <cell r="A11">
            <v>5</v>
          </cell>
          <cell r="B11" t="str">
            <v>陳銘曲</v>
          </cell>
          <cell r="D11" t="str">
            <v>雲林縣</v>
          </cell>
          <cell r="E11" t="str">
            <v>62.04.30</v>
          </cell>
        </row>
        <row r="12">
          <cell r="A12">
            <v>6</v>
          </cell>
          <cell r="B12" t="str">
            <v>林文政</v>
          </cell>
          <cell r="D12" t="str">
            <v>台中市</v>
          </cell>
          <cell r="E12" t="str">
            <v>61.07.05</v>
          </cell>
        </row>
        <row r="13">
          <cell r="A13">
            <v>7</v>
          </cell>
          <cell r="B13" t="str">
            <v>蕭秀山</v>
          </cell>
          <cell r="D13" t="str">
            <v>台東縣</v>
          </cell>
          <cell r="E13" t="str">
            <v>62.08.02</v>
          </cell>
        </row>
        <row r="14">
          <cell r="A14">
            <v>8</v>
          </cell>
          <cell r="B14" t="str">
            <v>徐德富</v>
          </cell>
          <cell r="D14" t="str">
            <v>新竹縣</v>
          </cell>
          <cell r="E14" t="str">
            <v>62.01.12</v>
          </cell>
        </row>
        <row r="15">
          <cell r="A15">
            <v>9</v>
          </cell>
          <cell r="B15" t="str">
            <v>張碧峰</v>
          </cell>
          <cell r="D15" t="str">
            <v>台中市</v>
          </cell>
          <cell r="E15" t="str">
            <v>63.09.05</v>
          </cell>
        </row>
        <row r="16">
          <cell r="A16">
            <v>10</v>
          </cell>
          <cell r="B16" t="str">
            <v>劉永慶</v>
          </cell>
          <cell r="D16" t="str">
            <v>台中市</v>
          </cell>
          <cell r="E16" t="str">
            <v>62.XX.XX</v>
          </cell>
        </row>
        <row r="17">
          <cell r="A17">
            <v>11</v>
          </cell>
          <cell r="B17" t="str">
            <v>廖遠志</v>
          </cell>
          <cell r="D17" t="str">
            <v>台中市</v>
          </cell>
          <cell r="E17" t="str">
            <v>63.05.15</v>
          </cell>
        </row>
        <row r="18">
          <cell r="A18">
            <v>12</v>
          </cell>
          <cell r="B18" t="str">
            <v>董慶祥</v>
          </cell>
          <cell r="D18" t="str">
            <v>台中市</v>
          </cell>
          <cell r="E18" t="str">
            <v>61.XX.XX</v>
          </cell>
        </row>
        <row r="19">
          <cell r="A19">
            <v>13</v>
          </cell>
          <cell r="B19" t="str">
            <v>林俊男</v>
          </cell>
          <cell r="D19" t="str">
            <v>桃園市</v>
          </cell>
          <cell r="E19" t="str">
            <v>61.04.21</v>
          </cell>
        </row>
        <row r="20">
          <cell r="A20">
            <v>14</v>
          </cell>
          <cell r="B20" t="str">
            <v>余鎮瑋</v>
          </cell>
          <cell r="D20" t="str">
            <v>花蓮縣</v>
          </cell>
          <cell r="E20" t="str">
            <v>65.11.02</v>
          </cell>
        </row>
        <row r="21">
          <cell r="A21">
            <v>15</v>
          </cell>
          <cell r="B21" t="str">
            <v>黃嘉文</v>
          </cell>
          <cell r="D21" t="str">
            <v>宜蘭縣</v>
          </cell>
          <cell r="E21" t="str">
            <v>61.07.13</v>
          </cell>
        </row>
        <row r="22">
          <cell r="A22">
            <v>16</v>
          </cell>
          <cell r="B22" t="str">
            <v>曾尚志</v>
          </cell>
          <cell r="D22" t="str">
            <v>台中市</v>
          </cell>
          <cell r="E22" t="str">
            <v>65.06.19</v>
          </cell>
        </row>
        <row r="23">
          <cell r="A23">
            <v>17</v>
          </cell>
          <cell r="B23" t="str">
            <v>王治平</v>
          </cell>
          <cell r="D23" t="str">
            <v>新北市</v>
          </cell>
          <cell r="E23" t="str">
            <v>61.07.30</v>
          </cell>
        </row>
        <row r="24">
          <cell r="A24">
            <v>18</v>
          </cell>
          <cell r="B24" t="str">
            <v>陸國明</v>
          </cell>
          <cell r="D24" t="str">
            <v>台中市</v>
          </cell>
          <cell r="E24" t="str">
            <v>63.08.01</v>
          </cell>
        </row>
        <row r="25">
          <cell r="A25">
            <v>19</v>
          </cell>
          <cell r="B25" t="str">
            <v>劉宏斌</v>
          </cell>
          <cell r="D25" t="str">
            <v>台中市</v>
          </cell>
          <cell r="E25" t="str">
            <v>63.07.10</v>
          </cell>
        </row>
        <row r="26">
          <cell r="A26">
            <v>20</v>
          </cell>
          <cell r="B26" t="str">
            <v>徐茂益</v>
          </cell>
          <cell r="D26" t="str">
            <v>彰化縣</v>
          </cell>
          <cell r="E26" t="str">
            <v>63.07.05</v>
          </cell>
        </row>
        <row r="27">
          <cell r="A27">
            <v>21</v>
          </cell>
          <cell r="B27" t="str">
            <v>翁廷豪</v>
          </cell>
          <cell r="D27" t="str">
            <v>南投縣</v>
          </cell>
          <cell r="E27" t="str">
            <v>65.03.13</v>
          </cell>
        </row>
        <row r="28">
          <cell r="A28">
            <v>22</v>
          </cell>
          <cell r="B28" t="str">
            <v>張詠修</v>
          </cell>
          <cell r="D28" t="str">
            <v>苗栗縣</v>
          </cell>
          <cell r="E28" t="str">
            <v>63.09.08</v>
          </cell>
        </row>
        <row r="29">
          <cell r="A29">
            <v>23</v>
          </cell>
          <cell r="B29" t="str">
            <v>黃進成</v>
          </cell>
          <cell r="D29" t="str">
            <v>高雄市</v>
          </cell>
          <cell r="E29" t="str">
            <v>62.10.01</v>
          </cell>
        </row>
        <row r="30">
          <cell r="A30">
            <v>24</v>
          </cell>
          <cell r="B30" t="str">
            <v>鍾福順</v>
          </cell>
          <cell r="D30" t="str">
            <v>屏東縣</v>
          </cell>
          <cell r="E30" t="str">
            <v>64.02.02</v>
          </cell>
        </row>
        <row r="31">
          <cell r="A31">
            <v>25</v>
          </cell>
          <cell r="B31" t="str">
            <v>方睿謙</v>
          </cell>
          <cell r="D31" t="str">
            <v>新北市</v>
          </cell>
          <cell r="E31" t="str">
            <v>61.07.16</v>
          </cell>
        </row>
        <row r="32">
          <cell r="A32">
            <v>26</v>
          </cell>
          <cell r="B32" t="str">
            <v>陳耿弦</v>
          </cell>
          <cell r="D32" t="str">
            <v>南投縣</v>
          </cell>
          <cell r="E32" t="str">
            <v>64.05.26</v>
          </cell>
        </row>
        <row r="33">
          <cell r="A33">
            <v>27</v>
          </cell>
        </row>
        <row r="34">
          <cell r="A34">
            <v>28</v>
          </cell>
        </row>
        <row r="35">
          <cell r="A35">
            <v>29</v>
          </cell>
        </row>
        <row r="36">
          <cell r="A36">
            <v>30</v>
          </cell>
        </row>
        <row r="37">
          <cell r="A37">
            <v>31</v>
          </cell>
        </row>
        <row r="38">
          <cell r="A38">
            <v>32</v>
          </cell>
        </row>
      </sheetData>
      <sheetData sheetId="3">
        <row r="10">
          <cell r="A10">
            <v>4</v>
          </cell>
          <cell r="B10" t="str">
            <v>賴瑞珍</v>
          </cell>
          <cell r="D10" t="str">
            <v>新竹市</v>
          </cell>
          <cell r="E10" t="str">
            <v>62.01.15</v>
          </cell>
        </row>
        <row r="11">
          <cell r="A11">
            <v>5</v>
          </cell>
          <cell r="B11" t="str">
            <v>鄭玉娟</v>
          </cell>
          <cell r="D11" t="str">
            <v>台中市</v>
          </cell>
          <cell r="E11" t="str">
            <v>52.04.16</v>
          </cell>
        </row>
        <row r="12">
          <cell r="A12">
            <v>6</v>
          </cell>
          <cell r="B12" t="str">
            <v>李雅慧</v>
          </cell>
          <cell r="D12" t="str">
            <v>台中市</v>
          </cell>
          <cell r="E12" t="str">
            <v>61.11.05</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45"/>
      <sheetName val="男雙45"/>
      <sheetName val="女單45"/>
      <sheetName val="女雙45"/>
      <sheetName val="男單45 (32籤)"/>
      <sheetName val="女單45 (16籤)"/>
      <sheetName val="男雙45 (32籤)"/>
      <sheetName val="女雙45 (16籤)"/>
    </sheetNames>
    <sheetDataSet>
      <sheetData sheetId="1">
        <row r="7">
          <cell r="A7">
            <v>1</v>
          </cell>
          <cell r="B7" t="str">
            <v>朱銘昱</v>
          </cell>
          <cell r="D7" t="str">
            <v>台中市</v>
          </cell>
          <cell r="E7" t="str">
            <v>56.06.09</v>
          </cell>
        </row>
        <row r="8">
          <cell r="A8">
            <v>2</v>
          </cell>
          <cell r="B8" t="str">
            <v>黃紹仁</v>
          </cell>
          <cell r="D8" t="str">
            <v>新竹市</v>
          </cell>
          <cell r="E8" t="str">
            <v>56.01.26</v>
          </cell>
        </row>
        <row r="9">
          <cell r="A9">
            <v>3</v>
          </cell>
          <cell r="B9" t="str">
            <v>陳文岳</v>
          </cell>
          <cell r="D9" t="str">
            <v>花蓮縣</v>
          </cell>
          <cell r="E9" t="str">
            <v>57.12.10</v>
          </cell>
        </row>
        <row r="10">
          <cell r="A10">
            <v>4</v>
          </cell>
          <cell r="B10" t="str">
            <v>劉益源</v>
          </cell>
          <cell r="D10" t="str">
            <v>新北市</v>
          </cell>
          <cell r="E10" t="str">
            <v>57.05.27</v>
          </cell>
        </row>
        <row r="11">
          <cell r="A11">
            <v>5</v>
          </cell>
          <cell r="B11" t="str">
            <v>謝憲宜</v>
          </cell>
          <cell r="D11" t="str">
            <v>雲林縣</v>
          </cell>
          <cell r="E11" t="str">
            <v>58.08.12</v>
          </cell>
        </row>
        <row r="12">
          <cell r="A12">
            <v>6</v>
          </cell>
          <cell r="B12" t="str">
            <v>吳甫彥</v>
          </cell>
          <cell r="D12" t="str">
            <v>台中市</v>
          </cell>
          <cell r="E12" t="str">
            <v>59.03.22</v>
          </cell>
        </row>
        <row r="13">
          <cell r="A13">
            <v>7</v>
          </cell>
          <cell r="B13" t="str">
            <v>羅  欽</v>
          </cell>
          <cell r="D13" t="str">
            <v>台中市</v>
          </cell>
          <cell r="E13" t="str">
            <v>56.03.12</v>
          </cell>
        </row>
        <row r="14">
          <cell r="A14">
            <v>8</v>
          </cell>
          <cell r="B14" t="str">
            <v>朱逸峰</v>
          </cell>
          <cell r="D14" t="str">
            <v>高雄市</v>
          </cell>
          <cell r="E14" t="str">
            <v>57.09.25</v>
          </cell>
        </row>
        <row r="15">
          <cell r="A15">
            <v>9</v>
          </cell>
          <cell r="B15" t="str">
            <v>邱盛傳</v>
          </cell>
          <cell r="D15" t="str">
            <v>台中市</v>
          </cell>
          <cell r="E15" t="str">
            <v>57.01.02</v>
          </cell>
        </row>
        <row r="16">
          <cell r="A16">
            <v>10</v>
          </cell>
          <cell r="B16" t="str">
            <v>韓文喆</v>
          </cell>
          <cell r="D16" t="str">
            <v>雲林縣</v>
          </cell>
          <cell r="E16" t="str">
            <v>59.05.05</v>
          </cell>
        </row>
        <row r="17">
          <cell r="A17">
            <v>11</v>
          </cell>
          <cell r="B17" t="str">
            <v>謝治民</v>
          </cell>
          <cell r="D17" t="str">
            <v>高雄市</v>
          </cell>
          <cell r="E17" t="str">
            <v>58.XX.XX</v>
          </cell>
          <cell r="M17">
            <v>999</v>
          </cell>
          <cell r="P17">
            <v>0</v>
          </cell>
        </row>
        <row r="18">
          <cell r="A18">
            <v>12</v>
          </cell>
          <cell r="B18" t="str">
            <v>陳厚助</v>
          </cell>
          <cell r="D18" t="str">
            <v>新北市</v>
          </cell>
          <cell r="E18" t="str">
            <v>58.12.10</v>
          </cell>
        </row>
        <row r="19">
          <cell r="A19">
            <v>13</v>
          </cell>
          <cell r="B19" t="str">
            <v>潘  霖</v>
          </cell>
          <cell r="D19" t="str">
            <v>台中市</v>
          </cell>
          <cell r="E19" t="str">
            <v>56.10.08</v>
          </cell>
        </row>
        <row r="20">
          <cell r="A20">
            <v>14</v>
          </cell>
          <cell r="B20" t="str">
            <v>李進生</v>
          </cell>
          <cell r="D20" t="str">
            <v>彰化縣</v>
          </cell>
          <cell r="E20" t="str">
            <v>57.10.31</v>
          </cell>
        </row>
        <row r="21">
          <cell r="A21">
            <v>15</v>
          </cell>
          <cell r="B21" t="str">
            <v>蘇晏永</v>
          </cell>
          <cell r="D21" t="str">
            <v>高雄市</v>
          </cell>
          <cell r="E21" t="str">
            <v>60.02.23</v>
          </cell>
        </row>
        <row r="22">
          <cell r="A22">
            <v>16</v>
          </cell>
          <cell r="B22" t="str">
            <v>戴光志</v>
          </cell>
          <cell r="D22" t="str">
            <v>新竹市</v>
          </cell>
          <cell r="E22" t="str">
            <v>60.10.07</v>
          </cell>
        </row>
        <row r="23">
          <cell r="A23">
            <v>17</v>
          </cell>
          <cell r="B23" t="str">
            <v>陳偉志</v>
          </cell>
          <cell r="D23" t="str">
            <v>高雄市</v>
          </cell>
          <cell r="E23" t="str">
            <v>60.07.14</v>
          </cell>
        </row>
        <row r="24">
          <cell r="A24">
            <v>18</v>
          </cell>
          <cell r="B24" t="str">
            <v>張建彬</v>
          </cell>
          <cell r="D24" t="str">
            <v>苗栗縣</v>
          </cell>
          <cell r="E24" t="str">
            <v>56.02.22</v>
          </cell>
        </row>
        <row r="25">
          <cell r="A25">
            <v>19</v>
          </cell>
          <cell r="B25" t="str">
            <v>羅文杰</v>
          </cell>
          <cell r="D25" t="str">
            <v>台中市</v>
          </cell>
          <cell r="E25" t="str">
            <v>60.10.17</v>
          </cell>
        </row>
        <row r="26">
          <cell r="A26">
            <v>20</v>
          </cell>
          <cell r="B26" t="str">
            <v>張榮宏</v>
          </cell>
          <cell r="D26" t="str">
            <v>台中市</v>
          </cell>
          <cell r="E26" t="str">
            <v>60.06.22</v>
          </cell>
        </row>
        <row r="27">
          <cell r="A27">
            <v>21</v>
          </cell>
          <cell r="B27" t="str">
            <v>廖連昇</v>
          </cell>
          <cell r="D27" t="str">
            <v>高雄市</v>
          </cell>
          <cell r="E27" t="str">
            <v>59.12.28</v>
          </cell>
        </row>
        <row r="28">
          <cell r="A28">
            <v>22</v>
          </cell>
          <cell r="B28" t="str">
            <v>蔣宜勳</v>
          </cell>
          <cell r="D28" t="str">
            <v>高雄市</v>
          </cell>
          <cell r="E28" t="str">
            <v>59.08.24</v>
          </cell>
        </row>
        <row r="29">
          <cell r="A29">
            <v>23</v>
          </cell>
          <cell r="B29" t="str">
            <v>林文輝</v>
          </cell>
          <cell r="D29" t="str">
            <v>新北市</v>
          </cell>
          <cell r="E29" t="str">
            <v>56.12.22</v>
          </cell>
        </row>
        <row r="30">
          <cell r="A30">
            <v>24</v>
          </cell>
          <cell r="B30" t="str">
            <v>曹本源</v>
          </cell>
          <cell r="D30" t="str">
            <v>花蓮縣</v>
          </cell>
          <cell r="E30" t="str">
            <v>56.07.23</v>
          </cell>
        </row>
        <row r="31">
          <cell r="A31">
            <v>25</v>
          </cell>
          <cell r="B31" t="str">
            <v>曾光源</v>
          </cell>
          <cell r="D31" t="str">
            <v>桃園市</v>
          </cell>
          <cell r="E31" t="str">
            <v>58.06.XX</v>
          </cell>
        </row>
        <row r="32">
          <cell r="A32">
            <v>26</v>
          </cell>
          <cell r="B32" t="str">
            <v>湯顯賀</v>
          </cell>
          <cell r="D32" t="str">
            <v>台中市</v>
          </cell>
          <cell r="E32" t="str">
            <v>59.05.28</v>
          </cell>
        </row>
        <row r="33">
          <cell r="A33">
            <v>27</v>
          </cell>
          <cell r="B33" t="str">
            <v>曾文良</v>
          </cell>
          <cell r="D33" t="str">
            <v>彰化縣</v>
          </cell>
          <cell r="E33" t="str">
            <v>58.10.08</v>
          </cell>
        </row>
        <row r="34">
          <cell r="A34">
            <v>28</v>
          </cell>
          <cell r="B34" t="str">
            <v>蔡瑞春</v>
          </cell>
          <cell r="D34" t="str">
            <v>彰化縣</v>
          </cell>
          <cell r="E34" t="str">
            <v>59.02.21</v>
          </cell>
        </row>
        <row r="35">
          <cell r="A35">
            <v>29</v>
          </cell>
          <cell r="B35" t="str">
            <v>廖永徽</v>
          </cell>
          <cell r="D35" t="str">
            <v>台中市</v>
          </cell>
          <cell r="E35" t="str">
            <v>56.09.14</v>
          </cell>
        </row>
        <row r="36">
          <cell r="A36">
            <v>30</v>
          </cell>
          <cell r="B36" t="str">
            <v>呂逸山</v>
          </cell>
          <cell r="D36" t="str">
            <v>台中市</v>
          </cell>
          <cell r="E36" t="str">
            <v>58.03.28</v>
          </cell>
        </row>
        <row r="37">
          <cell r="A37">
            <v>31</v>
          </cell>
          <cell r="B37" t="str">
            <v>葉家宏</v>
          </cell>
          <cell r="D37" t="str">
            <v>新北市</v>
          </cell>
          <cell r="E37" t="str">
            <v>58.03.31</v>
          </cell>
        </row>
        <row r="38">
          <cell r="A38">
            <v>32</v>
          </cell>
          <cell r="B38" t="str">
            <v>饒連輝</v>
          </cell>
          <cell r="D38" t="str">
            <v>台中市</v>
          </cell>
          <cell r="E38" t="str">
            <v>58.11.17</v>
          </cell>
        </row>
      </sheetData>
      <sheetData sheetId="3">
        <row r="7">
          <cell r="A7">
            <v>1</v>
          </cell>
          <cell r="B7" t="str">
            <v>何寶珠</v>
          </cell>
          <cell r="D7" t="str">
            <v>高雄市</v>
          </cell>
          <cell r="E7" t="str">
            <v>53.04.22</v>
          </cell>
        </row>
        <row r="8">
          <cell r="A8">
            <v>2</v>
          </cell>
          <cell r="B8" t="str">
            <v>劉國珍</v>
          </cell>
          <cell r="D8" t="str">
            <v>南投縣</v>
          </cell>
          <cell r="E8" t="str">
            <v>54.02.15</v>
          </cell>
        </row>
        <row r="9">
          <cell r="A9">
            <v>3</v>
          </cell>
          <cell r="B9" t="str">
            <v>劉美霞</v>
          </cell>
          <cell r="D9" t="str">
            <v>嘉義市</v>
          </cell>
          <cell r="E9" t="str">
            <v>49.09.27</v>
          </cell>
        </row>
        <row r="10">
          <cell r="A10">
            <v>4</v>
          </cell>
          <cell r="B10" t="str">
            <v>邵秀玫</v>
          </cell>
          <cell r="D10" t="str">
            <v>高雄市</v>
          </cell>
          <cell r="E10" t="str">
            <v>57.03.05</v>
          </cell>
          <cell r="M10">
            <v>999</v>
          </cell>
          <cell r="P10">
            <v>0</v>
          </cell>
        </row>
        <row r="11">
          <cell r="A11">
            <v>5</v>
          </cell>
          <cell r="B11" t="str">
            <v>鍾淑倫</v>
          </cell>
          <cell r="D11" t="str">
            <v>雲林縣</v>
          </cell>
          <cell r="E11" t="str">
            <v>58.08.11</v>
          </cell>
        </row>
        <row r="12">
          <cell r="A12">
            <v>6</v>
          </cell>
          <cell r="B12" t="str">
            <v>廖淑慧</v>
          </cell>
          <cell r="D12" t="str">
            <v>新竹市</v>
          </cell>
          <cell r="E12" t="str">
            <v>60.01.30</v>
          </cell>
        </row>
        <row r="13">
          <cell r="A13">
            <v>7</v>
          </cell>
          <cell r="B13" t="str">
            <v>曾雅芬</v>
          </cell>
          <cell r="D13" t="str">
            <v>台中市</v>
          </cell>
          <cell r="E13" t="str">
            <v>59.06.12</v>
          </cell>
        </row>
        <row r="14">
          <cell r="A14">
            <v>8</v>
          </cell>
          <cell r="B14" t="str">
            <v>李明潔</v>
          </cell>
          <cell r="D14" t="str">
            <v>新北市</v>
          </cell>
          <cell r="E14" t="str">
            <v>57.02.29</v>
          </cell>
        </row>
        <row r="15">
          <cell r="A15">
            <v>9</v>
          </cell>
          <cell r="B15" t="str">
            <v>謝文玲</v>
          </cell>
          <cell r="D15" t="str">
            <v>台北市</v>
          </cell>
          <cell r="E15" t="str">
            <v>51.03.24</v>
          </cell>
          <cell r="M15">
            <v>999</v>
          </cell>
          <cell r="P15">
            <v>0</v>
          </cell>
        </row>
        <row r="16">
          <cell r="A16">
            <v>10</v>
          </cell>
          <cell r="B16" t="str">
            <v>陳瑞美</v>
          </cell>
          <cell r="D16" t="str">
            <v>台北市</v>
          </cell>
          <cell r="E16" t="str">
            <v>58.10.07</v>
          </cell>
          <cell r="M16">
            <v>999</v>
          </cell>
          <cell r="P16">
            <v>0</v>
          </cell>
        </row>
        <row r="17">
          <cell r="A17">
            <v>11</v>
          </cell>
          <cell r="B17" t="str">
            <v>朱國榮</v>
          </cell>
          <cell r="D17" t="str">
            <v>新北市</v>
          </cell>
          <cell r="E17" t="str">
            <v>58.12.06</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
      <sheetName val="男單16籤"/>
      <sheetName val="男單32籤"/>
      <sheetName val="男單64籤"/>
      <sheetName val="男單128籤"/>
      <sheetName val="女單準備名單"/>
      <sheetName val="女單16籤"/>
      <sheetName val="女單32籤"/>
      <sheetName val="女單64籤"/>
      <sheetName val="女單128籤"/>
      <sheetName val="男雙準備名單"/>
      <sheetName val="男雙16籤"/>
      <sheetName val="男雙32籤"/>
      <sheetName val="男雙64籤"/>
      <sheetName val="女雙準備名單"/>
      <sheetName val="女雙16籤"/>
      <sheetName val="女雙32籤"/>
      <sheetName val="女雙64籤"/>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50"/>
      <sheetName val="男雙50"/>
      <sheetName val="女單50"/>
      <sheetName val="女雙50"/>
      <sheetName val="男單50 (64籤)"/>
      <sheetName val="女單50 (16籤)"/>
      <sheetName val="男雙50 (32籤)"/>
      <sheetName val="女雙50 (16籤)"/>
    </sheetNames>
    <sheetDataSet>
      <sheetData sheetId="1">
        <row r="8">
          <cell r="A8">
            <v>2</v>
          </cell>
          <cell r="B8" t="str">
            <v>楊童遠</v>
          </cell>
          <cell r="D8" t="str">
            <v>花蓮縣</v>
          </cell>
          <cell r="E8" t="str">
            <v>51.XX.XX</v>
          </cell>
          <cell r="M8">
            <v>999</v>
          </cell>
          <cell r="P8">
            <v>0</v>
          </cell>
        </row>
        <row r="9">
          <cell r="A9">
            <v>3</v>
          </cell>
          <cell r="B9" t="str">
            <v>葉日煌</v>
          </cell>
          <cell r="D9" t="str">
            <v>新竹市</v>
          </cell>
          <cell r="E9" t="str">
            <v>53.05.02</v>
          </cell>
        </row>
        <row r="10">
          <cell r="A10">
            <v>4</v>
          </cell>
          <cell r="B10" t="str">
            <v>陳進祿</v>
          </cell>
          <cell r="D10" t="str">
            <v>彰化縣</v>
          </cell>
          <cell r="E10" t="str">
            <v>51.02.06</v>
          </cell>
          <cell r="M10">
            <v>999</v>
          </cell>
          <cell r="P10">
            <v>0</v>
          </cell>
        </row>
        <row r="11">
          <cell r="A11">
            <v>5</v>
          </cell>
          <cell r="B11" t="str">
            <v>黃郁文</v>
          </cell>
          <cell r="D11" t="str">
            <v>桃園市</v>
          </cell>
          <cell r="E11" t="str">
            <v>53.06.15</v>
          </cell>
        </row>
        <row r="12">
          <cell r="A12">
            <v>6</v>
          </cell>
          <cell r="B12" t="str">
            <v>李潮勝</v>
          </cell>
          <cell r="D12" t="str">
            <v>花蓮縣</v>
          </cell>
          <cell r="E12" t="str">
            <v>51.XX.XX</v>
          </cell>
          <cell r="M12">
            <v>999</v>
          </cell>
          <cell r="P12">
            <v>0</v>
          </cell>
        </row>
        <row r="13">
          <cell r="A13">
            <v>7</v>
          </cell>
          <cell r="B13" t="str">
            <v>謝慶堂</v>
          </cell>
          <cell r="D13" t="str">
            <v>高雄市</v>
          </cell>
          <cell r="E13" t="str">
            <v>53.03.16</v>
          </cell>
          <cell r="M13">
            <v>999</v>
          </cell>
          <cell r="P13">
            <v>0</v>
          </cell>
        </row>
        <row r="14">
          <cell r="A14">
            <v>8</v>
          </cell>
          <cell r="B14" t="str">
            <v>楊銘財</v>
          </cell>
          <cell r="D14" t="str">
            <v>桃園市</v>
          </cell>
          <cell r="E14" t="str">
            <v>53.05.13</v>
          </cell>
          <cell r="M14">
            <v>999</v>
          </cell>
          <cell r="P14">
            <v>0</v>
          </cell>
        </row>
        <row r="15">
          <cell r="A15">
            <v>9</v>
          </cell>
          <cell r="B15" t="str">
            <v>吳聖欽</v>
          </cell>
          <cell r="D15" t="str">
            <v>高雄市</v>
          </cell>
          <cell r="E15" t="str">
            <v>54.09.16</v>
          </cell>
          <cell r="M15">
            <v>999</v>
          </cell>
          <cell r="P15">
            <v>0</v>
          </cell>
        </row>
        <row r="16">
          <cell r="A16">
            <v>10</v>
          </cell>
          <cell r="B16" t="str">
            <v>陳宜胤</v>
          </cell>
          <cell r="D16" t="str">
            <v>台北市</v>
          </cell>
          <cell r="E16" t="str">
            <v>52.09.15</v>
          </cell>
          <cell r="M16">
            <v>999</v>
          </cell>
          <cell r="P16">
            <v>0</v>
          </cell>
        </row>
        <row r="17">
          <cell r="A17">
            <v>11</v>
          </cell>
          <cell r="B17" t="str">
            <v>吳真彬</v>
          </cell>
          <cell r="D17" t="str">
            <v>台北市</v>
          </cell>
          <cell r="E17" t="str">
            <v>52.07.21</v>
          </cell>
        </row>
        <row r="18">
          <cell r="A18">
            <v>12</v>
          </cell>
          <cell r="B18" t="str">
            <v>劉良景</v>
          </cell>
          <cell r="D18" t="str">
            <v>台中市</v>
          </cell>
          <cell r="E18" t="str">
            <v>52.09.01</v>
          </cell>
        </row>
        <row r="19">
          <cell r="A19">
            <v>13</v>
          </cell>
          <cell r="B19" t="str">
            <v>吳子揚</v>
          </cell>
          <cell r="D19" t="str">
            <v>台中市</v>
          </cell>
          <cell r="E19" t="str">
            <v>54.11.XX</v>
          </cell>
        </row>
        <row r="20">
          <cell r="A20">
            <v>14</v>
          </cell>
          <cell r="B20" t="str">
            <v>劉有原</v>
          </cell>
          <cell r="D20" t="str">
            <v>台中市</v>
          </cell>
          <cell r="E20" t="str">
            <v>51.02.19</v>
          </cell>
          <cell r="M20">
            <v>999</v>
          </cell>
          <cell r="P20">
            <v>0</v>
          </cell>
        </row>
        <row r="21">
          <cell r="A21">
            <v>15</v>
          </cell>
          <cell r="B21" t="str">
            <v>林國雄</v>
          </cell>
          <cell r="D21" t="str">
            <v>嘉義市</v>
          </cell>
          <cell r="E21" t="str">
            <v>54.08.28</v>
          </cell>
        </row>
        <row r="22">
          <cell r="A22">
            <v>16</v>
          </cell>
          <cell r="B22" t="str">
            <v>張立志</v>
          </cell>
          <cell r="D22" t="str">
            <v>高雄市</v>
          </cell>
          <cell r="E22" t="str">
            <v>52.04.06</v>
          </cell>
        </row>
        <row r="23">
          <cell r="A23">
            <v>17</v>
          </cell>
          <cell r="B23" t="str">
            <v>何奇鍊</v>
          </cell>
          <cell r="D23" t="str">
            <v>台中市</v>
          </cell>
          <cell r="E23" t="str">
            <v>52.11.21</v>
          </cell>
        </row>
        <row r="24">
          <cell r="A24">
            <v>18</v>
          </cell>
          <cell r="B24" t="str">
            <v>曾祥賢</v>
          </cell>
          <cell r="D24" t="str">
            <v>台中市</v>
          </cell>
          <cell r="E24" t="str">
            <v>52.04.23</v>
          </cell>
        </row>
        <row r="25">
          <cell r="A25">
            <v>19</v>
          </cell>
          <cell r="B25" t="str">
            <v>Rohan Thomson</v>
          </cell>
          <cell r="D25" t="str">
            <v>台中市</v>
          </cell>
          <cell r="E25" t="str">
            <v>53.08.21</v>
          </cell>
          <cell r="M25">
            <v>999</v>
          </cell>
          <cell r="P25">
            <v>0</v>
          </cell>
        </row>
        <row r="26">
          <cell r="A26">
            <v>20</v>
          </cell>
          <cell r="B26" t="str">
            <v>陳金來</v>
          </cell>
          <cell r="D26" t="str">
            <v>新竹市</v>
          </cell>
          <cell r="E26" t="str">
            <v>52.05.16</v>
          </cell>
        </row>
        <row r="27">
          <cell r="A27">
            <v>21</v>
          </cell>
          <cell r="B27" t="str">
            <v>林長寶</v>
          </cell>
          <cell r="D27" t="str">
            <v>高雄市</v>
          </cell>
          <cell r="E27" t="str">
            <v>53.01.XX</v>
          </cell>
        </row>
        <row r="28">
          <cell r="A28">
            <v>22</v>
          </cell>
          <cell r="B28" t="str">
            <v>張光輝</v>
          </cell>
          <cell r="D28" t="str">
            <v>台中市</v>
          </cell>
          <cell r="E28" t="str">
            <v>55.09.10</v>
          </cell>
        </row>
        <row r="29">
          <cell r="A29">
            <v>23</v>
          </cell>
          <cell r="B29" t="str">
            <v>郭權財</v>
          </cell>
          <cell r="D29" t="str">
            <v>台中市</v>
          </cell>
          <cell r="E29" t="str">
            <v>55.10.30</v>
          </cell>
        </row>
        <row r="30">
          <cell r="A30">
            <v>24</v>
          </cell>
          <cell r="B30" t="str">
            <v>劉瑞星</v>
          </cell>
          <cell r="D30" t="str">
            <v>彰化縣</v>
          </cell>
          <cell r="E30" t="str">
            <v>55.07.09</v>
          </cell>
          <cell r="M30">
            <v>999</v>
          </cell>
          <cell r="P30">
            <v>0</v>
          </cell>
        </row>
        <row r="31">
          <cell r="A31">
            <v>25</v>
          </cell>
          <cell r="B31" t="str">
            <v>鄭建俊</v>
          </cell>
          <cell r="D31" t="str">
            <v>桃園市</v>
          </cell>
          <cell r="E31" t="str">
            <v>55.06.18</v>
          </cell>
        </row>
        <row r="32">
          <cell r="A32">
            <v>26</v>
          </cell>
          <cell r="B32" t="str">
            <v>林怡志</v>
          </cell>
          <cell r="D32" t="str">
            <v>屏東縣</v>
          </cell>
          <cell r="E32" t="str">
            <v>55.03.21</v>
          </cell>
          <cell r="M32">
            <v>999</v>
          </cell>
          <cell r="P32">
            <v>0</v>
          </cell>
        </row>
        <row r="33">
          <cell r="A33">
            <v>27</v>
          </cell>
          <cell r="B33" t="str">
            <v>高永裕</v>
          </cell>
          <cell r="D33" t="str">
            <v>桃園市</v>
          </cell>
          <cell r="E33" t="str">
            <v>49.01.01</v>
          </cell>
        </row>
        <row r="34">
          <cell r="A34">
            <v>28</v>
          </cell>
          <cell r="B34" t="str">
            <v>林崇堅</v>
          </cell>
          <cell r="D34" t="str">
            <v>基隆市</v>
          </cell>
          <cell r="E34" t="str">
            <v>52.06.18</v>
          </cell>
        </row>
        <row r="35">
          <cell r="A35">
            <v>29</v>
          </cell>
          <cell r="B35" t="str">
            <v>潘明清</v>
          </cell>
          <cell r="D35" t="str">
            <v>台南市</v>
          </cell>
          <cell r="E35" t="str">
            <v>51.05.22</v>
          </cell>
        </row>
        <row r="36">
          <cell r="A36">
            <v>30</v>
          </cell>
          <cell r="B36" t="str">
            <v>林正愷</v>
          </cell>
          <cell r="D36" t="str">
            <v>台中市</v>
          </cell>
          <cell r="E36" t="str">
            <v>53.09.11</v>
          </cell>
        </row>
        <row r="37">
          <cell r="A37">
            <v>31</v>
          </cell>
          <cell r="B37" t="str">
            <v>林玄達</v>
          </cell>
          <cell r="D37" t="str">
            <v>台中市</v>
          </cell>
          <cell r="E37" t="str">
            <v>53.05.29</v>
          </cell>
        </row>
        <row r="38">
          <cell r="A38">
            <v>32</v>
          </cell>
          <cell r="B38" t="str">
            <v>楊政忠</v>
          </cell>
          <cell r="D38" t="str">
            <v>台中市</v>
          </cell>
          <cell r="E38" t="str">
            <v>51.03.16</v>
          </cell>
        </row>
        <row r="39">
          <cell r="A39">
            <v>33</v>
          </cell>
          <cell r="B39" t="str">
            <v>林永興</v>
          </cell>
          <cell r="D39" t="str">
            <v>台中市</v>
          </cell>
          <cell r="E39" t="str">
            <v>54.02.27</v>
          </cell>
        </row>
        <row r="40">
          <cell r="A40">
            <v>34</v>
          </cell>
          <cell r="B40" t="str">
            <v>龔飛彪</v>
          </cell>
          <cell r="D40" t="str">
            <v>高雄市</v>
          </cell>
          <cell r="E40" t="str">
            <v>51.02.21</v>
          </cell>
        </row>
        <row r="41">
          <cell r="A41">
            <v>35</v>
          </cell>
          <cell r="B41" t="str">
            <v>温瑞鏞</v>
          </cell>
          <cell r="D41" t="str">
            <v>新竹市</v>
          </cell>
          <cell r="E41" t="str">
            <v>55.07.21</v>
          </cell>
        </row>
        <row r="42">
          <cell r="A42">
            <v>36</v>
          </cell>
          <cell r="B42" t="str">
            <v>康風都</v>
          </cell>
          <cell r="D42" t="str">
            <v>嘉義市</v>
          </cell>
          <cell r="E42" t="str">
            <v>52.10.11</v>
          </cell>
        </row>
        <row r="43">
          <cell r="A43">
            <v>37</v>
          </cell>
          <cell r="B43" t="str">
            <v>翁聖欽</v>
          </cell>
          <cell r="D43" t="str">
            <v>台北市</v>
          </cell>
          <cell r="E43" t="str">
            <v>51.02.08</v>
          </cell>
        </row>
        <row r="44">
          <cell r="A44">
            <v>38</v>
          </cell>
          <cell r="B44" t="str">
            <v>張德山</v>
          </cell>
          <cell r="D44" t="str">
            <v>台北市</v>
          </cell>
          <cell r="E44" t="str">
            <v>54.02.22</v>
          </cell>
        </row>
        <row r="45">
          <cell r="A45">
            <v>39</v>
          </cell>
          <cell r="B45" t="str">
            <v>王德忠</v>
          </cell>
          <cell r="D45" t="str">
            <v>台中市</v>
          </cell>
          <cell r="E45" t="str">
            <v>51.06.07</v>
          </cell>
        </row>
        <row r="46">
          <cell r="A46">
            <v>40</v>
          </cell>
          <cell r="B46" t="str">
            <v>張隆鎮</v>
          </cell>
          <cell r="D46" t="str">
            <v>台中市</v>
          </cell>
          <cell r="E46" t="str">
            <v>52.05.19</v>
          </cell>
        </row>
        <row r="47">
          <cell r="A47">
            <v>41</v>
          </cell>
          <cell r="B47" t="str">
            <v>吳仕傑</v>
          </cell>
          <cell r="D47" t="str">
            <v>宜蘭縣</v>
          </cell>
          <cell r="E47" t="str">
            <v>53.11.23</v>
          </cell>
        </row>
        <row r="48">
          <cell r="A48">
            <v>42</v>
          </cell>
          <cell r="B48" t="str">
            <v>鍾家桂</v>
          </cell>
          <cell r="D48" t="str">
            <v>台中市</v>
          </cell>
          <cell r="E48" t="str">
            <v>53.11.13</v>
          </cell>
        </row>
        <row r="49">
          <cell r="A49">
            <v>43</v>
          </cell>
          <cell r="B49" t="str">
            <v>程懷遠</v>
          </cell>
          <cell r="D49" t="str">
            <v>台中市</v>
          </cell>
          <cell r="E49" t="str">
            <v>54.10.21</v>
          </cell>
        </row>
        <row r="50">
          <cell r="A50">
            <v>44</v>
          </cell>
          <cell r="B50" t="str">
            <v>賴紫霖</v>
          </cell>
          <cell r="D50" t="str">
            <v>台南市</v>
          </cell>
          <cell r="E50" t="str">
            <v>53.12.02</v>
          </cell>
        </row>
        <row r="51">
          <cell r="A51">
            <v>45</v>
          </cell>
          <cell r="B51" t="str">
            <v>黃欽詮</v>
          </cell>
          <cell r="D51" t="str">
            <v>南投縣</v>
          </cell>
          <cell r="E51" t="str">
            <v>53.01.17</v>
          </cell>
        </row>
        <row r="52">
          <cell r="A52">
            <v>46</v>
          </cell>
          <cell r="B52" t="str">
            <v>朱慧深</v>
          </cell>
          <cell r="D52" t="str">
            <v>桃園市</v>
          </cell>
          <cell r="E52" t="str">
            <v>53.10.03</v>
          </cell>
          <cell r="M52">
            <v>999</v>
          </cell>
          <cell r="P52">
            <v>0</v>
          </cell>
        </row>
        <row r="53">
          <cell r="A53">
            <v>47</v>
          </cell>
          <cell r="B53" t="str">
            <v>陳順東</v>
          </cell>
          <cell r="D53" t="str">
            <v>桃園市</v>
          </cell>
          <cell r="E53" t="str">
            <v>51.08.21</v>
          </cell>
          <cell r="M53">
            <v>999</v>
          </cell>
          <cell r="P53">
            <v>0</v>
          </cell>
        </row>
        <row r="54">
          <cell r="A54">
            <v>48</v>
          </cell>
          <cell r="B54" t="str">
            <v>朱崇礼</v>
          </cell>
          <cell r="D54" t="str">
            <v>台東縣</v>
          </cell>
          <cell r="E54" t="str">
            <v>49.10.25</v>
          </cell>
          <cell r="M54">
            <v>999</v>
          </cell>
          <cell r="P54">
            <v>0</v>
          </cell>
        </row>
        <row r="55">
          <cell r="A55">
            <v>49</v>
          </cell>
          <cell r="B55" t="str">
            <v>饒維洲</v>
          </cell>
          <cell r="D55" t="str">
            <v>南投縣</v>
          </cell>
          <cell r="E55" t="str">
            <v>54.01.11</v>
          </cell>
          <cell r="M55">
            <v>999</v>
          </cell>
          <cell r="P55">
            <v>0</v>
          </cell>
        </row>
        <row r="56">
          <cell r="A56">
            <v>50</v>
          </cell>
          <cell r="B56" t="str">
            <v>陳崇瑞</v>
          </cell>
          <cell r="D56" t="str">
            <v>彰化縣</v>
          </cell>
          <cell r="E56" t="str">
            <v>55.07.21</v>
          </cell>
          <cell r="M56">
            <v>999</v>
          </cell>
          <cell r="P56">
            <v>0</v>
          </cell>
        </row>
        <row r="57">
          <cell r="A57">
            <v>51</v>
          </cell>
          <cell r="B57" t="str">
            <v>陳海山</v>
          </cell>
          <cell r="D57" t="str">
            <v>新北市</v>
          </cell>
          <cell r="E57" t="str">
            <v>51.02.XX</v>
          </cell>
          <cell r="M57">
            <v>999</v>
          </cell>
          <cell r="P57">
            <v>0</v>
          </cell>
        </row>
        <row r="58">
          <cell r="A58">
            <v>52</v>
          </cell>
          <cell r="B58" t="str">
            <v>周克中</v>
          </cell>
          <cell r="D58" t="str">
            <v>桃園市</v>
          </cell>
          <cell r="E58" t="str">
            <v>50.03.27</v>
          </cell>
          <cell r="M58">
            <v>999</v>
          </cell>
          <cell r="P58">
            <v>0</v>
          </cell>
        </row>
        <row r="59">
          <cell r="A59">
            <v>53</v>
          </cell>
          <cell r="B59" t="str">
            <v>謝任崑</v>
          </cell>
          <cell r="D59" t="str">
            <v>桃園市</v>
          </cell>
          <cell r="E59" t="str">
            <v>53.03.20</v>
          </cell>
          <cell r="M59">
            <v>999</v>
          </cell>
          <cell r="P59">
            <v>0</v>
          </cell>
        </row>
        <row r="60">
          <cell r="A60">
            <v>54</v>
          </cell>
          <cell r="B60" t="str">
            <v>賴順祥</v>
          </cell>
          <cell r="D60" t="str">
            <v>苗栗縣</v>
          </cell>
          <cell r="E60" t="str">
            <v>51.11.11</v>
          </cell>
          <cell r="M60">
            <v>999</v>
          </cell>
          <cell r="P60">
            <v>0</v>
          </cell>
        </row>
        <row r="61">
          <cell r="A61">
            <v>55</v>
          </cell>
          <cell r="B61" t="str">
            <v>葉秋林</v>
          </cell>
          <cell r="D61" t="str">
            <v>台中市</v>
          </cell>
          <cell r="E61" t="str">
            <v>52.08.22</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 sheetId="3">
        <row r="7">
          <cell r="A7">
            <v>1</v>
          </cell>
          <cell r="B7" t="str">
            <v>湯淑雲</v>
          </cell>
          <cell r="D7" t="str">
            <v>台中市</v>
          </cell>
          <cell r="E7" t="str">
            <v>52.04.25</v>
          </cell>
          <cell r="M7">
            <v>999</v>
          </cell>
          <cell r="P7">
            <v>0</v>
          </cell>
        </row>
        <row r="8">
          <cell r="A8">
            <v>2</v>
          </cell>
          <cell r="B8" t="str">
            <v>劉玫君</v>
          </cell>
          <cell r="D8" t="str">
            <v>台北市</v>
          </cell>
          <cell r="E8" t="str">
            <v>53.06.07</v>
          </cell>
          <cell r="M8">
            <v>999</v>
          </cell>
          <cell r="P8">
            <v>0</v>
          </cell>
        </row>
        <row r="9">
          <cell r="A9">
            <v>3</v>
          </cell>
          <cell r="B9" t="str">
            <v>陳美玲</v>
          </cell>
          <cell r="D9" t="str">
            <v>台北市</v>
          </cell>
          <cell r="E9" t="str">
            <v>53.04.01</v>
          </cell>
        </row>
        <row r="10">
          <cell r="A10">
            <v>4</v>
          </cell>
          <cell r="B10" t="str">
            <v>許環英</v>
          </cell>
          <cell r="D10" t="str">
            <v>高雄市</v>
          </cell>
          <cell r="E10" t="str">
            <v>53.09.21</v>
          </cell>
        </row>
        <row r="11">
          <cell r="A11">
            <v>5</v>
          </cell>
          <cell r="B11" t="str">
            <v>皮友華</v>
          </cell>
          <cell r="D11" t="str">
            <v>高雄市</v>
          </cell>
          <cell r="E11" t="str">
            <v>51.04.15</v>
          </cell>
        </row>
        <row r="12">
          <cell r="A12">
            <v>6</v>
          </cell>
          <cell r="B12" t="str">
            <v>潘玲珠</v>
          </cell>
          <cell r="D12" t="str">
            <v>新北市</v>
          </cell>
          <cell r="E12" t="str">
            <v>53.07.01</v>
          </cell>
        </row>
        <row r="13">
          <cell r="A13">
            <v>7</v>
          </cell>
          <cell r="B13" t="str">
            <v>劉美玲</v>
          </cell>
          <cell r="D13" t="str">
            <v>彰化縣</v>
          </cell>
          <cell r="E13" t="str">
            <v>53.02.27</v>
          </cell>
        </row>
        <row r="14">
          <cell r="A14">
            <v>8</v>
          </cell>
          <cell r="B14" t="str">
            <v>林玉玲</v>
          </cell>
          <cell r="D14" t="str">
            <v>台南市</v>
          </cell>
          <cell r="E14" t="str">
            <v>54.11.21</v>
          </cell>
          <cell r="M14">
            <v>999</v>
          </cell>
          <cell r="P14">
            <v>0</v>
          </cell>
        </row>
        <row r="15">
          <cell r="A15">
            <v>9</v>
          </cell>
          <cell r="B15" t="str">
            <v>張慧貞</v>
          </cell>
          <cell r="D15" t="str">
            <v>台中市</v>
          </cell>
          <cell r="E15" t="str">
            <v>51.08.15</v>
          </cell>
        </row>
        <row r="16">
          <cell r="A16">
            <v>10</v>
          </cell>
          <cell r="B16" t="str">
            <v>魏慈慧</v>
          </cell>
          <cell r="D16" t="str">
            <v>嘉義市</v>
          </cell>
          <cell r="E16" t="str">
            <v>54.02.16</v>
          </cell>
        </row>
        <row r="17">
          <cell r="A17">
            <v>11</v>
          </cell>
          <cell r="B17" t="str">
            <v>李碧玲</v>
          </cell>
          <cell r="D17" t="str">
            <v>南投縣</v>
          </cell>
          <cell r="E17" t="str">
            <v>55.04.25</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55"/>
      <sheetName val="男雙55"/>
      <sheetName val="女單55"/>
      <sheetName val="女雙55"/>
      <sheetName val="男單55 (32籤)"/>
      <sheetName val="女單55、60、65"/>
      <sheetName val="男雙55 (32籤)"/>
      <sheetName val="女雙55 (4籤)"/>
    </sheetNames>
    <sheetDataSet>
      <sheetData sheetId="1">
        <row r="7">
          <cell r="A7">
            <v>1</v>
          </cell>
          <cell r="B7" t="str">
            <v>王明鴻</v>
          </cell>
          <cell r="D7" t="str">
            <v>宜蘭縣</v>
          </cell>
          <cell r="E7" t="str">
            <v>47.10.25</v>
          </cell>
        </row>
        <row r="8">
          <cell r="A8">
            <v>2</v>
          </cell>
          <cell r="B8" t="str">
            <v>林榮基</v>
          </cell>
          <cell r="D8" t="str">
            <v>台中市</v>
          </cell>
          <cell r="E8" t="str">
            <v>46.07.13</v>
          </cell>
        </row>
        <row r="9">
          <cell r="A9">
            <v>3</v>
          </cell>
          <cell r="B9" t="str">
            <v>游貴柱</v>
          </cell>
          <cell r="D9" t="str">
            <v>南投縣</v>
          </cell>
          <cell r="E9" t="str">
            <v>46.07.22</v>
          </cell>
        </row>
        <row r="10">
          <cell r="A10">
            <v>4</v>
          </cell>
          <cell r="B10" t="str">
            <v>宋偉雄</v>
          </cell>
          <cell r="D10" t="str">
            <v>新竹市</v>
          </cell>
          <cell r="E10" t="str">
            <v>46.10.20</v>
          </cell>
        </row>
        <row r="11">
          <cell r="A11">
            <v>5</v>
          </cell>
          <cell r="B11" t="str">
            <v>劉建宏</v>
          </cell>
          <cell r="D11" t="str">
            <v>高雄市</v>
          </cell>
          <cell r="E11" t="str">
            <v>49.10.12</v>
          </cell>
        </row>
        <row r="12">
          <cell r="A12">
            <v>6</v>
          </cell>
          <cell r="B12" t="str">
            <v>范振祥</v>
          </cell>
          <cell r="D12" t="str">
            <v>桃園市</v>
          </cell>
          <cell r="E12" t="str">
            <v>49.04.14</v>
          </cell>
        </row>
        <row r="13">
          <cell r="A13">
            <v>7</v>
          </cell>
          <cell r="B13" t="str">
            <v>郭惠新</v>
          </cell>
          <cell r="D13" t="str">
            <v>台北市</v>
          </cell>
          <cell r="E13" t="str">
            <v>47.05.05</v>
          </cell>
        </row>
        <row r="14">
          <cell r="A14">
            <v>8</v>
          </cell>
          <cell r="B14" t="str">
            <v>賴昆光</v>
          </cell>
          <cell r="D14" t="str">
            <v>高雄市</v>
          </cell>
          <cell r="E14" t="str">
            <v>47.10.20</v>
          </cell>
        </row>
        <row r="15">
          <cell r="A15">
            <v>9</v>
          </cell>
          <cell r="B15" t="str">
            <v>邱炳煌</v>
          </cell>
          <cell r="D15" t="str">
            <v>屏東縣</v>
          </cell>
          <cell r="E15" t="str">
            <v>49.11.26</v>
          </cell>
        </row>
        <row r="16">
          <cell r="A16">
            <v>10</v>
          </cell>
          <cell r="B16" t="str">
            <v>余建政</v>
          </cell>
          <cell r="D16" t="str">
            <v>高雄市</v>
          </cell>
          <cell r="E16" t="str">
            <v>48.10.29</v>
          </cell>
        </row>
        <row r="17">
          <cell r="A17">
            <v>11</v>
          </cell>
          <cell r="B17" t="str">
            <v>戴詒鵬</v>
          </cell>
          <cell r="D17" t="str">
            <v>台北市</v>
          </cell>
          <cell r="E17" t="str">
            <v>47.01.09</v>
          </cell>
        </row>
        <row r="18">
          <cell r="A18">
            <v>12</v>
          </cell>
          <cell r="B18" t="str">
            <v>劉奇和</v>
          </cell>
          <cell r="D18" t="str">
            <v>台中市</v>
          </cell>
          <cell r="E18" t="str">
            <v>49.01.16</v>
          </cell>
        </row>
        <row r="19">
          <cell r="A19">
            <v>13</v>
          </cell>
          <cell r="B19" t="str">
            <v>賴經寬</v>
          </cell>
          <cell r="D19" t="str">
            <v>台中市</v>
          </cell>
          <cell r="E19" t="str">
            <v>50.03.26</v>
          </cell>
        </row>
        <row r="20">
          <cell r="A20">
            <v>14</v>
          </cell>
          <cell r="B20" t="str">
            <v>洪堯榮</v>
          </cell>
          <cell r="D20" t="str">
            <v>台中市</v>
          </cell>
          <cell r="E20" t="str">
            <v>48.06.12</v>
          </cell>
        </row>
        <row r="21">
          <cell r="A21">
            <v>15</v>
          </cell>
          <cell r="B21" t="str">
            <v>陳永富</v>
          </cell>
          <cell r="D21" t="str">
            <v>台中市</v>
          </cell>
          <cell r="E21" t="str">
            <v>47.07.22</v>
          </cell>
        </row>
        <row r="22">
          <cell r="A22">
            <v>16</v>
          </cell>
          <cell r="B22" t="str">
            <v>劉興章</v>
          </cell>
          <cell r="D22" t="str">
            <v>台中市</v>
          </cell>
          <cell r="E22" t="str">
            <v>48.05.26</v>
          </cell>
        </row>
        <row r="23">
          <cell r="A23">
            <v>17</v>
          </cell>
          <cell r="B23" t="str">
            <v>羅光永</v>
          </cell>
          <cell r="D23" t="str">
            <v>台中市</v>
          </cell>
          <cell r="E23" t="str">
            <v>46.08.12</v>
          </cell>
        </row>
        <row r="24">
          <cell r="A24">
            <v>18</v>
          </cell>
          <cell r="B24" t="str">
            <v>李易靜</v>
          </cell>
          <cell r="D24" t="str">
            <v>台中市</v>
          </cell>
          <cell r="E24" t="str">
            <v>46.10.02</v>
          </cell>
        </row>
        <row r="25">
          <cell r="A25">
            <v>19</v>
          </cell>
          <cell r="B25" t="str">
            <v>黃國禎</v>
          </cell>
          <cell r="D25" t="str">
            <v>台南市</v>
          </cell>
          <cell r="E25" t="str">
            <v>47.10.31</v>
          </cell>
        </row>
        <row r="26">
          <cell r="A26">
            <v>20</v>
          </cell>
          <cell r="B26" t="str">
            <v>曾智仁</v>
          </cell>
          <cell r="D26" t="str">
            <v>台北市</v>
          </cell>
          <cell r="E26" t="str">
            <v>50.12.10</v>
          </cell>
        </row>
        <row r="27">
          <cell r="A27">
            <v>21</v>
          </cell>
          <cell r="B27" t="str">
            <v>陳星誌</v>
          </cell>
          <cell r="D27" t="str">
            <v>新北市</v>
          </cell>
          <cell r="E27" t="str">
            <v>48.01.24</v>
          </cell>
        </row>
        <row r="28">
          <cell r="A28">
            <v>22</v>
          </cell>
          <cell r="B28" t="str">
            <v>羅棋穎</v>
          </cell>
          <cell r="D28" t="str">
            <v>台北市</v>
          </cell>
          <cell r="E28" t="str">
            <v>46.01.15</v>
          </cell>
        </row>
        <row r="29">
          <cell r="A29">
            <v>23</v>
          </cell>
          <cell r="B29" t="str">
            <v>林合正</v>
          </cell>
          <cell r="D29" t="str">
            <v>新竹市</v>
          </cell>
          <cell r="E29" t="str">
            <v>49.05.09</v>
          </cell>
        </row>
        <row r="30">
          <cell r="A30">
            <v>24</v>
          </cell>
          <cell r="B30" t="str">
            <v>施世貴</v>
          </cell>
          <cell r="D30" t="str">
            <v>新北市</v>
          </cell>
          <cell r="E30" t="str">
            <v>46.03.20</v>
          </cell>
        </row>
        <row r="31">
          <cell r="A31">
            <v>25</v>
          </cell>
          <cell r="B31" t="str">
            <v>林世傑</v>
          </cell>
          <cell r="D31" t="str">
            <v>台南市</v>
          </cell>
          <cell r="E31" t="str">
            <v>50.11.16</v>
          </cell>
        </row>
        <row r="32">
          <cell r="A32">
            <v>26</v>
          </cell>
          <cell r="B32" t="str">
            <v>徐繁勝</v>
          </cell>
          <cell r="D32" t="str">
            <v>桃園市</v>
          </cell>
          <cell r="E32" t="str">
            <v>47.02.09</v>
          </cell>
        </row>
        <row r="33">
          <cell r="A33">
            <v>27</v>
          </cell>
          <cell r="B33" t="str">
            <v>張上梓</v>
          </cell>
          <cell r="D33" t="str">
            <v>桃園市</v>
          </cell>
          <cell r="E33" t="str">
            <v>50.01.05</v>
          </cell>
        </row>
        <row r="34">
          <cell r="A34">
            <v>28</v>
          </cell>
          <cell r="B34" t="str">
            <v>劉昌裕</v>
          </cell>
          <cell r="D34" t="str">
            <v>桃園市</v>
          </cell>
          <cell r="E34" t="str">
            <v>48.09.18</v>
          </cell>
        </row>
        <row r="35">
          <cell r="A35">
            <v>29</v>
          </cell>
          <cell r="B35" t="str">
            <v>徐文泉</v>
          </cell>
          <cell r="D35" t="str">
            <v>高雄市</v>
          </cell>
          <cell r="E35" t="str">
            <v>49.11.03</v>
          </cell>
        </row>
        <row r="36">
          <cell r="A36">
            <v>30</v>
          </cell>
          <cell r="B36" t="str">
            <v>洪志仁</v>
          </cell>
          <cell r="D36" t="str">
            <v>桃園市</v>
          </cell>
          <cell r="E36" t="str">
            <v>48.05.XX</v>
          </cell>
        </row>
        <row r="37">
          <cell r="A37">
            <v>31</v>
          </cell>
          <cell r="B37" t="str">
            <v>吳森富</v>
          </cell>
          <cell r="D37" t="str">
            <v>台東縣</v>
          </cell>
          <cell r="E37" t="str">
            <v>49.11.10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60"/>
      <sheetName val="男雙60"/>
      <sheetName val="女單60"/>
      <sheetName val="女雙60"/>
      <sheetName val="男單60 (64籤)"/>
      <sheetName val="男雙60 (32籤)"/>
      <sheetName val="女雙60 (8籤)"/>
    </sheetNames>
    <sheetDataSet>
      <sheetData sheetId="1">
        <row r="7">
          <cell r="A7">
            <v>1</v>
          </cell>
          <cell r="B7" t="str">
            <v>謝文勇</v>
          </cell>
          <cell r="D7" t="str">
            <v>宜蘭縣</v>
          </cell>
          <cell r="E7" t="str">
            <v>44.04.21</v>
          </cell>
        </row>
        <row r="8">
          <cell r="A8">
            <v>2</v>
          </cell>
          <cell r="B8" t="str">
            <v>王昭輝</v>
          </cell>
          <cell r="D8" t="str">
            <v>高雄市</v>
          </cell>
          <cell r="E8" t="str">
            <v>42.11.25</v>
          </cell>
        </row>
        <row r="9">
          <cell r="A9">
            <v>3</v>
          </cell>
          <cell r="B9" t="str">
            <v>王松村</v>
          </cell>
          <cell r="D9" t="str">
            <v>台南市</v>
          </cell>
          <cell r="E9" t="str">
            <v>43.09.28</v>
          </cell>
        </row>
        <row r="10">
          <cell r="A10">
            <v>4</v>
          </cell>
          <cell r="B10" t="str">
            <v>張東佶</v>
          </cell>
          <cell r="D10" t="str">
            <v>高雄市</v>
          </cell>
          <cell r="E10" t="str">
            <v>43.09.17</v>
          </cell>
          <cell r="M10">
            <v>999</v>
          </cell>
          <cell r="P10">
            <v>0</v>
          </cell>
        </row>
        <row r="11">
          <cell r="A11">
            <v>5</v>
          </cell>
          <cell r="B11" t="str">
            <v>葉錦德</v>
          </cell>
          <cell r="D11" t="str">
            <v>高雄市</v>
          </cell>
          <cell r="E11" t="str">
            <v>42.06.18</v>
          </cell>
        </row>
        <row r="12">
          <cell r="A12">
            <v>6</v>
          </cell>
          <cell r="B12" t="str">
            <v>尹大明</v>
          </cell>
          <cell r="D12" t="str">
            <v>桃園市</v>
          </cell>
          <cell r="E12" t="str">
            <v>43.09.29</v>
          </cell>
        </row>
        <row r="13">
          <cell r="A13">
            <v>7</v>
          </cell>
          <cell r="B13" t="str">
            <v>江進喜</v>
          </cell>
          <cell r="D13" t="str">
            <v>新北市</v>
          </cell>
          <cell r="E13" t="str">
            <v>44.01.04</v>
          </cell>
          <cell r="M13">
            <v>999</v>
          </cell>
          <cell r="P13">
            <v>0</v>
          </cell>
        </row>
        <row r="14">
          <cell r="A14">
            <v>8</v>
          </cell>
          <cell r="B14" t="str">
            <v>劉建民</v>
          </cell>
          <cell r="D14" t="str">
            <v>苗栗市</v>
          </cell>
          <cell r="E14" t="str">
            <v>41.04.25</v>
          </cell>
        </row>
        <row r="15">
          <cell r="A15">
            <v>9</v>
          </cell>
          <cell r="B15" t="str">
            <v>林志榮</v>
          </cell>
          <cell r="D15" t="str">
            <v>台南市</v>
          </cell>
          <cell r="E15" t="str">
            <v>44.03.06</v>
          </cell>
          <cell r="M15">
            <v>999</v>
          </cell>
          <cell r="P15">
            <v>0</v>
          </cell>
        </row>
        <row r="16">
          <cell r="A16">
            <v>10</v>
          </cell>
          <cell r="B16" t="str">
            <v>詹行愨</v>
          </cell>
          <cell r="D16" t="str">
            <v>台中市</v>
          </cell>
          <cell r="E16" t="str">
            <v>45.08.19</v>
          </cell>
          <cell r="M16">
            <v>999</v>
          </cell>
          <cell r="P16">
            <v>0</v>
          </cell>
        </row>
        <row r="18">
          <cell r="A18">
            <v>11</v>
          </cell>
          <cell r="B18" t="str">
            <v>黃禎宏</v>
          </cell>
          <cell r="D18" t="str">
            <v>新竹市</v>
          </cell>
          <cell r="E18" t="str">
            <v>45.09.25</v>
          </cell>
        </row>
        <row r="19">
          <cell r="A19">
            <v>12</v>
          </cell>
          <cell r="B19" t="str">
            <v>張天和</v>
          </cell>
          <cell r="D19" t="str">
            <v>台中市</v>
          </cell>
          <cell r="E19" t="str">
            <v>44.08.27</v>
          </cell>
        </row>
        <row r="20">
          <cell r="A20">
            <v>13</v>
          </cell>
          <cell r="B20" t="str">
            <v>鄧穩貴</v>
          </cell>
          <cell r="D20" t="str">
            <v>台中市</v>
          </cell>
          <cell r="E20" t="str">
            <v>43.01.02</v>
          </cell>
        </row>
        <row r="21">
          <cell r="A21">
            <v>14</v>
          </cell>
          <cell r="B21" t="str">
            <v>王興科</v>
          </cell>
          <cell r="D21" t="str">
            <v>桃園市</v>
          </cell>
          <cell r="E21" t="str">
            <v>42.09.10</v>
          </cell>
        </row>
        <row r="22">
          <cell r="A22">
            <v>15</v>
          </cell>
          <cell r="B22" t="str">
            <v>戴國熙</v>
          </cell>
          <cell r="D22" t="str">
            <v>花蓮市</v>
          </cell>
          <cell r="E22" t="str">
            <v>41.01.01</v>
          </cell>
        </row>
        <row r="23">
          <cell r="A23">
            <v>16</v>
          </cell>
          <cell r="B23" t="str">
            <v>葉  為</v>
          </cell>
          <cell r="D23" t="str">
            <v>彰化市</v>
          </cell>
          <cell r="E23" t="str">
            <v>42.01.23</v>
          </cell>
        </row>
        <row r="24">
          <cell r="A24">
            <v>17</v>
          </cell>
          <cell r="B24" t="str">
            <v>林國訓</v>
          </cell>
          <cell r="D24" t="str">
            <v>桃園市</v>
          </cell>
          <cell r="E24" t="str">
            <v>44.03.01</v>
          </cell>
        </row>
        <row r="25">
          <cell r="A25">
            <v>18</v>
          </cell>
          <cell r="B25" t="str">
            <v>張世群</v>
          </cell>
          <cell r="D25" t="str">
            <v>台北市</v>
          </cell>
          <cell r="E25" t="str">
            <v>42.11.21</v>
          </cell>
          <cell r="M25">
            <v>999</v>
          </cell>
          <cell r="P25">
            <v>0</v>
          </cell>
        </row>
        <row r="26">
          <cell r="A26">
            <v>19</v>
          </cell>
          <cell r="B26" t="str">
            <v>奚義華</v>
          </cell>
          <cell r="D26" t="str">
            <v>台中市</v>
          </cell>
          <cell r="E26" t="str">
            <v>44.01.10</v>
          </cell>
        </row>
        <row r="27">
          <cell r="A27">
            <v>20</v>
          </cell>
          <cell r="B27" t="str">
            <v>蔡鶯欽</v>
          </cell>
          <cell r="D27" t="str">
            <v>台中市</v>
          </cell>
          <cell r="E27" t="str">
            <v>43.04.02</v>
          </cell>
          <cell r="M27">
            <v>999</v>
          </cell>
          <cell r="P27">
            <v>0</v>
          </cell>
        </row>
        <row r="28">
          <cell r="A28">
            <v>21</v>
          </cell>
          <cell r="B28" t="str">
            <v>李榮烈</v>
          </cell>
          <cell r="D28" t="str">
            <v>台南市</v>
          </cell>
          <cell r="E28" t="str">
            <v>42.02.03</v>
          </cell>
        </row>
        <row r="29">
          <cell r="A29">
            <v>22</v>
          </cell>
          <cell r="B29" t="str">
            <v>曹超玲</v>
          </cell>
          <cell r="D29" t="str">
            <v>高雄市</v>
          </cell>
          <cell r="E29" t="str">
            <v>41.06.04</v>
          </cell>
        </row>
        <row r="30">
          <cell r="A30">
            <v>23</v>
          </cell>
          <cell r="B30" t="str">
            <v>劉陞權</v>
          </cell>
          <cell r="D30" t="str">
            <v>台中市</v>
          </cell>
          <cell r="E30" t="str">
            <v>43.02.28</v>
          </cell>
        </row>
        <row r="31">
          <cell r="A31">
            <v>24</v>
          </cell>
          <cell r="B31" t="str">
            <v>林益興</v>
          </cell>
          <cell r="D31" t="str">
            <v>台中市</v>
          </cell>
          <cell r="E31" t="str">
            <v>43.03.01</v>
          </cell>
        </row>
        <row r="32">
          <cell r="A32">
            <v>25</v>
          </cell>
          <cell r="B32" t="str">
            <v>林玹鋒</v>
          </cell>
          <cell r="D32" t="str">
            <v>新竹市</v>
          </cell>
          <cell r="E32" t="str">
            <v>45.01.15</v>
          </cell>
        </row>
        <row r="33">
          <cell r="A33">
            <v>26</v>
          </cell>
          <cell r="B33" t="str">
            <v>楊文峯</v>
          </cell>
          <cell r="D33" t="str">
            <v>台北市</v>
          </cell>
          <cell r="E33" t="str">
            <v>45.11.21</v>
          </cell>
        </row>
        <row r="34">
          <cell r="A34">
            <v>27</v>
          </cell>
          <cell r="B34" t="str">
            <v>黃慧銘</v>
          </cell>
          <cell r="D34" t="str">
            <v>台北市</v>
          </cell>
          <cell r="E34" t="str">
            <v>42.03.30</v>
          </cell>
        </row>
        <row r="35">
          <cell r="A35">
            <v>28</v>
          </cell>
          <cell r="B35" t="str">
            <v>林香筍</v>
          </cell>
          <cell r="D35" t="str">
            <v>台中市</v>
          </cell>
          <cell r="E35" t="str">
            <v>45.01.10</v>
          </cell>
        </row>
        <row r="36">
          <cell r="A36">
            <v>29</v>
          </cell>
          <cell r="B36" t="str">
            <v>沈天保</v>
          </cell>
          <cell r="D36" t="str">
            <v>台中市</v>
          </cell>
          <cell r="E36" t="str">
            <v>41.02.25</v>
          </cell>
        </row>
        <row r="37">
          <cell r="A37">
            <v>30</v>
          </cell>
          <cell r="B37" t="str">
            <v>施光明</v>
          </cell>
          <cell r="D37" t="str">
            <v>台北市</v>
          </cell>
          <cell r="E37" t="str">
            <v>43.12.20</v>
          </cell>
        </row>
        <row r="38">
          <cell r="A38">
            <v>31</v>
          </cell>
          <cell r="B38" t="str">
            <v>李玉海</v>
          </cell>
          <cell r="D38" t="str">
            <v>桃園市</v>
          </cell>
          <cell r="E38" t="str">
            <v>44.10.14</v>
          </cell>
        </row>
        <row r="39">
          <cell r="A39">
            <v>32</v>
          </cell>
          <cell r="B39" t="str">
            <v>陳虎明</v>
          </cell>
          <cell r="D39" t="str">
            <v>台中市</v>
          </cell>
          <cell r="E39" t="str">
            <v>41.10.03</v>
          </cell>
        </row>
        <row r="40">
          <cell r="A40">
            <v>33</v>
          </cell>
          <cell r="B40" t="str">
            <v>陳治藩</v>
          </cell>
          <cell r="D40" t="str">
            <v>屏東市</v>
          </cell>
          <cell r="E40" t="str">
            <v>42.01.08</v>
          </cell>
        </row>
        <row r="41">
          <cell r="A41">
            <v>34</v>
          </cell>
          <cell r="B41" t="str">
            <v>林春慶</v>
          </cell>
          <cell r="D41" t="str">
            <v>台北市</v>
          </cell>
          <cell r="E41" t="str">
            <v>41.02.20</v>
          </cell>
        </row>
        <row r="42">
          <cell r="A42">
            <v>35</v>
          </cell>
          <cell r="B42" t="str">
            <v>湯福進</v>
          </cell>
          <cell r="D42" t="str">
            <v>桃園市</v>
          </cell>
          <cell r="E42" t="str">
            <v>42.07.15</v>
          </cell>
        </row>
        <row r="43">
          <cell r="A43">
            <v>36</v>
          </cell>
          <cell r="B43" t="str">
            <v>葉展雄</v>
          </cell>
          <cell r="D43" t="str">
            <v>嘉義市</v>
          </cell>
          <cell r="E43" t="str">
            <v>43.05.31</v>
          </cell>
        </row>
        <row r="44">
          <cell r="A44">
            <v>37</v>
          </cell>
          <cell r="B44" t="str">
            <v>唐永興</v>
          </cell>
          <cell r="D44" t="str">
            <v>台中市</v>
          </cell>
          <cell r="E44" t="str">
            <v>45.11.01</v>
          </cell>
        </row>
        <row r="45">
          <cell r="A45">
            <v>38</v>
          </cell>
          <cell r="B45" t="str">
            <v>傅守仁</v>
          </cell>
          <cell r="D45" t="str">
            <v>南投市</v>
          </cell>
          <cell r="E45" t="str">
            <v>44.10.25</v>
          </cell>
        </row>
        <row r="46">
          <cell r="A46">
            <v>39</v>
          </cell>
          <cell r="B46" t="str">
            <v>李忠華</v>
          </cell>
          <cell r="D46" t="str">
            <v>苗栗縣</v>
          </cell>
          <cell r="E46" t="str">
            <v>45.03.25</v>
          </cell>
        </row>
        <row r="47">
          <cell r="A47">
            <v>40</v>
          </cell>
          <cell r="B47" t="str">
            <v>林詩堯</v>
          </cell>
          <cell r="D47" t="str">
            <v>新北市</v>
          </cell>
          <cell r="E47" t="str">
            <v>42.05.06</v>
          </cell>
          <cell r="M47">
            <v>999</v>
          </cell>
          <cell r="P47">
            <v>0</v>
          </cell>
        </row>
        <row r="48">
          <cell r="A48">
            <v>41</v>
          </cell>
          <cell r="B48" t="str">
            <v>陳禮成</v>
          </cell>
          <cell r="D48" t="str">
            <v>台北市</v>
          </cell>
          <cell r="E48" t="str">
            <v>44.09.10</v>
          </cell>
          <cell r="M48">
            <v>999</v>
          </cell>
          <cell r="P48">
            <v>0</v>
          </cell>
        </row>
        <row r="49">
          <cell r="A49">
            <v>42</v>
          </cell>
          <cell r="B49" t="str">
            <v>李自明</v>
          </cell>
          <cell r="D49" t="str">
            <v>台北市</v>
          </cell>
          <cell r="E49" t="str">
            <v>45.03.01</v>
          </cell>
          <cell r="M49">
            <v>999</v>
          </cell>
          <cell r="P49">
            <v>0</v>
          </cell>
        </row>
        <row r="50">
          <cell r="A50">
            <v>43</v>
          </cell>
          <cell r="B50" t="str">
            <v>左志輝</v>
          </cell>
          <cell r="D50" t="str">
            <v>台北市</v>
          </cell>
          <cell r="E50" t="str">
            <v>44.01.10</v>
          </cell>
          <cell r="M50">
            <v>999</v>
          </cell>
          <cell r="P50">
            <v>0</v>
          </cell>
        </row>
        <row r="51">
          <cell r="A51">
            <v>44</v>
          </cell>
          <cell r="B51" t="str">
            <v>吳崇楨</v>
          </cell>
          <cell r="D51" t="str">
            <v>桃園市</v>
          </cell>
          <cell r="E51" t="str">
            <v>42.10.XX</v>
          </cell>
          <cell r="M51">
            <v>999</v>
          </cell>
          <cell r="P51">
            <v>0</v>
          </cell>
        </row>
        <row r="52">
          <cell r="A52">
            <v>45</v>
          </cell>
          <cell r="B52" t="str">
            <v>楊鴻輝</v>
          </cell>
          <cell r="D52" t="str">
            <v>高雄市</v>
          </cell>
          <cell r="E52" t="str">
            <v>41年1月</v>
          </cell>
          <cell r="M52">
            <v>999</v>
          </cell>
          <cell r="P52">
            <v>0</v>
          </cell>
        </row>
        <row r="53">
          <cell r="A53">
            <v>46</v>
          </cell>
          <cell r="B53" t="str">
            <v>伊藤浩</v>
          </cell>
          <cell r="D53" t="str">
            <v>台北市</v>
          </cell>
          <cell r="E53" t="str">
            <v>42.10.06</v>
          </cell>
          <cell r="M53">
            <v>999</v>
          </cell>
          <cell r="P53">
            <v>0</v>
          </cell>
        </row>
        <row r="54">
          <cell r="A54">
            <v>47</v>
          </cell>
          <cell r="M54">
            <v>999</v>
          </cell>
          <cell r="P54">
            <v>0</v>
          </cell>
        </row>
        <row r="55">
          <cell r="A55">
            <v>48</v>
          </cell>
          <cell r="M55">
            <v>999</v>
          </cell>
          <cell r="P55">
            <v>0</v>
          </cell>
        </row>
        <row r="56">
          <cell r="A56">
            <v>49</v>
          </cell>
          <cell r="M56">
            <v>999</v>
          </cell>
          <cell r="P56">
            <v>0</v>
          </cell>
        </row>
        <row r="57">
          <cell r="A57">
            <v>50</v>
          </cell>
          <cell r="M57">
            <v>999</v>
          </cell>
          <cell r="P57">
            <v>0</v>
          </cell>
        </row>
        <row r="58">
          <cell r="A58">
            <v>51</v>
          </cell>
          <cell r="M58">
            <v>999</v>
          </cell>
          <cell r="P58">
            <v>0</v>
          </cell>
        </row>
        <row r="59">
          <cell r="A59">
            <v>52</v>
          </cell>
          <cell r="M59">
            <v>999</v>
          </cell>
          <cell r="P59">
            <v>0</v>
          </cell>
        </row>
        <row r="60">
          <cell r="A60">
            <v>53</v>
          </cell>
          <cell r="M60">
            <v>999</v>
          </cell>
          <cell r="P60">
            <v>0</v>
          </cell>
        </row>
        <row r="61">
          <cell r="A61">
            <v>54</v>
          </cell>
          <cell r="M61">
            <v>999</v>
          </cell>
          <cell r="P61">
            <v>0</v>
          </cell>
        </row>
        <row r="62">
          <cell r="A62">
            <v>55</v>
          </cell>
          <cell r="M62">
            <v>999</v>
          </cell>
          <cell r="P62">
            <v>0</v>
          </cell>
        </row>
        <row r="63">
          <cell r="A63">
            <v>56</v>
          </cell>
          <cell r="M63">
            <v>999</v>
          </cell>
          <cell r="P63">
            <v>0</v>
          </cell>
        </row>
        <row r="64">
          <cell r="A64">
            <v>57</v>
          </cell>
          <cell r="M64">
            <v>999</v>
          </cell>
          <cell r="P64">
            <v>0</v>
          </cell>
        </row>
        <row r="65">
          <cell r="A65">
            <v>58</v>
          </cell>
          <cell r="M65">
            <v>999</v>
          </cell>
          <cell r="P65">
            <v>0</v>
          </cell>
        </row>
        <row r="66">
          <cell r="A66">
            <v>59</v>
          </cell>
          <cell r="M66">
            <v>999</v>
          </cell>
          <cell r="P66">
            <v>0</v>
          </cell>
        </row>
        <row r="67">
          <cell r="A67">
            <v>60</v>
          </cell>
          <cell r="M67">
            <v>999</v>
          </cell>
          <cell r="P67">
            <v>0</v>
          </cell>
        </row>
        <row r="68">
          <cell r="A68">
            <v>61</v>
          </cell>
          <cell r="M68">
            <v>999</v>
          </cell>
          <cell r="P68">
            <v>0</v>
          </cell>
        </row>
        <row r="69">
          <cell r="A69">
            <v>62</v>
          </cell>
          <cell r="M69">
            <v>999</v>
          </cell>
          <cell r="P69">
            <v>0</v>
          </cell>
        </row>
        <row r="70">
          <cell r="A70">
            <v>63</v>
          </cell>
          <cell r="M70">
            <v>999</v>
          </cell>
          <cell r="P7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65"/>
      <sheetName val="男雙65"/>
      <sheetName val="女單65"/>
      <sheetName val="男單65 (32籤)"/>
      <sheetName val="男雙65 (16籤)"/>
    </sheetNames>
    <sheetDataSet>
      <sheetData sheetId="1">
        <row r="8">
          <cell r="A8">
            <v>2</v>
          </cell>
          <cell r="B8" t="str">
            <v>王國衍</v>
          </cell>
          <cell r="D8" t="str">
            <v>台中市</v>
          </cell>
          <cell r="E8" t="str">
            <v>40.01.02</v>
          </cell>
        </row>
        <row r="9">
          <cell r="A9">
            <v>3</v>
          </cell>
          <cell r="B9" t="str">
            <v>張殷嘉</v>
          </cell>
          <cell r="D9" t="str">
            <v>高雄市</v>
          </cell>
          <cell r="E9" t="str">
            <v>40.02.11</v>
          </cell>
        </row>
        <row r="10">
          <cell r="A10">
            <v>4</v>
          </cell>
          <cell r="B10" t="str">
            <v>游有恆</v>
          </cell>
          <cell r="D10" t="str">
            <v>桃園市</v>
          </cell>
          <cell r="E10" t="str">
            <v>39.12.15</v>
          </cell>
        </row>
        <row r="11">
          <cell r="A11">
            <v>5</v>
          </cell>
          <cell r="B11" t="str">
            <v>林再來</v>
          </cell>
          <cell r="D11" t="str">
            <v>台東市</v>
          </cell>
          <cell r="E11" t="str">
            <v>40.02.24</v>
          </cell>
        </row>
        <row r="12">
          <cell r="A12">
            <v>6</v>
          </cell>
          <cell r="B12" t="str">
            <v>顏榮洲</v>
          </cell>
          <cell r="D12" t="str">
            <v>台中市</v>
          </cell>
          <cell r="E12" t="str">
            <v>37.10.25</v>
          </cell>
        </row>
        <row r="13">
          <cell r="A13">
            <v>7</v>
          </cell>
          <cell r="B13" t="str">
            <v>李孟賢</v>
          </cell>
          <cell r="D13" t="str">
            <v>高雄市</v>
          </cell>
          <cell r="E13" t="str">
            <v>39.11.01</v>
          </cell>
          <cell r="M13">
            <v>999</v>
          </cell>
          <cell r="P13">
            <v>0</v>
          </cell>
        </row>
        <row r="14">
          <cell r="A14">
            <v>8</v>
          </cell>
          <cell r="B14" t="str">
            <v>中村秀明</v>
          </cell>
          <cell r="D14" t="str">
            <v>台中市</v>
          </cell>
          <cell r="E14" t="str">
            <v>39.05.27</v>
          </cell>
        </row>
        <row r="15">
          <cell r="A15">
            <v>9</v>
          </cell>
          <cell r="B15" t="str">
            <v>楊明順</v>
          </cell>
          <cell r="D15" t="str">
            <v>高雄市</v>
          </cell>
          <cell r="E15" t="str">
            <v>40.12.18</v>
          </cell>
        </row>
        <row r="16">
          <cell r="A16">
            <v>10</v>
          </cell>
          <cell r="B16" t="str">
            <v>謝德亮</v>
          </cell>
          <cell r="D16" t="str">
            <v>南投縣</v>
          </cell>
          <cell r="E16" t="str">
            <v>36.09.15</v>
          </cell>
        </row>
        <row r="17">
          <cell r="A17">
            <v>11</v>
          </cell>
          <cell r="B17" t="str">
            <v>葉錦祥</v>
          </cell>
          <cell r="D17" t="str">
            <v>高雄市</v>
          </cell>
          <cell r="E17" t="str">
            <v>40.11.XX</v>
          </cell>
        </row>
        <row r="18">
          <cell r="A18">
            <v>12</v>
          </cell>
          <cell r="B18" t="str">
            <v>莊奎文</v>
          </cell>
          <cell r="D18" t="str">
            <v>台中市</v>
          </cell>
          <cell r="E18" t="str">
            <v>33.11.26</v>
          </cell>
        </row>
        <row r="19">
          <cell r="A19">
            <v>13</v>
          </cell>
          <cell r="B19" t="str">
            <v>吳金霖</v>
          </cell>
          <cell r="D19" t="str">
            <v>桃園市</v>
          </cell>
          <cell r="E19" t="str">
            <v>37.11.30</v>
          </cell>
        </row>
        <row r="20">
          <cell r="A20">
            <v>14</v>
          </cell>
          <cell r="B20" t="str">
            <v>黃瑞添</v>
          </cell>
          <cell r="D20" t="str">
            <v>南投縣</v>
          </cell>
          <cell r="E20" t="str">
            <v>40.04.16</v>
          </cell>
        </row>
        <row r="21">
          <cell r="A21">
            <v>15</v>
          </cell>
          <cell r="B21" t="str">
            <v>黃世華</v>
          </cell>
          <cell r="D21" t="str">
            <v>台南市</v>
          </cell>
          <cell r="E21" t="str">
            <v>39.11.30</v>
          </cell>
        </row>
        <row r="22">
          <cell r="A22">
            <v>16</v>
          </cell>
          <cell r="B22" t="str">
            <v>魏文欽</v>
          </cell>
          <cell r="D22" t="str">
            <v>台中市</v>
          </cell>
          <cell r="E22" t="str">
            <v>36.09.01</v>
          </cell>
        </row>
        <row r="23">
          <cell r="A23">
            <v>17</v>
          </cell>
          <cell r="B23" t="str">
            <v>陳明亮</v>
          </cell>
          <cell r="D23" t="str">
            <v>苗栗市</v>
          </cell>
          <cell r="E23" t="str">
            <v>39.12.20</v>
          </cell>
        </row>
        <row r="24">
          <cell r="A24">
            <v>18</v>
          </cell>
          <cell r="B24" t="str">
            <v>賴波章</v>
          </cell>
          <cell r="D24" t="str">
            <v>高雄市</v>
          </cell>
          <cell r="E24" t="str">
            <v>39.11.XX</v>
          </cell>
        </row>
        <row r="25">
          <cell r="A25">
            <v>19</v>
          </cell>
          <cell r="B25" t="str">
            <v>李良順</v>
          </cell>
          <cell r="D25" t="str">
            <v>高雄市</v>
          </cell>
          <cell r="E25" t="str">
            <v>37.01.20</v>
          </cell>
        </row>
        <row r="26">
          <cell r="A26">
            <v>20</v>
          </cell>
          <cell r="B26" t="str">
            <v>程明振</v>
          </cell>
          <cell r="D26" t="str">
            <v>桃園市</v>
          </cell>
          <cell r="E26" t="str">
            <v>36.05.05</v>
          </cell>
        </row>
        <row r="27">
          <cell r="A27">
            <v>21</v>
          </cell>
          <cell r="B27" t="str">
            <v>林幸福</v>
          </cell>
          <cell r="D27" t="str">
            <v>台北市</v>
          </cell>
          <cell r="E27" t="str">
            <v>37.05.11</v>
          </cell>
          <cell r="M27">
            <v>999</v>
          </cell>
          <cell r="P27">
            <v>0</v>
          </cell>
        </row>
        <row r="28">
          <cell r="A28">
            <v>22</v>
          </cell>
          <cell r="B28" t="str">
            <v>蘇錦堂</v>
          </cell>
          <cell r="D28" t="str">
            <v>台中市</v>
          </cell>
          <cell r="E28" t="str">
            <v>40.06.05</v>
          </cell>
        </row>
        <row r="29">
          <cell r="A29">
            <v>23</v>
          </cell>
          <cell r="B29" t="str">
            <v>蔣聯鎔</v>
          </cell>
          <cell r="D29" t="str">
            <v>台北市</v>
          </cell>
          <cell r="E29" t="str">
            <v>40.11.15</v>
          </cell>
        </row>
        <row r="30">
          <cell r="A30">
            <v>24</v>
          </cell>
          <cell r="B30" t="str">
            <v>蕭奕聯</v>
          </cell>
          <cell r="D30" t="str">
            <v>台中市</v>
          </cell>
          <cell r="E30" t="str">
            <v>39.07.17</v>
          </cell>
        </row>
        <row r="31">
          <cell r="A31">
            <v>25</v>
          </cell>
          <cell r="B31" t="str">
            <v>胡昌智</v>
          </cell>
          <cell r="D31" t="str">
            <v>台中市</v>
          </cell>
          <cell r="E31" t="str">
            <v>37.12.10</v>
          </cell>
        </row>
        <row r="32">
          <cell r="A32">
            <v>26</v>
          </cell>
          <cell r="B32" t="str">
            <v>楊國昌</v>
          </cell>
          <cell r="D32" t="str">
            <v>新竹市</v>
          </cell>
          <cell r="E32" t="str">
            <v>36.10.10</v>
          </cell>
        </row>
        <row r="33">
          <cell r="A33">
            <v>27</v>
          </cell>
          <cell r="B33" t="str">
            <v>戴靖華</v>
          </cell>
          <cell r="D33" t="str">
            <v>台北市</v>
          </cell>
          <cell r="E33" t="str">
            <v>40.10.02</v>
          </cell>
        </row>
        <row r="34">
          <cell r="A34">
            <v>28</v>
          </cell>
          <cell r="B34" t="str">
            <v>黃木權</v>
          </cell>
          <cell r="D34" t="str">
            <v>台中市</v>
          </cell>
          <cell r="E34" t="str">
            <v>39.05.02</v>
          </cell>
        </row>
        <row r="35">
          <cell r="A35">
            <v>29</v>
          </cell>
          <cell r="B35" t="str">
            <v>黃潤桂</v>
          </cell>
          <cell r="D35" t="str">
            <v>台北市</v>
          </cell>
          <cell r="E35" t="str">
            <v>40.05.26</v>
          </cell>
        </row>
        <row r="36">
          <cell r="A36">
            <v>30</v>
          </cell>
          <cell r="B36" t="str">
            <v>江明暘</v>
          </cell>
          <cell r="D36" t="str">
            <v>台中市</v>
          </cell>
          <cell r="E36" t="str">
            <v>40.08.31</v>
          </cell>
        </row>
        <row r="37">
          <cell r="A37">
            <v>31</v>
          </cell>
          <cell r="B37" t="str">
            <v>劉玉德</v>
          </cell>
          <cell r="D37" t="str">
            <v>高雄市</v>
          </cell>
          <cell r="E37" t="str">
            <v>40.03.19</v>
          </cell>
        </row>
        <row r="38">
          <cell r="A38">
            <v>32</v>
          </cell>
          <cell r="B38" t="str">
            <v>陳四平</v>
          </cell>
          <cell r="D38" t="str">
            <v>台中市</v>
          </cell>
          <cell r="E38" t="str">
            <v>38.10.31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ek SetUp"/>
      <sheetName val="男單70"/>
      <sheetName val="男雙70"/>
      <sheetName val="男單70 (16籤)"/>
      <sheetName val="男雙70 (16籤)"/>
    </sheetNames>
    <sheetDataSet>
      <sheetData sheetId="1">
        <row r="7">
          <cell r="A7">
            <v>1</v>
          </cell>
          <cell r="B7" t="str">
            <v>傅景志</v>
          </cell>
          <cell r="D7" t="str">
            <v>高雄市</v>
          </cell>
          <cell r="E7" t="str">
            <v>32.05.12</v>
          </cell>
        </row>
        <row r="8">
          <cell r="A8">
            <v>2</v>
          </cell>
          <cell r="B8" t="str">
            <v>江宏凱</v>
          </cell>
          <cell r="D8" t="str">
            <v>台中市</v>
          </cell>
          <cell r="E8" t="str">
            <v>32.01.01</v>
          </cell>
        </row>
        <row r="9">
          <cell r="A9">
            <v>3</v>
          </cell>
          <cell r="B9" t="str">
            <v>洪健次</v>
          </cell>
          <cell r="D9" t="str">
            <v>台北市</v>
          </cell>
          <cell r="E9" t="str">
            <v>31.01.10</v>
          </cell>
        </row>
        <row r="10">
          <cell r="A10">
            <v>4</v>
          </cell>
          <cell r="B10" t="str">
            <v>施火榮</v>
          </cell>
          <cell r="D10" t="str">
            <v>台中市</v>
          </cell>
          <cell r="E10" t="str">
            <v>31.01.30</v>
          </cell>
        </row>
        <row r="11">
          <cell r="A11">
            <v>5</v>
          </cell>
          <cell r="B11" t="str">
            <v>莊金安</v>
          </cell>
          <cell r="D11" t="str">
            <v>埔里鎮</v>
          </cell>
          <cell r="E11" t="str">
            <v>31.01.07</v>
          </cell>
        </row>
        <row r="12">
          <cell r="A12">
            <v>6</v>
          </cell>
          <cell r="B12" t="str">
            <v>薛景盛</v>
          </cell>
          <cell r="D12" t="str">
            <v>台中市</v>
          </cell>
          <cell r="E12" t="str">
            <v>34.09.20</v>
          </cell>
        </row>
        <row r="13">
          <cell r="A13">
            <v>7</v>
          </cell>
          <cell r="B13" t="str">
            <v>陳守德</v>
          </cell>
          <cell r="D13" t="str">
            <v>台北市</v>
          </cell>
          <cell r="E13" t="str">
            <v>33.03.29</v>
          </cell>
        </row>
        <row r="14">
          <cell r="A14">
            <v>8</v>
          </cell>
          <cell r="B14" t="str">
            <v>蔡政雄</v>
          </cell>
          <cell r="D14" t="str">
            <v>南投縣</v>
          </cell>
          <cell r="E14" t="str">
            <v>33.08.19</v>
          </cell>
        </row>
        <row r="15">
          <cell r="A15">
            <v>9</v>
          </cell>
          <cell r="B15" t="str">
            <v>郭文深</v>
          </cell>
          <cell r="D15" t="str">
            <v>埔里鎮</v>
          </cell>
          <cell r="E15" t="str">
            <v>35.11.10</v>
          </cell>
        </row>
        <row r="16">
          <cell r="A16">
            <v>10</v>
          </cell>
          <cell r="B16" t="str">
            <v>何勇南</v>
          </cell>
          <cell r="D16" t="str">
            <v>台中市</v>
          </cell>
          <cell r="E16" t="str">
            <v>33.01.26</v>
          </cell>
        </row>
        <row r="17">
          <cell r="A17">
            <v>11</v>
          </cell>
          <cell r="B17" t="str">
            <v>鍾恒廣</v>
          </cell>
          <cell r="D17" t="str">
            <v>屏東縣</v>
          </cell>
          <cell r="E17" t="str">
            <v>33.12.07</v>
          </cell>
        </row>
        <row r="18">
          <cell r="A18">
            <v>12</v>
          </cell>
          <cell r="B18" t="str">
            <v>蔡龍根</v>
          </cell>
          <cell r="D18" t="str">
            <v>台中市</v>
          </cell>
          <cell r="E18" t="str">
            <v>32.02.03</v>
          </cell>
        </row>
        <row r="19">
          <cell r="A19">
            <v>13</v>
          </cell>
          <cell r="B19" t="str">
            <v>張萬富</v>
          </cell>
          <cell r="D19" t="str">
            <v>新竹市</v>
          </cell>
          <cell r="E19" t="str">
            <v>35.02.16</v>
          </cell>
        </row>
        <row r="20">
          <cell r="A20">
            <v>14</v>
          </cell>
          <cell r="B20" t="str">
            <v>高華鴻</v>
          </cell>
          <cell r="D20" t="str">
            <v>台中市</v>
          </cell>
          <cell r="E20" t="str">
            <v>34.11.20</v>
          </cell>
        </row>
        <row r="21">
          <cell r="A21">
            <v>15</v>
          </cell>
          <cell r="B21" t="str">
            <v>顏添煌</v>
          </cell>
          <cell r="D21" t="str">
            <v>台中市</v>
          </cell>
          <cell r="E21" t="str">
            <v>35.11.14</v>
          </cell>
        </row>
        <row r="22">
          <cell r="A22">
            <v>16</v>
          </cell>
          <cell r="B22" t="str">
            <v>潘進銓</v>
          </cell>
          <cell r="D22" t="str">
            <v>南投縣</v>
          </cell>
          <cell r="E22" t="str">
            <v>32.04.05</v>
          </cell>
        </row>
        <row r="23">
          <cell r="A23">
            <v>17</v>
          </cell>
          <cell r="B23" t="str">
            <v>張  文</v>
          </cell>
          <cell r="D23" t="str">
            <v>台北市</v>
          </cell>
          <cell r="E23" t="str">
            <v>35.09.10</v>
          </cell>
        </row>
        <row r="24">
          <cell r="A24">
            <v>18</v>
          </cell>
          <cell r="B24" t="str">
            <v>林良雄</v>
          </cell>
          <cell r="D24" t="str">
            <v>桃園市</v>
          </cell>
          <cell r="E24" t="str">
            <v>31.11.20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60"/>
  <sheetViews>
    <sheetView showGridLines="0" tabSelected="1" zoomScalePageLayoutView="0" workbookViewId="0" topLeftCell="A1">
      <selection activeCell="Q41" sqref="Q41"/>
    </sheetView>
  </sheetViews>
  <sheetFormatPr defaultColWidth="9.00390625" defaultRowHeight="15.75"/>
  <cols>
    <col min="1" max="2" width="2.50390625" style="77" customWidth="1"/>
    <col min="3" max="3" width="2.375" style="77" customWidth="1"/>
    <col min="4" max="4" width="0.5" style="77" customWidth="1"/>
    <col min="5" max="5" width="8.75390625" style="77" customWidth="1"/>
    <col min="6" max="7" width="3.625" style="77" customWidth="1"/>
    <col min="8" max="8" width="4.625" style="77" customWidth="1"/>
    <col min="9" max="9" width="0.37109375" style="79" customWidth="1"/>
    <col min="10" max="10" width="7.625" style="77" customWidth="1"/>
    <col min="11" max="11" width="7.625" style="79" customWidth="1"/>
    <col min="12" max="12" width="7.625" style="77" customWidth="1"/>
    <col min="13" max="13" width="7.625" style="80" customWidth="1"/>
    <col min="14" max="14" width="7.625" style="77" customWidth="1"/>
    <col min="15" max="15" width="7.625" style="79" customWidth="1"/>
    <col min="16" max="16" width="7.625" style="77" customWidth="1"/>
    <col min="17" max="17" width="7.625" style="80" customWidth="1"/>
    <col min="18" max="18" width="0" style="77" hidden="1" customWidth="1"/>
    <col min="19" max="19" width="7.625" style="77" customWidth="1"/>
    <col min="20" max="20" width="8.00390625" style="77" hidden="1" customWidth="1"/>
    <col min="21" max="16384" width="9.00390625" style="77" customWidth="1"/>
  </cols>
  <sheetData>
    <row r="1" spans="1:16" s="1" customFormat="1" ht="21.75" customHeight="1">
      <c r="A1" s="200" t="s">
        <v>0</v>
      </c>
      <c r="B1" s="200"/>
      <c r="C1" s="200"/>
      <c r="D1" s="200"/>
      <c r="E1" s="200"/>
      <c r="F1" s="200"/>
      <c r="G1" s="200"/>
      <c r="H1" s="200"/>
      <c r="I1" s="200"/>
      <c r="J1" s="200"/>
      <c r="K1" s="200"/>
      <c r="L1" s="200"/>
      <c r="M1" s="200"/>
      <c r="N1" s="200"/>
      <c r="O1" s="200"/>
      <c r="P1" s="200"/>
    </row>
    <row r="2" spans="1:17" s="6" customFormat="1" ht="9.75" customHeight="1">
      <c r="A2" s="2" t="s">
        <v>1</v>
      </c>
      <c r="B2" s="2"/>
      <c r="C2" s="2"/>
      <c r="D2" s="2"/>
      <c r="E2" s="3"/>
      <c r="F2" s="2" t="s">
        <v>2</v>
      </c>
      <c r="G2" s="2"/>
      <c r="H2" s="4"/>
      <c r="I2" s="2"/>
      <c r="J2" s="5"/>
      <c r="K2" s="2"/>
      <c r="L2" s="5"/>
      <c r="M2" s="2"/>
      <c r="N2" s="4"/>
      <c r="O2" s="3"/>
      <c r="P2" s="201" t="s">
        <v>130</v>
      </c>
      <c r="Q2" s="201"/>
    </row>
    <row r="3" spans="1:17" s="12" customFormat="1" ht="11.25" customHeight="1" thickBot="1">
      <c r="A3" s="7" t="s">
        <v>131</v>
      </c>
      <c r="B3" s="7"/>
      <c r="C3" s="7"/>
      <c r="D3" s="7"/>
      <c r="E3" s="8"/>
      <c r="F3" s="8" t="s">
        <v>132</v>
      </c>
      <c r="G3" s="8"/>
      <c r="H3" s="9"/>
      <c r="I3" s="10"/>
      <c r="J3" s="9"/>
      <c r="K3" s="11"/>
      <c r="L3" s="9"/>
      <c r="M3" s="8"/>
      <c r="N3" s="9"/>
      <c r="O3" s="8"/>
      <c r="P3" s="202" t="s">
        <v>133</v>
      </c>
      <c r="Q3" s="202"/>
    </row>
    <row r="4" spans="1:17" s="17" customFormat="1" ht="9">
      <c r="A4" s="13"/>
      <c r="B4" s="14" t="s">
        <v>134</v>
      </c>
      <c r="C4" s="14" t="s">
        <v>135</v>
      </c>
      <c r="D4" s="14"/>
      <c r="E4" s="15" t="s">
        <v>136</v>
      </c>
      <c r="F4" s="15"/>
      <c r="G4" s="3"/>
      <c r="H4" s="15" t="s">
        <v>137</v>
      </c>
      <c r="I4" s="16"/>
      <c r="J4" s="14" t="s">
        <v>138</v>
      </c>
      <c r="K4" s="16"/>
      <c r="L4" s="14" t="s">
        <v>139</v>
      </c>
      <c r="M4" s="16"/>
      <c r="N4" s="14" t="s">
        <v>140</v>
      </c>
      <c r="O4" s="16"/>
      <c r="P4" s="14" t="s">
        <v>141</v>
      </c>
      <c r="Q4" s="5"/>
    </row>
    <row r="5" spans="1:17" s="17" customFormat="1" ht="4.5" customHeight="1" thickBot="1">
      <c r="A5" s="18"/>
      <c r="B5" s="19"/>
      <c r="C5" s="20"/>
      <c r="D5" s="19"/>
      <c r="E5" s="21"/>
      <c r="F5" s="21"/>
      <c r="G5" s="22"/>
      <c r="H5" s="21"/>
      <c r="I5" s="23"/>
      <c r="J5" s="19"/>
      <c r="K5" s="23"/>
      <c r="L5" s="19"/>
      <c r="M5" s="23"/>
      <c r="N5" s="19"/>
      <c r="O5" s="23"/>
      <c r="P5" s="19"/>
      <c r="Q5" s="24"/>
    </row>
    <row r="6" spans="1:20" s="1" customFormat="1" ht="12.75" customHeight="1">
      <c r="A6" s="25">
        <v>1</v>
      </c>
      <c r="B6" s="26">
        <v>1</v>
      </c>
      <c r="C6" s="26">
        <v>1</v>
      </c>
      <c r="D6" s="27">
        <v>1</v>
      </c>
      <c r="E6" s="28" t="str">
        <f>UPPER(IF($D6="","",VLOOKUP($D6,'[1]男單35'!$A$7:$P$38,2)))</f>
        <v>劉富聰</v>
      </c>
      <c r="F6" s="26"/>
      <c r="G6" s="26"/>
      <c r="H6" s="26" t="str">
        <f>IF($D6="","",VLOOKUP($D6,'[1]男單35'!$A$7:$P$38,4))</f>
        <v>高雄市</v>
      </c>
      <c r="I6" s="29"/>
      <c r="J6" s="30"/>
      <c r="K6" s="30"/>
      <c r="L6" s="30"/>
      <c r="M6" s="31" t="s">
        <v>142</v>
      </c>
      <c r="N6" s="32"/>
      <c r="O6" s="33"/>
      <c r="P6" s="34"/>
      <c r="Q6" s="35"/>
      <c r="R6" s="36"/>
      <c r="T6" s="37" t="e">
        <f>#REF!</f>
        <v>#REF!</v>
      </c>
    </row>
    <row r="7" spans="1:20" s="1" customFormat="1" ht="12" customHeight="1">
      <c r="A7" s="25"/>
      <c r="B7" s="38"/>
      <c r="C7" s="38"/>
      <c r="D7" s="38"/>
      <c r="E7" s="39"/>
      <c r="F7" s="39">
        <f>IF($D8="","",VLOOKUP($D8,'[1]男單35'!$A$7:$P$38,3))</f>
      </c>
      <c r="G7" s="39"/>
      <c r="H7" s="39"/>
      <c r="I7" s="40"/>
      <c r="J7" s="41">
        <f>UPPER(IF(OR(I7="a",I7="as"),E6,IF(OR(I7="b",I7="bs"),E8,)))</f>
      </c>
      <c r="K7" s="41"/>
      <c r="L7" s="30"/>
      <c r="M7" s="30"/>
      <c r="N7" s="32"/>
      <c r="O7" s="33"/>
      <c r="P7" s="34"/>
      <c r="Q7" s="35"/>
      <c r="R7" s="36"/>
      <c r="T7" s="42" t="e">
        <f>#REF!</f>
        <v>#REF!</v>
      </c>
    </row>
    <row r="8" spans="1:20" s="1" customFormat="1" ht="12.75" customHeight="1">
      <c r="A8" s="25">
        <v>2</v>
      </c>
      <c r="B8" s="26">
        <f>IF($D8="","",VLOOKUP($D8,'[1]男單35'!$A$7:$P$38,15))</f>
      </c>
      <c r="C8" s="26">
        <f>IF($D8="","",VLOOKUP($D8,'[1]男單35'!$A$7:$P$38,16))</f>
      </c>
      <c r="D8" s="27"/>
      <c r="E8" s="28" t="s">
        <v>143</v>
      </c>
      <c r="F8" s="43"/>
      <c r="G8" s="43"/>
      <c r="H8" s="43"/>
      <c r="I8" s="44"/>
      <c r="J8" s="45"/>
      <c r="K8" s="46"/>
      <c r="L8" s="30"/>
      <c r="M8" s="30"/>
      <c r="N8" s="32"/>
      <c r="O8" s="33"/>
      <c r="P8" s="34"/>
      <c r="Q8" s="35"/>
      <c r="R8" s="36"/>
      <c r="T8" s="42" t="e">
        <f>#REF!</f>
        <v>#REF!</v>
      </c>
    </row>
    <row r="9" spans="1:20" s="1" customFormat="1" ht="9.75" customHeight="1">
      <c r="A9" s="25"/>
      <c r="B9" s="38"/>
      <c r="C9" s="38"/>
      <c r="D9" s="47"/>
      <c r="E9" s="48"/>
      <c r="F9" s="30"/>
      <c r="G9" s="49"/>
      <c r="H9" s="30"/>
      <c r="I9" s="50"/>
      <c r="J9" s="193" t="s">
        <v>224</v>
      </c>
      <c r="K9" s="194"/>
      <c r="L9" s="41">
        <f>UPPER(IF(OR(K9="a",K9="as"),J7,IF(OR(K9="b",K9="bs"),J11,)))</f>
      </c>
      <c r="M9" s="51"/>
      <c r="N9" s="52"/>
      <c r="O9" s="52"/>
      <c r="P9" s="34"/>
      <c r="Q9" s="35"/>
      <c r="R9" s="36"/>
      <c r="T9" s="42" t="e">
        <f>#REF!</f>
        <v>#REF!</v>
      </c>
    </row>
    <row r="10" spans="1:20" s="1" customFormat="1" ht="12.75" customHeight="1">
      <c r="A10" s="25">
        <v>3</v>
      </c>
      <c r="B10" s="26"/>
      <c r="C10" s="26"/>
      <c r="D10" s="27">
        <v>11</v>
      </c>
      <c r="E10" s="28" t="str">
        <f>UPPER(IF($D10="","",VLOOKUP($D10,'[1]男單35'!$A$7:$P$38,2)))</f>
        <v>黃仁賢</v>
      </c>
      <c r="F10" s="26"/>
      <c r="G10" s="26"/>
      <c r="H10" s="26" t="str">
        <f>IF($D10="","",VLOOKUP($D10,'[1]男單35'!$A$7:$P$38,4))</f>
        <v>台北市</v>
      </c>
      <c r="I10" s="29"/>
      <c r="J10" s="193"/>
      <c r="K10" s="194"/>
      <c r="L10" s="45"/>
      <c r="M10" s="53"/>
      <c r="N10" s="52"/>
      <c r="O10" s="52"/>
      <c r="P10" s="34"/>
      <c r="Q10" s="35"/>
      <c r="R10" s="36"/>
      <c r="T10" s="42" t="e">
        <f>#REF!</f>
        <v>#REF!</v>
      </c>
    </row>
    <row r="11" spans="1:20" s="1" customFormat="1" ht="12" customHeight="1">
      <c r="A11" s="25"/>
      <c r="B11" s="38"/>
      <c r="C11" s="38"/>
      <c r="D11" s="47"/>
      <c r="E11" s="39"/>
      <c r="F11" s="39"/>
      <c r="G11" s="39"/>
      <c r="H11" s="39"/>
      <c r="I11" s="40"/>
      <c r="J11" s="41">
        <f>UPPER(IF(OR(I11="a",I11="as"),E10,IF(OR(I11="b",I11="bs"),E12,)))</f>
      </c>
      <c r="K11" s="54"/>
      <c r="L11" s="55"/>
      <c r="M11" s="56"/>
      <c r="N11" s="52"/>
      <c r="O11" s="52"/>
      <c r="P11" s="34"/>
      <c r="Q11" s="35"/>
      <c r="R11" s="36"/>
      <c r="T11" s="42" t="e">
        <f>#REF!</f>
        <v>#REF!</v>
      </c>
    </row>
    <row r="12" spans="1:20" s="1" customFormat="1" ht="12.75" customHeight="1">
      <c r="A12" s="25">
        <v>4</v>
      </c>
      <c r="B12" s="26"/>
      <c r="C12" s="26"/>
      <c r="D12" s="27"/>
      <c r="E12" s="28" t="s">
        <v>143</v>
      </c>
      <c r="F12" s="26"/>
      <c r="G12" s="26"/>
      <c r="H12" s="26">
        <f>IF($D12="","",VLOOKUP($D12,'[1]男單35'!$A$7:$P$38,4))</f>
      </c>
      <c r="I12" s="29"/>
      <c r="J12" s="45"/>
      <c r="K12" s="30"/>
      <c r="L12" s="193" t="s">
        <v>232</v>
      </c>
      <c r="M12" s="194"/>
      <c r="N12" s="52"/>
      <c r="O12" s="52"/>
      <c r="P12" s="34"/>
      <c r="Q12" s="35"/>
      <c r="R12" s="36"/>
      <c r="T12" s="42" t="e">
        <f>#REF!</f>
        <v>#REF!</v>
      </c>
    </row>
    <row r="13" spans="1:20" s="1" customFormat="1" ht="9.75" customHeight="1">
      <c r="A13" s="25"/>
      <c r="B13" s="38"/>
      <c r="C13" s="38"/>
      <c r="D13" s="47"/>
      <c r="E13" s="48"/>
      <c r="F13" s="30"/>
      <c r="G13" s="49"/>
      <c r="H13" s="30"/>
      <c r="I13" s="50"/>
      <c r="J13" s="30"/>
      <c r="K13" s="30"/>
      <c r="L13" s="193"/>
      <c r="M13" s="194"/>
      <c r="N13" s="41">
        <f>UPPER(IF(OR(M13="a",M13="as"),L9,IF(OR(M13="b",M13="bs"),L17,)))</f>
      </c>
      <c r="O13" s="51"/>
      <c r="P13" s="34"/>
      <c r="Q13" s="35"/>
      <c r="R13" s="36"/>
      <c r="T13" s="42" t="e">
        <f>#REF!</f>
        <v>#REF!</v>
      </c>
    </row>
    <row r="14" spans="1:20" s="1" customFormat="1" ht="12.75" customHeight="1">
      <c r="A14" s="25">
        <v>5</v>
      </c>
      <c r="B14" s="26"/>
      <c r="C14" s="26"/>
      <c r="D14" s="27">
        <v>23</v>
      </c>
      <c r="E14" s="28" t="str">
        <f>UPPER(IF($D14="","",VLOOKUP($D14,'[1]男單35'!$A$7:$P$38,2)))</f>
        <v>黃文藝</v>
      </c>
      <c r="F14" s="26"/>
      <c r="G14" s="26"/>
      <c r="H14" s="26" t="str">
        <f>IF($D14="","",VLOOKUP($D14,'[1]男單35'!$A$7:$P$38,4))</f>
        <v>新竹市</v>
      </c>
      <c r="I14" s="57"/>
      <c r="J14" s="30"/>
      <c r="K14" s="30"/>
      <c r="L14" s="193"/>
      <c r="M14" s="194"/>
      <c r="N14" s="45"/>
      <c r="O14" s="58"/>
      <c r="P14" s="32"/>
      <c r="Q14" s="33"/>
      <c r="R14" s="36"/>
      <c r="T14" s="42" t="e">
        <f>#REF!</f>
        <v>#REF!</v>
      </c>
    </row>
    <row r="15" spans="1:20" s="1" customFormat="1" ht="12" customHeight="1" thickBot="1">
      <c r="A15" s="25"/>
      <c r="B15" s="38"/>
      <c r="C15" s="38"/>
      <c r="D15" s="47"/>
      <c r="E15" s="195" t="s">
        <v>217</v>
      </c>
      <c r="F15" s="195"/>
      <c r="G15" s="195"/>
      <c r="H15" s="195"/>
      <c r="I15" s="196"/>
      <c r="J15" s="41">
        <f>UPPER(IF(OR(I15="a",I15="as"),E14,IF(OR(I15="b",I15="bs"),E16,)))</f>
      </c>
      <c r="K15" s="41"/>
      <c r="L15" s="193"/>
      <c r="M15" s="194"/>
      <c r="N15" s="59"/>
      <c r="O15" s="58"/>
      <c r="P15" s="32"/>
      <c r="Q15" s="33"/>
      <c r="R15" s="36"/>
      <c r="T15" s="60" t="e">
        <f>#REF!</f>
        <v>#REF!</v>
      </c>
    </row>
    <row r="16" spans="1:18" s="1" customFormat="1" ht="12.75" customHeight="1">
      <c r="A16" s="25">
        <v>6</v>
      </c>
      <c r="B16" s="26"/>
      <c r="C16" s="26"/>
      <c r="D16" s="27">
        <v>18</v>
      </c>
      <c r="E16" s="28" t="str">
        <f>UPPER(IF($D16="","",VLOOKUP($D16,'[1]男單35'!$A$7:$P$38,2)))</f>
        <v>游永健</v>
      </c>
      <c r="F16" s="26"/>
      <c r="G16" s="26"/>
      <c r="H16" s="26" t="str">
        <f>IF($D16="","",VLOOKUP($D16,'[1]男單35'!$A$7:$P$38,4))</f>
        <v>台中市</v>
      </c>
      <c r="I16" s="61"/>
      <c r="J16" s="39"/>
      <c r="K16" s="40"/>
      <c r="L16" s="30"/>
      <c r="M16" s="56"/>
      <c r="N16" s="59"/>
      <c r="O16" s="58"/>
      <c r="P16" s="32"/>
      <c r="Q16" s="33"/>
      <c r="R16" s="36"/>
    </row>
    <row r="17" spans="1:18" s="1" customFormat="1" ht="9.75" customHeight="1">
      <c r="A17" s="25"/>
      <c r="B17" s="38"/>
      <c r="C17" s="38"/>
      <c r="D17" s="47"/>
      <c r="E17" s="48"/>
      <c r="F17" s="30"/>
      <c r="G17" s="49"/>
      <c r="H17" s="30"/>
      <c r="I17" s="50"/>
      <c r="J17" s="193" t="s">
        <v>225</v>
      </c>
      <c r="K17" s="194"/>
      <c r="L17" s="41">
        <f>UPPER(IF(OR(K17="a",K17="as"),J15,IF(OR(K17="b",K17="bs"),J19,)))</f>
      </c>
      <c r="M17" s="62"/>
      <c r="N17" s="59"/>
      <c r="O17" s="58"/>
      <c r="P17" s="32"/>
      <c r="Q17" s="33"/>
      <c r="R17" s="36"/>
    </row>
    <row r="18" spans="1:18" s="1" customFormat="1" ht="12.75" customHeight="1">
      <c r="A18" s="25">
        <v>7</v>
      </c>
      <c r="B18" s="26">
        <f>IF($D18="","",VLOOKUP($D18,'[1]男單35'!$A$7:$P$38,15))</f>
      </c>
      <c r="C18" s="26">
        <f>IF($D18="","",VLOOKUP($D18,'[1]男單35'!$A$7:$P$38,16))</f>
      </c>
      <c r="D18" s="27"/>
      <c r="E18" s="28" t="s">
        <v>143</v>
      </c>
      <c r="F18" s="26">
        <f>IF($D18="","",VLOOKUP($D18,'[1]男單35'!$A$7:$P$38,3))</f>
      </c>
      <c r="G18" s="26"/>
      <c r="H18" s="26">
        <f>IF($D18="","",VLOOKUP($D18,'[1]男單35'!$A$7:$P$38,4))</f>
      </c>
      <c r="I18" s="29"/>
      <c r="J18" s="193"/>
      <c r="K18" s="194"/>
      <c r="L18" s="45"/>
      <c r="M18" s="52"/>
      <c r="N18" s="59"/>
      <c r="O18" s="58"/>
      <c r="P18" s="32"/>
      <c r="Q18" s="33"/>
      <c r="R18" s="36"/>
    </row>
    <row r="19" spans="1:18" s="1" customFormat="1" ht="12" customHeight="1">
      <c r="A19" s="25"/>
      <c r="B19" s="38"/>
      <c r="C19" s="38"/>
      <c r="D19" s="38"/>
      <c r="E19" s="39"/>
      <c r="F19" s="39"/>
      <c r="G19" s="39"/>
      <c r="H19" s="39"/>
      <c r="I19" s="40"/>
      <c r="J19" s="41">
        <f>UPPER(IF(OR(I19="a",I19="as"),E18,IF(OR(I19="b",I19="bs"),E20,)))</f>
      </c>
      <c r="K19" s="54"/>
      <c r="L19" s="55"/>
      <c r="M19" s="52"/>
      <c r="N19" s="59"/>
      <c r="O19" s="58"/>
      <c r="P19" s="32"/>
      <c r="Q19" s="33"/>
      <c r="R19" s="36"/>
    </row>
    <row r="20" spans="1:18" s="1" customFormat="1" ht="12.75" customHeight="1">
      <c r="A20" s="25">
        <v>8</v>
      </c>
      <c r="B20" s="26">
        <v>6</v>
      </c>
      <c r="C20" s="26">
        <v>9</v>
      </c>
      <c r="D20" s="27">
        <v>6</v>
      </c>
      <c r="E20" s="28" t="str">
        <f>UPPER(IF($D20="","",VLOOKUP($D20,'[1]男單35'!$A$7:$P$38,2)))</f>
        <v>侯岳廷</v>
      </c>
      <c r="F20" s="26"/>
      <c r="G20" s="26"/>
      <c r="H20" s="26" t="str">
        <f>IF($D20="","",VLOOKUP($D20,'[1]男單35'!$A$7:$P$38,4))</f>
        <v>嘉義縣</v>
      </c>
      <c r="I20" s="29"/>
      <c r="J20" s="45"/>
      <c r="K20" s="30"/>
      <c r="L20" s="55"/>
      <c r="M20" s="52"/>
      <c r="N20" s="193" t="s">
        <v>507</v>
      </c>
      <c r="O20" s="194"/>
      <c r="P20" s="32"/>
      <c r="Q20" s="33"/>
      <c r="R20" s="36"/>
    </row>
    <row r="21" spans="1:18" s="1" customFormat="1" ht="9.75" customHeight="1">
      <c r="A21" s="25"/>
      <c r="B21" s="38"/>
      <c r="C21" s="38"/>
      <c r="D21" s="38"/>
      <c r="E21" s="48"/>
      <c r="F21" s="30"/>
      <c r="G21" s="49"/>
      <c r="H21" s="30"/>
      <c r="I21" s="50"/>
      <c r="J21" s="30"/>
      <c r="K21" s="30"/>
      <c r="L21" s="55"/>
      <c r="M21" s="63"/>
      <c r="N21" s="193"/>
      <c r="O21" s="194"/>
      <c r="P21" s="41">
        <f>UPPER(IF(OR(O21="a",O21="as"),N13,IF(OR(O21="b",O21="bs"),N29,)))</f>
      </c>
      <c r="Q21" s="64"/>
      <c r="R21" s="36"/>
    </row>
    <row r="22" spans="1:18" s="1" customFormat="1" ht="12.75" customHeight="1">
      <c r="A22" s="25">
        <v>9</v>
      </c>
      <c r="B22" s="26">
        <v>4</v>
      </c>
      <c r="C22" s="26">
        <v>4</v>
      </c>
      <c r="D22" s="27">
        <v>4</v>
      </c>
      <c r="E22" s="28" t="str">
        <f>UPPER(IF($D22="","",VLOOKUP($D22,'[1]男單35'!$A$7:$P$38,2)))</f>
        <v>劉子良</v>
      </c>
      <c r="F22" s="26"/>
      <c r="G22" s="26"/>
      <c r="H22" s="26" t="str">
        <f>IF($D22="","",VLOOKUP($D22,'[1]男單35'!$A$7:$P$38,4))</f>
        <v>台南市</v>
      </c>
      <c r="I22" s="29"/>
      <c r="J22" s="30"/>
      <c r="K22" s="30"/>
      <c r="L22" s="30"/>
      <c r="M22" s="52"/>
      <c r="N22" s="193"/>
      <c r="O22" s="194"/>
      <c r="P22" s="45"/>
      <c r="Q22" s="58"/>
      <c r="R22" s="36"/>
    </row>
    <row r="23" spans="1:18" s="1" customFormat="1" ht="12" customHeight="1">
      <c r="A23" s="25"/>
      <c r="B23" s="38"/>
      <c r="C23" s="38"/>
      <c r="D23" s="38"/>
      <c r="E23" s="39"/>
      <c r="F23" s="39">
        <f>IF($D24="","",VLOOKUP($D24,'[1]男單35'!$A$7:$P$38,3))</f>
      </c>
      <c r="G23" s="39"/>
      <c r="H23" s="39"/>
      <c r="I23" s="40"/>
      <c r="J23" s="41">
        <f>UPPER(IF(OR(I23="a",I23="as"),E22,IF(OR(I23="b",I23="bs"),E24,)))</f>
      </c>
      <c r="K23" s="41"/>
      <c r="L23" s="30"/>
      <c r="M23" s="52"/>
      <c r="N23" s="193"/>
      <c r="O23" s="194"/>
      <c r="P23" s="32"/>
      <c r="Q23" s="58"/>
      <c r="R23" s="36"/>
    </row>
    <row r="24" spans="1:18" s="1" customFormat="1" ht="12.75" customHeight="1">
      <c r="A24" s="25">
        <v>10</v>
      </c>
      <c r="B24" s="26">
        <f>IF($D24="","",VLOOKUP($D24,'[1]男單35'!$A$7:$P$38,15))</f>
      </c>
      <c r="C24" s="26">
        <f>IF($D24="","",VLOOKUP($D24,'[1]男單35'!$A$7:$P$38,16))</f>
      </c>
      <c r="D24" s="27"/>
      <c r="E24" s="28" t="s">
        <v>143</v>
      </c>
      <c r="F24" s="26">
        <f>IF($D24="","",VLOOKUP($D24,'[1]男單35'!$A$7:$P$38,3))</f>
      </c>
      <c r="G24" s="26"/>
      <c r="H24" s="26">
        <f>IF($D24="","",VLOOKUP($D24,'[1]男單35'!$A$7:$P$38,4))</f>
      </c>
      <c r="I24" s="29"/>
      <c r="J24" s="45"/>
      <c r="K24" s="46"/>
      <c r="L24" s="30"/>
      <c r="M24" s="52"/>
      <c r="N24" s="32"/>
      <c r="O24" s="58"/>
      <c r="P24" s="32"/>
      <c r="Q24" s="58"/>
      <c r="R24" s="36"/>
    </row>
    <row r="25" spans="1:18" s="1" customFormat="1" ht="9.75" customHeight="1">
      <c r="A25" s="25"/>
      <c r="B25" s="38"/>
      <c r="C25" s="38"/>
      <c r="D25" s="47"/>
      <c r="E25" s="48"/>
      <c r="F25" s="30"/>
      <c r="G25" s="49"/>
      <c r="H25" s="30"/>
      <c r="I25" s="50"/>
      <c r="J25" s="193" t="s">
        <v>226</v>
      </c>
      <c r="K25" s="194"/>
      <c r="L25" s="41">
        <f>UPPER(IF(OR(K25="a",K25="as"),J23,IF(OR(K25="b",K25="bs"),J27,)))</f>
      </c>
      <c r="M25" s="51"/>
      <c r="N25" s="32"/>
      <c r="O25" s="58"/>
      <c r="P25" s="32"/>
      <c r="Q25" s="58"/>
      <c r="R25" s="36"/>
    </row>
    <row r="26" spans="1:18" s="1" customFormat="1" ht="12.75" customHeight="1">
      <c r="A26" s="25">
        <v>11</v>
      </c>
      <c r="B26" s="26"/>
      <c r="C26" s="26"/>
      <c r="D26" s="27">
        <v>17</v>
      </c>
      <c r="E26" s="28" t="str">
        <f>UPPER(IF($D26="","",VLOOKUP($D26,'[1]男單35'!$A$7:$P$38,2)))</f>
        <v>邱建興</v>
      </c>
      <c r="F26" s="26"/>
      <c r="G26" s="26"/>
      <c r="H26" s="26" t="str">
        <f>IF($D26="","",VLOOKUP($D26,'[1]男單35'!$A$7:$P$38,4))</f>
        <v>台中市</v>
      </c>
      <c r="I26" s="29"/>
      <c r="J26" s="193"/>
      <c r="K26" s="194"/>
      <c r="L26" s="45"/>
      <c r="M26" s="53"/>
      <c r="N26" s="32"/>
      <c r="O26" s="58"/>
      <c r="P26" s="32"/>
      <c r="Q26" s="58"/>
      <c r="R26" s="36"/>
    </row>
    <row r="27" spans="1:18" s="1" customFormat="1" ht="12" customHeight="1">
      <c r="A27" s="25"/>
      <c r="B27" s="38"/>
      <c r="C27" s="38"/>
      <c r="D27" s="47"/>
      <c r="E27" s="195" t="s">
        <v>218</v>
      </c>
      <c r="F27" s="195"/>
      <c r="G27" s="195"/>
      <c r="H27" s="195"/>
      <c r="I27" s="196"/>
      <c r="J27" s="65">
        <f>UPPER(IF(OR(I27="a",I27="as"),E26,IF(OR(I27="b",I27="bs"),E28,)))</f>
      </c>
      <c r="K27" s="66"/>
      <c r="L27" s="55"/>
      <c r="M27" s="56"/>
      <c r="N27" s="32"/>
      <c r="O27" s="58"/>
      <c r="P27" s="32"/>
      <c r="Q27" s="58"/>
      <c r="R27" s="36"/>
    </row>
    <row r="28" spans="1:18" s="1" customFormat="1" ht="12.75" customHeight="1">
      <c r="A28" s="25">
        <v>12</v>
      </c>
      <c r="B28" s="26"/>
      <c r="C28" s="26"/>
      <c r="D28" s="27">
        <v>15</v>
      </c>
      <c r="E28" s="28" t="str">
        <f>UPPER(IF($D28="","",VLOOKUP($D28,'[1]男單35'!$A$7:$P$38,2)))</f>
        <v>鍾佳奇</v>
      </c>
      <c r="F28" s="26"/>
      <c r="G28" s="26"/>
      <c r="H28" s="26" t="str">
        <f>IF($D28="","",VLOOKUP($D28,'[1]男單35'!$A$7:$P$38,4))</f>
        <v>桃園市</v>
      </c>
      <c r="I28" s="29"/>
      <c r="J28" s="67"/>
      <c r="K28" s="68"/>
      <c r="L28" s="193" t="s">
        <v>233</v>
      </c>
      <c r="M28" s="194"/>
      <c r="N28" s="32"/>
      <c r="O28" s="58"/>
      <c r="P28" s="32"/>
      <c r="Q28" s="58"/>
      <c r="R28" s="36"/>
    </row>
    <row r="29" spans="1:18" s="1" customFormat="1" ht="9.75" customHeight="1">
      <c r="A29" s="25"/>
      <c r="B29" s="38"/>
      <c r="C29" s="38"/>
      <c r="D29" s="47"/>
      <c r="E29" s="48"/>
      <c r="F29" s="30"/>
      <c r="G29" s="49"/>
      <c r="H29" s="30"/>
      <c r="I29" s="50"/>
      <c r="J29" s="30"/>
      <c r="K29" s="30"/>
      <c r="L29" s="193"/>
      <c r="M29" s="194"/>
      <c r="N29" s="41">
        <f>UPPER(IF(OR(M29="a",M29="as"),L25,IF(OR(M29="b",M29="bs"),L33,)))</f>
      </c>
      <c r="O29" s="69"/>
      <c r="P29" s="32"/>
      <c r="Q29" s="58"/>
      <c r="R29" s="36"/>
    </row>
    <row r="30" spans="1:18" s="1" customFormat="1" ht="12.75" customHeight="1">
      <c r="A30" s="25">
        <v>13</v>
      </c>
      <c r="B30" s="26"/>
      <c r="C30" s="26"/>
      <c r="D30" s="27">
        <v>16</v>
      </c>
      <c r="E30" s="28" t="str">
        <f>UPPER(IF($D30="","",VLOOKUP($D30,'[1]男單35'!$A$7:$P$38,2)))</f>
        <v>林豐盛</v>
      </c>
      <c r="F30" s="26"/>
      <c r="G30" s="26"/>
      <c r="H30" s="26" t="str">
        <f>IF($D30="","",VLOOKUP($D30,'[1]男單35'!$A$7:$P$38,4))</f>
        <v>台中市</v>
      </c>
      <c r="I30" s="57"/>
      <c r="J30" s="30"/>
      <c r="K30" s="30"/>
      <c r="L30" s="193"/>
      <c r="M30" s="194"/>
      <c r="N30" s="45"/>
      <c r="O30" s="70"/>
      <c r="P30" s="32"/>
      <c r="Q30" s="58"/>
      <c r="R30" s="36"/>
    </row>
    <row r="31" spans="1:18" s="1" customFormat="1" ht="12" customHeight="1">
      <c r="A31" s="25"/>
      <c r="B31" s="38"/>
      <c r="C31" s="38"/>
      <c r="D31" s="47"/>
      <c r="E31" s="195" t="s">
        <v>219</v>
      </c>
      <c r="F31" s="195"/>
      <c r="G31" s="195"/>
      <c r="H31" s="195"/>
      <c r="I31" s="196"/>
      <c r="J31" s="41">
        <f>UPPER(IF(OR(I31="a",I31="as"),E30,IF(OR(I31="b",I31="bs"),E32,)))</f>
      </c>
      <c r="K31" s="41"/>
      <c r="L31" s="193"/>
      <c r="M31" s="194"/>
      <c r="N31" s="59"/>
      <c r="O31" s="70"/>
      <c r="P31" s="32"/>
      <c r="Q31" s="58"/>
      <c r="R31" s="36"/>
    </row>
    <row r="32" spans="1:18" s="1" customFormat="1" ht="12.75" customHeight="1">
      <c r="A32" s="25">
        <v>14</v>
      </c>
      <c r="B32" s="26"/>
      <c r="C32" s="26">
        <v>9</v>
      </c>
      <c r="D32" s="27">
        <v>9</v>
      </c>
      <c r="E32" s="28" t="str">
        <f>UPPER(IF($D32="","",VLOOKUP($D32,'[1]男單35'!$A$7:$P$38,2)))</f>
        <v>姚期興</v>
      </c>
      <c r="F32" s="26"/>
      <c r="G32" s="26"/>
      <c r="H32" s="26" t="str">
        <f>IF($D32="","",VLOOKUP($D32,'[1]男單35'!$A$7:$P$38,4))</f>
        <v>新北市</v>
      </c>
      <c r="I32" s="29"/>
      <c r="J32" s="45"/>
      <c r="K32" s="46"/>
      <c r="L32" s="30"/>
      <c r="M32" s="56"/>
      <c r="N32" s="59"/>
      <c r="O32" s="70"/>
      <c r="P32" s="32"/>
      <c r="Q32" s="58"/>
      <c r="R32" s="36"/>
    </row>
    <row r="33" spans="1:18" s="1" customFormat="1" ht="9.75" customHeight="1">
      <c r="A33" s="25"/>
      <c r="B33" s="38"/>
      <c r="C33" s="38"/>
      <c r="D33" s="47"/>
      <c r="E33" s="48"/>
      <c r="F33" s="30"/>
      <c r="G33" s="49"/>
      <c r="H33" s="30"/>
      <c r="I33" s="50"/>
      <c r="J33" s="193" t="s">
        <v>227</v>
      </c>
      <c r="K33" s="194"/>
      <c r="L33" s="41">
        <f>UPPER(IF(OR(K33="a",K33="as"),J31,IF(OR(K33="b",K33="bs"),J35,)))</f>
      </c>
      <c r="M33" s="62"/>
      <c r="N33" s="59"/>
      <c r="O33" s="70"/>
      <c r="P33" s="32"/>
      <c r="Q33" s="58"/>
      <c r="R33" s="36"/>
    </row>
    <row r="34" spans="1:18" s="1" customFormat="1" ht="12.75" customHeight="1">
      <c r="A34" s="25">
        <v>15</v>
      </c>
      <c r="B34" s="26">
        <f>IF($D34="","",VLOOKUP($D34,'[1]男單35'!$A$7:$P$38,15))</f>
      </c>
      <c r="C34" s="26">
        <f>IF($D34="","",VLOOKUP($D34,'[1]男單35'!$A$7:$P$38,16))</f>
      </c>
      <c r="D34" s="27"/>
      <c r="E34" s="28" t="s">
        <v>143</v>
      </c>
      <c r="F34" s="26">
        <f>IF($D34="","",VLOOKUP($D34,'[1]男單35'!$A$7:$P$38,3))</f>
      </c>
      <c r="G34" s="26"/>
      <c r="H34" s="26">
        <f>IF($D34="","",VLOOKUP($D34,'[1]男單35'!$A$7:$P$38,4))</f>
      </c>
      <c r="I34" s="29"/>
      <c r="J34" s="193"/>
      <c r="K34" s="194"/>
      <c r="L34" s="45"/>
      <c r="M34" s="52"/>
      <c r="N34" s="59"/>
      <c r="O34" s="70"/>
      <c r="P34" s="32"/>
      <c r="Q34" s="58"/>
      <c r="R34" s="36"/>
    </row>
    <row r="35" spans="1:18" s="1" customFormat="1" ht="12" customHeight="1">
      <c r="A35" s="25"/>
      <c r="B35" s="38"/>
      <c r="C35" s="38"/>
      <c r="D35" s="38"/>
      <c r="E35" s="39"/>
      <c r="F35" s="39"/>
      <c r="G35" s="39"/>
      <c r="H35" s="39"/>
      <c r="I35" s="40"/>
      <c r="J35" s="41">
        <f>UPPER(IF(OR(I35="a",I35="as"),E34,IF(OR(I35="b",I35="bs"),E36,)))</f>
      </c>
      <c r="K35" s="54"/>
      <c r="L35" s="55"/>
      <c r="M35" s="52"/>
      <c r="N35" s="59"/>
      <c r="O35" s="70"/>
      <c r="P35" s="32"/>
      <c r="Q35" s="58"/>
      <c r="R35" s="36"/>
    </row>
    <row r="36" spans="1:18" s="1" customFormat="1" ht="12.75" customHeight="1">
      <c r="A36" s="25">
        <v>16</v>
      </c>
      <c r="B36" s="26">
        <v>7</v>
      </c>
      <c r="C36" s="26">
        <v>9</v>
      </c>
      <c r="D36" s="27">
        <v>7</v>
      </c>
      <c r="E36" s="28" t="str">
        <f>UPPER(IF($D36="","",VLOOKUP($D36,'[1]男單35'!$A$7:$P$38,2)))</f>
        <v>蔡坤洲</v>
      </c>
      <c r="F36" s="26"/>
      <c r="G36" s="26"/>
      <c r="H36" s="26" t="str">
        <f>IF($D36="","",VLOOKUP($D36,'[1]男單35'!$A$7:$P$38,4))</f>
        <v>雲林縣</v>
      </c>
      <c r="I36" s="29"/>
      <c r="J36" s="45"/>
      <c r="K36" s="30"/>
      <c r="L36" s="55"/>
      <c r="M36" s="52"/>
      <c r="N36" s="197" t="s">
        <v>144</v>
      </c>
      <c r="O36" s="197"/>
      <c r="P36" s="193" t="s">
        <v>509</v>
      </c>
      <c r="Q36" s="194"/>
      <c r="R36" s="36"/>
    </row>
    <row r="37" spans="1:18" s="1" customFormat="1" ht="9.75" customHeight="1">
      <c r="A37" s="25"/>
      <c r="B37" s="38"/>
      <c r="C37" s="38"/>
      <c r="D37" s="38"/>
      <c r="E37" s="48"/>
      <c r="F37" s="30"/>
      <c r="G37" s="49"/>
      <c r="H37" s="30"/>
      <c r="I37" s="50"/>
      <c r="J37" s="30"/>
      <c r="K37" s="30"/>
      <c r="L37" s="55"/>
      <c r="M37" s="63"/>
      <c r="N37" s="197"/>
      <c r="O37" s="197"/>
      <c r="P37" s="198"/>
      <c r="Q37" s="199"/>
      <c r="R37" s="36"/>
    </row>
    <row r="38" spans="1:18" s="1" customFormat="1" ht="12.75" customHeight="1">
      <c r="A38" s="25">
        <v>17</v>
      </c>
      <c r="B38" s="26">
        <v>5</v>
      </c>
      <c r="C38" s="26">
        <v>6</v>
      </c>
      <c r="D38" s="27">
        <v>5</v>
      </c>
      <c r="E38" s="28" t="str">
        <f>UPPER(IF($D38="","",VLOOKUP($D38,'[1]男單35'!$A$7:$P$38,2)))</f>
        <v>康順傅</v>
      </c>
      <c r="F38" s="26"/>
      <c r="G38" s="26"/>
      <c r="H38" s="26" t="str">
        <f>IF($D38="","",VLOOKUP($D38,'[1]男單35'!$A$7:$P$38,4))</f>
        <v>雲林縣</v>
      </c>
      <c r="I38" s="29"/>
      <c r="J38" s="30"/>
      <c r="K38" s="30"/>
      <c r="L38" s="30"/>
      <c r="M38" s="52"/>
      <c r="N38" s="197"/>
      <c r="O38" s="197"/>
      <c r="P38" s="71"/>
      <c r="Q38" s="72"/>
      <c r="R38" s="36"/>
    </row>
    <row r="39" spans="1:18" s="1" customFormat="1" ht="12" customHeight="1">
      <c r="A39" s="25"/>
      <c r="B39" s="38"/>
      <c r="C39" s="38"/>
      <c r="D39" s="38"/>
      <c r="E39" s="39"/>
      <c r="F39" s="39">
        <f>IF($D40="","",VLOOKUP($D40,'[1]男單35'!$A$7:$P$38,3))</f>
      </c>
      <c r="G39" s="39"/>
      <c r="H39" s="39"/>
      <c r="I39" s="40"/>
      <c r="J39" s="41">
        <f>UPPER(IF(OR(I39="a",I39="as"),E38,IF(OR(I39="b",I39="bs"),E40,)))</f>
      </c>
      <c r="K39" s="41"/>
      <c r="L39" s="30"/>
      <c r="M39" s="52"/>
      <c r="N39" s="32"/>
      <c r="O39" s="33"/>
      <c r="P39" s="32"/>
      <c r="Q39" s="58"/>
      <c r="R39" s="36"/>
    </row>
    <row r="40" spans="1:18" s="1" customFormat="1" ht="12.75" customHeight="1">
      <c r="A40" s="25">
        <v>18</v>
      </c>
      <c r="B40" s="26">
        <f>IF($D40="","",VLOOKUP($D40,'[1]男單35'!$A$7:$P$38,15))</f>
      </c>
      <c r="C40" s="26">
        <f>IF($D40="","",VLOOKUP($D40,'[1]男單35'!$A$7:$P$38,16))</f>
      </c>
      <c r="D40" s="27"/>
      <c r="E40" s="28" t="s">
        <v>143</v>
      </c>
      <c r="F40" s="26">
        <f>IF($D40="","",VLOOKUP($D40,'[1]男單35'!$A$7:$P$38,3))</f>
      </c>
      <c r="G40" s="26"/>
      <c r="H40" s="26">
        <f>IF($D40="","",VLOOKUP($D40,'[1]男單35'!$A$7:$P$38,4))</f>
      </c>
      <c r="I40" s="29"/>
      <c r="J40" s="45"/>
      <c r="K40" s="46"/>
      <c r="L40" s="30"/>
      <c r="M40" s="52"/>
      <c r="N40" s="32"/>
      <c r="O40" s="33"/>
      <c r="P40" s="32"/>
      <c r="Q40" s="58"/>
      <c r="R40" s="36"/>
    </row>
    <row r="41" spans="1:18" s="1" customFormat="1" ht="9.75" customHeight="1">
      <c r="A41" s="25"/>
      <c r="B41" s="38"/>
      <c r="C41" s="38"/>
      <c r="D41" s="47"/>
      <c r="E41" s="48"/>
      <c r="F41" s="30"/>
      <c r="G41" s="49"/>
      <c r="H41" s="30"/>
      <c r="I41" s="50"/>
      <c r="J41" s="193" t="s">
        <v>228</v>
      </c>
      <c r="K41" s="194"/>
      <c r="L41" s="41">
        <f>UPPER(IF(OR(K41="a",K41="as"),J39,IF(OR(K41="b",K41="bs"),J43,)))</f>
      </c>
      <c r="M41" s="51"/>
      <c r="N41" s="32"/>
      <c r="O41" s="33"/>
      <c r="P41" s="32"/>
      <c r="Q41" s="58"/>
      <c r="R41" s="36"/>
    </row>
    <row r="42" spans="1:18" s="1" customFormat="1" ht="12.75" customHeight="1">
      <c r="A42" s="25">
        <v>19</v>
      </c>
      <c r="B42" s="26"/>
      <c r="C42" s="26"/>
      <c r="D42" s="27">
        <v>14</v>
      </c>
      <c r="E42" s="28" t="str">
        <f>UPPER(IF($D42="","",VLOOKUP($D42,'[1]男單35'!$A$7:$P$38,2)))</f>
        <v>江岳峻</v>
      </c>
      <c r="F42" s="26"/>
      <c r="G42" s="26"/>
      <c r="H42" s="26" t="str">
        <f>IF($D42="","",VLOOKUP($D42,'[1]男單35'!$A$7:$P$38,4))</f>
        <v>台中市</v>
      </c>
      <c r="I42" s="29"/>
      <c r="J42" s="193"/>
      <c r="K42" s="194"/>
      <c r="L42" s="45"/>
      <c r="M42" s="53"/>
      <c r="N42" s="32"/>
      <c r="O42" s="33"/>
      <c r="P42" s="32"/>
      <c r="Q42" s="58"/>
      <c r="R42" s="36"/>
    </row>
    <row r="43" spans="1:18" s="1" customFormat="1" ht="12" customHeight="1">
      <c r="A43" s="25"/>
      <c r="B43" s="38"/>
      <c r="C43" s="38"/>
      <c r="D43" s="47"/>
      <c r="E43" s="195" t="s">
        <v>220</v>
      </c>
      <c r="F43" s="195"/>
      <c r="G43" s="195"/>
      <c r="H43" s="195"/>
      <c r="I43" s="196"/>
      <c r="J43" s="41">
        <f>UPPER(IF(OR(I43="a",I43="as"),E42,IF(OR(I43="b",I43="bs"),E44,)))</f>
      </c>
      <c r="K43" s="54"/>
      <c r="L43" s="55"/>
      <c r="M43" s="56"/>
      <c r="N43" s="32"/>
      <c r="O43" s="33"/>
      <c r="P43" s="32"/>
      <c r="Q43" s="58"/>
      <c r="R43" s="36"/>
    </row>
    <row r="44" spans="1:18" s="1" customFormat="1" ht="12.75" customHeight="1">
      <c r="A44" s="25">
        <v>20</v>
      </c>
      <c r="B44" s="26"/>
      <c r="C44" s="26"/>
      <c r="D44" s="27">
        <v>21</v>
      </c>
      <c r="E44" s="28" t="str">
        <f>UPPER(IF($D44="","",VLOOKUP($D44,'[1]男單35'!$A$7:$P$38,2)))</f>
        <v>姚秉伸</v>
      </c>
      <c r="F44" s="26"/>
      <c r="G44" s="26"/>
      <c r="H44" s="26" t="str">
        <f>IF($D44="","",VLOOKUP($D44,'[1]男單35'!$A$7:$P$38,4))</f>
        <v>彰化縣</v>
      </c>
      <c r="I44" s="29"/>
      <c r="J44" s="45"/>
      <c r="K44" s="30"/>
      <c r="L44" s="193" t="s">
        <v>234</v>
      </c>
      <c r="M44" s="194"/>
      <c r="N44" s="32"/>
      <c r="O44" s="33"/>
      <c r="P44" s="32"/>
      <c r="Q44" s="58"/>
      <c r="R44" s="36"/>
    </row>
    <row r="45" spans="1:18" s="1" customFormat="1" ht="9.75" customHeight="1">
      <c r="A45" s="25"/>
      <c r="B45" s="38"/>
      <c r="C45" s="38"/>
      <c r="D45" s="47"/>
      <c r="E45" s="48"/>
      <c r="F45" s="30"/>
      <c r="G45" s="49"/>
      <c r="H45" s="30"/>
      <c r="I45" s="50"/>
      <c r="J45" s="30"/>
      <c r="K45" s="30"/>
      <c r="L45" s="193"/>
      <c r="M45" s="194"/>
      <c r="N45" s="41">
        <f>UPPER(IF(OR(M45="a",M45="as"),L41,IF(OR(M45="b",M45="bs"),L49,)))</f>
      </c>
      <c r="O45" s="64"/>
      <c r="P45" s="32"/>
      <c r="Q45" s="58"/>
      <c r="R45" s="36"/>
    </row>
    <row r="46" spans="1:18" s="1" customFormat="1" ht="12.75" customHeight="1">
      <c r="A46" s="25">
        <v>21</v>
      </c>
      <c r="B46" s="26"/>
      <c r="C46" s="26"/>
      <c r="D46" s="27">
        <v>22</v>
      </c>
      <c r="E46" s="28" t="str">
        <f>UPPER(IF($D46="","",VLOOKUP($D46,'[1]男單35'!$A$7:$P$38,2)))</f>
        <v>周至良</v>
      </c>
      <c r="F46" s="26"/>
      <c r="G46" s="26"/>
      <c r="H46" s="26" t="str">
        <f>IF($D46="","",VLOOKUP($D46,'[1]男單35'!$A$7:$P$38,4))</f>
        <v>台中市</v>
      </c>
      <c r="I46" s="57"/>
      <c r="J46" s="30"/>
      <c r="K46" s="30"/>
      <c r="L46" s="193"/>
      <c r="M46" s="194"/>
      <c r="N46" s="45"/>
      <c r="O46" s="58"/>
      <c r="P46" s="32"/>
      <c r="Q46" s="58"/>
      <c r="R46" s="36"/>
    </row>
    <row r="47" spans="1:18" s="1" customFormat="1" ht="12" customHeight="1">
      <c r="A47" s="25"/>
      <c r="B47" s="38"/>
      <c r="C47" s="38"/>
      <c r="D47" s="47"/>
      <c r="E47" s="195" t="s">
        <v>221</v>
      </c>
      <c r="F47" s="195"/>
      <c r="G47" s="195"/>
      <c r="H47" s="195"/>
      <c r="I47" s="196"/>
      <c r="J47" s="65">
        <f>UPPER(IF(OR(I47="a",I47="as"),E46,IF(OR(I47="b",I47="bs"),E48,)))</f>
      </c>
      <c r="K47" s="41"/>
      <c r="L47" s="193"/>
      <c r="M47" s="194"/>
      <c r="N47" s="59"/>
      <c r="O47" s="58"/>
      <c r="P47" s="32"/>
      <c r="Q47" s="58"/>
      <c r="R47" s="36"/>
    </row>
    <row r="48" spans="1:18" s="1" customFormat="1" ht="12.75" customHeight="1">
      <c r="A48" s="25">
        <v>22</v>
      </c>
      <c r="B48" s="26"/>
      <c r="C48" s="26"/>
      <c r="D48" s="27">
        <v>12</v>
      </c>
      <c r="E48" s="28" t="str">
        <f>UPPER(IF($D48="","",VLOOKUP($D48,'[1]男單35'!$A$7:$P$38,2)))</f>
        <v>曾顗瑞</v>
      </c>
      <c r="F48" s="26"/>
      <c r="G48" s="26"/>
      <c r="H48" s="26" t="str">
        <f>IF($D48="","",VLOOKUP($D48,'[1]男單35'!$A$7:$P$38,4))</f>
        <v>台中市</v>
      </c>
      <c r="I48" s="29"/>
      <c r="J48" s="67"/>
      <c r="K48" s="46"/>
      <c r="L48" s="30"/>
      <c r="M48" s="56"/>
      <c r="N48" s="59"/>
      <c r="O48" s="58"/>
      <c r="P48" s="32"/>
      <c r="Q48" s="58"/>
      <c r="R48" s="36"/>
    </row>
    <row r="49" spans="1:18" s="1" customFormat="1" ht="9.75" customHeight="1">
      <c r="A49" s="25"/>
      <c r="B49" s="38"/>
      <c r="C49" s="38"/>
      <c r="D49" s="47"/>
      <c r="E49" s="48"/>
      <c r="F49" s="30"/>
      <c r="G49" s="49"/>
      <c r="H49" s="30"/>
      <c r="I49" s="50"/>
      <c r="J49" s="193" t="s">
        <v>229</v>
      </c>
      <c r="K49" s="194"/>
      <c r="L49" s="41">
        <f>UPPER(IF(OR(K49="a",K49="as"),J47,IF(OR(K49="b",K49="bs"),J51,)))</f>
      </c>
      <c r="M49" s="62"/>
      <c r="N49" s="59"/>
      <c r="O49" s="58"/>
      <c r="P49" s="32"/>
      <c r="Q49" s="58"/>
      <c r="R49" s="36"/>
    </row>
    <row r="50" spans="1:18" s="1" customFormat="1" ht="12.75" customHeight="1">
      <c r="A50" s="25">
        <v>23</v>
      </c>
      <c r="B50" s="26">
        <f>IF($D50="","",VLOOKUP($D50,'[1]男單35'!$A$7:$P$38,15))</f>
      </c>
      <c r="C50" s="26">
        <f>IF($D50="","",VLOOKUP($D50,'[1]男單35'!$A$7:$P$38,16))</f>
      </c>
      <c r="D50" s="27"/>
      <c r="E50" s="28" t="s">
        <v>143</v>
      </c>
      <c r="F50" s="26">
        <f>IF($D50="","",VLOOKUP($D50,'[1]男單35'!$A$7:$P$38,3))</f>
      </c>
      <c r="G50" s="26"/>
      <c r="H50" s="26">
        <f>IF($D50="","",VLOOKUP($D50,'[1]男單35'!$A$7:$P$38,4))</f>
      </c>
      <c r="I50" s="29"/>
      <c r="J50" s="193"/>
      <c r="K50" s="194"/>
      <c r="L50" s="45"/>
      <c r="M50" s="52"/>
      <c r="N50" s="59"/>
      <c r="O50" s="58"/>
      <c r="P50" s="32"/>
      <c r="Q50" s="58"/>
      <c r="R50" s="36"/>
    </row>
    <row r="51" spans="1:18" s="1" customFormat="1" ht="12" customHeight="1">
      <c r="A51" s="25"/>
      <c r="B51" s="38"/>
      <c r="C51" s="38"/>
      <c r="D51" s="38"/>
      <c r="E51" s="39"/>
      <c r="F51" s="39"/>
      <c r="G51" s="39"/>
      <c r="H51" s="39"/>
      <c r="I51" s="40"/>
      <c r="J51" s="41">
        <f>UPPER(IF(OR(I51="a",I51="as"),E50,IF(OR(I51="b",I51="bs"),E52,)))</f>
      </c>
      <c r="K51" s="54"/>
      <c r="L51" s="55"/>
      <c r="M51" s="52"/>
      <c r="N51" s="59"/>
      <c r="O51" s="58"/>
      <c r="P51" s="32"/>
      <c r="Q51" s="58"/>
      <c r="R51" s="36"/>
    </row>
    <row r="52" spans="1:18" s="1" customFormat="1" ht="12.75" customHeight="1">
      <c r="A52" s="25">
        <v>24</v>
      </c>
      <c r="B52" s="26">
        <v>3</v>
      </c>
      <c r="C52" s="26">
        <v>3</v>
      </c>
      <c r="D52" s="27">
        <v>3</v>
      </c>
      <c r="E52" s="28" t="str">
        <f>UPPER(IF($D52="","",VLOOKUP($D52,'[1]男單35'!$A$7:$P$38,2)))</f>
        <v>蔡政翰</v>
      </c>
      <c r="F52" s="26"/>
      <c r="G52" s="26"/>
      <c r="H52" s="26" t="str">
        <f>IF($D52="","",VLOOKUP($D52,'[1]男單35'!$A$7:$P$38,4))</f>
        <v>台南市</v>
      </c>
      <c r="I52" s="29"/>
      <c r="J52" s="45"/>
      <c r="K52" s="30"/>
      <c r="L52" s="55"/>
      <c r="M52" s="52"/>
      <c r="N52" s="193" t="s">
        <v>508</v>
      </c>
      <c r="O52" s="194"/>
      <c r="P52" s="32"/>
      <c r="Q52" s="58"/>
      <c r="R52" s="36"/>
    </row>
    <row r="53" spans="1:18" s="1" customFormat="1" ht="9.75" customHeight="1">
      <c r="A53" s="25"/>
      <c r="B53" s="38"/>
      <c r="C53" s="38"/>
      <c r="D53" s="38"/>
      <c r="E53" s="48"/>
      <c r="F53" s="30"/>
      <c r="G53" s="49"/>
      <c r="H53" s="30"/>
      <c r="I53" s="50"/>
      <c r="J53" s="30"/>
      <c r="K53" s="30"/>
      <c r="L53" s="55"/>
      <c r="M53" s="63"/>
      <c r="N53" s="193"/>
      <c r="O53" s="194"/>
      <c r="P53" s="41">
        <f>UPPER(IF(OR(O53="a",O53="as"),N45,IF(OR(O53="b",O53="bs"),N61,)))</f>
      </c>
      <c r="Q53" s="69"/>
      <c r="R53" s="36"/>
    </row>
    <row r="54" spans="1:18" s="1" customFormat="1" ht="12.75" customHeight="1">
      <c r="A54" s="25">
        <v>25</v>
      </c>
      <c r="B54" s="26">
        <v>8</v>
      </c>
      <c r="C54" s="26">
        <v>9</v>
      </c>
      <c r="D54" s="27">
        <v>8</v>
      </c>
      <c r="E54" s="28" t="str">
        <f>UPPER(IF($D54="","",VLOOKUP($D54,'[1]男單35'!$A$7:$P$38,2)))</f>
        <v>林宏哲</v>
      </c>
      <c r="F54" s="26"/>
      <c r="G54" s="26"/>
      <c r="H54" s="26" t="str">
        <f>IF($D54="","",VLOOKUP($D54,'[1]男單35'!$A$7:$P$38,4))</f>
        <v>台中市</v>
      </c>
      <c r="I54" s="29"/>
      <c r="J54" s="30"/>
      <c r="K54" s="30"/>
      <c r="L54" s="30"/>
      <c r="M54" s="52"/>
      <c r="N54" s="193"/>
      <c r="O54" s="194"/>
      <c r="P54" s="45"/>
      <c r="Q54" s="73"/>
      <c r="R54" s="36"/>
    </row>
    <row r="55" spans="1:18" s="1" customFormat="1" ht="12" customHeight="1">
      <c r="A55" s="25"/>
      <c r="B55" s="38"/>
      <c r="C55" s="38"/>
      <c r="D55" s="38"/>
      <c r="E55" s="39"/>
      <c r="F55" s="39">
        <f>IF($D56="","",VLOOKUP($D56,'[1]男單35'!$A$7:$P$38,3))</f>
      </c>
      <c r="G55" s="39"/>
      <c r="H55" s="39"/>
      <c r="I55" s="40"/>
      <c r="J55" s="41">
        <f>UPPER(IF(OR(I55="a",I55="as"),E54,IF(OR(I55="b",I55="bs"),E56,)))</f>
      </c>
      <c r="K55" s="41"/>
      <c r="L55" s="30"/>
      <c r="M55" s="52"/>
      <c r="N55" s="193"/>
      <c r="O55" s="194"/>
      <c r="P55" s="32"/>
      <c r="Q55" s="70"/>
      <c r="R55" s="36"/>
    </row>
    <row r="56" spans="1:18" s="1" customFormat="1" ht="12.75" customHeight="1">
      <c r="A56" s="25">
        <v>26</v>
      </c>
      <c r="B56" s="26">
        <f>IF($D56="","",VLOOKUP($D56,'[1]男單35'!$A$7:$P$38,15))</f>
      </c>
      <c r="C56" s="26">
        <f>IF($D56="","",VLOOKUP($D56,'[1]男單35'!$A$7:$P$38,16))</f>
      </c>
      <c r="D56" s="27"/>
      <c r="E56" s="28" t="s">
        <v>143</v>
      </c>
      <c r="F56" s="26">
        <f>IF($D56="","",VLOOKUP($D56,'[1]男單35'!$A$7:$P$38,3))</f>
      </c>
      <c r="G56" s="26"/>
      <c r="H56" s="26">
        <f>IF($D56="","",VLOOKUP($D56,'[1]男單35'!$A$7:$P$38,4))</f>
      </c>
      <c r="I56" s="29"/>
      <c r="J56" s="45"/>
      <c r="K56" s="46"/>
      <c r="L56" s="30"/>
      <c r="M56" s="52"/>
      <c r="N56" s="32"/>
      <c r="O56" s="58"/>
      <c r="P56" s="32"/>
      <c r="Q56" s="70"/>
      <c r="R56" s="36"/>
    </row>
    <row r="57" spans="1:18" s="1" customFormat="1" ht="9.75" customHeight="1">
      <c r="A57" s="25"/>
      <c r="B57" s="38"/>
      <c r="C57" s="38"/>
      <c r="D57" s="47"/>
      <c r="E57" s="48"/>
      <c r="F57" s="30"/>
      <c r="G57" s="49"/>
      <c r="H57" s="30"/>
      <c r="I57" s="50"/>
      <c r="J57" s="193" t="s">
        <v>230</v>
      </c>
      <c r="K57" s="194"/>
      <c r="L57" s="41">
        <f>UPPER(IF(OR(K57="a",K57="as"),J55,IF(OR(K57="b",K57="bs"),J59,)))</f>
      </c>
      <c r="M57" s="51"/>
      <c r="N57" s="32"/>
      <c r="O57" s="58"/>
      <c r="P57" s="32"/>
      <c r="Q57" s="70"/>
      <c r="R57" s="36"/>
    </row>
    <row r="58" spans="1:18" s="1" customFormat="1" ht="12.75" customHeight="1">
      <c r="A58" s="25">
        <v>27</v>
      </c>
      <c r="B58" s="26"/>
      <c r="C58" s="26"/>
      <c r="D58" s="27">
        <v>13</v>
      </c>
      <c r="E58" s="28" t="str">
        <f>UPPER(IF($D58="","",VLOOKUP($D58,'[1]男單35'!$A$7:$P$38,2)))</f>
        <v>潘逸帆</v>
      </c>
      <c r="F58" s="26"/>
      <c r="G58" s="26"/>
      <c r="H58" s="26" t="str">
        <f>IF($D58="","",VLOOKUP($D58,'[1]男單35'!$A$7:$P$38,4))</f>
        <v>台中市</v>
      </c>
      <c r="I58" s="29"/>
      <c r="J58" s="193"/>
      <c r="K58" s="194"/>
      <c r="L58" s="45"/>
      <c r="M58" s="53"/>
      <c r="N58" s="32"/>
      <c r="O58" s="58"/>
      <c r="P58" s="32"/>
      <c r="Q58" s="70"/>
      <c r="R58" s="74"/>
    </row>
    <row r="59" spans="1:18" s="1" customFormat="1" ht="12" customHeight="1">
      <c r="A59" s="25"/>
      <c r="B59" s="38"/>
      <c r="C59" s="38"/>
      <c r="D59" s="47"/>
      <c r="E59" s="195" t="s">
        <v>222</v>
      </c>
      <c r="F59" s="195"/>
      <c r="G59" s="195"/>
      <c r="H59" s="195"/>
      <c r="I59" s="196"/>
      <c r="J59" s="65">
        <f>UPPER(IF(OR(I59="a",I59="as"),E58,IF(OR(I59="b",I59="bs"),E60,)))</f>
      </c>
      <c r="K59" s="54"/>
      <c r="L59" s="55"/>
      <c r="M59" s="56"/>
      <c r="N59" s="32"/>
      <c r="O59" s="58"/>
      <c r="P59" s="32"/>
      <c r="Q59" s="70"/>
      <c r="R59" s="36"/>
    </row>
    <row r="60" spans="1:18" s="1" customFormat="1" ht="12.75" customHeight="1">
      <c r="A60" s="25">
        <v>28</v>
      </c>
      <c r="B60" s="26"/>
      <c r="C60" s="26"/>
      <c r="D60" s="27">
        <v>19</v>
      </c>
      <c r="E60" s="28" t="str">
        <f>UPPER(IF($D60="","",VLOOKUP($D60,'[1]男單35'!$A$7:$P$38,2)))</f>
        <v>蔡永民</v>
      </c>
      <c r="F60" s="26"/>
      <c r="G60" s="26"/>
      <c r="H60" s="26" t="str">
        <f>IF($D60="","",VLOOKUP($D60,'[1]男單35'!$A$7:$P$38,4))</f>
        <v>台中市</v>
      </c>
      <c r="I60" s="29"/>
      <c r="J60" s="67"/>
      <c r="K60" s="30"/>
      <c r="L60" s="193" t="s">
        <v>235</v>
      </c>
      <c r="M60" s="194"/>
      <c r="N60" s="32"/>
      <c r="O60" s="58"/>
      <c r="P60" s="32"/>
      <c r="Q60" s="70"/>
      <c r="R60" s="36"/>
    </row>
    <row r="61" spans="1:18" s="1" customFormat="1" ht="9.75" customHeight="1">
      <c r="A61" s="25"/>
      <c r="B61" s="38"/>
      <c r="C61" s="38"/>
      <c r="D61" s="47"/>
      <c r="E61" s="48"/>
      <c r="F61" s="30"/>
      <c r="G61" s="49"/>
      <c r="H61" s="30"/>
      <c r="I61" s="50"/>
      <c r="J61" s="30"/>
      <c r="K61" s="30"/>
      <c r="L61" s="193"/>
      <c r="M61" s="194"/>
      <c r="N61" s="41">
        <f>UPPER(IF(OR(M61="a",M61="as"),L57,IF(OR(M61="b",M61="bs"),L65,)))</f>
      </c>
      <c r="O61" s="69"/>
      <c r="P61" s="32"/>
      <c r="Q61" s="70"/>
      <c r="R61" s="36"/>
    </row>
    <row r="62" spans="1:18" s="1" customFormat="1" ht="12.75" customHeight="1">
      <c r="A62" s="25">
        <v>29</v>
      </c>
      <c r="B62" s="26"/>
      <c r="C62" s="26"/>
      <c r="D62" s="27">
        <v>10</v>
      </c>
      <c r="E62" s="28" t="str">
        <f>UPPER(IF($D62="","",VLOOKUP($D62,'[1]男單35'!$A$7:$P$38,2)))</f>
        <v>洪振傑</v>
      </c>
      <c r="F62" s="26"/>
      <c r="G62" s="26"/>
      <c r="H62" s="26" t="str">
        <f>IF($D62="","",VLOOKUP($D62,'[1]男單35'!$A$7:$P$38,4))</f>
        <v>台北市</v>
      </c>
      <c r="I62" s="57"/>
      <c r="J62" s="30"/>
      <c r="K62" s="30"/>
      <c r="L62" s="193"/>
      <c r="M62" s="194"/>
      <c r="N62" s="45"/>
      <c r="O62" s="63"/>
      <c r="P62" s="34"/>
      <c r="Q62" s="35"/>
      <c r="R62" s="36"/>
    </row>
    <row r="63" spans="1:18" s="1" customFormat="1" ht="12" customHeight="1">
      <c r="A63" s="25"/>
      <c r="B63" s="38"/>
      <c r="C63" s="38"/>
      <c r="D63" s="47"/>
      <c r="E63" s="195" t="s">
        <v>223</v>
      </c>
      <c r="F63" s="195"/>
      <c r="G63" s="195"/>
      <c r="H63" s="195"/>
      <c r="I63" s="196"/>
      <c r="J63" s="41">
        <f>UPPER(IF(OR(I63="a",I63="as"),E62,IF(OR(I63="b",I63="bs"),E64,)))</f>
      </c>
      <c r="K63" s="41"/>
      <c r="L63" s="193"/>
      <c r="M63" s="194"/>
      <c r="N63" s="52"/>
      <c r="O63" s="63"/>
      <c r="P63" s="34"/>
      <c r="Q63" s="35"/>
      <c r="R63" s="36"/>
    </row>
    <row r="64" spans="1:18" s="1" customFormat="1" ht="12.75" customHeight="1">
      <c r="A64" s="25">
        <v>30</v>
      </c>
      <c r="B64" s="26"/>
      <c r="C64" s="26"/>
      <c r="D64" s="27">
        <v>20</v>
      </c>
      <c r="E64" s="28" t="str">
        <f>UPPER(IF($D64="","",VLOOKUP($D64,'[1]男單35'!$A$7:$P$38,2)))</f>
        <v>李冠賢</v>
      </c>
      <c r="F64" s="26"/>
      <c r="G64" s="26"/>
      <c r="H64" s="26" t="str">
        <f>IF($D64="","",VLOOKUP($D64,'[1]男單35'!$A$7:$P$38,4))</f>
        <v>台中市</v>
      </c>
      <c r="I64" s="29"/>
      <c r="J64" s="45"/>
      <c r="K64" s="46"/>
      <c r="L64" s="30"/>
      <c r="M64" s="56"/>
      <c r="N64" s="52"/>
      <c r="O64" s="63"/>
      <c r="P64" s="34"/>
      <c r="Q64" s="35"/>
      <c r="R64" s="36"/>
    </row>
    <row r="65" spans="1:18" s="1" customFormat="1" ht="9.75" customHeight="1">
      <c r="A65" s="25"/>
      <c r="B65" s="38"/>
      <c r="C65" s="38"/>
      <c r="D65" s="47"/>
      <c r="E65" s="48"/>
      <c r="F65" s="30"/>
      <c r="G65" s="49"/>
      <c r="H65" s="30"/>
      <c r="I65" s="50"/>
      <c r="J65" s="193" t="s">
        <v>231</v>
      </c>
      <c r="K65" s="194"/>
      <c r="L65" s="41">
        <f>UPPER(IF(OR(K65="a",K65="as"),J63,IF(OR(K65="b",K65="bs"),J67,)))</f>
      </c>
      <c r="M65" s="62"/>
      <c r="N65" s="52"/>
      <c r="O65" s="63"/>
      <c r="P65" s="34"/>
      <c r="Q65" s="35"/>
      <c r="R65" s="36"/>
    </row>
    <row r="66" spans="1:18" s="1" customFormat="1" ht="12.75" customHeight="1">
      <c r="A66" s="25">
        <v>31</v>
      </c>
      <c r="B66" s="26">
        <f>IF($D66="","",VLOOKUP($D66,'[1]男單35'!$A$7:$P$38,15))</f>
      </c>
      <c r="C66" s="26">
        <f>IF($D66="","",VLOOKUP($D66,'[1]男單35'!$A$7:$P$38,16))</f>
      </c>
      <c r="D66" s="27"/>
      <c r="E66" s="28" t="s">
        <v>18</v>
      </c>
      <c r="F66" s="26">
        <f>IF($D66="","",VLOOKUP($D66,'[1]男單35'!$A$7:$P$38,3))</f>
      </c>
      <c r="G66" s="26"/>
      <c r="H66" s="26">
        <f>IF($D66="","",VLOOKUP($D66,'[1]男單35'!$A$7:$P$38,4))</f>
      </c>
      <c r="I66" s="29"/>
      <c r="J66" s="193"/>
      <c r="K66" s="194"/>
      <c r="L66" s="45"/>
      <c r="M66" s="52"/>
      <c r="N66" s="52"/>
      <c r="O66" s="52"/>
      <c r="P66" s="34"/>
      <c r="Q66" s="35"/>
      <c r="R66" s="36"/>
    </row>
    <row r="67" spans="1:18" s="1" customFormat="1" ht="12" customHeight="1">
      <c r="A67" s="25"/>
      <c r="B67" s="38"/>
      <c r="C67" s="38"/>
      <c r="D67" s="38"/>
      <c r="E67" s="39"/>
      <c r="F67" s="39"/>
      <c r="G67" s="39"/>
      <c r="H67" s="39"/>
      <c r="I67" s="40"/>
      <c r="J67" s="41">
        <f>UPPER(IF(OR(I67="a",I67="as"),E66,IF(OR(I67="b",I67="bs"),E68,)))</f>
      </c>
      <c r="K67" s="54"/>
      <c r="L67" s="55"/>
      <c r="M67" s="52"/>
      <c r="N67" s="52"/>
      <c r="O67" s="52"/>
      <c r="P67" s="34"/>
      <c r="Q67" s="35"/>
      <c r="R67" s="36"/>
    </row>
    <row r="68" spans="1:18" s="1" customFormat="1" ht="12.75" customHeight="1">
      <c r="A68" s="25">
        <v>32</v>
      </c>
      <c r="B68" s="26">
        <v>2</v>
      </c>
      <c r="C68" s="26">
        <v>2</v>
      </c>
      <c r="D68" s="27">
        <v>2</v>
      </c>
      <c r="E68" s="28" t="str">
        <f>UPPER(IF($D68="","",VLOOKUP($D68,'[1]男單35'!$A$7:$P$38,2)))</f>
        <v>林秉豐</v>
      </c>
      <c r="F68" s="26"/>
      <c r="G68" s="26"/>
      <c r="H68" s="26" t="str">
        <f>IF($D68="","",VLOOKUP($D68,'[1]男單35'!$A$7:$P$38,4))</f>
        <v>台中市</v>
      </c>
      <c r="I68" s="29"/>
      <c r="J68" s="45"/>
      <c r="K68" s="30"/>
      <c r="L68" s="55"/>
      <c r="M68" s="55"/>
      <c r="N68" s="59"/>
      <c r="O68" s="70"/>
      <c r="P68" s="34"/>
      <c r="Q68" s="35"/>
      <c r="R68" s="36"/>
    </row>
    <row r="69" ht="16.5">
      <c r="E69" s="78"/>
    </row>
    <row r="70" ht="16.5">
      <c r="E70" s="78"/>
    </row>
    <row r="71" ht="16.5">
      <c r="E71" s="78"/>
    </row>
    <row r="72" ht="16.5">
      <c r="E72" s="78"/>
    </row>
    <row r="73" ht="16.5">
      <c r="E73" s="78"/>
    </row>
    <row r="74" ht="16.5">
      <c r="E74" s="78"/>
    </row>
    <row r="75" ht="16.5">
      <c r="E75" s="78"/>
    </row>
    <row r="76" ht="16.5">
      <c r="E76" s="78"/>
    </row>
    <row r="77" ht="16.5">
      <c r="E77" s="78"/>
    </row>
    <row r="78" ht="16.5">
      <c r="E78" s="78"/>
    </row>
    <row r="79" ht="16.5">
      <c r="E79" s="78"/>
    </row>
    <row r="80" ht="16.5">
      <c r="E80" s="78"/>
    </row>
    <row r="81" ht="16.5">
      <c r="E81" s="78"/>
    </row>
    <row r="82" ht="16.5">
      <c r="E82" s="78"/>
    </row>
    <row r="83" ht="16.5">
      <c r="E83" s="78"/>
    </row>
    <row r="84" ht="16.5">
      <c r="E84" s="78"/>
    </row>
    <row r="85" ht="16.5">
      <c r="E85" s="78"/>
    </row>
    <row r="86" ht="16.5">
      <c r="E86" s="78"/>
    </row>
    <row r="87" ht="16.5">
      <c r="E87" s="78"/>
    </row>
    <row r="88" ht="16.5">
      <c r="E88" s="78"/>
    </row>
    <row r="89" ht="16.5">
      <c r="E89" s="78"/>
    </row>
    <row r="90" ht="16.5">
      <c r="E90" s="78"/>
    </row>
    <row r="91" ht="16.5">
      <c r="E91" s="78"/>
    </row>
    <row r="92" ht="16.5">
      <c r="E92" s="78"/>
    </row>
    <row r="93" ht="16.5">
      <c r="E93" s="78"/>
    </row>
    <row r="94" ht="16.5">
      <c r="E94" s="78"/>
    </row>
    <row r="95" ht="16.5">
      <c r="E95" s="78"/>
    </row>
    <row r="96" ht="16.5">
      <c r="E96" s="78"/>
    </row>
    <row r="97" ht="16.5">
      <c r="E97" s="78"/>
    </row>
    <row r="98" ht="16.5">
      <c r="E98" s="78"/>
    </row>
    <row r="99" ht="16.5">
      <c r="E99" s="78"/>
    </row>
    <row r="100" ht="16.5">
      <c r="E100" s="78"/>
    </row>
    <row r="101" ht="16.5">
      <c r="E101" s="78"/>
    </row>
    <row r="102" ht="16.5">
      <c r="E102" s="78"/>
    </row>
    <row r="103" ht="16.5">
      <c r="E103" s="78"/>
    </row>
    <row r="104" ht="16.5">
      <c r="E104" s="78"/>
    </row>
    <row r="105" ht="16.5">
      <c r="E105" s="78"/>
    </row>
    <row r="106" ht="16.5">
      <c r="E106" s="78"/>
    </row>
    <row r="107" ht="16.5">
      <c r="E107" s="78"/>
    </row>
    <row r="108" ht="16.5">
      <c r="E108" s="78"/>
    </row>
    <row r="109" ht="16.5">
      <c r="E109" s="78"/>
    </row>
    <row r="110" ht="16.5">
      <c r="E110" s="78"/>
    </row>
    <row r="111" ht="16.5">
      <c r="E111" s="78"/>
    </row>
    <row r="112" ht="16.5">
      <c r="E112" s="78"/>
    </row>
    <row r="113" ht="16.5">
      <c r="E113" s="78"/>
    </row>
    <row r="114" ht="16.5">
      <c r="E114" s="78"/>
    </row>
    <row r="115" ht="16.5">
      <c r="E115" s="78"/>
    </row>
    <row r="116" ht="16.5">
      <c r="E116" s="78"/>
    </row>
    <row r="117" ht="16.5">
      <c r="E117" s="78"/>
    </row>
    <row r="118" ht="16.5">
      <c r="E118" s="78"/>
    </row>
    <row r="119" ht="16.5">
      <c r="E119" s="78"/>
    </row>
    <row r="120" ht="16.5">
      <c r="E120" s="78"/>
    </row>
    <row r="121" ht="16.5">
      <c r="E121" s="78"/>
    </row>
    <row r="122" ht="16.5">
      <c r="E122" s="78"/>
    </row>
    <row r="123" ht="16.5">
      <c r="E123" s="78"/>
    </row>
    <row r="124" ht="16.5">
      <c r="E124" s="78"/>
    </row>
    <row r="125" ht="16.5">
      <c r="E125" s="78"/>
    </row>
    <row r="126" ht="16.5">
      <c r="E126" s="78"/>
    </row>
    <row r="127" ht="16.5">
      <c r="E127" s="78"/>
    </row>
    <row r="128" ht="16.5">
      <c r="E128" s="78"/>
    </row>
    <row r="129" ht="16.5">
      <c r="E129" s="78"/>
    </row>
    <row r="130" ht="16.5">
      <c r="E130" s="78"/>
    </row>
    <row r="131" ht="16.5">
      <c r="E131" s="78"/>
    </row>
    <row r="132" ht="16.5">
      <c r="E132" s="78"/>
    </row>
    <row r="133" ht="16.5">
      <c r="E133" s="78"/>
    </row>
    <row r="134" ht="16.5">
      <c r="E134" s="78"/>
    </row>
    <row r="135" ht="16.5">
      <c r="E135" s="78"/>
    </row>
    <row r="136" ht="16.5">
      <c r="E136" s="78"/>
    </row>
    <row r="137" ht="16.5">
      <c r="E137" s="78"/>
    </row>
    <row r="138" ht="16.5">
      <c r="E138" s="78"/>
    </row>
    <row r="139" ht="16.5">
      <c r="E139" s="78"/>
    </row>
    <row r="140" ht="16.5">
      <c r="E140" s="78"/>
    </row>
    <row r="141" ht="16.5">
      <c r="E141" s="78"/>
    </row>
    <row r="142" ht="16.5">
      <c r="E142" s="78"/>
    </row>
    <row r="143" ht="16.5">
      <c r="E143" s="78"/>
    </row>
    <row r="144" ht="16.5">
      <c r="E144" s="78"/>
    </row>
    <row r="145" ht="16.5">
      <c r="E145" s="78"/>
    </row>
    <row r="146" ht="16.5">
      <c r="E146" s="78"/>
    </row>
    <row r="147" ht="16.5">
      <c r="E147" s="78"/>
    </row>
    <row r="148" ht="16.5">
      <c r="E148" s="78"/>
    </row>
    <row r="149" ht="16.5">
      <c r="E149" s="78"/>
    </row>
    <row r="150" ht="16.5">
      <c r="E150" s="78"/>
    </row>
    <row r="151" ht="16.5">
      <c r="E151" s="78"/>
    </row>
    <row r="152" ht="16.5">
      <c r="E152" s="78"/>
    </row>
    <row r="153" ht="16.5">
      <c r="E153" s="78"/>
    </row>
    <row r="154" ht="16.5">
      <c r="E154" s="78"/>
    </row>
    <row r="155" ht="16.5">
      <c r="E155" s="78"/>
    </row>
    <row r="156" ht="16.5">
      <c r="E156" s="78"/>
    </row>
    <row r="157" ht="16.5">
      <c r="E157" s="78"/>
    </row>
    <row r="158" ht="16.5">
      <c r="E158" s="78"/>
    </row>
    <row r="159" ht="16.5">
      <c r="E159" s="78"/>
    </row>
    <row r="160" ht="16.5">
      <c r="E160" s="78"/>
    </row>
  </sheetData>
  <sheetProtection/>
  <mergeCells count="26">
    <mergeCell ref="E31:I31"/>
    <mergeCell ref="E27:I27"/>
    <mergeCell ref="E15:I15"/>
    <mergeCell ref="A1:P1"/>
    <mergeCell ref="P2:Q2"/>
    <mergeCell ref="P3:Q3"/>
    <mergeCell ref="J9:K10"/>
    <mergeCell ref="J17:K18"/>
    <mergeCell ref="L12:M15"/>
    <mergeCell ref="J25:K26"/>
    <mergeCell ref="J33:K34"/>
    <mergeCell ref="N36:O38"/>
    <mergeCell ref="P36:Q37"/>
    <mergeCell ref="L28:M31"/>
    <mergeCell ref="N20:O23"/>
    <mergeCell ref="J65:K66"/>
    <mergeCell ref="J41:K42"/>
    <mergeCell ref="J49:K50"/>
    <mergeCell ref="J57:K58"/>
    <mergeCell ref="L60:M63"/>
    <mergeCell ref="L44:M47"/>
    <mergeCell ref="N52:O55"/>
    <mergeCell ref="E63:I63"/>
    <mergeCell ref="E59:I59"/>
    <mergeCell ref="E47:I47"/>
    <mergeCell ref="E43:I43"/>
  </mergeCells>
  <conditionalFormatting sqref="G38 G54 G30 G10 G34 G14 G26 G18 G22 G42 G62 G46 G58 G50 G66 G6">
    <cfRule type="expression" priority="66" dxfId="1005" stopIfTrue="1">
      <formula>AND($D6&lt;9,$C6&gt;0)</formula>
    </cfRule>
  </conditionalFormatting>
  <conditionalFormatting sqref="D66 D64 D62 D12 D60 D14 D16 D20 D18 D22 D24 D26 D28 D30 D32 D36 D34 D38 D40 D42 D46 D48 D44 D50 D52 D54 D56 D58 D68">
    <cfRule type="expression" priority="65" dxfId="1006" stopIfTrue="1">
      <formula>AND($D12&lt;9,$C12&gt;0)</formula>
    </cfRule>
  </conditionalFormatting>
  <conditionalFormatting sqref="L9 L17 L25 L33 L41 L49 L57 L65 N13 N29 N45 N61 P21 P53">
    <cfRule type="expression" priority="63" dxfId="1005" stopIfTrue="1">
      <formula>K9="as"</formula>
    </cfRule>
    <cfRule type="expression" priority="64" dxfId="1005" stopIfTrue="1">
      <formula>K9="bs"</formula>
    </cfRule>
  </conditionalFormatting>
  <conditionalFormatting sqref="J7 J11 J15 J19 J23 J27 J31 J35 J39 J43 J47 J51 J55 J59 J63 J67">
    <cfRule type="expression" priority="61" dxfId="1005" stopIfTrue="1">
      <formula>I7="as"</formula>
    </cfRule>
    <cfRule type="expression" priority="62" dxfId="1005" stopIfTrue="1">
      <formula>I7="bs"</formula>
    </cfRule>
  </conditionalFormatting>
  <conditionalFormatting sqref="B6 B8 B10 B12 B14 B16 B18 B20 B22 B24 B26 B28 B30 B32 B34 B36 B38 B40 B42 B44 B46 B48 B50 B52 B54 B56 B58 B60 B62 B64 B66 B68">
    <cfRule type="cellIs" priority="59" dxfId="1007" operator="equal" stopIfTrue="1">
      <formula>"QA"</formula>
    </cfRule>
    <cfRule type="cellIs" priority="60" dxfId="1007" operator="equal" stopIfTrue="1">
      <formula>"DA"</formula>
    </cfRule>
  </conditionalFormatting>
  <conditionalFormatting sqref="D8 D10 D6">
    <cfRule type="expression" priority="58" dxfId="1006" stopIfTrue="1">
      <formula>$D6&lt;9</formula>
    </cfRule>
  </conditionalFormatting>
  <conditionalFormatting sqref="J9 J25 J33 J41 J49 J57 J65">
    <cfRule type="expression" priority="55" dxfId="1008" stopIfTrue="1">
      <formula>AND(#REF!="CU",J9="Umpire")</formula>
    </cfRule>
    <cfRule type="expression" priority="56" dxfId="1009" stopIfTrue="1">
      <formula>AND(#REF!="CU",J9&lt;&gt;"Umpire",K9&lt;&gt;"")</formula>
    </cfRule>
    <cfRule type="expression" priority="57" dxfId="1010" stopIfTrue="1">
      <formula>AND(#REF!="CU",J9&lt;&gt;"Umpire")</formula>
    </cfRule>
  </conditionalFormatting>
  <conditionalFormatting sqref="E6">
    <cfRule type="cellIs" priority="54" dxfId="1011" operator="equal" stopIfTrue="1">
      <formula>"Bye"</formula>
    </cfRule>
  </conditionalFormatting>
  <conditionalFormatting sqref="G12">
    <cfRule type="expression" priority="53" dxfId="1005" stopIfTrue="1">
      <formula>AND($D12&lt;9,$C12&gt;0)</formula>
    </cfRule>
  </conditionalFormatting>
  <conditionalFormatting sqref="D12">
    <cfRule type="expression" priority="52" dxfId="1006" stopIfTrue="1">
      <formula>$D12&lt;9</formula>
    </cfRule>
  </conditionalFormatting>
  <conditionalFormatting sqref="G16">
    <cfRule type="expression" priority="51" dxfId="1005" stopIfTrue="1">
      <formula>AND($D16&lt;9,$C16&gt;0)</formula>
    </cfRule>
  </conditionalFormatting>
  <conditionalFormatting sqref="G16">
    <cfRule type="expression" priority="50" dxfId="1005" stopIfTrue="1">
      <formula>AND($D16&lt;9,$C16&gt;0)</formula>
    </cfRule>
  </conditionalFormatting>
  <conditionalFormatting sqref="G20">
    <cfRule type="expression" priority="49" dxfId="1005" stopIfTrue="1">
      <formula>AND($D20&lt;9,$C20&gt;0)</formula>
    </cfRule>
  </conditionalFormatting>
  <conditionalFormatting sqref="G24">
    <cfRule type="expression" priority="48" dxfId="1005" stopIfTrue="1">
      <formula>AND($D24&lt;9,$C24&gt;0)</formula>
    </cfRule>
  </conditionalFormatting>
  <conditionalFormatting sqref="G28">
    <cfRule type="expression" priority="47" dxfId="1005" stopIfTrue="1">
      <formula>AND($D28&lt;9,$C28&gt;0)</formula>
    </cfRule>
  </conditionalFormatting>
  <conditionalFormatting sqref="G32">
    <cfRule type="expression" priority="46" dxfId="1005" stopIfTrue="1">
      <formula>AND($D32&lt;9,$C32&gt;0)</formula>
    </cfRule>
  </conditionalFormatting>
  <conditionalFormatting sqref="G36">
    <cfRule type="expression" priority="45" dxfId="1005" stopIfTrue="1">
      <formula>AND($D36&lt;9,$C36&gt;0)</formula>
    </cfRule>
  </conditionalFormatting>
  <conditionalFormatting sqref="G40">
    <cfRule type="expression" priority="44" dxfId="1005" stopIfTrue="1">
      <formula>AND($D40&lt;9,$C40&gt;0)</formula>
    </cfRule>
  </conditionalFormatting>
  <conditionalFormatting sqref="G44">
    <cfRule type="expression" priority="43" dxfId="1005" stopIfTrue="1">
      <formula>AND($D44&lt;9,$C44&gt;0)</formula>
    </cfRule>
  </conditionalFormatting>
  <conditionalFormatting sqref="G48">
    <cfRule type="expression" priority="42" dxfId="1005" stopIfTrue="1">
      <formula>AND($D48&lt;9,$C48&gt;0)</formula>
    </cfRule>
  </conditionalFormatting>
  <conditionalFormatting sqref="G52">
    <cfRule type="expression" priority="41" dxfId="1005" stopIfTrue="1">
      <formula>AND($D52&lt;9,$C52&gt;0)</formula>
    </cfRule>
  </conditionalFormatting>
  <conditionalFormatting sqref="G56">
    <cfRule type="expression" priority="40" dxfId="1005" stopIfTrue="1">
      <formula>AND($D56&lt;9,$C56&gt;0)</formula>
    </cfRule>
  </conditionalFormatting>
  <conditionalFormatting sqref="G60">
    <cfRule type="expression" priority="39" dxfId="1005" stopIfTrue="1">
      <formula>AND($D60&lt;9,$C60&gt;0)</formula>
    </cfRule>
  </conditionalFormatting>
  <conditionalFormatting sqref="G64">
    <cfRule type="expression" priority="38" dxfId="1005" stopIfTrue="1">
      <formula>AND($D64&lt;9,$C64&gt;0)</formula>
    </cfRule>
  </conditionalFormatting>
  <conditionalFormatting sqref="G68">
    <cfRule type="expression" priority="37" dxfId="1005" stopIfTrue="1">
      <formula>AND($D68&lt;9,$C68&gt;0)</formula>
    </cfRule>
  </conditionalFormatting>
  <conditionalFormatting sqref="G38 G54 G30 G10 G34 G14 G26 G18 G22 G42 G62 G46 G58 G50 G66 G6">
    <cfRule type="expression" priority="36" dxfId="1005" stopIfTrue="1">
      <formula>AND($D6&lt;9,$C6&gt;0)</formula>
    </cfRule>
  </conditionalFormatting>
  <conditionalFormatting sqref="D66 D64 D62 D12 D60 D14 D16 D20 D18 D22 D24 D26 D28 D30 D32 D36 D34 D38 D40 D42 D46 D48 D44 D50 D52 D54 D56 D58 D68">
    <cfRule type="expression" priority="35" dxfId="1006" stopIfTrue="1">
      <formula>AND($D12&lt;9,$C12&gt;0)</formula>
    </cfRule>
  </conditionalFormatting>
  <conditionalFormatting sqref="L9 L17 L25 L33 L41 L49 L57 L65 N13 N29 N45 N61 P21 P53">
    <cfRule type="expression" priority="33" dxfId="1005" stopIfTrue="1">
      <formula>K9="as"</formula>
    </cfRule>
    <cfRule type="expression" priority="34" dxfId="1005" stopIfTrue="1">
      <formula>K9="bs"</formula>
    </cfRule>
  </conditionalFormatting>
  <conditionalFormatting sqref="J7 J11 J15 J19 J23 J27 J31 J35 J39 J43 J47 J51 J55 J59 J63 J67">
    <cfRule type="expression" priority="31" dxfId="1005" stopIfTrue="1">
      <formula>I7="as"</formula>
    </cfRule>
    <cfRule type="expression" priority="32" dxfId="1005" stopIfTrue="1">
      <formula>I7="bs"</formula>
    </cfRule>
  </conditionalFormatting>
  <conditionalFormatting sqref="B6 B8 B10 B12 B14 B16 B18 B20 B22 B24 B26 B28 B30 B32 B34 B36 B38 B40 B42 B44 B46 B48 B50 B52 B54 B56 B58 B60 B62 B64 B66 B68">
    <cfRule type="cellIs" priority="29" dxfId="1007" operator="equal" stopIfTrue="1">
      <formula>"QA"</formula>
    </cfRule>
    <cfRule type="cellIs" priority="30" dxfId="1007" operator="equal" stopIfTrue="1">
      <formula>"DA"</formula>
    </cfRule>
  </conditionalFormatting>
  <conditionalFormatting sqref="D8 D10 D6">
    <cfRule type="expression" priority="28" dxfId="1006" stopIfTrue="1">
      <formula>$D6&lt;9</formula>
    </cfRule>
  </conditionalFormatting>
  <conditionalFormatting sqref="J9 J25 J33 J41 J49 J57 J65">
    <cfRule type="expression" priority="25" dxfId="1008" stopIfTrue="1">
      <formula>AND(#REF!="CU",J9="Umpire")</formula>
    </cfRule>
    <cfRule type="expression" priority="26" dxfId="1009" stopIfTrue="1">
      <formula>AND(#REF!="CU",J9&lt;&gt;"Umpire",K9&lt;&gt;"")</formula>
    </cfRule>
    <cfRule type="expression" priority="27" dxfId="1010" stopIfTrue="1">
      <formula>AND(#REF!="CU",J9&lt;&gt;"Umpire")</formula>
    </cfRule>
  </conditionalFormatting>
  <conditionalFormatting sqref="E6">
    <cfRule type="cellIs" priority="24" dxfId="1011" operator="equal" stopIfTrue="1">
      <formula>"Bye"</formula>
    </cfRule>
  </conditionalFormatting>
  <conditionalFormatting sqref="G12">
    <cfRule type="expression" priority="23" dxfId="1005" stopIfTrue="1">
      <formula>AND($D12&lt;9,$C12&gt;0)</formula>
    </cfRule>
  </conditionalFormatting>
  <conditionalFormatting sqref="D12">
    <cfRule type="expression" priority="22" dxfId="1006" stopIfTrue="1">
      <formula>$D12&lt;9</formula>
    </cfRule>
  </conditionalFormatting>
  <conditionalFormatting sqref="G16">
    <cfRule type="expression" priority="21" dxfId="1005" stopIfTrue="1">
      <formula>AND($D16&lt;9,$C16&gt;0)</formula>
    </cfRule>
  </conditionalFormatting>
  <conditionalFormatting sqref="G16">
    <cfRule type="expression" priority="20" dxfId="1005" stopIfTrue="1">
      <formula>AND($D16&lt;9,$C16&gt;0)</formula>
    </cfRule>
  </conditionalFormatting>
  <conditionalFormatting sqref="G20">
    <cfRule type="expression" priority="19" dxfId="1005" stopIfTrue="1">
      <formula>AND($D20&lt;9,$C20&gt;0)</formula>
    </cfRule>
  </conditionalFormatting>
  <conditionalFormatting sqref="G24">
    <cfRule type="expression" priority="18" dxfId="1005" stopIfTrue="1">
      <formula>AND($D24&lt;9,$C24&gt;0)</formula>
    </cfRule>
  </conditionalFormatting>
  <conditionalFormatting sqref="G28">
    <cfRule type="expression" priority="17" dxfId="1005" stopIfTrue="1">
      <formula>AND($D28&lt;9,$C28&gt;0)</formula>
    </cfRule>
  </conditionalFormatting>
  <conditionalFormatting sqref="G32">
    <cfRule type="expression" priority="16" dxfId="1005" stopIfTrue="1">
      <formula>AND($D32&lt;9,$C32&gt;0)</formula>
    </cfRule>
  </conditionalFormatting>
  <conditionalFormatting sqref="G36">
    <cfRule type="expression" priority="15" dxfId="1005" stopIfTrue="1">
      <formula>AND($D36&lt;9,$C36&gt;0)</formula>
    </cfRule>
  </conditionalFormatting>
  <conditionalFormatting sqref="G40">
    <cfRule type="expression" priority="14" dxfId="1005" stopIfTrue="1">
      <formula>AND($D40&lt;9,$C40&gt;0)</formula>
    </cfRule>
  </conditionalFormatting>
  <conditionalFormatting sqref="G44">
    <cfRule type="expression" priority="13" dxfId="1005" stopIfTrue="1">
      <formula>AND($D44&lt;9,$C44&gt;0)</formula>
    </cfRule>
  </conditionalFormatting>
  <conditionalFormatting sqref="G48">
    <cfRule type="expression" priority="12" dxfId="1005" stopIfTrue="1">
      <formula>AND($D48&lt;9,$C48&gt;0)</formula>
    </cfRule>
  </conditionalFormatting>
  <conditionalFormatting sqref="G52">
    <cfRule type="expression" priority="11" dxfId="1005" stopIfTrue="1">
      <formula>AND($D52&lt;9,$C52&gt;0)</formula>
    </cfRule>
  </conditionalFormatting>
  <conditionalFormatting sqref="G56">
    <cfRule type="expression" priority="10" dxfId="1005" stopIfTrue="1">
      <formula>AND($D56&lt;9,$C56&gt;0)</formula>
    </cfRule>
  </conditionalFormatting>
  <conditionalFormatting sqref="G60">
    <cfRule type="expression" priority="9" dxfId="1005" stopIfTrue="1">
      <formula>AND($D60&lt;9,$C60&gt;0)</formula>
    </cfRule>
  </conditionalFormatting>
  <conditionalFormatting sqref="G64">
    <cfRule type="expression" priority="8" dxfId="1005" stopIfTrue="1">
      <formula>AND($D64&lt;9,$C64&gt;0)</formula>
    </cfRule>
  </conditionalFormatting>
  <conditionalFormatting sqref="G68">
    <cfRule type="expression" priority="7" dxfId="1005" stopIfTrue="1">
      <formula>AND($D68&lt;9,$C68&gt;0)</formula>
    </cfRule>
  </conditionalFormatting>
  <conditionalFormatting sqref="J17">
    <cfRule type="expression" priority="4" dxfId="1008" stopIfTrue="1">
      <formula>AND(#REF!="CU",J17="Umpire")</formula>
    </cfRule>
    <cfRule type="expression" priority="5" dxfId="1009" stopIfTrue="1">
      <formula>AND(#REF!="CU",J17&lt;&gt;"Umpire",K17&lt;&gt;"")</formula>
    </cfRule>
    <cfRule type="expression" priority="6" dxfId="1010" stopIfTrue="1">
      <formula>AND(#REF!="CU",J17&lt;&gt;"Umpire")</formula>
    </cfRule>
  </conditionalFormatting>
  <conditionalFormatting sqref="J17">
    <cfRule type="expression" priority="1" dxfId="1008" stopIfTrue="1">
      <formula>AND(#REF!="CU",J17="Umpire")</formula>
    </cfRule>
    <cfRule type="expression" priority="2" dxfId="1009" stopIfTrue="1">
      <formula>AND(#REF!="CU",J17&lt;&gt;"Umpire",K17&lt;&gt;"")</formula>
    </cfRule>
    <cfRule type="expression" priority="3" dxfId="1010" stopIfTrue="1">
      <formula>AND(#REF!="CU",J17&lt;&gt;"Umpire")</formula>
    </cfRule>
  </conditionalFormatting>
  <dataValidations count="2">
    <dataValidation type="list" allowBlank="1" showInputMessage="1" sqref="L12 L28 J16:J17 E11 E19 J65 E35 E31 E51 E47 E67 J49 J41 J33 J57 J25 E63 J9 E59 E55 E43 E39 E27 E23 E15 E7 L44 L60">
      <formula1>$T$6:$T$15</formula1>
    </dataValidation>
    <dataValidation type="list" allowBlank="1" showInputMessage="1" sqref="N20 N52">
      <formula1>$U$7:$U$16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5"/>
  <sheetViews>
    <sheetView showGridLines="0" zoomScale="110" zoomScaleNormal="110" zoomScalePageLayoutView="0" workbookViewId="0" topLeftCell="A1">
      <selection activeCell="M6" sqref="M6"/>
    </sheetView>
  </sheetViews>
  <sheetFormatPr defaultColWidth="9.00390625" defaultRowHeight="15.75"/>
  <cols>
    <col min="1" max="1" width="2.75390625" style="77" customWidth="1"/>
    <col min="2" max="3" width="2.625" style="77" customWidth="1"/>
    <col min="4" max="4" width="0.6171875" style="77" customWidth="1"/>
    <col min="5" max="5" width="9.625" style="77" customWidth="1"/>
    <col min="6" max="7" width="3.25390625" style="77" customWidth="1"/>
    <col min="8" max="8" width="4.875" style="77" customWidth="1"/>
    <col min="9" max="9" width="0.5" style="79" customWidth="1"/>
    <col min="10" max="10" width="7.375" style="77" customWidth="1"/>
    <col min="11" max="11" width="7.375" style="79" customWidth="1"/>
    <col min="12" max="12" width="7.375" style="77" customWidth="1"/>
    <col min="13" max="13" width="7.375" style="80" customWidth="1"/>
    <col min="14" max="14" width="7.375" style="77" customWidth="1"/>
    <col min="15" max="15" width="7.375" style="79" customWidth="1"/>
    <col min="16" max="16" width="7.375" style="77" customWidth="1"/>
    <col min="17" max="17" width="7.375" style="80" customWidth="1"/>
    <col min="18" max="18" width="8.00390625" style="77" hidden="1" customWidth="1"/>
    <col min="19" max="19" width="7.625" style="77" customWidth="1"/>
    <col min="20" max="20" width="8.00390625" style="77" hidden="1" customWidth="1"/>
    <col min="21" max="16384" width="9.00390625" style="77" customWidth="1"/>
  </cols>
  <sheetData>
    <row r="1" spans="1:16" s="1" customFormat="1" ht="31.5" customHeight="1">
      <c r="A1" s="148" t="s">
        <v>19</v>
      </c>
      <c r="B1" s="149"/>
      <c r="C1" s="149"/>
      <c r="D1" s="149"/>
      <c r="E1" s="149"/>
      <c r="F1" s="149"/>
      <c r="G1" s="149"/>
      <c r="H1" s="149"/>
      <c r="I1" s="149"/>
      <c r="J1" s="149"/>
      <c r="K1" s="149"/>
      <c r="L1" s="149"/>
      <c r="M1" s="149"/>
      <c r="N1" s="149"/>
      <c r="O1" s="149"/>
      <c r="P1" s="149"/>
    </row>
    <row r="2" spans="1:17" s="6" customFormat="1" ht="9.75" customHeight="1">
      <c r="A2" s="2" t="s">
        <v>1</v>
      </c>
      <c r="B2" s="2"/>
      <c r="C2" s="2"/>
      <c r="D2" s="2"/>
      <c r="E2" s="3"/>
      <c r="F2" s="2" t="s">
        <v>2</v>
      </c>
      <c r="G2" s="2"/>
      <c r="H2" s="4"/>
      <c r="I2" s="2"/>
      <c r="J2" s="5"/>
      <c r="K2" s="2"/>
      <c r="L2" s="5"/>
      <c r="M2" s="2"/>
      <c r="N2" s="4"/>
      <c r="O2" s="3"/>
      <c r="P2" s="201" t="s">
        <v>3</v>
      </c>
      <c r="Q2" s="201"/>
    </row>
    <row r="3" spans="1:17" s="12" customFormat="1" ht="14.25" customHeight="1" thickBot="1">
      <c r="A3" s="213" t="s">
        <v>4</v>
      </c>
      <c r="B3" s="213"/>
      <c r="C3" s="213"/>
      <c r="D3" s="213"/>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14</v>
      </c>
      <c r="M4" s="16"/>
      <c r="N4" s="14" t="s">
        <v>17</v>
      </c>
      <c r="O4" s="16"/>
      <c r="P4" s="14"/>
      <c r="Q4" s="5"/>
    </row>
    <row r="5" spans="1:17" s="17" customFormat="1" ht="14.25" customHeight="1" thickBot="1">
      <c r="A5" s="18"/>
      <c r="B5" s="19"/>
      <c r="C5" s="20"/>
      <c r="D5" s="19"/>
      <c r="E5" s="21"/>
      <c r="F5" s="21"/>
      <c r="G5" s="22"/>
      <c r="H5" s="21"/>
      <c r="I5" s="23"/>
      <c r="J5" s="19"/>
      <c r="K5" s="23"/>
      <c r="L5" s="19"/>
      <c r="M5" s="23"/>
      <c r="N5" s="19"/>
      <c r="O5" s="23"/>
      <c r="P5" s="19"/>
      <c r="Q5" s="24"/>
    </row>
    <row r="6" spans="1:20" s="1" customFormat="1" ht="15" customHeight="1">
      <c r="A6" s="25">
        <v>1</v>
      </c>
      <c r="B6" s="26">
        <v>1</v>
      </c>
      <c r="C6" s="26">
        <v>2</v>
      </c>
      <c r="D6" s="27">
        <v>1</v>
      </c>
      <c r="E6" s="28" t="str">
        <f>UPPER(IF($D6="","",VLOOKUP($D6,'[1]女單35'!$A$7:$P$22,2)))</f>
        <v>湯心瑋</v>
      </c>
      <c r="F6" s="26"/>
      <c r="G6" s="26"/>
      <c r="H6" s="26" t="str">
        <f>IF($D6="","",VLOOKUP($D6,'[1]女單35'!$A$7:$P$22,4))</f>
        <v>花蓮縣</v>
      </c>
      <c r="I6" s="29"/>
      <c r="J6" s="30"/>
      <c r="K6" s="30"/>
      <c r="L6" s="30"/>
      <c r="M6" s="190" t="s">
        <v>504</v>
      </c>
      <c r="N6" s="32"/>
      <c r="O6" s="33"/>
      <c r="P6" s="34"/>
      <c r="Q6" s="35"/>
      <c r="R6" s="36"/>
      <c r="T6" s="37" t="e">
        <f>#REF!</f>
        <v>#REF!</v>
      </c>
    </row>
    <row r="7" spans="1:20" s="1" customFormat="1" ht="15" customHeight="1">
      <c r="A7" s="25"/>
      <c r="B7" s="38"/>
      <c r="C7" s="38"/>
      <c r="D7" s="38"/>
      <c r="E7" s="48"/>
      <c r="F7" s="39"/>
      <c r="G7" s="39"/>
      <c r="H7" s="39"/>
      <c r="I7" s="40"/>
      <c r="J7" s="41">
        <f>UPPER(IF(OR(I7="a",I7="as"),E6,IF(OR(I7="b",I7="bs"),E8,)))</f>
      </c>
      <c r="K7" s="41"/>
      <c r="L7" s="30"/>
      <c r="M7" s="191" t="s">
        <v>527</v>
      </c>
      <c r="N7" s="32"/>
      <c r="O7" s="33"/>
      <c r="P7" s="34"/>
      <c r="Q7" s="35"/>
      <c r="R7" s="36"/>
      <c r="T7" s="42" t="e">
        <f>#REF!</f>
        <v>#REF!</v>
      </c>
    </row>
    <row r="8" spans="1:20" s="1" customFormat="1" ht="15" customHeight="1">
      <c r="A8" s="25">
        <v>2</v>
      </c>
      <c r="B8" s="26">
        <f>IF($D8="","",VLOOKUP($D8,'[1]女單35'!$A$7:$P$22,15))</f>
      </c>
      <c r="C8" s="26">
        <f>IF($D8="","",VLOOKUP($D8,'[1]女單35'!$A$7:$P$22,16))</f>
      </c>
      <c r="D8" s="27"/>
      <c r="E8" s="28" t="s">
        <v>16</v>
      </c>
      <c r="F8" s="26"/>
      <c r="G8" s="26"/>
      <c r="H8" s="26">
        <f>IF($D8="","",VLOOKUP($D8,'[1]女單35'!$A$7:$P$22,4))</f>
      </c>
      <c r="I8" s="29"/>
      <c r="J8" s="45"/>
      <c r="K8" s="46"/>
      <c r="L8" s="30"/>
      <c r="M8" s="31" t="s">
        <v>526</v>
      </c>
      <c r="N8" s="32"/>
      <c r="O8" s="33"/>
      <c r="P8" s="34"/>
      <c r="Q8" s="35"/>
      <c r="R8" s="36"/>
      <c r="T8" s="42" t="e">
        <f>#REF!</f>
        <v>#REF!</v>
      </c>
    </row>
    <row r="9" spans="1:20" s="1" customFormat="1" ht="15" customHeight="1">
      <c r="A9" s="25"/>
      <c r="B9" s="38"/>
      <c r="C9" s="38"/>
      <c r="D9" s="47"/>
      <c r="E9" s="48"/>
      <c r="F9" s="30"/>
      <c r="G9" s="49"/>
      <c r="H9" s="30"/>
      <c r="I9" s="50"/>
      <c r="J9" s="193" t="s">
        <v>529</v>
      </c>
      <c r="K9" s="194"/>
      <c r="L9" s="41">
        <f>UPPER(IF(OR(K9="a",K9="as"),J7,IF(OR(K9="b",K9="bs"),J11,)))</f>
      </c>
      <c r="M9" s="51"/>
      <c r="N9" s="52"/>
      <c r="O9" s="52"/>
      <c r="P9" s="34"/>
      <c r="Q9" s="35"/>
      <c r="R9" s="36"/>
      <c r="T9" s="42" t="e">
        <f>#REF!</f>
        <v>#REF!</v>
      </c>
    </row>
    <row r="10" spans="1:20" s="1" customFormat="1" ht="15" customHeight="1">
      <c r="A10" s="25">
        <v>3</v>
      </c>
      <c r="B10" s="26">
        <f>IF($D10="","",VLOOKUP($D10,'[1]女單35'!$A$7:$P$22,15))</f>
      </c>
      <c r="C10" s="26">
        <f>IF($D10="","",VLOOKUP($D10,'[1]女單35'!$A$7:$P$22,16))</f>
      </c>
      <c r="D10" s="27"/>
      <c r="E10" s="28" t="s">
        <v>16</v>
      </c>
      <c r="F10" s="26"/>
      <c r="G10" s="26"/>
      <c r="H10" s="26">
        <f>IF($D10="","",VLOOKUP($D10,'[1]女單35'!$A$7:$P$22,4))</f>
      </c>
      <c r="I10" s="29"/>
      <c r="J10" s="193"/>
      <c r="K10" s="194"/>
      <c r="L10" s="45"/>
      <c r="M10" s="53"/>
      <c r="N10" s="52"/>
      <c r="O10" s="52"/>
      <c r="P10" s="34"/>
      <c r="Q10" s="35"/>
      <c r="R10" s="36"/>
      <c r="T10" s="42" t="e">
        <f>#REF!</f>
        <v>#REF!</v>
      </c>
    </row>
    <row r="11" spans="1:20" s="1" customFormat="1" ht="15" customHeight="1">
      <c r="A11" s="25"/>
      <c r="B11" s="38"/>
      <c r="C11" s="38"/>
      <c r="D11" s="47"/>
      <c r="E11" s="48"/>
      <c r="F11" s="39"/>
      <c r="G11" s="39"/>
      <c r="H11" s="39"/>
      <c r="I11" s="40"/>
      <c r="J11" s="41">
        <f>UPPER(IF(OR(I11="a",I11="as"),E10,IF(OR(I11="b",I11="bs"),E12,)))</f>
      </c>
      <c r="K11" s="54"/>
      <c r="L11" s="55"/>
      <c r="M11" s="56"/>
      <c r="N11" s="52"/>
      <c r="O11" s="52"/>
      <c r="P11" s="34"/>
      <c r="Q11" s="35"/>
      <c r="R11" s="36"/>
      <c r="T11" s="42" t="e">
        <f>#REF!</f>
        <v>#REF!</v>
      </c>
    </row>
    <row r="12" spans="1:20" s="1" customFormat="1" ht="15" customHeight="1">
      <c r="A12" s="25">
        <v>4</v>
      </c>
      <c r="B12" s="26"/>
      <c r="C12" s="26"/>
      <c r="D12" s="27">
        <v>3</v>
      </c>
      <c r="E12" s="28" t="str">
        <f>UPPER(IF($D12="","",VLOOKUP($D12,'[1]女單35'!$A$7:$P$22,2)))</f>
        <v>吳惠敏</v>
      </c>
      <c r="F12" s="26"/>
      <c r="G12" s="26"/>
      <c r="H12" s="26" t="str">
        <f>IF($D12="","",VLOOKUP($D12,'[1]女單35'!$A$7:$P$22,4))</f>
        <v>台中市</v>
      </c>
      <c r="I12" s="29"/>
      <c r="J12" s="45"/>
      <c r="K12" s="30"/>
      <c r="L12" s="55"/>
      <c r="M12" s="56"/>
      <c r="N12" s="52"/>
      <c r="O12" s="52"/>
      <c r="P12" s="34"/>
      <c r="Q12" s="35"/>
      <c r="R12" s="36"/>
      <c r="T12" s="42" t="e">
        <f>#REF!</f>
        <v>#REF!</v>
      </c>
    </row>
    <row r="13" spans="1:20" s="1" customFormat="1" ht="15" customHeight="1">
      <c r="A13" s="25"/>
      <c r="B13" s="38"/>
      <c r="C13" s="38"/>
      <c r="D13" s="47"/>
      <c r="E13" s="48"/>
      <c r="F13" s="30"/>
      <c r="G13" s="49"/>
      <c r="H13" s="30"/>
      <c r="I13" s="50"/>
      <c r="J13" s="30"/>
      <c r="K13" s="30"/>
      <c r="L13" s="193" t="s">
        <v>531</v>
      </c>
      <c r="M13" s="194"/>
      <c r="N13" s="41">
        <f>UPPER(IF(OR(M13="a",M13="as"),L9,IF(OR(M13="b",M13="bs"),L17,)))</f>
      </c>
      <c r="O13" s="51"/>
      <c r="P13" s="34"/>
      <c r="Q13" s="35"/>
      <c r="R13" s="36"/>
      <c r="T13" s="42" t="e">
        <f>#REF!</f>
        <v>#REF!</v>
      </c>
    </row>
    <row r="14" spans="1:20" s="1" customFormat="1" ht="15" customHeight="1">
      <c r="A14" s="25">
        <v>5</v>
      </c>
      <c r="B14" s="26"/>
      <c r="C14" s="26"/>
      <c r="D14" s="27">
        <v>4</v>
      </c>
      <c r="E14" s="28" t="str">
        <f>UPPER(IF($D14="","",VLOOKUP($D14,'[1]女單35'!$A$7:$P$22,2)))</f>
        <v>陳秋華</v>
      </c>
      <c r="F14" s="26"/>
      <c r="G14" s="26"/>
      <c r="H14" s="26" t="str">
        <f>IF($D14="","",VLOOKUP($D14,'[1]女單35'!$A$7:$P$22,4))</f>
        <v>台南市</v>
      </c>
      <c r="I14" s="29"/>
      <c r="J14" s="30"/>
      <c r="K14" s="30"/>
      <c r="L14" s="193"/>
      <c r="M14" s="194"/>
      <c r="N14" s="45"/>
      <c r="O14" s="94"/>
      <c r="P14" s="95"/>
      <c r="Q14" s="35"/>
      <c r="R14" s="36"/>
      <c r="T14" s="42" t="e">
        <f>#REF!</f>
        <v>#REF!</v>
      </c>
    </row>
    <row r="15" spans="1:20" s="1" customFormat="1" ht="15" customHeight="1" thickBot="1">
      <c r="A15" s="25"/>
      <c r="B15" s="38"/>
      <c r="C15" s="38"/>
      <c r="D15" s="47"/>
      <c r="E15" s="214" t="s">
        <v>528</v>
      </c>
      <c r="F15" s="214"/>
      <c r="G15" s="214"/>
      <c r="H15" s="214"/>
      <c r="I15" s="215"/>
      <c r="J15" s="41">
        <f>UPPER(IF(OR(I15="a",I15="as"),E14,IF(OR(I15="b",I15="bs"),E16,)))</f>
      </c>
      <c r="K15" s="41"/>
      <c r="L15" s="30"/>
      <c r="M15" s="56"/>
      <c r="N15" s="52"/>
      <c r="O15" s="63"/>
      <c r="P15" s="95"/>
      <c r="Q15" s="35"/>
      <c r="R15" s="36"/>
      <c r="T15" s="60" t="e">
        <f>#REF!</f>
        <v>#REF!</v>
      </c>
    </row>
    <row r="16" spans="1:18" s="1" customFormat="1" ht="15" customHeight="1">
      <c r="A16" s="25">
        <v>6</v>
      </c>
      <c r="B16" s="26"/>
      <c r="C16" s="26"/>
      <c r="D16" s="27">
        <v>5</v>
      </c>
      <c r="E16" s="28" t="str">
        <f>UPPER(IF($D16="","",VLOOKUP($D16,'[1]女單35'!$A$7:$P$22,2)))</f>
        <v>張佩君</v>
      </c>
      <c r="F16" s="26"/>
      <c r="G16" s="26"/>
      <c r="H16" s="26" t="str">
        <f>IF($D16="","",VLOOKUP($D16,'[1]女單35'!$A$7:$P$22,4))</f>
        <v>彰化縣</v>
      </c>
      <c r="I16" s="29"/>
      <c r="J16" s="45"/>
      <c r="K16" s="46"/>
      <c r="L16" s="30"/>
      <c r="M16" s="56"/>
      <c r="N16" s="52"/>
      <c r="O16" s="63"/>
      <c r="P16" s="95"/>
      <c r="Q16" s="35"/>
      <c r="R16" s="36"/>
    </row>
    <row r="17" spans="1:18" s="1" customFormat="1" ht="15" customHeight="1">
      <c r="A17" s="25"/>
      <c r="B17" s="38"/>
      <c r="C17" s="38"/>
      <c r="D17" s="47"/>
      <c r="E17" s="48"/>
      <c r="F17" s="30"/>
      <c r="G17" s="49"/>
      <c r="H17" s="30"/>
      <c r="I17" s="50"/>
      <c r="J17" s="193" t="s">
        <v>530</v>
      </c>
      <c r="K17" s="194"/>
      <c r="L17" s="41">
        <f>UPPER(IF(OR(K17="a",K17="as"),J15,IF(OR(K17="b",K17="bs"),J19,)))</f>
      </c>
      <c r="M17" s="62"/>
      <c r="N17" s="52"/>
      <c r="O17" s="63"/>
      <c r="P17" s="95"/>
      <c r="Q17" s="35"/>
      <c r="R17" s="36"/>
    </row>
    <row r="18" spans="1:18" s="1" customFormat="1" ht="15" customHeight="1">
      <c r="A18" s="25">
        <v>7</v>
      </c>
      <c r="B18" s="26">
        <f>IF($D18="","",VLOOKUP($D18,'[1]女單35'!$A$7:$P$22,15))</f>
      </c>
      <c r="C18" s="26">
        <f>IF($D18="","",VLOOKUP($D18,'[1]女單35'!$A$7:$P$22,16))</f>
      </c>
      <c r="D18" s="27"/>
      <c r="E18" s="28" t="s">
        <v>16</v>
      </c>
      <c r="F18" s="26"/>
      <c r="G18" s="26"/>
      <c r="H18" s="26">
        <f>IF($D18="","",VLOOKUP($D18,'[1]女單35'!$A$7:$P$22,4))</f>
      </c>
      <c r="I18" s="29"/>
      <c r="J18" s="193"/>
      <c r="K18" s="194"/>
      <c r="L18" s="45"/>
      <c r="M18" s="52"/>
      <c r="N18" s="52"/>
      <c r="O18" s="63"/>
      <c r="P18" s="95"/>
      <c r="Q18" s="35"/>
      <c r="R18" s="36"/>
    </row>
    <row r="19" spans="1:18" s="1" customFormat="1" ht="15" customHeight="1">
      <c r="A19" s="25"/>
      <c r="B19" s="38"/>
      <c r="C19" s="38"/>
      <c r="D19" s="38"/>
      <c r="E19" s="48"/>
      <c r="F19" s="39"/>
      <c r="G19" s="39"/>
      <c r="H19" s="39"/>
      <c r="I19" s="40"/>
      <c r="J19" s="41">
        <f>UPPER(IF(OR(I19="a",I19="as"),E18,IF(OR(I19="b",I19="bs"),E20,)))</f>
      </c>
      <c r="K19" s="54"/>
      <c r="L19" s="55"/>
      <c r="M19" s="52"/>
      <c r="N19" s="52"/>
      <c r="O19" s="63"/>
      <c r="P19" s="95"/>
      <c r="Q19" s="35"/>
      <c r="R19" s="36"/>
    </row>
    <row r="20" spans="1:18" s="1" customFormat="1" ht="15" customHeight="1">
      <c r="A20" s="25">
        <v>8</v>
      </c>
      <c r="B20" s="26">
        <v>2</v>
      </c>
      <c r="C20" s="26">
        <v>7</v>
      </c>
      <c r="D20" s="27">
        <v>2</v>
      </c>
      <c r="E20" s="28" t="str">
        <f>UPPER(IF($D20="","",VLOOKUP($D20,'[1]女單35'!$A$7:$P$22,2)))</f>
        <v>張杏枝</v>
      </c>
      <c r="F20" s="26"/>
      <c r="G20" s="26"/>
      <c r="H20" s="26" t="str">
        <f>IF($D20="","",VLOOKUP($D20,'[1]女單35'!$A$7:$P$22,4))</f>
        <v>嘉義市</v>
      </c>
      <c r="I20" s="29"/>
      <c r="J20" s="45"/>
      <c r="K20" s="30"/>
      <c r="L20" s="55"/>
      <c r="M20" s="52"/>
      <c r="N20" s="52"/>
      <c r="O20" s="63"/>
      <c r="P20" s="95"/>
      <c r="Q20" s="35"/>
      <c r="R20" s="36"/>
    </row>
    <row r="21" spans="1:18" s="1" customFormat="1" ht="18" customHeight="1">
      <c r="A21" s="96"/>
      <c r="B21" s="83"/>
      <c r="C21" s="83"/>
      <c r="D21" s="82"/>
      <c r="E21" s="85"/>
      <c r="F21" s="83"/>
      <c r="G21" s="83"/>
      <c r="H21" s="83"/>
      <c r="I21" s="82"/>
      <c r="J21" s="83"/>
      <c r="K21" s="83"/>
      <c r="L21" s="83"/>
      <c r="M21" s="97"/>
      <c r="N21" s="97"/>
      <c r="O21" s="97"/>
      <c r="P21" s="95"/>
      <c r="Q21" s="35"/>
      <c r="R21" s="74"/>
    </row>
    <row r="22" spans="1:16" s="1" customFormat="1" ht="31.5" customHeight="1">
      <c r="A22" s="148" t="s">
        <v>21</v>
      </c>
      <c r="B22" s="149"/>
      <c r="C22" s="149"/>
      <c r="D22" s="149"/>
      <c r="E22" s="149"/>
      <c r="F22" s="149"/>
      <c r="G22" s="149"/>
      <c r="H22" s="149"/>
      <c r="I22" s="149"/>
      <c r="J22" s="149"/>
      <c r="K22" s="149"/>
      <c r="L22" s="149"/>
      <c r="M22" s="149"/>
      <c r="N22" s="149"/>
      <c r="O22" s="149"/>
      <c r="P22" s="149"/>
    </row>
    <row r="23" spans="1:17" s="6" customFormat="1" ht="9.75" customHeight="1">
      <c r="A23" s="2" t="s">
        <v>1</v>
      </c>
      <c r="B23" s="2"/>
      <c r="C23" s="2"/>
      <c r="D23" s="2"/>
      <c r="E23" s="3"/>
      <c r="F23" s="2" t="s">
        <v>2</v>
      </c>
      <c r="G23" s="2"/>
      <c r="H23" s="4"/>
      <c r="I23" s="2"/>
      <c r="J23" s="5"/>
      <c r="K23" s="2"/>
      <c r="L23" s="5"/>
      <c r="M23" s="2"/>
      <c r="N23" s="4"/>
      <c r="O23" s="3"/>
      <c r="P23" s="201" t="s">
        <v>3</v>
      </c>
      <c r="Q23" s="201"/>
    </row>
    <row r="24" spans="1:17" s="12" customFormat="1" ht="14.25" customHeight="1" thickBot="1">
      <c r="A24" s="7" t="s">
        <v>4</v>
      </c>
      <c r="B24" s="7"/>
      <c r="C24" s="7"/>
      <c r="D24" s="7"/>
      <c r="E24" s="8"/>
      <c r="F24" s="8" t="s">
        <v>145</v>
      </c>
      <c r="G24" s="8"/>
      <c r="H24" s="9"/>
      <c r="I24" s="10"/>
      <c r="J24" s="9"/>
      <c r="K24" s="11"/>
      <c r="L24" s="9"/>
      <c r="M24" s="8"/>
      <c r="N24" s="9"/>
      <c r="O24" s="8"/>
      <c r="P24" s="202" t="s">
        <v>6</v>
      </c>
      <c r="Q24" s="202"/>
    </row>
    <row r="25" spans="1:17" s="17" customFormat="1" ht="9.75">
      <c r="A25" s="13"/>
      <c r="B25" s="14" t="s">
        <v>7</v>
      </c>
      <c r="C25" s="14" t="s">
        <v>8</v>
      </c>
      <c r="D25" s="14"/>
      <c r="E25" s="15" t="s">
        <v>146</v>
      </c>
      <c r="F25" s="15"/>
      <c r="G25" s="3"/>
      <c r="H25" s="15" t="s">
        <v>147</v>
      </c>
      <c r="I25" s="16"/>
      <c r="J25" s="14" t="s">
        <v>11</v>
      </c>
      <c r="K25" s="16"/>
      <c r="L25" s="14" t="s">
        <v>14</v>
      </c>
      <c r="M25" s="16"/>
      <c r="N25" s="14" t="s">
        <v>17</v>
      </c>
      <c r="O25" s="16"/>
      <c r="P25" s="14"/>
      <c r="Q25" s="5"/>
    </row>
    <row r="26" spans="1:17" s="17" customFormat="1" ht="14.25" customHeight="1" thickBot="1">
      <c r="A26" s="18"/>
      <c r="B26" s="19"/>
      <c r="C26" s="20"/>
      <c r="D26" s="19"/>
      <c r="E26" s="21"/>
      <c r="F26" s="21"/>
      <c r="G26" s="22"/>
      <c r="H26" s="21"/>
      <c r="I26" s="23"/>
      <c r="J26" s="19"/>
      <c r="K26" s="23"/>
      <c r="L26" s="19"/>
      <c r="M26" s="23"/>
      <c r="N26" s="19"/>
      <c r="O26" s="23"/>
      <c r="P26" s="19"/>
      <c r="Q26" s="24"/>
    </row>
    <row r="27" spans="1:20" s="1" customFormat="1" ht="15" customHeight="1">
      <c r="A27" s="25">
        <v>1</v>
      </c>
      <c r="B27" s="26">
        <v>1</v>
      </c>
      <c r="C27" s="26">
        <v>3</v>
      </c>
      <c r="D27" s="27"/>
      <c r="E27" s="28" t="s">
        <v>22</v>
      </c>
      <c r="F27" s="26">
        <f>IF($D27="","",VLOOKUP($D27,'[2]女單40'!$A$10:$P$22,3))</f>
      </c>
      <c r="G27" s="26"/>
      <c r="H27" s="26" t="s">
        <v>23</v>
      </c>
      <c r="I27" s="29"/>
      <c r="J27" s="30"/>
      <c r="K27" s="30"/>
      <c r="L27" s="30"/>
      <c r="M27" s="190" t="s">
        <v>504</v>
      </c>
      <c r="N27" s="32"/>
      <c r="O27" s="33"/>
      <c r="P27" s="34"/>
      <c r="Q27" s="35"/>
      <c r="R27" s="36"/>
      <c r="T27" s="37" t="e">
        <f>#REF!</f>
        <v>#REF!</v>
      </c>
    </row>
    <row r="28" spans="1:20" s="1" customFormat="1" ht="15" customHeight="1">
      <c r="A28" s="25"/>
      <c r="B28" s="38"/>
      <c r="C28" s="38"/>
      <c r="D28" s="38"/>
      <c r="E28" s="48"/>
      <c r="F28" s="39"/>
      <c r="G28" s="39"/>
      <c r="H28" s="39"/>
      <c r="I28" s="40"/>
      <c r="J28" s="41">
        <f>UPPER(IF(OR(I28="a",I28="as"),E27,IF(OR(I28="b",I28="bs"),E29,)))</f>
      </c>
      <c r="K28" s="41"/>
      <c r="L28" s="30"/>
      <c r="M28" s="192" t="s">
        <v>561</v>
      </c>
      <c r="N28" s="32"/>
      <c r="O28" s="33"/>
      <c r="P28" s="34"/>
      <c r="Q28" s="35"/>
      <c r="R28" s="36"/>
      <c r="T28" s="42" t="e">
        <f>#REF!</f>
        <v>#REF!</v>
      </c>
    </row>
    <row r="29" spans="1:20" s="1" customFormat="1" ht="15" customHeight="1">
      <c r="A29" s="25">
        <v>2</v>
      </c>
      <c r="B29" s="26">
        <f>IF($D29="","",VLOOKUP($D29,'[2]女單40'!$A$10:$P$22,15))</f>
      </c>
      <c r="C29" s="26">
        <f>IF($D29="","",VLOOKUP($D29,'[2]女單40'!$A$10:$P$22,16))</f>
      </c>
      <c r="D29" s="27"/>
      <c r="E29" s="28" t="s">
        <v>16</v>
      </c>
      <c r="F29" s="43"/>
      <c r="G29" s="43"/>
      <c r="H29" s="43"/>
      <c r="I29" s="44"/>
      <c r="J29" s="45"/>
      <c r="K29" s="46"/>
      <c r="L29" s="30"/>
      <c r="M29" s="31" t="s">
        <v>537</v>
      </c>
      <c r="N29" s="32"/>
      <c r="O29" s="33"/>
      <c r="P29" s="34"/>
      <c r="Q29" s="35"/>
      <c r="R29" s="36"/>
      <c r="T29" s="42" t="e">
        <f>#REF!</f>
        <v>#REF!</v>
      </c>
    </row>
    <row r="30" spans="1:20" s="1" customFormat="1" ht="15" customHeight="1">
      <c r="A30" s="25"/>
      <c r="B30" s="38"/>
      <c r="C30" s="38"/>
      <c r="D30" s="47"/>
      <c r="E30" s="48"/>
      <c r="F30" s="30"/>
      <c r="G30" s="49"/>
      <c r="H30" s="30"/>
      <c r="I30" s="50"/>
      <c r="J30" s="193" t="s">
        <v>534</v>
      </c>
      <c r="K30" s="194"/>
      <c r="L30" s="41">
        <f>UPPER(IF(OR(K30="a",K30="as"),J28,IF(OR(K30="b",K30="bs"),J32,)))</f>
      </c>
      <c r="M30" s="51"/>
      <c r="N30" s="52"/>
      <c r="O30" s="52"/>
      <c r="P30" s="34"/>
      <c r="Q30" s="35"/>
      <c r="R30" s="36"/>
      <c r="T30" s="42" t="e">
        <f>#REF!</f>
        <v>#REF!</v>
      </c>
    </row>
    <row r="31" spans="1:20" s="1" customFormat="1" ht="15" customHeight="1">
      <c r="A31" s="25">
        <v>3</v>
      </c>
      <c r="B31" s="26"/>
      <c r="C31" s="26"/>
      <c r="D31" s="27">
        <v>24</v>
      </c>
      <c r="E31" s="28" t="s">
        <v>24</v>
      </c>
      <c r="F31" s="26"/>
      <c r="G31" s="26"/>
      <c r="H31" s="26" t="s">
        <v>25</v>
      </c>
      <c r="I31" s="29"/>
      <c r="J31" s="193"/>
      <c r="K31" s="194"/>
      <c r="L31" s="45"/>
      <c r="M31" s="53"/>
      <c r="N31" s="52"/>
      <c r="O31" s="52"/>
      <c r="P31" s="34"/>
      <c r="Q31" s="35"/>
      <c r="R31" s="36"/>
      <c r="T31" s="42" t="e">
        <f>#REF!</f>
        <v>#REF!</v>
      </c>
    </row>
    <row r="32" spans="1:20" s="1" customFormat="1" ht="15" customHeight="1">
      <c r="A32" s="25"/>
      <c r="B32" s="38"/>
      <c r="C32" s="38"/>
      <c r="D32" s="47"/>
      <c r="E32" s="195" t="s">
        <v>532</v>
      </c>
      <c r="F32" s="195"/>
      <c r="G32" s="195"/>
      <c r="H32" s="195"/>
      <c r="I32" s="196"/>
      <c r="J32" s="41">
        <f>UPPER(IF(OR(I32="a",I32="as"),E31,IF(OR(I32="b",I32="bs"),E33,)))</f>
      </c>
      <c r="K32" s="54"/>
      <c r="L32" s="55"/>
      <c r="M32" s="56"/>
      <c r="N32" s="52"/>
      <c r="O32" s="52"/>
      <c r="P32" s="34"/>
      <c r="Q32" s="35"/>
      <c r="R32" s="36"/>
      <c r="T32" s="42" t="e">
        <f>#REF!</f>
        <v>#REF!</v>
      </c>
    </row>
    <row r="33" spans="1:20" s="1" customFormat="1" ht="15" customHeight="1">
      <c r="A33" s="25">
        <v>4</v>
      </c>
      <c r="B33" s="26">
        <f>IF($D33="","",VLOOKUP($D33,'[2]女單40'!$A$10:$P$22,15))</f>
      </c>
      <c r="C33" s="26">
        <f>IF($D33="","",VLOOKUP($D33,'[2]女單40'!$A$10:$P$22,16))</f>
      </c>
      <c r="D33" s="27"/>
      <c r="E33" s="28" t="s">
        <v>29</v>
      </c>
      <c r="F33" s="43"/>
      <c r="G33" s="43"/>
      <c r="H33" s="26" t="s">
        <v>5</v>
      </c>
      <c r="I33" s="44"/>
      <c r="J33" s="45"/>
      <c r="K33" s="30"/>
      <c r="L33" s="55"/>
      <c r="M33" s="56"/>
      <c r="N33" s="52"/>
      <c r="O33" s="52"/>
      <c r="P33" s="34"/>
      <c r="Q33" s="35"/>
      <c r="R33" s="36"/>
      <c r="T33" s="42" t="e">
        <f>#REF!</f>
        <v>#REF!</v>
      </c>
    </row>
    <row r="34" spans="1:20" s="1" customFormat="1" ht="15" customHeight="1">
      <c r="A34" s="25"/>
      <c r="B34" s="38"/>
      <c r="C34" s="38"/>
      <c r="D34" s="47"/>
      <c r="E34" s="48"/>
      <c r="F34" s="30"/>
      <c r="G34" s="49"/>
      <c r="H34" s="30"/>
      <c r="I34" s="50"/>
      <c r="J34" s="30"/>
      <c r="K34" s="30"/>
      <c r="L34" s="193" t="s">
        <v>536</v>
      </c>
      <c r="M34" s="194"/>
      <c r="N34" s="41">
        <f>UPPER(IF(OR(M34="a",M34="as"),L30,IF(OR(M34="b",M34="bs"),L38,)))</f>
      </c>
      <c r="O34" s="51"/>
      <c r="P34" s="34"/>
      <c r="Q34" s="35"/>
      <c r="R34" s="36"/>
      <c r="T34" s="42" t="e">
        <f>#REF!</f>
        <v>#REF!</v>
      </c>
    </row>
    <row r="35" spans="1:20" s="1" customFormat="1" ht="15" customHeight="1">
      <c r="A35" s="25">
        <v>5</v>
      </c>
      <c r="B35" s="26"/>
      <c r="C35" s="26">
        <v>9</v>
      </c>
      <c r="D35" s="27"/>
      <c r="E35" s="28" t="s">
        <v>27</v>
      </c>
      <c r="F35" s="26">
        <f>IF($D35="","",VLOOKUP($D35,'[2]女單40'!$A$10:$P$22,3))</f>
      </c>
      <c r="G35" s="26"/>
      <c r="H35" s="26" t="s">
        <v>28</v>
      </c>
      <c r="I35" s="29"/>
      <c r="J35" s="30"/>
      <c r="K35" s="30"/>
      <c r="L35" s="193"/>
      <c r="M35" s="194"/>
      <c r="N35" s="45"/>
      <c r="O35" s="94"/>
      <c r="P35" s="95"/>
      <c r="Q35" s="99"/>
      <c r="R35" s="36"/>
      <c r="T35" s="42" t="e">
        <f>#REF!</f>
        <v>#REF!</v>
      </c>
    </row>
    <row r="36" spans="1:20" s="1" customFormat="1" ht="15" customHeight="1" thickBot="1">
      <c r="A36" s="25"/>
      <c r="B36" s="38"/>
      <c r="C36" s="38"/>
      <c r="D36" s="47"/>
      <c r="E36" s="195" t="s">
        <v>533</v>
      </c>
      <c r="F36" s="195"/>
      <c r="G36" s="195"/>
      <c r="H36" s="195"/>
      <c r="I36" s="196"/>
      <c r="J36" s="41">
        <f>UPPER(IF(OR(I36="a",I36="as"),E35,IF(OR(I36="b",I36="bs"),E37,)))</f>
      </c>
      <c r="K36" s="41"/>
      <c r="L36" s="30"/>
      <c r="M36" s="56"/>
      <c r="N36" s="52"/>
      <c r="O36" s="63"/>
      <c r="P36" s="95"/>
      <c r="Q36" s="99"/>
      <c r="R36" s="36"/>
      <c r="T36" s="60" t="e">
        <f>#REF!</f>
        <v>#REF!</v>
      </c>
    </row>
    <row r="37" spans="1:18" s="1" customFormat="1" ht="15" customHeight="1">
      <c r="A37" s="25">
        <v>6</v>
      </c>
      <c r="B37" s="26">
        <f>IF($D37="","",VLOOKUP($D37,'[2]女單40'!$A$10:$P$22,15))</f>
      </c>
      <c r="C37" s="26">
        <f>IF($D37="","",VLOOKUP($D37,'[2]女單40'!$A$10:$P$22,16))</f>
      </c>
      <c r="D37" s="27"/>
      <c r="E37" s="28" t="s">
        <v>26</v>
      </c>
      <c r="F37" s="43"/>
      <c r="G37" s="43"/>
      <c r="H37" s="26" t="s">
        <v>5</v>
      </c>
      <c r="I37" s="44"/>
      <c r="J37" s="45"/>
      <c r="K37" s="46"/>
      <c r="L37" s="30"/>
      <c r="M37" s="56"/>
      <c r="N37" s="52"/>
      <c r="O37" s="63"/>
      <c r="P37" s="95"/>
      <c r="Q37" s="99"/>
      <c r="R37" s="36"/>
    </row>
    <row r="38" spans="1:18" s="1" customFormat="1" ht="15" customHeight="1">
      <c r="A38" s="25"/>
      <c r="B38" s="38"/>
      <c r="C38" s="38"/>
      <c r="D38" s="47"/>
      <c r="E38" s="48"/>
      <c r="F38" s="30"/>
      <c r="G38" s="49"/>
      <c r="H38" s="30"/>
      <c r="I38" s="50"/>
      <c r="J38" s="193" t="s">
        <v>535</v>
      </c>
      <c r="K38" s="194"/>
      <c r="L38" s="41">
        <f>UPPER(IF(OR(K38="a",K38="as"),J36,IF(OR(K38="b",K38="bs"),J40,)))</f>
      </c>
      <c r="M38" s="62"/>
      <c r="N38" s="52"/>
      <c r="O38" s="63"/>
      <c r="P38" s="95"/>
      <c r="Q38" s="99"/>
      <c r="R38" s="36"/>
    </row>
    <row r="39" spans="1:18" s="1" customFormat="1" ht="15" customHeight="1">
      <c r="A39" s="25">
        <v>7</v>
      </c>
      <c r="B39" s="26">
        <f>IF($D39="","",VLOOKUP($D39,'[2]女單40'!$A$10:$P$22,15))</f>
      </c>
      <c r="C39" s="26">
        <f>IF($D39="","",VLOOKUP($D39,'[2]女單40'!$A$10:$P$22,16))</f>
      </c>
      <c r="D39" s="27"/>
      <c r="E39" s="28" t="s">
        <v>16</v>
      </c>
      <c r="F39" s="26">
        <f>IF($D39="","",VLOOKUP($D39,'[2]女單40'!$A$10:$P$22,3))</f>
      </c>
      <c r="G39" s="26"/>
      <c r="H39" s="26">
        <f>IF($D39="","",VLOOKUP($D39,'[2]女單40'!$A$10:$P$22,4))</f>
      </c>
      <c r="I39" s="29"/>
      <c r="J39" s="193"/>
      <c r="K39" s="194"/>
      <c r="L39" s="45"/>
      <c r="M39" s="52"/>
      <c r="N39" s="52"/>
      <c r="O39" s="63"/>
      <c r="P39" s="95"/>
      <c r="Q39" s="99"/>
      <c r="R39" s="36"/>
    </row>
    <row r="40" spans="1:18" s="1" customFormat="1" ht="15" customHeight="1">
      <c r="A40" s="25"/>
      <c r="B40" s="38"/>
      <c r="C40" s="38"/>
      <c r="D40" s="38"/>
      <c r="E40" s="48"/>
      <c r="F40" s="39"/>
      <c r="G40" s="39"/>
      <c r="H40" s="103"/>
      <c r="I40" s="40"/>
      <c r="J40" s="41">
        <f>UPPER(IF(OR(I40="a",I40="as"),E39,IF(OR(I40="b",I40="bs"),E41,)))</f>
      </c>
      <c r="K40" s="54"/>
      <c r="L40" s="55"/>
      <c r="M40" s="52"/>
      <c r="N40" s="52"/>
      <c r="O40" s="63"/>
      <c r="P40" s="95"/>
      <c r="Q40" s="99"/>
      <c r="R40" s="36"/>
    </row>
    <row r="41" spans="1:18" s="1" customFormat="1" ht="15" customHeight="1">
      <c r="A41" s="25">
        <v>8</v>
      </c>
      <c r="B41" s="26">
        <v>2</v>
      </c>
      <c r="C41" s="26">
        <v>9</v>
      </c>
      <c r="D41" s="27"/>
      <c r="E41" s="28" t="s">
        <v>30</v>
      </c>
      <c r="F41" s="43"/>
      <c r="G41" s="43"/>
      <c r="H41" s="26" t="s">
        <v>23</v>
      </c>
      <c r="I41" s="44"/>
      <c r="J41" s="45"/>
      <c r="K41" s="30"/>
      <c r="L41" s="55"/>
      <c r="M41" s="52"/>
      <c r="N41" s="52"/>
      <c r="O41" s="63"/>
      <c r="P41" s="95"/>
      <c r="Q41" s="99"/>
      <c r="R41" s="36"/>
    </row>
    <row r="42" spans="1:18" s="1" customFormat="1" ht="9" customHeight="1">
      <c r="A42" s="96"/>
      <c r="B42" s="82"/>
      <c r="C42" s="82"/>
      <c r="D42" s="82"/>
      <c r="E42" s="85"/>
      <c r="F42" s="83"/>
      <c r="G42" s="75"/>
      <c r="H42" s="98"/>
      <c r="I42" s="82"/>
      <c r="J42" s="83"/>
      <c r="K42" s="83"/>
      <c r="L42" s="83"/>
      <c r="M42" s="97"/>
      <c r="N42" s="97"/>
      <c r="O42" s="97"/>
      <c r="P42" s="34"/>
      <c r="Q42" s="35"/>
      <c r="R42" s="36"/>
    </row>
    <row r="43" spans="1:18" s="1" customFormat="1" ht="9" customHeight="1">
      <c r="A43" s="96"/>
      <c r="B43" s="83"/>
      <c r="C43" s="83"/>
      <c r="D43" s="82"/>
      <c r="E43" s="85"/>
      <c r="F43" s="83"/>
      <c r="G43" s="83"/>
      <c r="H43" s="83"/>
      <c r="I43" s="82"/>
      <c r="J43" s="83"/>
      <c r="K43" s="84"/>
      <c r="L43" s="83"/>
      <c r="M43" s="97"/>
      <c r="N43" s="97"/>
      <c r="O43" s="97"/>
      <c r="P43" s="34"/>
      <c r="Q43" s="35"/>
      <c r="R43" s="36"/>
    </row>
    <row r="44" spans="1:18" s="1" customFormat="1" ht="9" customHeight="1">
      <c r="A44" s="96"/>
      <c r="B44" s="82"/>
      <c r="C44" s="82"/>
      <c r="D44" s="82"/>
      <c r="E44" s="85"/>
      <c r="F44" s="83"/>
      <c r="G44" s="75"/>
      <c r="H44" s="83"/>
      <c r="I44" s="82"/>
      <c r="J44" s="98"/>
      <c r="K44" s="82"/>
      <c r="L44" s="83"/>
      <c r="M44" s="97"/>
      <c r="N44" s="97"/>
      <c r="O44" s="97"/>
      <c r="P44" s="34"/>
      <c r="Q44" s="35"/>
      <c r="R44" s="36"/>
    </row>
    <row r="45" spans="1:18" s="1" customFormat="1" ht="9" customHeight="1">
      <c r="A45" s="96"/>
      <c r="B45" s="83"/>
      <c r="C45" s="83"/>
      <c r="D45" s="82"/>
      <c r="E45" s="85"/>
      <c r="F45" s="83"/>
      <c r="G45" s="83"/>
      <c r="H45" s="83"/>
      <c r="I45" s="82"/>
      <c r="J45" s="83"/>
      <c r="K45" s="83"/>
      <c r="L45" s="83"/>
      <c r="M45" s="97"/>
      <c r="N45" s="97"/>
      <c r="O45" s="97"/>
      <c r="P45" s="34"/>
      <c r="Q45" s="35"/>
      <c r="R45" s="36"/>
    </row>
  </sheetData>
  <sheetProtection/>
  <mergeCells count="14">
    <mergeCell ref="P2:Q2"/>
    <mergeCell ref="A3:D3"/>
    <mergeCell ref="P3:Q3"/>
    <mergeCell ref="J9:K10"/>
    <mergeCell ref="L13:M14"/>
    <mergeCell ref="J17:K18"/>
    <mergeCell ref="E15:I15"/>
    <mergeCell ref="P23:Q23"/>
    <mergeCell ref="P24:Q24"/>
    <mergeCell ref="J30:K31"/>
    <mergeCell ref="L34:M35"/>
    <mergeCell ref="J38:K39"/>
    <mergeCell ref="E32:I32"/>
    <mergeCell ref="E36:I36"/>
  </mergeCells>
  <conditionalFormatting sqref="F29:H29 F21:H21 F23:H23 F25:H25 G14 G10 G18 G6 F41:H41 F33:H33 F37:H37 G8 G12 G16 G20 F35:H35 F31:H31 F39:H39 F27:H27">
    <cfRule type="expression" priority="109" dxfId="1005" stopIfTrue="1">
      <formula>AND($D6&lt;9,$C6&gt;0)</formula>
    </cfRule>
  </conditionalFormatting>
  <conditionalFormatting sqref="D31 D25 D23 D21 D35 D33 D27 D29 D41 D39 D37">
    <cfRule type="expression" priority="108" dxfId="1006" stopIfTrue="1">
      <formula>AND($D21&lt;9,$C21&gt;0)</formula>
    </cfRule>
  </conditionalFormatting>
  <conditionalFormatting sqref="E33 E35 E37 E39 E41 E27 E29 E31 E21 E23 E25">
    <cfRule type="cellIs" priority="106" dxfId="1011" operator="equal" stopIfTrue="1">
      <formula>"Bye"</formula>
    </cfRule>
    <cfRule type="expression" priority="107" dxfId="1005" stopIfTrue="1">
      <formula>AND($D21&lt;9,$C21&gt;0)</formula>
    </cfRule>
  </conditionalFormatting>
  <conditionalFormatting sqref="L9 L17 N40 L36 L28 N13 N24 J7 J11 J15 J19 J34 J38 J42 J30 J22 J26 L30 L38 N34 J28 J32 J36 J40">
    <cfRule type="expression" priority="104" dxfId="1005" stopIfTrue="1">
      <formula>I7="as"</formula>
    </cfRule>
    <cfRule type="expression" priority="105" dxfId="1005" stopIfTrue="1">
      <formula>I7="bs"</formula>
    </cfRule>
  </conditionalFormatting>
  <conditionalFormatting sqref="B43 B45 B23 B25 B6 B8 B10 B12 B14 B16 B18 B20:B21 B27 B29 B31 B33 B35 B37 B39 B41">
    <cfRule type="cellIs" priority="100" dxfId="1007" operator="equal" stopIfTrue="1">
      <formula>"QA"</formula>
    </cfRule>
    <cfRule type="cellIs" priority="101" dxfId="1007" operator="equal" stopIfTrue="1">
      <formula>"DA"</formula>
    </cfRule>
  </conditionalFormatting>
  <conditionalFormatting sqref="E18 E20 E8 E16 E14 E12 E6 E10 E39 E41 E29 E37 E35 E33 E31 E27">
    <cfRule type="cellIs" priority="99" dxfId="1011" operator="equal" stopIfTrue="1">
      <formula>"Bye"</formula>
    </cfRule>
  </conditionalFormatting>
  <conditionalFormatting sqref="D6 D8 D10 D12 D14 D16 D18 D20 D27 D29 D31 D33 D35 D37 D39 D41">
    <cfRule type="expression" priority="98" dxfId="1006" stopIfTrue="1">
      <formula>$D6&lt;5</formula>
    </cfRule>
  </conditionalFormatting>
  <conditionalFormatting sqref="H38 J28 H30 H26 J36 J17 H34 L40 H42 J9 L24 H22 L13 J30 L34 J38">
    <cfRule type="expression" priority="95" dxfId="1008" stopIfTrue="1">
      <formula>AND(#REF!="CU",H9="Umpire")</formula>
    </cfRule>
    <cfRule type="expression" priority="96" dxfId="1009" stopIfTrue="1">
      <formula>AND(#REF!="CU",H9&lt;&gt;"Umpire",I9&lt;&gt;"")</formula>
    </cfRule>
    <cfRule type="expression" priority="97" dxfId="1010" stopIfTrue="1">
      <formula>AND(#REF!="CU",H9&lt;&gt;"Umpire")</formula>
    </cfRule>
  </conditionalFormatting>
  <conditionalFormatting sqref="F45:H45 F29:H29 F31:H31 F21:H21 F23:H23 F25:H25 G14 G10 G18 G6 F27:H27 F33:H33 F35:H35 F37:H37 F39:H39 F41:H41 F43:H43">
    <cfRule type="expression" priority="58" dxfId="1005" stopIfTrue="1">
      <formula>AND($D6&lt;9,$C6&gt;0)</formula>
    </cfRule>
  </conditionalFormatting>
  <conditionalFormatting sqref="D31 D25 D23 D21 D45 D27 D43 D41 D39 D37 D35 D33 D29">
    <cfRule type="expression" priority="57" dxfId="1006" stopIfTrue="1">
      <formula>AND($D21&lt;9,$C21&gt;0)</formula>
    </cfRule>
  </conditionalFormatting>
  <conditionalFormatting sqref="E33 E35 E37 E39 E41 E43 E45 E21 E23 E25 E27 E29 E31">
    <cfRule type="cellIs" priority="55" dxfId="1011" operator="equal" stopIfTrue="1">
      <formula>"Bye"</formula>
    </cfRule>
    <cfRule type="expression" priority="56" dxfId="1005" stopIfTrue="1">
      <formula>AND($D21&lt;9,$C21&gt;0)</formula>
    </cfRule>
  </conditionalFormatting>
  <conditionalFormatting sqref="L9 L17 N40 L36 L44 N13 N24 L28">
    <cfRule type="expression" priority="53" dxfId="1005" stopIfTrue="1">
      <formula>K9="as"</formula>
    </cfRule>
    <cfRule type="expression" priority="54" dxfId="1005" stopIfTrue="1">
      <formula>K9="bs"</formula>
    </cfRule>
  </conditionalFormatting>
  <conditionalFormatting sqref="J7 J11 J15 J19 J34 J38 J42 J22 J26 J30">
    <cfRule type="expression" priority="51" dxfId="1005" stopIfTrue="1">
      <formula>I7="as"</formula>
    </cfRule>
    <cfRule type="expression" priority="52" dxfId="1005" stopIfTrue="1">
      <formula>I7="bs"</formula>
    </cfRule>
  </conditionalFormatting>
  <conditionalFormatting sqref="D6 D8 D10 D12 D14 D16 D18 D20">
    <cfRule type="expression" priority="47" dxfId="1006" stopIfTrue="1">
      <formula>$D6&lt;5</formula>
    </cfRule>
  </conditionalFormatting>
  <conditionalFormatting sqref="H38 J28 H30 H26 J36 H34 J44 H42 J9 L24 H22 L13 J17 L40">
    <cfRule type="expression" priority="44" dxfId="1008" stopIfTrue="1">
      <formula>AND(#REF!="CU",H9="Umpire")</formula>
    </cfRule>
    <cfRule type="expression" priority="45" dxfId="1009" stopIfTrue="1">
      <formula>AND(#REF!="CU",H9&lt;&gt;"Umpire",I9&lt;&gt;"")</formula>
    </cfRule>
    <cfRule type="expression" priority="46" dxfId="1010" stopIfTrue="1">
      <formula>AND(#REF!="CU",H9&lt;&gt;"Umpire")</formula>
    </cfRule>
  </conditionalFormatting>
  <conditionalFormatting sqref="G8">
    <cfRule type="expression" priority="43" dxfId="1005" stopIfTrue="1">
      <formula>AND($D8&lt;9,$C8&gt;0)</formula>
    </cfRule>
  </conditionalFormatting>
  <conditionalFormatting sqref="G12">
    <cfRule type="expression" priority="42" dxfId="1005" stopIfTrue="1">
      <formula>AND($D12&lt;9,$C12&gt;0)</formula>
    </cfRule>
  </conditionalFormatting>
  <conditionalFormatting sqref="G16">
    <cfRule type="expression" priority="41" dxfId="1005" stopIfTrue="1">
      <formula>AND($D16&lt;9,$C16&gt;0)</formula>
    </cfRule>
  </conditionalFormatting>
  <conditionalFormatting sqref="G20">
    <cfRule type="expression" priority="40" dxfId="1005" stopIfTrue="1">
      <formula>AND($D20&lt;9,$C20&gt;0)</formula>
    </cfRule>
  </conditionalFormatting>
  <conditionalFormatting sqref="G35 G31 G39 G27">
    <cfRule type="expression" priority="39" dxfId="1005" stopIfTrue="1">
      <formula>AND($D27&lt;9,$C27&gt;0)</formula>
    </cfRule>
  </conditionalFormatting>
  <conditionalFormatting sqref="L30 L38 N34">
    <cfRule type="expression" priority="37" dxfId="1005" stopIfTrue="1">
      <formula>K30="as"</formula>
    </cfRule>
    <cfRule type="expression" priority="38" dxfId="1005" stopIfTrue="1">
      <formula>K30="bs"</formula>
    </cfRule>
  </conditionalFormatting>
  <conditionalFormatting sqref="J28 J32 J36 J40">
    <cfRule type="expression" priority="35" dxfId="1005" stopIfTrue="1">
      <formula>I28="as"</formula>
    </cfRule>
    <cfRule type="expression" priority="36" dxfId="1005" stopIfTrue="1">
      <formula>I28="bs"</formula>
    </cfRule>
  </conditionalFormatting>
  <conditionalFormatting sqref="D27 D29 D31 D33 D35 D37 D39 D41">
    <cfRule type="expression" priority="31" dxfId="1006" stopIfTrue="1">
      <formula>$D27&lt;5</formula>
    </cfRule>
  </conditionalFormatting>
  <conditionalFormatting sqref="J30 L34 J38">
    <cfRule type="expression" priority="28" dxfId="1008" stopIfTrue="1">
      <formula>AND(#REF!="CU",J30="Umpire")</formula>
    </cfRule>
    <cfRule type="expression" priority="29" dxfId="1009" stopIfTrue="1">
      <formula>AND(#REF!="CU",J30&lt;&gt;"Umpire",K30&lt;&gt;"")</formula>
    </cfRule>
    <cfRule type="expression" priority="30" dxfId="1010" stopIfTrue="1">
      <formula>AND(#REF!="CU",J30&lt;&gt;"Umpire")</formula>
    </cfRule>
  </conditionalFormatting>
  <dataValidations count="1">
    <dataValidation type="list" allowBlank="1" showInputMessage="1" sqref="F7 J30 J38 F40 F11 F19 L13 J9 L34 H42 J17 F28 J44">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T73"/>
  <sheetViews>
    <sheetView showGridLines="0" zoomScalePageLayoutView="0" workbookViewId="0" topLeftCell="A1">
      <selection activeCell="P48" sqref="P48"/>
    </sheetView>
  </sheetViews>
  <sheetFormatPr defaultColWidth="9.00390625" defaultRowHeight="15.75"/>
  <cols>
    <col min="1" max="1" width="2.375" style="77" customWidth="1"/>
    <col min="2" max="3" width="2.625" style="77" customWidth="1"/>
    <col min="4" max="4" width="0.5" style="77" customWidth="1"/>
    <col min="5" max="5" width="7.50390625" style="77" customWidth="1"/>
    <col min="6" max="7" width="3.50390625" style="77" customWidth="1"/>
    <col min="8" max="8" width="4.875" style="77" customWidth="1"/>
    <col min="9" max="9" width="0.74609375" style="79" customWidth="1"/>
    <col min="10" max="10" width="7.625" style="77" customWidth="1"/>
    <col min="11" max="11" width="7.625" style="79" customWidth="1"/>
    <col min="12" max="12" width="7.625" style="77" customWidth="1"/>
    <col min="13" max="13" width="7.625" style="80" customWidth="1"/>
    <col min="14" max="14" width="7.625" style="77" customWidth="1"/>
    <col min="15" max="15" width="7.625" style="79" customWidth="1"/>
    <col min="16" max="16" width="7.625" style="77" customWidth="1"/>
    <col min="17" max="17" width="7.625" style="80" customWidth="1"/>
    <col min="18" max="18" width="8.00390625" style="77" hidden="1" customWidth="1"/>
    <col min="19" max="19" width="7.625" style="77" customWidth="1"/>
    <col min="20" max="20" width="8.00390625" style="77" hidden="1" customWidth="1"/>
    <col min="21" max="16384" width="9.00390625" style="77" customWidth="1"/>
  </cols>
  <sheetData>
    <row r="1" spans="1:16" s="1" customFormat="1" ht="20.25" customHeight="1">
      <c r="A1" s="148" t="s">
        <v>59</v>
      </c>
      <c r="B1" s="149"/>
      <c r="C1" s="149"/>
      <c r="D1" s="149"/>
      <c r="E1" s="149"/>
      <c r="F1" s="149"/>
      <c r="G1" s="149"/>
      <c r="H1" s="149"/>
      <c r="I1" s="149"/>
      <c r="J1" s="149"/>
      <c r="K1" s="149"/>
      <c r="L1" s="149"/>
      <c r="M1" s="149"/>
      <c r="N1" s="149"/>
      <c r="O1" s="149"/>
      <c r="P1" s="149"/>
    </row>
    <row r="2" spans="1:17" s="6" customFormat="1" ht="9.75" customHeight="1">
      <c r="A2" s="2" t="s">
        <v>1</v>
      </c>
      <c r="B2" s="2"/>
      <c r="C2" s="2"/>
      <c r="D2" s="2"/>
      <c r="E2" s="3"/>
      <c r="F2" s="2" t="s">
        <v>2</v>
      </c>
      <c r="G2" s="2"/>
      <c r="H2" s="4"/>
      <c r="I2" s="2"/>
      <c r="J2" s="5"/>
      <c r="K2" s="2"/>
      <c r="L2" s="5"/>
      <c r="M2" s="2"/>
      <c r="N2" s="4"/>
      <c r="O2" s="3"/>
      <c r="P2" s="201" t="s">
        <v>3</v>
      </c>
      <c r="Q2" s="201"/>
    </row>
    <row r="3" spans="1:17" s="12" customFormat="1" ht="11.25" customHeight="1" thickBot="1">
      <c r="A3" s="213" t="s">
        <v>4</v>
      </c>
      <c r="B3" s="213"/>
      <c r="C3" s="213"/>
      <c r="D3" s="213"/>
      <c r="E3" s="8"/>
      <c r="F3" s="8" t="s">
        <v>5</v>
      </c>
      <c r="G3" s="8"/>
      <c r="H3" s="9"/>
      <c r="I3" s="10" t="e">
        <f>'[4]Week SetUp'!$D$10</f>
        <v>#REF!</v>
      </c>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13</v>
      </c>
      <c r="M4" s="16"/>
      <c r="N4" s="14" t="s">
        <v>14</v>
      </c>
      <c r="O4" s="16"/>
      <c r="P4" s="14" t="s">
        <v>17</v>
      </c>
      <c r="Q4" s="5"/>
    </row>
    <row r="5" spans="1:17" s="17" customFormat="1" ht="3.75" customHeight="1" thickBot="1">
      <c r="A5" s="18"/>
      <c r="B5" s="19"/>
      <c r="C5" s="20"/>
      <c r="D5" s="19"/>
      <c r="E5" s="21"/>
      <c r="F5" s="21"/>
      <c r="G5" s="22"/>
      <c r="H5" s="21"/>
      <c r="I5" s="23"/>
      <c r="J5" s="19"/>
      <c r="K5" s="23"/>
      <c r="L5" s="19"/>
      <c r="M5" s="23"/>
      <c r="N5" s="19"/>
      <c r="O5" s="23"/>
      <c r="P5" s="19"/>
      <c r="Q5" s="24"/>
    </row>
    <row r="6" spans="1:20" s="1" customFormat="1" ht="13.5" customHeight="1">
      <c r="A6" s="25">
        <v>1</v>
      </c>
      <c r="B6" s="26">
        <v>1</v>
      </c>
      <c r="C6" s="26">
        <v>1</v>
      </c>
      <c r="D6" s="27">
        <v>1</v>
      </c>
      <c r="E6" s="28" t="str">
        <f>UPPER(IF($D6="","",VLOOKUP($D6,'[3]女單45'!$A$7:$P$22,2)))</f>
        <v>何寶珠</v>
      </c>
      <c r="F6" s="26"/>
      <c r="G6" s="26"/>
      <c r="H6" s="26" t="str">
        <f>IF($D6="","",VLOOKUP($D6,'[3]女單45'!$A$7:$P$22,4))</f>
        <v>高雄市</v>
      </c>
      <c r="I6" s="29"/>
      <c r="J6" s="30"/>
      <c r="K6" s="30"/>
      <c r="L6" s="30"/>
      <c r="N6" s="190" t="s">
        <v>504</v>
      </c>
      <c r="O6" s="33"/>
      <c r="P6" s="34"/>
      <c r="Q6" s="35"/>
      <c r="R6" s="36"/>
      <c r="T6" s="37" t="e">
        <f>#REF!</f>
        <v>#REF!</v>
      </c>
    </row>
    <row r="7" spans="1:20" s="1" customFormat="1" ht="11.25" customHeight="1">
      <c r="A7" s="25"/>
      <c r="B7" s="38"/>
      <c r="C7" s="38"/>
      <c r="D7" s="38"/>
      <c r="E7" s="48"/>
      <c r="F7" s="195"/>
      <c r="G7" s="195"/>
      <c r="H7" s="195"/>
      <c r="I7" s="196"/>
      <c r="J7" s="41">
        <f>UPPER(IF(OR(I7="a",I7="as"),E6,IF(OR(I7="b",I7="bs"),E8,)))</f>
      </c>
      <c r="K7" s="41"/>
      <c r="L7" s="30"/>
      <c r="N7" s="192" t="s">
        <v>538</v>
      </c>
      <c r="O7" s="33"/>
      <c r="P7" s="34"/>
      <c r="Q7" s="35"/>
      <c r="R7" s="36"/>
      <c r="T7" s="42" t="e">
        <f>#REF!</f>
        <v>#REF!</v>
      </c>
    </row>
    <row r="8" spans="1:20" s="1" customFormat="1" ht="13.5" customHeight="1">
      <c r="A8" s="25">
        <v>2</v>
      </c>
      <c r="B8" s="26">
        <f>IF($D8="","",VLOOKUP($D8,'[3]女單45'!$A$7:$P$22,15))</f>
      </c>
      <c r="C8" s="26">
        <f>IF($D8="","",VLOOKUP($D8,'[3]女單45'!$A$7:$P$22,16))</f>
      </c>
      <c r="D8" s="27"/>
      <c r="E8" s="28" t="s">
        <v>16</v>
      </c>
      <c r="F8" s="198"/>
      <c r="G8" s="198"/>
      <c r="H8" s="198"/>
      <c r="I8" s="199"/>
      <c r="J8" s="45"/>
      <c r="K8" s="46"/>
      <c r="L8" s="30"/>
      <c r="N8" s="31" t="s">
        <v>537</v>
      </c>
      <c r="O8" s="33"/>
      <c r="P8" s="34"/>
      <c r="Q8" s="35"/>
      <c r="R8" s="36"/>
      <c r="T8" s="42" t="e">
        <f>#REF!</f>
        <v>#REF!</v>
      </c>
    </row>
    <row r="9" spans="1:20" s="1" customFormat="1" ht="5.25" customHeight="1">
      <c r="A9" s="25"/>
      <c r="B9" s="38"/>
      <c r="C9" s="38"/>
      <c r="D9" s="47"/>
      <c r="E9" s="48"/>
      <c r="F9" s="30"/>
      <c r="G9" s="49"/>
      <c r="H9" s="30"/>
      <c r="I9" s="50"/>
      <c r="J9" s="193" t="s">
        <v>542</v>
      </c>
      <c r="K9" s="194"/>
      <c r="L9" s="41">
        <f>UPPER(IF(OR(K9="a",K9="as"),J7,IF(OR(K9="b",K9="bs"),J11,)))</f>
      </c>
      <c r="M9" s="51"/>
      <c r="N9" s="52"/>
      <c r="O9" s="52"/>
      <c r="P9" s="34"/>
      <c r="Q9" s="35"/>
      <c r="R9" s="36"/>
      <c r="T9" s="42" t="e">
        <f>#REF!</f>
        <v>#REF!</v>
      </c>
    </row>
    <row r="10" spans="1:20" s="1" customFormat="1" ht="13.5" customHeight="1">
      <c r="A10" s="25">
        <v>3</v>
      </c>
      <c r="B10" s="26"/>
      <c r="C10" s="26"/>
      <c r="D10" s="27">
        <v>7</v>
      </c>
      <c r="E10" s="28" t="str">
        <f>UPPER(IF($D10="","",VLOOKUP($D10,'[3]女單45'!$A$7:$P$22,2)))</f>
        <v>曾雅芬</v>
      </c>
      <c r="F10" s="26"/>
      <c r="G10" s="26"/>
      <c r="H10" s="26" t="str">
        <f>IF($D10="","",VLOOKUP($D10,'[3]女單45'!$A$7:$P$22,4))</f>
        <v>台中市</v>
      </c>
      <c r="I10" s="29"/>
      <c r="J10" s="193"/>
      <c r="K10" s="194"/>
      <c r="L10" s="45"/>
      <c r="M10" s="53"/>
      <c r="N10" s="52"/>
      <c r="O10" s="52"/>
      <c r="P10" s="34"/>
      <c r="Q10" s="35"/>
      <c r="R10" s="36"/>
      <c r="T10" s="42" t="e">
        <f>#REF!</f>
        <v>#REF!</v>
      </c>
    </row>
    <row r="11" spans="1:20" s="1" customFormat="1" ht="11.25" customHeight="1">
      <c r="A11" s="25"/>
      <c r="B11" s="38"/>
      <c r="C11" s="38"/>
      <c r="D11" s="47"/>
      <c r="E11" s="214" t="s">
        <v>539</v>
      </c>
      <c r="F11" s="214"/>
      <c r="G11" s="214"/>
      <c r="H11" s="214"/>
      <c r="I11" s="215"/>
      <c r="J11" s="41">
        <f>UPPER(IF(OR(I11="a",I11="as"),E10,IF(OR(I11="b",I11="bs"),E12,)))</f>
      </c>
      <c r="K11" s="54"/>
      <c r="L11" s="55"/>
      <c r="M11" s="56"/>
      <c r="N11" s="52"/>
      <c r="O11" s="52"/>
      <c r="P11" s="34"/>
      <c r="Q11" s="35"/>
      <c r="R11" s="36"/>
      <c r="T11" s="42" t="e">
        <f>#REF!</f>
        <v>#REF!</v>
      </c>
    </row>
    <row r="12" spans="1:20" s="1" customFormat="1" ht="13.5" customHeight="1">
      <c r="A12" s="25">
        <v>4</v>
      </c>
      <c r="B12" s="26"/>
      <c r="C12" s="26"/>
      <c r="D12" s="27">
        <v>8</v>
      </c>
      <c r="E12" s="28" t="str">
        <f>UPPER(IF($D12="","",VLOOKUP($D12,'[3]女單45'!$A$7:$P$22,2)))</f>
        <v>李明潔</v>
      </c>
      <c r="F12" s="26"/>
      <c r="G12" s="26"/>
      <c r="H12" s="26" t="str">
        <f>IF($D12="","",VLOOKUP($D12,'[3]女單45'!$A$7:$P$22,4))</f>
        <v>新北市</v>
      </c>
      <c r="I12" s="29"/>
      <c r="J12" s="45"/>
      <c r="K12" s="30"/>
      <c r="L12" s="55"/>
      <c r="M12" s="56"/>
      <c r="N12" s="52"/>
      <c r="O12" s="52"/>
      <c r="P12" s="34"/>
      <c r="Q12" s="35"/>
      <c r="R12" s="36"/>
      <c r="T12" s="42" t="e">
        <f>#REF!</f>
        <v>#REF!</v>
      </c>
    </row>
    <row r="13" spans="1:20" s="1" customFormat="1" ht="5.25" customHeight="1">
      <c r="A13" s="25"/>
      <c r="B13" s="38"/>
      <c r="C13" s="38"/>
      <c r="D13" s="47"/>
      <c r="E13" s="48"/>
      <c r="F13" s="30"/>
      <c r="G13" s="49"/>
      <c r="H13" s="30"/>
      <c r="I13" s="50"/>
      <c r="J13" s="30"/>
      <c r="K13" s="30"/>
      <c r="L13" s="193" t="s">
        <v>546</v>
      </c>
      <c r="M13" s="194"/>
      <c r="N13" s="41">
        <f>UPPER(IF(OR(M13="a",M13="as"),L9,IF(OR(M13="b",M13="bs"),L17,)))</f>
      </c>
      <c r="O13" s="51"/>
      <c r="P13" s="34"/>
      <c r="Q13" s="35"/>
      <c r="R13" s="36"/>
      <c r="T13" s="42" t="e">
        <f>#REF!</f>
        <v>#REF!</v>
      </c>
    </row>
    <row r="14" spans="1:20" s="1" customFormat="1" ht="13.5" customHeight="1">
      <c r="A14" s="25">
        <v>5</v>
      </c>
      <c r="B14" s="26">
        <v>3</v>
      </c>
      <c r="C14" s="26">
        <v>2</v>
      </c>
      <c r="D14" s="27">
        <v>3</v>
      </c>
      <c r="E14" s="28" t="str">
        <f>UPPER(IF($D14="","",VLOOKUP($D14,'[3]女單45'!$A$7:$P$22,2)))</f>
        <v>劉美霞</v>
      </c>
      <c r="F14" s="26"/>
      <c r="G14" s="26"/>
      <c r="H14" s="26" t="str">
        <f>IF($D14="","",VLOOKUP($D14,'[3]女單45'!$A$7:$P$22,4))</f>
        <v>嘉義市</v>
      </c>
      <c r="I14" s="57"/>
      <c r="J14" s="30"/>
      <c r="K14" s="30"/>
      <c r="L14" s="193"/>
      <c r="M14" s="194"/>
      <c r="N14" s="45"/>
      <c r="O14" s="53"/>
      <c r="P14" s="34"/>
      <c r="Q14" s="35"/>
      <c r="R14" s="36"/>
      <c r="T14" s="42" t="e">
        <f>#REF!</f>
        <v>#REF!</v>
      </c>
    </row>
    <row r="15" spans="1:20" s="1" customFormat="1" ht="11.25" customHeight="1" thickBot="1">
      <c r="A15" s="25"/>
      <c r="B15" s="38"/>
      <c r="C15" s="38"/>
      <c r="D15" s="47"/>
      <c r="E15" s="48"/>
      <c r="F15" s="39"/>
      <c r="G15" s="39"/>
      <c r="H15" s="39"/>
      <c r="I15" s="40"/>
      <c r="J15" s="41">
        <f>UPPER(IF(OR(I15="a",I15="as"),E14,IF(OR(I15="b",I15="bs"),E16,)))</f>
      </c>
      <c r="K15" s="41"/>
      <c r="L15" s="30"/>
      <c r="M15" s="56"/>
      <c r="N15" s="52"/>
      <c r="O15" s="56"/>
      <c r="P15" s="34"/>
      <c r="Q15" s="35"/>
      <c r="R15" s="36"/>
      <c r="T15" s="60" t="e">
        <f>#REF!</f>
        <v>#REF!</v>
      </c>
    </row>
    <row r="16" spans="1:18" s="1" customFormat="1" ht="13.5" customHeight="1">
      <c r="A16" s="25">
        <v>6</v>
      </c>
      <c r="B16" s="26">
        <f>IF($D16="","",VLOOKUP($D16,'[3]女單45'!$A$7:$P$22,15))</f>
      </c>
      <c r="C16" s="26">
        <f>IF($D16="","",VLOOKUP($D16,'[3]女單45'!$A$7:$P$22,16))</f>
      </c>
      <c r="D16" s="27"/>
      <c r="E16" s="28" t="s">
        <v>16</v>
      </c>
      <c r="F16" s="26">
        <f>IF($D16="","",VLOOKUP($D16,'[3]女單45'!$A$7:$P$22,3))</f>
      </c>
      <c r="G16" s="26"/>
      <c r="H16" s="26">
        <f>IF($D16="","",VLOOKUP($D16,'[3]女單45'!$A$7:$P$22,4))</f>
      </c>
      <c r="I16" s="29"/>
      <c r="J16" s="45"/>
      <c r="K16" s="46"/>
      <c r="L16" s="30"/>
      <c r="M16" s="56"/>
      <c r="N16" s="52"/>
      <c r="O16" s="56"/>
      <c r="P16" s="34"/>
      <c r="Q16" s="35"/>
      <c r="R16" s="36"/>
    </row>
    <row r="17" spans="1:18" s="1" customFormat="1" ht="5.25" customHeight="1">
      <c r="A17" s="25"/>
      <c r="B17" s="38"/>
      <c r="C17" s="38"/>
      <c r="D17" s="47"/>
      <c r="E17" s="48"/>
      <c r="F17" s="30"/>
      <c r="G17" s="49"/>
      <c r="H17" s="30"/>
      <c r="I17" s="50"/>
      <c r="J17" s="193" t="s">
        <v>543</v>
      </c>
      <c r="K17" s="194"/>
      <c r="L17" s="41">
        <f>UPPER(IF(OR(K17="a",K17="as"),J15,IF(OR(K17="b",K17="bs"),J19,)))</f>
      </c>
      <c r="M17" s="62"/>
      <c r="N17" s="52"/>
      <c r="O17" s="56"/>
      <c r="P17" s="34"/>
      <c r="Q17" s="35"/>
      <c r="R17" s="36"/>
    </row>
    <row r="18" spans="1:18" s="1" customFormat="1" ht="13.5" customHeight="1">
      <c r="A18" s="25">
        <v>7</v>
      </c>
      <c r="B18" s="26"/>
      <c r="C18" s="26"/>
      <c r="D18" s="27">
        <v>10</v>
      </c>
      <c r="E18" s="28" t="str">
        <f>UPPER(IF($D18="","",VLOOKUP($D18,'[3]女單45'!$A$7:$P$22,2)))</f>
        <v>陳瑞美</v>
      </c>
      <c r="F18" s="26"/>
      <c r="G18" s="26"/>
      <c r="H18" s="26" t="str">
        <f>IF($D18="","",VLOOKUP($D18,'[3]女單45'!$A$7:$P$22,4))</f>
        <v>台北市</v>
      </c>
      <c r="I18" s="29"/>
      <c r="J18" s="193"/>
      <c r="K18" s="194"/>
      <c r="L18" s="45"/>
      <c r="M18" s="52"/>
      <c r="N18" s="52"/>
      <c r="O18" s="56"/>
      <c r="P18" s="34"/>
      <c r="Q18" s="35"/>
      <c r="R18" s="36"/>
    </row>
    <row r="19" spans="1:18" s="1" customFormat="1" ht="11.25" customHeight="1">
      <c r="A19" s="25"/>
      <c r="B19" s="38"/>
      <c r="C19" s="38"/>
      <c r="D19" s="38"/>
      <c r="E19" s="214" t="s">
        <v>540</v>
      </c>
      <c r="F19" s="214"/>
      <c r="G19" s="214"/>
      <c r="H19" s="214"/>
      <c r="I19" s="215"/>
      <c r="J19" s="41">
        <f>UPPER(IF(OR(I19="a",I19="as"),E18,IF(OR(I19="b",I19="bs"),E20,)))</f>
      </c>
      <c r="K19" s="54"/>
      <c r="L19" s="55"/>
      <c r="M19" s="52"/>
      <c r="N19" s="52"/>
      <c r="O19" s="56"/>
      <c r="P19" s="34"/>
      <c r="Q19" s="35"/>
      <c r="R19" s="36"/>
    </row>
    <row r="20" spans="1:18" s="1" customFormat="1" ht="13.5" customHeight="1">
      <c r="A20" s="25">
        <v>8</v>
      </c>
      <c r="B20" s="26"/>
      <c r="C20" s="26"/>
      <c r="D20" s="27">
        <v>6</v>
      </c>
      <c r="E20" s="28" t="str">
        <f>UPPER(IF($D20="","",VLOOKUP($D20,'[3]女單45'!$A$7:$P$22,2)))</f>
        <v>廖淑慧</v>
      </c>
      <c r="F20" s="26"/>
      <c r="G20" s="26"/>
      <c r="H20" s="26" t="str">
        <f>IF($D20="","",VLOOKUP($D20,'[3]女單45'!$A$7:$P$22,4))</f>
        <v>新竹市</v>
      </c>
      <c r="I20" s="29"/>
      <c r="J20" s="45"/>
      <c r="K20" s="30"/>
      <c r="L20" s="55"/>
      <c r="M20" s="52"/>
      <c r="N20" s="52"/>
      <c r="O20" s="56"/>
      <c r="P20" s="34"/>
      <c r="Q20" s="35"/>
      <c r="R20" s="36"/>
    </row>
    <row r="21" spans="1:18" s="1" customFormat="1" ht="5.25" customHeight="1">
      <c r="A21" s="25"/>
      <c r="B21" s="38"/>
      <c r="C21" s="38"/>
      <c r="D21" s="38"/>
      <c r="E21" s="48"/>
      <c r="F21" s="30"/>
      <c r="G21" s="49"/>
      <c r="H21" s="30"/>
      <c r="I21" s="50"/>
      <c r="J21" s="30"/>
      <c r="K21" s="30"/>
      <c r="L21" s="55"/>
      <c r="M21" s="63"/>
      <c r="N21" s="193" t="s">
        <v>548</v>
      </c>
      <c r="O21" s="194"/>
      <c r="P21" s="41">
        <f>UPPER(IF(OR(O21="a",O21="as"),N13,IF(OR(O21="b",O21="bs"),N29,)))</f>
      </c>
      <c r="Q21" s="51"/>
      <c r="R21" s="36"/>
    </row>
    <row r="22" spans="1:18" s="1" customFormat="1" ht="13.5" customHeight="1">
      <c r="A22" s="25">
        <v>9</v>
      </c>
      <c r="B22" s="26"/>
      <c r="C22" s="26">
        <v>7</v>
      </c>
      <c r="D22" s="27">
        <v>5</v>
      </c>
      <c r="E22" s="28" t="str">
        <f>UPPER(IF($D22="","",VLOOKUP($D22,'[3]女單45'!$A$7:$P$22,2)))</f>
        <v>鍾淑倫</v>
      </c>
      <c r="F22" s="26"/>
      <c r="G22" s="26"/>
      <c r="H22" s="26" t="str">
        <f>IF($D22="","",VLOOKUP($D22,'[3]女單45'!$A$7:$P$22,4))</f>
        <v>雲林縣</v>
      </c>
      <c r="I22" s="29"/>
      <c r="J22" s="30"/>
      <c r="K22" s="30"/>
      <c r="L22" s="30"/>
      <c r="M22" s="52"/>
      <c r="N22" s="193"/>
      <c r="O22" s="194"/>
      <c r="P22" s="45"/>
      <c r="Q22" s="94"/>
      <c r="R22" s="36"/>
    </row>
    <row r="23" spans="1:18" s="1" customFormat="1" ht="11.25" customHeight="1">
      <c r="A23" s="25"/>
      <c r="B23" s="38"/>
      <c r="C23" s="38"/>
      <c r="D23" s="38"/>
      <c r="E23" s="48"/>
      <c r="F23" s="39"/>
      <c r="G23" s="39"/>
      <c r="H23" s="39"/>
      <c r="I23" s="40"/>
      <c r="J23" s="41">
        <f>UPPER(IF(OR(I23="a",I23="as"),E22,IF(OR(I23="b",I23="bs"),E24,)))</f>
      </c>
      <c r="K23" s="41"/>
      <c r="L23" s="30"/>
      <c r="M23" s="52"/>
      <c r="N23" s="52"/>
      <c r="O23" s="56"/>
      <c r="P23" s="34"/>
      <c r="Q23" s="99"/>
      <c r="R23" s="36"/>
    </row>
    <row r="24" spans="1:18" s="1" customFormat="1" ht="13.5" customHeight="1">
      <c r="A24" s="25">
        <v>10</v>
      </c>
      <c r="B24" s="26">
        <f>IF($D24="","",VLOOKUP($D24,'[3]女單45'!$A$7:$P$22,15))</f>
      </c>
      <c r="C24" s="26">
        <f>IF($D24="","",VLOOKUP($D24,'[3]女單45'!$A$7:$P$22,16))</f>
      </c>
      <c r="D24" s="27"/>
      <c r="E24" s="28" t="s">
        <v>16</v>
      </c>
      <c r="F24" s="26">
        <f>IF($D24="","",VLOOKUP($D24,'[3]女單45'!$A$7:$P$22,3))</f>
      </c>
      <c r="G24" s="26"/>
      <c r="H24" s="26">
        <f>IF($D24="","",VLOOKUP($D24,'[3]女單45'!$A$7:$P$22,4))</f>
      </c>
      <c r="I24" s="29"/>
      <c r="J24" s="45"/>
      <c r="K24" s="46"/>
      <c r="L24" s="30"/>
      <c r="M24" s="52"/>
      <c r="N24" s="52"/>
      <c r="O24" s="56"/>
      <c r="P24" s="34"/>
      <c r="Q24" s="99"/>
      <c r="R24" s="36"/>
    </row>
    <row r="25" spans="1:18" s="1" customFormat="1" ht="5.25" customHeight="1">
      <c r="A25" s="25"/>
      <c r="B25" s="38"/>
      <c r="C25" s="38"/>
      <c r="D25" s="47"/>
      <c r="E25" s="48"/>
      <c r="F25" s="30"/>
      <c r="G25" s="49"/>
      <c r="H25" s="30"/>
      <c r="I25" s="50"/>
      <c r="J25" s="193" t="s">
        <v>544</v>
      </c>
      <c r="K25" s="194"/>
      <c r="L25" s="41">
        <f>UPPER(IF(OR(K25="a",K25="as"),J23,IF(OR(K25="b",K25="bs"),J27,)))</f>
      </c>
      <c r="M25" s="51"/>
      <c r="N25" s="52"/>
      <c r="O25" s="56"/>
      <c r="P25" s="34"/>
      <c r="Q25" s="99"/>
      <c r="R25" s="36"/>
    </row>
    <row r="26" spans="1:18" s="1" customFormat="1" ht="13.5" customHeight="1">
      <c r="A26" s="25">
        <v>11</v>
      </c>
      <c r="B26" s="26">
        <f>IF($D26="","",VLOOKUP($D26,'[3]女單45'!$A$7:$P$22,15))</f>
      </c>
      <c r="C26" s="26">
        <f>IF($D26="","",VLOOKUP($D26,'[3]女單45'!$A$7:$P$22,16))</f>
      </c>
      <c r="D26" s="27"/>
      <c r="E26" s="28" t="s">
        <v>16</v>
      </c>
      <c r="F26" s="26">
        <f>IF($D26="","",VLOOKUP($D26,'[3]女單45'!$A$7:$P$22,3))</f>
      </c>
      <c r="G26" s="26"/>
      <c r="H26" s="26">
        <f>IF($D26="","",VLOOKUP($D26,'[3]女單45'!$A$7:$P$22,4))</f>
      </c>
      <c r="I26" s="29"/>
      <c r="J26" s="193"/>
      <c r="K26" s="194"/>
      <c r="L26" s="45"/>
      <c r="M26" s="53"/>
      <c r="N26" s="52"/>
      <c r="O26" s="56"/>
      <c r="P26" s="34"/>
      <c r="Q26" s="99"/>
      <c r="R26" s="36"/>
    </row>
    <row r="27" spans="1:18" s="1" customFormat="1" ht="11.25" customHeight="1">
      <c r="A27" s="25"/>
      <c r="B27" s="38"/>
      <c r="C27" s="38"/>
      <c r="D27" s="47"/>
      <c r="E27" s="48"/>
      <c r="F27" s="39"/>
      <c r="G27" s="39"/>
      <c r="H27" s="39"/>
      <c r="I27" s="40"/>
      <c r="J27" s="41">
        <f>UPPER(IF(OR(I27="a",I27="as"),E26,IF(OR(I27="b",I27="bs"),E28,)))</f>
      </c>
      <c r="K27" s="54"/>
      <c r="L27" s="55"/>
      <c r="M27" s="56"/>
      <c r="N27" s="52"/>
      <c r="O27" s="56"/>
      <c r="P27" s="34"/>
      <c r="Q27" s="99"/>
      <c r="R27" s="36"/>
    </row>
    <row r="28" spans="1:18" s="1" customFormat="1" ht="13.5" customHeight="1">
      <c r="A28" s="25">
        <v>12</v>
      </c>
      <c r="B28" s="26">
        <v>4</v>
      </c>
      <c r="C28" s="26">
        <v>5</v>
      </c>
      <c r="D28" s="27">
        <v>4</v>
      </c>
      <c r="E28" s="28" t="str">
        <f>UPPER(IF($D28="","",VLOOKUP($D28,'[3]女單45'!$A$7:$P$22,2)))</f>
        <v>邵秀玫</v>
      </c>
      <c r="F28" s="26"/>
      <c r="G28" s="26"/>
      <c r="H28" s="26" t="str">
        <f>IF($D28="","",VLOOKUP($D28,'[3]女單45'!$A$7:$P$22,4))</f>
        <v>高雄市</v>
      </c>
      <c r="I28" s="29"/>
      <c r="J28" s="45"/>
      <c r="K28" s="30"/>
      <c r="L28" s="55"/>
      <c r="M28" s="56"/>
      <c r="N28" s="52"/>
      <c r="O28" s="56"/>
      <c r="P28" s="34"/>
      <c r="Q28" s="99"/>
      <c r="R28" s="36"/>
    </row>
    <row r="29" spans="1:18" s="1" customFormat="1" ht="5.25" customHeight="1">
      <c r="A29" s="25"/>
      <c r="B29" s="38"/>
      <c r="C29" s="38"/>
      <c r="D29" s="47"/>
      <c r="E29" s="48"/>
      <c r="F29" s="30"/>
      <c r="G29" s="49"/>
      <c r="H29" s="30"/>
      <c r="I29" s="50"/>
      <c r="J29" s="30"/>
      <c r="K29" s="30"/>
      <c r="L29" s="193" t="s">
        <v>547</v>
      </c>
      <c r="M29" s="194"/>
      <c r="N29" s="41">
        <f>UPPER(IF(OR(M29="a",M29="as"),L25,IF(OR(M29="b",M29="bs"),L33,)))</f>
      </c>
      <c r="O29" s="62"/>
      <c r="P29" s="34"/>
      <c r="Q29" s="99"/>
      <c r="R29" s="36"/>
    </row>
    <row r="30" spans="1:18" s="1" customFormat="1" ht="13.5" customHeight="1">
      <c r="A30" s="25">
        <v>13</v>
      </c>
      <c r="B30" s="26"/>
      <c r="C30" s="26"/>
      <c r="D30" s="27">
        <v>9</v>
      </c>
      <c r="E30" s="28" t="str">
        <f>UPPER(IF($D30="","",VLOOKUP($D30,'[3]女單45'!$A$7:$P$22,2)))</f>
        <v>謝文玲</v>
      </c>
      <c r="F30" s="26"/>
      <c r="G30" s="26"/>
      <c r="H30" s="26" t="str">
        <f>IF($D30="","",VLOOKUP($D30,'[3]女單45'!$A$7:$P$22,4))</f>
        <v>台北市</v>
      </c>
      <c r="I30" s="57"/>
      <c r="J30" s="30"/>
      <c r="K30" s="30"/>
      <c r="L30" s="193"/>
      <c r="M30" s="194"/>
      <c r="N30" s="45"/>
      <c r="O30" s="63"/>
      <c r="P30" s="34"/>
      <c r="Q30" s="99"/>
      <c r="R30" s="36"/>
    </row>
    <row r="31" spans="1:18" s="1" customFormat="1" ht="11.25" customHeight="1">
      <c r="A31" s="25"/>
      <c r="B31" s="38"/>
      <c r="C31" s="38"/>
      <c r="D31" s="47"/>
      <c r="E31" s="214" t="s">
        <v>541</v>
      </c>
      <c r="F31" s="214"/>
      <c r="G31" s="214"/>
      <c r="H31" s="214"/>
      <c r="I31" s="215"/>
      <c r="J31" s="41">
        <f>UPPER(IF(OR(I31="a",I31="as"),E30,IF(OR(I31="b",I31="bs"),E32,)))</f>
      </c>
      <c r="K31" s="41"/>
      <c r="L31" s="30"/>
      <c r="M31" s="56"/>
      <c r="N31" s="52"/>
      <c r="O31" s="63"/>
      <c r="P31" s="34"/>
      <c r="Q31" s="99"/>
      <c r="R31" s="36"/>
    </row>
    <row r="32" spans="1:18" s="1" customFormat="1" ht="13.5" customHeight="1">
      <c r="A32" s="25">
        <v>14</v>
      </c>
      <c r="B32" s="26"/>
      <c r="C32" s="26"/>
      <c r="D32" s="27">
        <v>11</v>
      </c>
      <c r="E32" s="28" t="str">
        <f>UPPER(IF($D32="","",VLOOKUP($D32,'[3]女單45'!$A$7:$P$22,2)))</f>
        <v>朱國榮</v>
      </c>
      <c r="F32" s="26"/>
      <c r="G32" s="26"/>
      <c r="H32" s="26" t="str">
        <f>IF($D32="","",VLOOKUP($D32,'[3]女單45'!$A$7:$P$22,4))</f>
        <v>新北市</v>
      </c>
      <c r="I32" s="29"/>
      <c r="J32" s="45"/>
      <c r="K32" s="46"/>
      <c r="L32" s="30"/>
      <c r="M32" s="56"/>
      <c r="N32" s="52"/>
      <c r="O32" s="63"/>
      <c r="P32" s="34"/>
      <c r="Q32" s="99"/>
      <c r="R32" s="36"/>
    </row>
    <row r="33" spans="1:18" s="1" customFormat="1" ht="5.25" customHeight="1">
      <c r="A33" s="25"/>
      <c r="B33" s="38"/>
      <c r="C33" s="38"/>
      <c r="D33" s="47"/>
      <c r="E33" s="48"/>
      <c r="F33" s="30"/>
      <c r="G33" s="49"/>
      <c r="H33" s="30"/>
      <c r="I33" s="50"/>
      <c r="J33" s="193" t="s">
        <v>545</v>
      </c>
      <c r="K33" s="194"/>
      <c r="L33" s="41">
        <f>UPPER(IF(OR(K33="a",K33="as"),J31,IF(OR(K33="b",K33="bs"),J35,)))</f>
      </c>
      <c r="M33" s="62"/>
      <c r="N33" s="52"/>
      <c r="O33" s="63"/>
      <c r="P33" s="34"/>
      <c r="Q33" s="99"/>
      <c r="R33" s="36"/>
    </row>
    <row r="34" spans="1:18" s="1" customFormat="1" ht="13.5" customHeight="1">
      <c r="A34" s="25">
        <v>15</v>
      </c>
      <c r="B34" s="26">
        <f>IF($D34="","",VLOOKUP($D34,'[3]女單45'!$A$7:$P$22,15))</f>
      </c>
      <c r="C34" s="26">
        <f>IF($D34="","",VLOOKUP($D34,'[3]女單45'!$A$7:$P$22,16))</f>
      </c>
      <c r="D34" s="27"/>
      <c r="E34" s="28" t="s">
        <v>16</v>
      </c>
      <c r="F34" s="26">
        <f>IF($D34="","",VLOOKUP($D34,'[3]女單45'!$A$7:$P$22,3))</f>
      </c>
      <c r="G34" s="26"/>
      <c r="H34" s="26">
        <f>IF($D34="","",VLOOKUP($D34,'[3]女單45'!$A$7:$P$22,4))</f>
      </c>
      <c r="I34" s="29"/>
      <c r="J34" s="193"/>
      <c r="K34" s="194"/>
      <c r="L34" s="45"/>
      <c r="M34" s="52"/>
      <c r="N34" s="52"/>
      <c r="O34" s="52"/>
      <c r="P34" s="34"/>
      <c r="Q34" s="99"/>
      <c r="R34" s="36"/>
    </row>
    <row r="35" spans="1:18" s="1" customFormat="1" ht="11.25" customHeight="1">
      <c r="A35" s="25"/>
      <c r="B35" s="38"/>
      <c r="C35" s="38"/>
      <c r="D35" s="38"/>
      <c r="E35" s="48"/>
      <c r="F35" s="39"/>
      <c r="G35" s="39"/>
      <c r="H35" s="39"/>
      <c r="I35" s="40"/>
      <c r="J35" s="41">
        <f>UPPER(IF(OR(I35="a",I35="as"),E34,IF(OR(I35="b",I35="bs"),E36,)))</f>
      </c>
      <c r="K35" s="54"/>
      <c r="L35" s="55"/>
      <c r="M35" s="52"/>
      <c r="N35" s="52"/>
      <c r="O35" s="52"/>
      <c r="P35" s="34"/>
      <c r="Q35" s="99"/>
      <c r="R35" s="36"/>
    </row>
    <row r="36" spans="1:18" s="1" customFormat="1" ht="13.5" customHeight="1">
      <c r="A36" s="25">
        <v>16</v>
      </c>
      <c r="B36" s="26">
        <v>2</v>
      </c>
      <c r="C36" s="26">
        <v>2</v>
      </c>
      <c r="D36" s="27">
        <v>2</v>
      </c>
      <c r="E36" s="28" t="str">
        <f>UPPER(IF($D36="","",VLOOKUP($D36,'[3]女單45'!$A$7:$P$22,2)))</f>
        <v>劉國珍</v>
      </c>
      <c r="F36" s="26"/>
      <c r="G36" s="26"/>
      <c r="H36" s="26" t="str">
        <f>IF($D36="","",VLOOKUP($D36,'[3]女單45'!$A$7:$P$22,4))</f>
        <v>南投縣</v>
      </c>
      <c r="I36" s="29"/>
      <c r="J36" s="45"/>
      <c r="K36" s="30"/>
      <c r="L36" s="55"/>
      <c r="M36" s="52"/>
      <c r="N36" s="52"/>
      <c r="O36" s="52"/>
      <c r="P36" s="34"/>
      <c r="Q36" s="99"/>
      <c r="R36" s="36"/>
    </row>
    <row r="37" spans="1:18" s="1" customFormat="1" ht="9" customHeight="1">
      <c r="A37" s="96"/>
      <c r="B37" s="38"/>
      <c r="C37" s="38"/>
      <c r="D37" s="38"/>
      <c r="E37" s="48"/>
      <c r="F37" s="30"/>
      <c r="G37" s="49"/>
      <c r="H37" s="30"/>
      <c r="I37" s="50"/>
      <c r="J37" s="30"/>
      <c r="K37" s="30"/>
      <c r="L37" s="55"/>
      <c r="M37" s="63"/>
      <c r="N37" s="63"/>
      <c r="O37" s="63"/>
      <c r="P37" s="95"/>
      <c r="Q37" s="99"/>
      <c r="R37" s="36"/>
    </row>
    <row r="38" spans="1:16" s="1" customFormat="1" ht="20.25" customHeight="1">
      <c r="A38" s="148" t="s">
        <v>129</v>
      </c>
      <c r="B38" s="149"/>
      <c r="C38" s="149"/>
      <c r="D38" s="149"/>
      <c r="E38" s="149"/>
      <c r="F38" s="149"/>
      <c r="G38" s="149"/>
      <c r="H38" s="149"/>
      <c r="I38" s="149"/>
      <c r="J38" s="149"/>
      <c r="K38" s="149"/>
      <c r="L38" s="149"/>
      <c r="M38" s="149"/>
      <c r="N38" s="149"/>
      <c r="O38" s="149"/>
      <c r="P38" s="149"/>
    </row>
    <row r="39" spans="1:17" s="6" customFormat="1" ht="9.75" customHeight="1">
      <c r="A39" s="2" t="s">
        <v>1</v>
      </c>
      <c r="B39" s="2"/>
      <c r="C39" s="2"/>
      <c r="D39" s="2"/>
      <c r="E39" s="3"/>
      <c r="F39" s="2" t="s">
        <v>2</v>
      </c>
      <c r="G39" s="2"/>
      <c r="H39" s="4"/>
      <c r="I39" s="2"/>
      <c r="J39" s="5"/>
      <c r="K39" s="2"/>
      <c r="L39" s="5"/>
      <c r="M39" s="2"/>
      <c r="N39" s="4"/>
      <c r="O39" s="3"/>
      <c r="P39" s="201" t="s">
        <v>3</v>
      </c>
      <c r="Q39" s="201"/>
    </row>
    <row r="40" spans="1:17" s="12" customFormat="1" ht="11.25" customHeight="1" thickBot="1">
      <c r="A40" s="7" t="s">
        <v>4</v>
      </c>
      <c r="B40" s="7"/>
      <c r="C40" s="7"/>
      <c r="D40" s="7"/>
      <c r="E40" s="8"/>
      <c r="F40" s="8" t="s">
        <v>5</v>
      </c>
      <c r="G40" s="8"/>
      <c r="H40" s="9"/>
      <c r="I40" s="10"/>
      <c r="J40" s="9"/>
      <c r="K40" s="11"/>
      <c r="L40" s="9"/>
      <c r="M40" s="8"/>
      <c r="N40" s="9"/>
      <c r="O40" s="8"/>
      <c r="P40" s="202" t="s">
        <v>6</v>
      </c>
      <c r="Q40" s="202"/>
    </row>
    <row r="41" spans="1:17" s="17" customFormat="1" ht="9.75">
      <c r="A41" s="13"/>
      <c r="B41" s="14" t="s">
        <v>7</v>
      </c>
      <c r="C41" s="14" t="s">
        <v>8</v>
      </c>
      <c r="D41" s="14"/>
      <c r="E41" s="15" t="s">
        <v>9</v>
      </c>
      <c r="F41" s="15"/>
      <c r="G41" s="3"/>
      <c r="H41" s="13" t="s">
        <v>10</v>
      </c>
      <c r="I41" s="16"/>
      <c r="J41" s="14" t="s">
        <v>11</v>
      </c>
      <c r="K41" s="16"/>
      <c r="L41" s="14" t="s">
        <v>13</v>
      </c>
      <c r="M41" s="16"/>
      <c r="N41" s="14" t="s">
        <v>14</v>
      </c>
      <c r="O41" s="16"/>
      <c r="P41" s="14" t="s">
        <v>17</v>
      </c>
      <c r="Q41" s="5"/>
    </row>
    <row r="42" spans="1:17" s="17" customFormat="1" ht="3.75" customHeight="1" thickBot="1">
      <c r="A42" s="18"/>
      <c r="B42" s="19"/>
      <c r="C42" s="20"/>
      <c r="D42" s="19"/>
      <c r="E42" s="21"/>
      <c r="F42" s="21"/>
      <c r="G42" s="22"/>
      <c r="H42" s="21"/>
      <c r="I42" s="23"/>
      <c r="J42" s="19"/>
      <c r="K42" s="23"/>
      <c r="L42" s="19"/>
      <c r="M42" s="23"/>
      <c r="N42" s="19"/>
      <c r="O42" s="23"/>
      <c r="P42" s="19"/>
      <c r="Q42" s="24"/>
    </row>
    <row r="43" spans="1:20" s="1" customFormat="1" ht="13.5" customHeight="1">
      <c r="A43" s="25">
        <v>1</v>
      </c>
      <c r="B43" s="26">
        <v>1</v>
      </c>
      <c r="C43" s="26">
        <v>1</v>
      </c>
      <c r="D43" s="27">
        <v>1</v>
      </c>
      <c r="E43" s="28" t="str">
        <f>UPPER(IF($D43="","",VLOOKUP($D43,'[5]女單50'!$A$7:$P$22,2)))</f>
        <v>湯淑雲</v>
      </c>
      <c r="F43" s="26"/>
      <c r="G43" s="26"/>
      <c r="H43" s="26" t="str">
        <f>IF($D43="","",VLOOKUP($D43,'[5]女單50'!$A$7:$P$22,4))</f>
        <v>台中市</v>
      </c>
      <c r="I43" s="29"/>
      <c r="J43" s="30"/>
      <c r="K43" s="30"/>
      <c r="L43" s="30"/>
      <c r="M43" s="30"/>
      <c r="N43" s="190" t="s">
        <v>504</v>
      </c>
      <c r="O43" s="33"/>
      <c r="P43" s="34"/>
      <c r="Q43" s="35"/>
      <c r="R43" s="36"/>
      <c r="T43" s="37" t="e">
        <f>#REF!</f>
        <v>#REF!</v>
      </c>
    </row>
    <row r="44" spans="1:20" s="1" customFormat="1" ht="11.25" customHeight="1">
      <c r="A44" s="25"/>
      <c r="B44" s="38"/>
      <c r="C44" s="38"/>
      <c r="D44" s="38"/>
      <c r="E44" s="48"/>
      <c r="F44" s="195"/>
      <c r="G44" s="195"/>
      <c r="H44" s="195"/>
      <c r="I44" s="196"/>
      <c r="J44" s="41">
        <f>UPPER(IF(OR(I44="a",I44="as"),E43,IF(OR(I44="b",I44="bs"),E45,)))</f>
      </c>
      <c r="K44" s="41"/>
      <c r="L44" s="30"/>
      <c r="M44" s="30"/>
      <c r="N44" s="31" t="s">
        <v>503</v>
      </c>
      <c r="O44" s="33"/>
      <c r="P44" s="34"/>
      <c r="Q44" s="35"/>
      <c r="R44" s="36"/>
      <c r="T44" s="42" t="e">
        <f>#REF!</f>
        <v>#REF!</v>
      </c>
    </row>
    <row r="45" spans="1:20" s="1" customFormat="1" ht="13.5" customHeight="1">
      <c r="A45" s="25">
        <v>2</v>
      </c>
      <c r="B45" s="26">
        <f>IF($D45="","",VLOOKUP($D45,'[5]女單50'!$A$7:$P$22,15))</f>
      </c>
      <c r="C45" s="26">
        <f>IF($D45="","",VLOOKUP($D45,'[5]女單50'!$A$7:$P$22,16))</f>
      </c>
      <c r="D45" s="27"/>
      <c r="E45" s="28" t="s">
        <v>16</v>
      </c>
      <c r="F45" s="198"/>
      <c r="G45" s="198"/>
      <c r="H45" s="198"/>
      <c r="I45" s="199"/>
      <c r="J45" s="45"/>
      <c r="K45" s="46"/>
      <c r="L45" s="30"/>
      <c r="M45" s="30"/>
      <c r="N45" s="31" t="s">
        <v>162</v>
      </c>
      <c r="O45" s="33"/>
      <c r="P45" s="34"/>
      <c r="Q45" s="35"/>
      <c r="R45" s="36"/>
      <c r="T45" s="42" t="e">
        <f>#REF!</f>
        <v>#REF!</v>
      </c>
    </row>
    <row r="46" spans="1:20" s="1" customFormat="1" ht="5.25" customHeight="1">
      <c r="A46" s="25"/>
      <c r="B46" s="38"/>
      <c r="C46" s="38"/>
      <c r="D46" s="47"/>
      <c r="E46" s="48"/>
      <c r="F46" s="30"/>
      <c r="G46" s="49"/>
      <c r="H46" s="30"/>
      <c r="I46" s="50"/>
      <c r="J46" s="193" t="s">
        <v>549</v>
      </c>
      <c r="K46" s="194"/>
      <c r="L46" s="41">
        <f>UPPER(IF(OR(K46="a",K46="as"),J44,IF(OR(K46="b",K46="bs"),J48,)))</f>
      </c>
      <c r="M46" s="51"/>
      <c r="N46" s="52"/>
      <c r="O46" s="52"/>
      <c r="P46" s="34"/>
      <c r="Q46" s="35"/>
      <c r="R46" s="36"/>
      <c r="T46" s="42" t="e">
        <f>#REF!</f>
        <v>#REF!</v>
      </c>
    </row>
    <row r="47" spans="1:20" s="1" customFormat="1" ht="13.5" customHeight="1">
      <c r="A47" s="25">
        <v>3</v>
      </c>
      <c r="B47" s="26"/>
      <c r="C47" s="26"/>
      <c r="D47" s="27">
        <v>8</v>
      </c>
      <c r="E47" s="28" t="str">
        <f>UPPER(IF($D47="","",VLOOKUP($D47,'[5]女單50'!$A$7:$P$22,2)))</f>
        <v>林玉玲</v>
      </c>
      <c r="F47" s="26"/>
      <c r="G47" s="26"/>
      <c r="H47" s="26" t="str">
        <f>IF($D47="","",VLOOKUP($D47,'[5]女單50'!$A$7:$P$22,4))</f>
        <v>台南市</v>
      </c>
      <c r="I47" s="29"/>
      <c r="J47" s="193"/>
      <c r="K47" s="194"/>
      <c r="L47" s="45"/>
      <c r="M47" s="53"/>
      <c r="N47" s="52"/>
      <c r="O47" s="52"/>
      <c r="P47" s="34"/>
      <c r="Q47" s="35"/>
      <c r="R47" s="36"/>
      <c r="T47" s="42" t="e">
        <f>#REF!</f>
        <v>#REF!</v>
      </c>
    </row>
    <row r="48" spans="1:20" s="1" customFormat="1" ht="11.25" customHeight="1">
      <c r="A48" s="25"/>
      <c r="B48" s="38"/>
      <c r="C48" s="38"/>
      <c r="D48" s="47"/>
      <c r="E48" s="214" t="s">
        <v>496</v>
      </c>
      <c r="F48" s="214"/>
      <c r="G48" s="214"/>
      <c r="H48" s="214"/>
      <c r="I48" s="215"/>
      <c r="J48" s="41">
        <f>UPPER(IF(OR(I48="a",I48="as"),E47,IF(OR(I48="b",I48="bs"),E49,)))</f>
      </c>
      <c r="K48" s="54"/>
      <c r="L48" s="55"/>
      <c r="M48" s="56"/>
      <c r="N48" s="52"/>
      <c r="O48" s="52"/>
      <c r="P48" s="34"/>
      <c r="Q48" s="35"/>
      <c r="R48" s="36"/>
      <c r="T48" s="42" t="e">
        <f>#REF!</f>
        <v>#REF!</v>
      </c>
    </row>
    <row r="49" spans="1:20" s="1" customFormat="1" ht="13.5" customHeight="1">
      <c r="A49" s="25">
        <v>4</v>
      </c>
      <c r="B49" s="26"/>
      <c r="C49" s="26"/>
      <c r="D49" s="27">
        <v>9</v>
      </c>
      <c r="E49" s="28" t="str">
        <f>UPPER(IF($D49="","",VLOOKUP($D49,'[5]女單50'!$A$7:$P$22,2)))</f>
        <v>張慧貞</v>
      </c>
      <c r="F49" s="26"/>
      <c r="G49" s="26"/>
      <c r="H49" s="26" t="str">
        <f>IF($D49="","",VLOOKUP($D49,'[5]女單50'!$A$7:$P$22,4))</f>
        <v>台中市</v>
      </c>
      <c r="I49" s="29"/>
      <c r="J49" s="45"/>
      <c r="K49" s="30"/>
      <c r="L49" s="55"/>
      <c r="M49" s="56"/>
      <c r="N49" s="52"/>
      <c r="O49" s="52"/>
      <c r="P49" s="34"/>
      <c r="Q49" s="35"/>
      <c r="R49" s="36"/>
      <c r="T49" s="42" t="e">
        <f>#REF!</f>
        <v>#REF!</v>
      </c>
    </row>
    <row r="50" spans="1:20" s="1" customFormat="1" ht="5.25" customHeight="1">
      <c r="A50" s="25"/>
      <c r="B50" s="38"/>
      <c r="C50" s="38"/>
      <c r="D50" s="47"/>
      <c r="E50" s="48"/>
      <c r="F50" s="30"/>
      <c r="G50" s="49"/>
      <c r="H50" s="30"/>
      <c r="I50" s="50"/>
      <c r="J50" s="30"/>
      <c r="K50" s="30"/>
      <c r="L50" s="193" t="s">
        <v>550</v>
      </c>
      <c r="M50" s="194"/>
      <c r="N50" s="41">
        <f>UPPER(IF(OR(M50="a",M50="as"),L46,IF(OR(M50="b",M50="bs"),L54,)))</f>
      </c>
      <c r="O50" s="51"/>
      <c r="P50" s="34"/>
      <c r="Q50" s="35"/>
      <c r="R50" s="36"/>
      <c r="T50" s="42" t="e">
        <f>#REF!</f>
        <v>#REF!</v>
      </c>
    </row>
    <row r="51" spans="1:20" s="1" customFormat="1" ht="13.5" customHeight="1">
      <c r="A51" s="25">
        <v>5</v>
      </c>
      <c r="B51" s="26">
        <v>4</v>
      </c>
      <c r="C51" s="26">
        <v>5</v>
      </c>
      <c r="D51" s="27">
        <v>4</v>
      </c>
      <c r="E51" s="28" t="str">
        <f>UPPER(IF($D51="","",VLOOKUP($D51,'[5]女單50'!$A$7:$P$22,2)))</f>
        <v>許環英</v>
      </c>
      <c r="F51" s="26"/>
      <c r="G51" s="26"/>
      <c r="H51" s="26" t="str">
        <f>IF($D51="","",VLOOKUP($D51,'[5]女單50'!$A$7:$P$22,4))</f>
        <v>高雄市</v>
      </c>
      <c r="I51" s="29"/>
      <c r="J51" s="30"/>
      <c r="K51" s="30"/>
      <c r="L51" s="193"/>
      <c r="M51" s="194"/>
      <c r="N51" s="45"/>
      <c r="O51" s="53"/>
      <c r="P51" s="34"/>
      <c r="Q51" s="35"/>
      <c r="R51" s="36"/>
      <c r="T51" s="42" t="e">
        <f>#REF!</f>
        <v>#REF!</v>
      </c>
    </row>
    <row r="52" spans="1:20" s="1" customFormat="1" ht="11.25" customHeight="1" thickBot="1">
      <c r="A52" s="25"/>
      <c r="B52" s="38"/>
      <c r="C52" s="38"/>
      <c r="D52" s="47"/>
      <c r="E52" s="48"/>
      <c r="F52" s="39"/>
      <c r="G52" s="39"/>
      <c r="H52" s="39"/>
      <c r="I52" s="40"/>
      <c r="J52" s="41">
        <f>UPPER(IF(OR(I52="a",I52="as"),E51,IF(OR(I52="b",I52="bs"),E53,)))</f>
      </c>
      <c r="K52" s="41"/>
      <c r="L52" s="30"/>
      <c r="M52" s="56"/>
      <c r="N52" s="52"/>
      <c r="O52" s="56"/>
      <c r="P52" s="34"/>
      <c r="Q52" s="35"/>
      <c r="R52" s="36"/>
      <c r="T52" s="60" t="e">
        <f>#REF!</f>
        <v>#REF!</v>
      </c>
    </row>
    <row r="53" spans="1:18" s="1" customFormat="1" ht="13.5" customHeight="1">
      <c r="A53" s="25">
        <v>6</v>
      </c>
      <c r="B53" s="26">
        <f>IF($D53="","",VLOOKUP($D53,'[5]女單50'!$A$7:$P$22,15))</f>
      </c>
      <c r="C53" s="26">
        <f>IF($D53="","",VLOOKUP($D53,'[5]女單50'!$A$7:$P$22,16))</f>
      </c>
      <c r="D53" s="27"/>
      <c r="E53" s="28" t="s">
        <v>16</v>
      </c>
      <c r="F53" s="43"/>
      <c r="G53" s="43"/>
      <c r="H53" s="43"/>
      <c r="I53" s="44"/>
      <c r="J53" s="45"/>
      <c r="K53" s="46"/>
      <c r="L53" s="30"/>
      <c r="M53" s="56"/>
      <c r="N53" s="52"/>
      <c r="O53" s="56"/>
      <c r="P53" s="34"/>
      <c r="Q53" s="35"/>
      <c r="R53" s="36"/>
    </row>
    <row r="54" spans="1:18" s="1" customFormat="1" ht="5.25" customHeight="1">
      <c r="A54" s="25"/>
      <c r="B54" s="38"/>
      <c r="C54" s="38"/>
      <c r="D54" s="47"/>
      <c r="E54" s="48"/>
      <c r="F54" s="30"/>
      <c r="G54" s="49"/>
      <c r="H54" s="30"/>
      <c r="I54" s="50"/>
      <c r="J54" s="193" t="s">
        <v>495</v>
      </c>
      <c r="K54" s="194"/>
      <c r="L54" s="41">
        <f>UPPER(IF(OR(K54="a",K54="as"),J52,IF(OR(K54="b",K54="bs"),J56,)))</f>
      </c>
      <c r="M54" s="62"/>
      <c r="N54" s="52"/>
      <c r="O54" s="56"/>
      <c r="P54" s="34"/>
      <c r="Q54" s="35"/>
      <c r="R54" s="36"/>
    </row>
    <row r="55" spans="1:18" s="1" customFormat="1" ht="13.5" customHeight="1">
      <c r="A55" s="25">
        <v>7</v>
      </c>
      <c r="B55" s="26"/>
      <c r="C55" s="26"/>
      <c r="D55" s="27">
        <v>11</v>
      </c>
      <c r="E55" s="28" t="str">
        <f>UPPER(IF($D55="","",VLOOKUP($D55,'[5]女單50'!$A$7:$P$22,2)))</f>
        <v>李碧玲</v>
      </c>
      <c r="F55" s="26"/>
      <c r="G55" s="26"/>
      <c r="H55" s="26" t="str">
        <f>IF($D55="","",VLOOKUP($D55,'[5]女單50'!$A$7:$P$22,4))</f>
        <v>南投縣</v>
      </c>
      <c r="I55" s="29"/>
      <c r="J55" s="193"/>
      <c r="K55" s="194"/>
      <c r="L55" s="45"/>
      <c r="M55" s="52"/>
      <c r="N55" s="52"/>
      <c r="O55" s="56"/>
      <c r="P55" s="34"/>
      <c r="Q55" s="35"/>
      <c r="R55" s="36"/>
    </row>
    <row r="56" spans="1:18" s="1" customFormat="1" ht="11.25" customHeight="1">
      <c r="A56" s="25"/>
      <c r="B56" s="38"/>
      <c r="C56" s="38"/>
      <c r="D56" s="38"/>
      <c r="E56" s="214" t="s">
        <v>497</v>
      </c>
      <c r="F56" s="214"/>
      <c r="G56" s="214"/>
      <c r="H56" s="214"/>
      <c r="I56" s="215"/>
      <c r="J56" s="41">
        <f>UPPER(IF(OR(I56="a",I56="as"),E55,IF(OR(I56="b",I56="bs"),E57,)))</f>
      </c>
      <c r="K56" s="54"/>
      <c r="L56" s="55"/>
      <c r="M56" s="52"/>
      <c r="N56" s="52"/>
      <c r="O56" s="56"/>
      <c r="P56" s="34"/>
      <c r="Q56" s="35"/>
      <c r="R56" s="36"/>
    </row>
    <row r="57" spans="1:18" s="1" customFormat="1" ht="13.5" customHeight="1">
      <c r="A57" s="25">
        <v>8</v>
      </c>
      <c r="B57" s="26"/>
      <c r="C57" s="26">
        <v>7</v>
      </c>
      <c r="D57" s="27">
        <v>6</v>
      </c>
      <c r="E57" s="28" t="str">
        <f>UPPER(IF($D57="","",VLOOKUP($D57,'[5]女單50'!$A$7:$P$22,2)))</f>
        <v>潘玲珠</v>
      </c>
      <c r="F57" s="26"/>
      <c r="G57" s="26"/>
      <c r="H57" s="26" t="str">
        <f>IF($D57="","",VLOOKUP($D57,'[5]女單50'!$A$7:$P$22,4))</f>
        <v>新北市</v>
      </c>
      <c r="I57" s="29"/>
      <c r="J57" s="45"/>
      <c r="K57" s="30"/>
      <c r="L57" s="55"/>
      <c r="M57" s="52"/>
      <c r="N57" s="52"/>
      <c r="O57" s="56"/>
      <c r="P57" s="34"/>
      <c r="Q57" s="35"/>
      <c r="R57" s="36"/>
    </row>
    <row r="58" spans="1:18" s="1" customFormat="1" ht="5.25" customHeight="1">
      <c r="A58" s="25"/>
      <c r="B58" s="38"/>
      <c r="C58" s="38"/>
      <c r="D58" s="38"/>
      <c r="E58" s="48"/>
      <c r="F58" s="30"/>
      <c r="G58" s="49"/>
      <c r="H58" s="30"/>
      <c r="I58" s="50"/>
      <c r="J58" s="30"/>
      <c r="K58" s="30"/>
      <c r="L58" s="55"/>
      <c r="M58" s="63"/>
      <c r="N58" s="193" t="s">
        <v>552</v>
      </c>
      <c r="O58" s="194"/>
      <c r="P58" s="41">
        <f>UPPER(IF(OR(O58="a",O58="as"),N50,IF(OR(O58="b",O58="bs"),N66,)))</f>
      </c>
      <c r="Q58" s="51"/>
      <c r="R58" s="36"/>
    </row>
    <row r="59" spans="1:18" s="1" customFormat="1" ht="13.5" customHeight="1">
      <c r="A59" s="25">
        <v>9</v>
      </c>
      <c r="B59" s="26"/>
      <c r="C59" s="26">
        <v>5</v>
      </c>
      <c r="D59" s="27">
        <v>5</v>
      </c>
      <c r="E59" s="28" t="str">
        <f>UPPER(IF($D59="","",VLOOKUP($D59,'[5]女單50'!$A$7:$P$22,2)))</f>
        <v>皮友華</v>
      </c>
      <c r="F59" s="26"/>
      <c r="G59" s="26"/>
      <c r="H59" s="26" t="str">
        <f>IF($D59="","",VLOOKUP($D59,'[5]女單50'!$A$7:$P$22,4))</f>
        <v>高雄市</v>
      </c>
      <c r="I59" s="29"/>
      <c r="J59" s="30"/>
      <c r="K59" s="30"/>
      <c r="L59" s="30"/>
      <c r="M59" s="52"/>
      <c r="N59" s="193"/>
      <c r="O59" s="194"/>
      <c r="P59" s="45"/>
      <c r="Q59" s="94"/>
      <c r="R59" s="36"/>
    </row>
    <row r="60" spans="1:18" s="1" customFormat="1" ht="11.25" customHeight="1">
      <c r="A60" s="25"/>
      <c r="B60" s="38"/>
      <c r="C60" s="38"/>
      <c r="D60" s="38"/>
      <c r="E60" s="48"/>
      <c r="F60" s="39"/>
      <c r="G60" s="39"/>
      <c r="H60" s="39"/>
      <c r="I60" s="40"/>
      <c r="J60" s="41">
        <f>UPPER(IF(OR(I60="a",I60="as"),E59,IF(OR(I60="b",I60="bs"),E61,)))</f>
      </c>
      <c r="K60" s="41"/>
      <c r="L60" s="30"/>
      <c r="M60" s="52"/>
      <c r="N60" s="52"/>
      <c r="O60" s="56"/>
      <c r="P60" s="34"/>
      <c r="Q60" s="99"/>
      <c r="R60" s="36"/>
    </row>
    <row r="61" spans="1:18" s="1" customFormat="1" ht="13.5" customHeight="1">
      <c r="A61" s="25">
        <v>10</v>
      </c>
      <c r="B61" s="26">
        <f>IF($D61="","",VLOOKUP($D61,'[5]女單50'!$A$7:$P$22,15))</f>
      </c>
      <c r="C61" s="26">
        <f>IF($D61="","",VLOOKUP($D61,'[5]女單50'!$A$7:$P$22,16))</f>
      </c>
      <c r="D61" s="27"/>
      <c r="E61" s="28" t="s">
        <v>16</v>
      </c>
      <c r="F61" s="26">
        <f>IF($D61="","",VLOOKUP($D61,'[5]女單50'!$A$7:$P$22,3))</f>
      </c>
      <c r="G61" s="26"/>
      <c r="H61" s="26">
        <f>IF($D61="","",VLOOKUP($D61,'[5]女單50'!$A$7:$P$22,4))</f>
      </c>
      <c r="I61" s="29"/>
      <c r="J61" s="45"/>
      <c r="K61" s="46"/>
      <c r="L61" s="30"/>
      <c r="M61" s="52"/>
      <c r="N61" s="52"/>
      <c r="O61" s="56"/>
      <c r="P61" s="34"/>
      <c r="Q61" s="99"/>
      <c r="R61" s="36"/>
    </row>
    <row r="62" spans="1:18" s="1" customFormat="1" ht="5.25" customHeight="1">
      <c r="A62" s="25"/>
      <c r="B62" s="38"/>
      <c r="C62" s="38"/>
      <c r="D62" s="47"/>
      <c r="E62" s="48"/>
      <c r="F62" s="30"/>
      <c r="G62" s="49"/>
      <c r="H62" s="30"/>
      <c r="I62" s="50"/>
      <c r="J62" s="193" t="s">
        <v>559</v>
      </c>
      <c r="K62" s="194"/>
      <c r="L62" s="41">
        <f>UPPER(IF(OR(K62="a",K62="as"),J60,IF(OR(K62="b",K62="bs"),J64,)))</f>
      </c>
      <c r="M62" s="51"/>
      <c r="N62" s="52"/>
      <c r="O62" s="56"/>
      <c r="P62" s="34"/>
      <c r="Q62" s="99"/>
      <c r="R62" s="36"/>
    </row>
    <row r="63" spans="1:18" s="1" customFormat="1" ht="13.5" customHeight="1">
      <c r="A63" s="25">
        <v>11</v>
      </c>
      <c r="B63" s="26">
        <f>IF($D63="","",VLOOKUP($D63,'[5]女單50'!$A$7:$P$22,15))</f>
      </c>
      <c r="C63" s="26">
        <f>IF($D63="","",VLOOKUP($D63,'[5]女單50'!$A$7:$P$22,16))</f>
      </c>
      <c r="D63" s="27"/>
      <c r="E63" s="28" t="s">
        <v>16</v>
      </c>
      <c r="F63" s="26">
        <f>IF($D63="","",VLOOKUP($D63,'[5]女單50'!$A$7:$P$22,3))</f>
      </c>
      <c r="G63" s="26"/>
      <c r="H63" s="26">
        <f>IF($D63="","",VLOOKUP($D63,'[5]女單50'!$A$7:$P$22,4))</f>
      </c>
      <c r="I63" s="29"/>
      <c r="J63" s="193"/>
      <c r="K63" s="194"/>
      <c r="L63" s="45"/>
      <c r="M63" s="53"/>
      <c r="N63" s="52"/>
      <c r="O63" s="56"/>
      <c r="P63" s="34"/>
      <c r="Q63" s="99"/>
      <c r="R63" s="36"/>
    </row>
    <row r="64" spans="1:18" s="1" customFormat="1" ht="11.25" customHeight="1">
      <c r="A64" s="25"/>
      <c r="B64" s="38"/>
      <c r="C64" s="38"/>
      <c r="D64" s="47"/>
      <c r="E64" s="48"/>
      <c r="F64" s="39"/>
      <c r="G64" s="39"/>
      <c r="H64" s="39"/>
      <c r="I64" s="40"/>
      <c r="J64" s="41">
        <f>UPPER(IF(OR(I64="a",I64="as"),E63,IF(OR(I64="b",I64="bs"),E65,)))</f>
      </c>
      <c r="K64" s="54"/>
      <c r="L64" s="55"/>
      <c r="M64" s="56"/>
      <c r="N64" s="52"/>
      <c r="O64" s="56"/>
      <c r="P64" s="34"/>
      <c r="Q64" s="99"/>
      <c r="R64" s="36"/>
    </row>
    <row r="65" spans="1:18" s="1" customFormat="1" ht="13.5" customHeight="1">
      <c r="A65" s="25">
        <v>12</v>
      </c>
      <c r="B65" s="26">
        <v>3</v>
      </c>
      <c r="C65" s="26">
        <v>3</v>
      </c>
      <c r="D65" s="27">
        <v>3</v>
      </c>
      <c r="E65" s="28" t="str">
        <f>UPPER(IF($D65="","",VLOOKUP($D65,'[5]女單50'!$A$7:$P$22,2)))</f>
        <v>陳美玲</v>
      </c>
      <c r="F65" s="26"/>
      <c r="G65" s="26"/>
      <c r="H65" s="26" t="str">
        <f>IF($D65="","",VLOOKUP($D65,'[5]女單50'!$A$7:$P$22,4))</f>
        <v>台北市</v>
      </c>
      <c r="I65" s="29"/>
      <c r="J65" s="45"/>
      <c r="K65" s="30"/>
      <c r="L65" s="55"/>
      <c r="M65" s="56"/>
      <c r="N65" s="52"/>
      <c r="O65" s="56"/>
      <c r="P65" s="34"/>
      <c r="Q65" s="99"/>
      <c r="R65" s="36"/>
    </row>
    <row r="66" spans="1:18" s="1" customFormat="1" ht="5.25" customHeight="1">
      <c r="A66" s="25"/>
      <c r="B66" s="38"/>
      <c r="C66" s="38"/>
      <c r="D66" s="47"/>
      <c r="E66" s="48"/>
      <c r="F66" s="30"/>
      <c r="G66" s="49"/>
      <c r="H66" s="30"/>
      <c r="I66" s="50"/>
      <c r="J66" s="30"/>
      <c r="K66" s="30"/>
      <c r="L66" s="193" t="s">
        <v>551</v>
      </c>
      <c r="M66" s="194"/>
      <c r="N66" s="41">
        <f>UPPER(IF(OR(M66="a",M66="as"),L62,IF(OR(M66="b",M66="bs"),L70,)))</f>
      </c>
      <c r="O66" s="62"/>
      <c r="P66" s="34"/>
      <c r="Q66" s="99"/>
      <c r="R66" s="36"/>
    </row>
    <row r="67" spans="1:18" s="1" customFormat="1" ht="13.5" customHeight="1">
      <c r="A67" s="25">
        <v>13</v>
      </c>
      <c r="B67" s="26"/>
      <c r="C67" s="26">
        <v>7</v>
      </c>
      <c r="D67" s="27">
        <v>7</v>
      </c>
      <c r="E67" s="28" t="str">
        <f>UPPER(IF($D67="","",VLOOKUP($D67,'[5]女單50'!$A$7:$P$22,2)))</f>
        <v>劉美玲</v>
      </c>
      <c r="F67" s="26"/>
      <c r="G67" s="26"/>
      <c r="H67" s="26" t="str">
        <f>IF($D67="","",VLOOKUP($D67,'[5]女單50'!$A$7:$P$22,4))</f>
        <v>彰化縣</v>
      </c>
      <c r="I67" s="29"/>
      <c r="J67" s="30"/>
      <c r="K67" s="30"/>
      <c r="L67" s="193"/>
      <c r="M67" s="194"/>
      <c r="N67" s="45"/>
      <c r="O67" s="63"/>
      <c r="P67" s="34"/>
      <c r="Q67" s="99"/>
      <c r="R67" s="36"/>
    </row>
    <row r="68" spans="1:18" s="1" customFormat="1" ht="11.25" customHeight="1">
      <c r="A68" s="25"/>
      <c r="B68" s="38"/>
      <c r="C68" s="38"/>
      <c r="D68" s="47"/>
      <c r="E68" s="214" t="s">
        <v>498</v>
      </c>
      <c r="F68" s="214"/>
      <c r="G68" s="214"/>
      <c r="H68" s="214"/>
      <c r="I68" s="215"/>
      <c r="J68" s="41">
        <f>UPPER(IF(OR(I68="a",I68="as"),E67,IF(OR(I68="b",I68="bs"),E69,)))</f>
      </c>
      <c r="K68" s="41"/>
      <c r="L68" s="30"/>
      <c r="M68" s="56"/>
      <c r="N68" s="52"/>
      <c r="O68" s="63"/>
      <c r="P68" s="34"/>
      <c r="Q68" s="99"/>
      <c r="R68" s="36"/>
    </row>
    <row r="69" spans="1:18" s="1" customFormat="1" ht="13.5" customHeight="1">
      <c r="A69" s="25">
        <v>14</v>
      </c>
      <c r="B69" s="26"/>
      <c r="C69" s="26"/>
      <c r="D69" s="27">
        <v>10</v>
      </c>
      <c r="E69" s="28" t="str">
        <f>UPPER(IF($D69="","",VLOOKUP($D69,'[5]女單50'!$A$7:$P$22,2)))</f>
        <v>魏慈慧</v>
      </c>
      <c r="F69" s="26"/>
      <c r="G69" s="26"/>
      <c r="H69" s="26" t="str">
        <f>IF($D69="","",VLOOKUP($D69,'[5]女單50'!$A$7:$P$22,4))</f>
        <v>嘉義市</v>
      </c>
      <c r="I69" s="29"/>
      <c r="J69" s="45"/>
      <c r="K69" s="46"/>
      <c r="L69" s="30"/>
      <c r="M69" s="56"/>
      <c r="N69" s="52"/>
      <c r="O69" s="63"/>
      <c r="P69" s="34"/>
      <c r="Q69" s="99"/>
      <c r="R69" s="36"/>
    </row>
    <row r="70" spans="1:18" s="1" customFormat="1" ht="5.25" customHeight="1">
      <c r="A70" s="25"/>
      <c r="B70" s="38"/>
      <c r="C70" s="38"/>
      <c r="D70" s="47"/>
      <c r="E70" s="48"/>
      <c r="F70" s="30"/>
      <c r="G70" s="49"/>
      <c r="H70" s="30"/>
      <c r="I70" s="50"/>
      <c r="J70" s="193" t="s">
        <v>560</v>
      </c>
      <c r="K70" s="194"/>
      <c r="L70" s="41">
        <f>UPPER(IF(OR(K70="a",K70="as"),J68,IF(OR(K70="b",K70="bs"),J72,)))</f>
      </c>
      <c r="M70" s="62"/>
      <c r="N70" s="52"/>
      <c r="O70" s="63"/>
      <c r="P70" s="34"/>
      <c r="Q70" s="99"/>
      <c r="R70" s="36"/>
    </row>
    <row r="71" spans="1:18" s="1" customFormat="1" ht="13.5" customHeight="1">
      <c r="A71" s="25">
        <v>15</v>
      </c>
      <c r="B71" s="26">
        <f>IF($D71="","",VLOOKUP($D71,'[5]女單50'!$A$7:$P$22,15))</f>
      </c>
      <c r="C71" s="26">
        <f>IF($D71="","",VLOOKUP($D71,'[5]女單50'!$A$7:$P$22,16))</f>
      </c>
      <c r="D71" s="27"/>
      <c r="E71" s="28" t="s">
        <v>16</v>
      </c>
      <c r="F71" s="26">
        <f>IF($D71="","",VLOOKUP($D71,'[5]女單50'!$A$7:$P$22,3))</f>
      </c>
      <c r="G71" s="26"/>
      <c r="H71" s="26">
        <f>IF($D71="","",VLOOKUP($D71,'[5]女單50'!$A$7:$P$22,4))</f>
      </c>
      <c r="I71" s="29"/>
      <c r="J71" s="193"/>
      <c r="K71" s="194"/>
      <c r="L71" s="45"/>
      <c r="M71" s="52"/>
      <c r="N71" s="52"/>
      <c r="O71" s="52"/>
      <c r="P71" s="34"/>
      <c r="Q71" s="99"/>
      <c r="R71" s="36"/>
    </row>
    <row r="72" spans="1:18" s="1" customFormat="1" ht="11.25" customHeight="1">
      <c r="A72" s="25"/>
      <c r="B72" s="38"/>
      <c r="C72" s="38"/>
      <c r="D72" s="38"/>
      <c r="E72" s="48"/>
      <c r="F72" s="39"/>
      <c r="G72" s="39"/>
      <c r="H72" s="39"/>
      <c r="I72" s="40"/>
      <c r="J72" s="41">
        <f>UPPER(IF(OR(I72="a",I72="as"),E71,IF(OR(I72="b",I72="bs"),E73,)))</f>
      </c>
      <c r="K72" s="54"/>
      <c r="L72" s="55"/>
      <c r="M72" s="52"/>
      <c r="N72" s="52"/>
      <c r="O72" s="52"/>
      <c r="P72" s="34"/>
      <c r="Q72" s="99"/>
      <c r="R72" s="36"/>
    </row>
    <row r="73" spans="1:18" s="1" customFormat="1" ht="13.5" customHeight="1">
      <c r="A73" s="25">
        <v>16</v>
      </c>
      <c r="B73" s="26">
        <v>2</v>
      </c>
      <c r="C73" s="26">
        <v>2</v>
      </c>
      <c r="D73" s="27">
        <v>2</v>
      </c>
      <c r="E73" s="28" t="str">
        <f>UPPER(IF($D73="","",VLOOKUP($D73,'[5]女單50'!$A$7:$P$22,2)))</f>
        <v>劉玫君</v>
      </c>
      <c r="F73" s="26"/>
      <c r="G73" s="26"/>
      <c r="H73" s="26" t="str">
        <f>IF($D73="","",VLOOKUP($D73,'[5]女單50'!$A$7:$P$22,4))</f>
        <v>台北市</v>
      </c>
      <c r="I73" s="29"/>
      <c r="J73" s="45"/>
      <c r="K73" s="30"/>
      <c r="L73" s="55"/>
      <c r="M73" s="52"/>
      <c r="N73" s="52"/>
      <c r="O73" s="52"/>
      <c r="P73" s="34"/>
      <c r="Q73" s="99"/>
      <c r="R73" s="36"/>
    </row>
  </sheetData>
  <sheetProtection/>
  <mergeCells count="27">
    <mergeCell ref="E31:I31"/>
    <mergeCell ref="E19:I19"/>
    <mergeCell ref="E11:I11"/>
    <mergeCell ref="E68:I68"/>
    <mergeCell ref="E56:I56"/>
    <mergeCell ref="E48:I48"/>
    <mergeCell ref="P2:Q2"/>
    <mergeCell ref="A3:D3"/>
    <mergeCell ref="P3:Q3"/>
    <mergeCell ref="F7:I8"/>
    <mergeCell ref="J9:K10"/>
    <mergeCell ref="L13:M14"/>
    <mergeCell ref="J17:K18"/>
    <mergeCell ref="N21:O22"/>
    <mergeCell ref="J25:K26"/>
    <mergeCell ref="L29:M30"/>
    <mergeCell ref="N58:O59"/>
    <mergeCell ref="J62:K63"/>
    <mergeCell ref="J33:K34"/>
    <mergeCell ref="L66:M67"/>
    <mergeCell ref="J70:K71"/>
    <mergeCell ref="P39:Q39"/>
    <mergeCell ref="P40:Q40"/>
    <mergeCell ref="F44:I45"/>
    <mergeCell ref="J46:K47"/>
    <mergeCell ref="L50:M51"/>
    <mergeCell ref="J54:K55"/>
  </mergeCells>
  <conditionalFormatting sqref="F3:H3 F5:H5 F1:H1">
    <cfRule type="expression" priority="96" dxfId="1005" stopIfTrue="1">
      <formula>AND($D1&lt;9,$C1&gt;0)</formula>
    </cfRule>
  </conditionalFormatting>
  <conditionalFormatting sqref="D5 D3 D1">
    <cfRule type="expression" priority="95" dxfId="1006" stopIfTrue="1">
      <formula>AND($D1&lt;9,$C1&gt;0)</formula>
    </cfRule>
  </conditionalFormatting>
  <conditionalFormatting sqref="E1 E3 E5">
    <cfRule type="cellIs" priority="93" dxfId="1011" operator="equal" stopIfTrue="1">
      <formula>"Bye"</formula>
    </cfRule>
    <cfRule type="expression" priority="94" dxfId="1005" stopIfTrue="1">
      <formula>AND($D1&lt;9,$C1&gt;0)</formula>
    </cfRule>
  </conditionalFormatting>
  <conditionalFormatting sqref="L2">
    <cfRule type="expression" priority="91" dxfId="1005" stopIfTrue="1">
      <formula>K2="as"</formula>
    </cfRule>
    <cfRule type="expression" priority="92" dxfId="1005" stopIfTrue="1">
      <formula>K2="bs"</formula>
    </cfRule>
  </conditionalFormatting>
  <conditionalFormatting sqref="J4">
    <cfRule type="expression" priority="89" dxfId="1005" stopIfTrue="1">
      <formula>I4="as"</formula>
    </cfRule>
    <cfRule type="expression" priority="90" dxfId="1005" stopIfTrue="1">
      <formula>I4="bs"</formula>
    </cfRule>
  </conditionalFormatting>
  <conditionalFormatting sqref="B1 B3 B5:B6 B8 B10 B12 B14 B16 B18 B20 B22 B24 B26 B28 B30 B32 B34 B36 B38 B40 B42:B69 B71 B73">
    <cfRule type="cellIs" priority="87" dxfId="1007" operator="equal" stopIfTrue="1">
      <formula>"QA"</formula>
    </cfRule>
    <cfRule type="cellIs" priority="88" dxfId="1007" operator="equal" stopIfTrue="1">
      <formula>"DA"</formula>
    </cfRule>
  </conditionalFormatting>
  <conditionalFormatting sqref="H4 J2">
    <cfRule type="expression" priority="84" dxfId="1008" stopIfTrue="1">
      <formula>AND(#REF!="CU",H2="Umpire")</formula>
    </cfRule>
    <cfRule type="expression" priority="85" dxfId="1009" stopIfTrue="1">
      <formula>AND(#REF!="CU",H2&lt;&gt;"Umpire",I2&lt;&gt;"")</formula>
    </cfRule>
    <cfRule type="expression" priority="86" dxfId="1010" stopIfTrue="1">
      <formula>AND(#REF!="CU",H2&lt;&gt;"Umpire")</formula>
    </cfRule>
  </conditionalFormatting>
  <conditionalFormatting sqref="G22 G14 G26 G30 G18 G34 G6 G10">
    <cfRule type="expression" priority="83" dxfId="1005" stopIfTrue="1">
      <formula>AND($D6&lt;9,$C6&gt;0)</formula>
    </cfRule>
  </conditionalFormatting>
  <conditionalFormatting sqref="L9 L17 L25 L33 N29 N13 P21">
    <cfRule type="expression" priority="81" dxfId="1005" stopIfTrue="1">
      <formula>K9="as"</formula>
    </cfRule>
    <cfRule type="expression" priority="82" dxfId="1005" stopIfTrue="1">
      <formula>K9="bs"</formula>
    </cfRule>
  </conditionalFormatting>
  <conditionalFormatting sqref="J7 J11 J15 J19 J23 J27 J31 J35">
    <cfRule type="expression" priority="79" dxfId="1005" stopIfTrue="1">
      <formula>I7="as"</formula>
    </cfRule>
    <cfRule type="expression" priority="80" dxfId="1005" stopIfTrue="1">
      <formula>I7="bs"</formula>
    </cfRule>
  </conditionalFormatting>
  <conditionalFormatting sqref="E34 E36 E32 E30 E28 E22 E18 E20 E8 E14 E12 E6 E16 E26 E24 E10 E71 E73 E69 E67 E65 E59 E55 E57 E45 E51 E49 E47 E43 E53 E63 E61">
    <cfRule type="cellIs" priority="76" dxfId="1011" operator="equal" stopIfTrue="1">
      <formula>"Bye"</formula>
    </cfRule>
  </conditionalFormatting>
  <conditionalFormatting sqref="D6 D8 D10 D12 D14 D16 D18 D20 D22 D24 D26 D28 D30 D32 D34 D36">
    <cfRule type="expression" priority="75" dxfId="1006" stopIfTrue="1">
      <formula>$D6&lt;5</formula>
    </cfRule>
  </conditionalFormatting>
  <conditionalFormatting sqref="N21 J9 L13 L29 J17 J25 J33">
    <cfRule type="expression" priority="72" dxfId="1008" stopIfTrue="1">
      <formula>AND(#REF!="CU",J9="Umpire")</formula>
    </cfRule>
    <cfRule type="expression" priority="73" dxfId="1009" stopIfTrue="1">
      <formula>AND(#REF!="CU",J9&lt;&gt;"Umpire",K9&lt;&gt;"")</formula>
    </cfRule>
    <cfRule type="expression" priority="74" dxfId="1010" stopIfTrue="1">
      <formula>AND(#REF!="CU",J9&lt;&gt;"Umpire")</formula>
    </cfRule>
  </conditionalFormatting>
  <conditionalFormatting sqref="G12">
    <cfRule type="expression" priority="71" dxfId="1005" stopIfTrue="1">
      <formula>AND($D12&lt;9,$C12&gt;0)</formula>
    </cfRule>
  </conditionalFormatting>
  <conditionalFormatting sqref="G12">
    <cfRule type="expression" priority="70" dxfId="1005" stopIfTrue="1">
      <formula>AND($D12&lt;9,$C12&gt;0)</formula>
    </cfRule>
  </conditionalFormatting>
  <conditionalFormatting sqref="G16">
    <cfRule type="expression" priority="69" dxfId="1005" stopIfTrue="1">
      <formula>AND($D16&lt;9,$C16&gt;0)</formula>
    </cfRule>
  </conditionalFormatting>
  <conditionalFormatting sqref="G20">
    <cfRule type="expression" priority="68" dxfId="1005" stopIfTrue="1">
      <formula>AND($D20&lt;9,$C20&gt;0)</formula>
    </cfRule>
  </conditionalFormatting>
  <conditionalFormatting sqref="G24">
    <cfRule type="expression" priority="67" dxfId="1005" stopIfTrue="1">
      <formula>AND($D24&lt;9,$C24&gt;0)</formula>
    </cfRule>
  </conditionalFormatting>
  <conditionalFormatting sqref="G28">
    <cfRule type="expression" priority="66" dxfId="1005" stopIfTrue="1">
      <formula>AND($D28&lt;9,$C28&gt;0)</formula>
    </cfRule>
  </conditionalFormatting>
  <conditionalFormatting sqref="G32">
    <cfRule type="expression" priority="65" dxfId="1005" stopIfTrue="1">
      <formula>AND($D32&lt;9,$C32&gt;0)</formula>
    </cfRule>
  </conditionalFormatting>
  <conditionalFormatting sqref="G36">
    <cfRule type="expression" priority="64" dxfId="1005" stopIfTrue="1">
      <formula>AND($D36&lt;9,$C36&gt;0)</formula>
    </cfRule>
  </conditionalFormatting>
  <conditionalFormatting sqref="G59 G51 G63 G47 G67 G55 G71 G43">
    <cfRule type="expression" priority="63" dxfId="1005" stopIfTrue="1">
      <formula>AND($D43&lt;9,$C43&gt;0)</formula>
    </cfRule>
  </conditionalFormatting>
  <conditionalFormatting sqref="L46 L54 L62 L70 N66 N50 P58">
    <cfRule type="expression" priority="61" dxfId="1005" stopIfTrue="1">
      <formula>K46="as"</formula>
    </cfRule>
    <cfRule type="expression" priority="62" dxfId="1005" stopIfTrue="1">
      <formula>K46="bs"</formula>
    </cfRule>
  </conditionalFormatting>
  <conditionalFormatting sqref="J44 J48 J52 J56 J60 J64 J68 J72">
    <cfRule type="expression" priority="59" dxfId="1005" stopIfTrue="1">
      <formula>I44="as"</formula>
    </cfRule>
    <cfRule type="expression" priority="60" dxfId="1005" stopIfTrue="1">
      <formula>I44="bs"</formula>
    </cfRule>
  </conditionalFormatting>
  <conditionalFormatting sqref="D43 D45 D47 D49 D51 D53 D55 D57 D59 D61 D63 D65 D67 D69 D71 D73">
    <cfRule type="expression" priority="55" dxfId="1006" stopIfTrue="1">
      <formula>$D43&lt;5</formula>
    </cfRule>
  </conditionalFormatting>
  <conditionalFormatting sqref="N58 J46 J54 L66 J62 J70 L50">
    <cfRule type="expression" priority="52" dxfId="1008" stopIfTrue="1">
      <formula>AND(#REF!="CU",J46="Umpire")</formula>
    </cfRule>
    <cfRule type="expression" priority="53" dxfId="1009" stopIfTrue="1">
      <formula>AND(#REF!="CU",J46&lt;&gt;"Umpire",K46&lt;&gt;"")</formula>
    </cfRule>
    <cfRule type="expression" priority="54" dxfId="1010" stopIfTrue="1">
      <formula>AND(#REF!="CU",J46&lt;&gt;"Umpire")</formula>
    </cfRule>
  </conditionalFormatting>
  <conditionalFormatting sqref="G49">
    <cfRule type="expression" priority="51" dxfId="1005" stopIfTrue="1">
      <formula>AND($D49&lt;9,$C49&gt;0)</formula>
    </cfRule>
  </conditionalFormatting>
  <conditionalFormatting sqref="G57">
    <cfRule type="expression" priority="50" dxfId="1005" stopIfTrue="1">
      <formula>AND($D57&lt;9,$C57&gt;0)</formula>
    </cfRule>
  </conditionalFormatting>
  <conditionalFormatting sqref="G61">
    <cfRule type="expression" priority="49" dxfId="1005" stopIfTrue="1">
      <formula>AND($D61&lt;9,$C61&gt;0)</formula>
    </cfRule>
  </conditionalFormatting>
  <conditionalFormatting sqref="G65">
    <cfRule type="expression" priority="48" dxfId="1005" stopIfTrue="1">
      <formula>AND($D65&lt;9,$C65&gt;0)</formula>
    </cfRule>
  </conditionalFormatting>
  <conditionalFormatting sqref="G69">
    <cfRule type="expression" priority="47" dxfId="1005" stopIfTrue="1">
      <formula>AND($D69&lt;9,$C69&gt;0)</formula>
    </cfRule>
  </conditionalFormatting>
  <conditionalFormatting sqref="G73">
    <cfRule type="expression" priority="46" dxfId="1005" stopIfTrue="1">
      <formula>AND($D73&lt;9,$C73&gt;0)</formula>
    </cfRule>
  </conditionalFormatting>
  <conditionalFormatting sqref="F66:H66 F50:H50 F52:H52 F38:H38 F40:H40 F42:H42 F44:H44 F46:H46 G22 G14 G26 G30 G18 G34 G6 F62:H62 G10 F54:H54 F64:H64 F58:H58 F60:H60">
    <cfRule type="expression" priority="45" dxfId="1005" stopIfTrue="1">
      <formula>AND($D6&lt;9,$C6&gt;0)</formula>
    </cfRule>
  </conditionalFormatting>
  <conditionalFormatting sqref="D52 D46 D44 D42 D40 D38 D68 D66 D48 D64 D62 D60 D58 D56 D54 D50">
    <cfRule type="expression" priority="44" dxfId="1006" stopIfTrue="1">
      <formula>AND($D38&lt;9,$C38&gt;0)</formula>
    </cfRule>
  </conditionalFormatting>
  <conditionalFormatting sqref="E54 E56 E58 E60 E62 E64 E66 E68 E38 E40 E42 E44 E46 E48 E50 E52">
    <cfRule type="cellIs" priority="42" dxfId="1011" operator="equal" stopIfTrue="1">
      <formula>"Bye"</formula>
    </cfRule>
    <cfRule type="expression" priority="43" dxfId="1005" stopIfTrue="1">
      <formula>AND($D38&lt;9,$C38&gt;0)</formula>
    </cfRule>
  </conditionalFormatting>
  <conditionalFormatting sqref="L9 L17 L25 L33 N29 N61 L57 L65 N13 P21 L41 L49">
    <cfRule type="expression" priority="40" dxfId="1005" stopIfTrue="1">
      <formula>K9="as"</formula>
    </cfRule>
    <cfRule type="expression" priority="41" dxfId="1005" stopIfTrue="1">
      <formula>K9="bs"</formula>
    </cfRule>
  </conditionalFormatting>
  <conditionalFormatting sqref="J7 J11 J15 J19 J23 J27 J31 J35 J55 J59 J67 J39 J43 J47 J51 J63">
    <cfRule type="expression" priority="38" dxfId="1005" stopIfTrue="1">
      <formula>I7="as"</formula>
    </cfRule>
    <cfRule type="expression" priority="39" dxfId="1005" stopIfTrue="1">
      <formula>I7="bs"</formula>
    </cfRule>
  </conditionalFormatting>
  <conditionalFormatting sqref="D6 D8 D10 D12 D14 D16 D18 D20 D22 D24 D26 D28 D30 D32 D34 D36">
    <cfRule type="expression" priority="34" dxfId="1006" stopIfTrue="1">
      <formula>$D6&lt;5</formula>
    </cfRule>
  </conditionalFormatting>
  <conditionalFormatting sqref="H39 H59 J49 H51 H47 J41 J57 H67 N21 H55 J65 H63 J9 L45 H43 L13 L29 L61 J17 J25 J33">
    <cfRule type="expression" priority="31" dxfId="1008" stopIfTrue="1">
      <formula>AND(#REF!="CU",H9="Umpire")</formula>
    </cfRule>
    <cfRule type="expression" priority="32" dxfId="1009" stopIfTrue="1">
      <formula>AND(#REF!="CU",H9&lt;&gt;"Umpire",I9&lt;&gt;"")</formula>
    </cfRule>
    <cfRule type="expression" priority="33" dxfId="1010" stopIfTrue="1">
      <formula>AND(#REF!="CU",H9&lt;&gt;"Umpire")</formula>
    </cfRule>
  </conditionalFormatting>
  <conditionalFormatting sqref="G12">
    <cfRule type="expression" priority="30" dxfId="1005" stopIfTrue="1">
      <formula>AND($D12&lt;9,$C12&gt;0)</formula>
    </cfRule>
  </conditionalFormatting>
  <conditionalFormatting sqref="G12">
    <cfRule type="expression" priority="29" dxfId="1005" stopIfTrue="1">
      <formula>AND($D12&lt;9,$C12&gt;0)</formula>
    </cfRule>
  </conditionalFormatting>
  <conditionalFormatting sqref="G16">
    <cfRule type="expression" priority="28" dxfId="1005" stopIfTrue="1">
      <formula>AND($D16&lt;9,$C16&gt;0)</formula>
    </cfRule>
  </conditionalFormatting>
  <conditionalFormatting sqref="G20">
    <cfRule type="expression" priority="27" dxfId="1005" stopIfTrue="1">
      <formula>AND($D20&lt;9,$C20&gt;0)</formula>
    </cfRule>
  </conditionalFormatting>
  <conditionalFormatting sqref="G24">
    <cfRule type="expression" priority="26" dxfId="1005" stopIfTrue="1">
      <formula>AND($D24&lt;9,$C24&gt;0)</formula>
    </cfRule>
  </conditionalFormatting>
  <conditionalFormatting sqref="G28">
    <cfRule type="expression" priority="25" dxfId="1005" stopIfTrue="1">
      <formula>AND($D28&lt;9,$C28&gt;0)</formula>
    </cfRule>
  </conditionalFormatting>
  <conditionalFormatting sqref="G32">
    <cfRule type="expression" priority="24" dxfId="1005" stopIfTrue="1">
      <formula>AND($D32&lt;9,$C32&gt;0)</formula>
    </cfRule>
  </conditionalFormatting>
  <conditionalFormatting sqref="G36">
    <cfRule type="expression" priority="23" dxfId="1005" stopIfTrue="1">
      <formula>AND($D36&lt;9,$C36&gt;0)</formula>
    </cfRule>
  </conditionalFormatting>
  <conditionalFormatting sqref="G59 G51 G63 G47 G67 G55 G71 G43">
    <cfRule type="expression" priority="22" dxfId="1005" stopIfTrue="1">
      <formula>AND($D43&lt;9,$C43&gt;0)</formula>
    </cfRule>
  </conditionalFormatting>
  <conditionalFormatting sqref="L46 L54 L62 L70 N66 N50 P58">
    <cfRule type="expression" priority="20" dxfId="1005" stopIfTrue="1">
      <formula>K46="as"</formula>
    </cfRule>
    <cfRule type="expression" priority="21" dxfId="1005" stopIfTrue="1">
      <formula>K46="bs"</formula>
    </cfRule>
  </conditionalFormatting>
  <conditionalFormatting sqref="J44 J48 J52 J56 J60 J64 J68 J72">
    <cfRule type="expression" priority="18" dxfId="1005" stopIfTrue="1">
      <formula>I44="as"</formula>
    </cfRule>
    <cfRule type="expression" priority="19" dxfId="1005" stopIfTrue="1">
      <formula>I44="bs"</formula>
    </cfRule>
  </conditionalFormatting>
  <conditionalFormatting sqref="D43 D45 D47 D49 D51 D53 D55 D57 D59 D61 D63 D65 D67 D69 D71 D73">
    <cfRule type="expression" priority="14" dxfId="1006" stopIfTrue="1">
      <formula>$D43&lt;5</formula>
    </cfRule>
  </conditionalFormatting>
  <conditionalFormatting sqref="N58 J46 J54 L66 J62 J70 L50">
    <cfRule type="expression" priority="11" dxfId="1008" stopIfTrue="1">
      <formula>AND(#REF!="CU",J46="Umpire")</formula>
    </cfRule>
    <cfRule type="expression" priority="12" dxfId="1009" stopIfTrue="1">
      <formula>AND(#REF!="CU",J46&lt;&gt;"Umpire",K46&lt;&gt;"")</formula>
    </cfRule>
    <cfRule type="expression" priority="13" dxfId="1010" stopIfTrue="1">
      <formula>AND(#REF!="CU",J46&lt;&gt;"Umpire")</formula>
    </cfRule>
  </conditionalFormatting>
  <conditionalFormatting sqref="G49">
    <cfRule type="expression" priority="10" dxfId="1005" stopIfTrue="1">
      <formula>AND($D49&lt;9,$C49&gt;0)</formula>
    </cfRule>
  </conditionalFormatting>
  <conditionalFormatting sqref="G57">
    <cfRule type="expression" priority="9" dxfId="1005" stopIfTrue="1">
      <formula>AND($D57&lt;9,$C57&gt;0)</formula>
    </cfRule>
  </conditionalFormatting>
  <conditionalFormatting sqref="G61">
    <cfRule type="expression" priority="8" dxfId="1005" stopIfTrue="1">
      <formula>AND($D61&lt;9,$C61&gt;0)</formula>
    </cfRule>
  </conditionalFormatting>
  <conditionalFormatting sqref="G65">
    <cfRule type="expression" priority="7" dxfId="1005" stopIfTrue="1">
      <formula>AND($D65&lt;9,$C65&gt;0)</formula>
    </cfRule>
  </conditionalFormatting>
  <conditionalFormatting sqref="G69">
    <cfRule type="expression" priority="6" dxfId="1005" stopIfTrue="1">
      <formula>AND($D69&lt;9,$C69&gt;0)</formula>
    </cfRule>
  </conditionalFormatting>
  <conditionalFormatting sqref="G73">
    <cfRule type="expression" priority="5" dxfId="1005" stopIfTrue="1">
      <formula>AND($D73&lt;9,$C73&gt;0)</formula>
    </cfRule>
  </conditionalFormatting>
  <conditionalFormatting sqref="J71">
    <cfRule type="expression" priority="3" dxfId="1005" stopIfTrue="1">
      <formula>I71="as"</formula>
    </cfRule>
    <cfRule type="expression" priority="4" dxfId="1005" stopIfTrue="1">
      <formula>I71="bs"</formula>
    </cfRule>
  </conditionalFormatting>
  <conditionalFormatting sqref="L51">
    <cfRule type="expression" priority="1" dxfId="1005" stopIfTrue="1">
      <formula>K51="as"</formula>
    </cfRule>
    <cfRule type="expression" priority="2" dxfId="1005" stopIfTrue="1">
      <formula>K51="bs"</formula>
    </cfRule>
  </conditionalFormatting>
  <dataValidations count="1">
    <dataValidation type="list" allowBlank="1" showInputMessage="1" sqref="F7 L50 J46 J70 N58 F72 F64 J62 J33 F44 F23 J25 J17 J54 J9 L13 F52 F15 L29 N21 F35 F27 F60 L66">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R37"/>
  <sheetViews>
    <sheetView showGridLines="0" zoomScalePageLayoutView="0" workbookViewId="0" topLeftCell="A1">
      <selection activeCell="L35" sqref="L35"/>
    </sheetView>
  </sheetViews>
  <sheetFormatPr defaultColWidth="9.00390625" defaultRowHeight="15.75"/>
  <cols>
    <col min="1" max="3" width="5.75390625" style="77" customWidth="1"/>
    <col min="4" max="6" width="7.625" style="77" customWidth="1"/>
    <col min="7" max="8" width="5.75390625" style="77" customWidth="1"/>
    <col min="9" max="9" width="5.75390625" style="79" customWidth="1"/>
    <col min="10" max="10" width="5.75390625" style="77" customWidth="1"/>
    <col min="11" max="11" width="5.75390625" style="79" customWidth="1"/>
    <col min="12" max="12" width="5.75390625" style="77" customWidth="1"/>
    <col min="13" max="13" width="5.75390625" style="80" customWidth="1"/>
    <col min="14" max="14" width="5.75390625" style="77" customWidth="1"/>
    <col min="15" max="15" width="5.75390625" style="79" customWidth="1"/>
    <col min="16" max="16" width="5.75390625" style="77" customWidth="1"/>
    <col min="17" max="17" width="5.75390625" style="80" customWidth="1"/>
    <col min="18" max="21" width="5.75390625" style="77" customWidth="1"/>
    <col min="22" max="16384" width="9.00390625" style="77" customWidth="1"/>
  </cols>
  <sheetData>
    <row r="1" spans="1:16" s="1" customFormat="1" ht="21" customHeight="1">
      <c r="A1" s="92" t="s">
        <v>216</v>
      </c>
      <c r="B1" s="93"/>
      <c r="C1" s="93"/>
      <c r="D1" s="93"/>
      <c r="E1" s="93"/>
      <c r="F1" s="93"/>
      <c r="G1" s="93"/>
      <c r="H1" s="93"/>
      <c r="I1" s="93"/>
      <c r="J1" s="93"/>
      <c r="K1" s="93"/>
      <c r="L1" s="93"/>
      <c r="M1" s="93"/>
      <c r="N1" s="93"/>
      <c r="O1" s="93"/>
      <c r="P1" s="93"/>
    </row>
    <row r="2" spans="1:18" s="1" customFormat="1" ht="15" customHeight="1">
      <c r="A2" s="96"/>
      <c r="B2" s="83"/>
      <c r="C2" s="83"/>
      <c r="D2" s="82"/>
      <c r="E2" s="85"/>
      <c r="F2" s="83"/>
      <c r="G2" s="83"/>
      <c r="H2" s="83"/>
      <c r="I2" s="82"/>
      <c r="J2" s="83"/>
      <c r="K2" s="84"/>
      <c r="L2" s="83"/>
      <c r="M2" s="97"/>
      <c r="N2" s="97"/>
      <c r="O2" s="97"/>
      <c r="P2" s="34"/>
      <c r="Q2" s="35"/>
      <c r="R2" s="36"/>
    </row>
    <row r="3" spans="1:18" s="1" customFormat="1" ht="15" customHeight="1">
      <c r="A3" s="96"/>
      <c r="B3" s="82"/>
      <c r="C3" s="82"/>
      <c r="D3" s="220"/>
      <c r="E3" s="220"/>
      <c r="F3" s="220"/>
      <c r="G3" s="75"/>
      <c r="H3" s="190" t="s">
        <v>504</v>
      </c>
      <c r="I3" s="82"/>
      <c r="J3" s="98"/>
      <c r="K3" s="82"/>
      <c r="L3" s="83"/>
      <c r="M3" s="97"/>
      <c r="N3" s="97"/>
      <c r="O3" s="97"/>
      <c r="P3" s="34"/>
      <c r="Q3" s="35"/>
      <c r="R3" s="36"/>
    </row>
    <row r="4" spans="1:18" s="1" customFormat="1" ht="14.25" customHeight="1">
      <c r="A4" s="96"/>
      <c r="B4" s="83"/>
      <c r="C4" s="83"/>
      <c r="D4" s="220" t="s">
        <v>215</v>
      </c>
      <c r="E4" s="220"/>
      <c r="F4" s="220"/>
      <c r="G4" s="83"/>
      <c r="H4" s="31" t="s">
        <v>503</v>
      </c>
      <c r="I4" s="82"/>
      <c r="J4" s="83"/>
      <c r="K4" s="83"/>
      <c r="M4" s="97"/>
      <c r="N4" s="97"/>
      <c r="O4" s="97"/>
      <c r="P4" s="34"/>
      <c r="Q4" s="35"/>
      <c r="R4" s="36"/>
    </row>
    <row r="5" spans="1:18" s="1" customFormat="1" ht="14.25" customHeight="1">
      <c r="A5" s="96"/>
      <c r="B5" s="82"/>
      <c r="C5" s="82"/>
      <c r="D5" s="82"/>
      <c r="E5" s="85"/>
      <c r="F5" s="83"/>
      <c r="G5" s="75"/>
      <c r="H5" s="31" t="s">
        <v>162</v>
      </c>
      <c r="J5" s="83"/>
      <c r="K5" s="83"/>
      <c r="L5" s="83"/>
      <c r="M5" s="97"/>
      <c r="N5" s="97"/>
      <c r="O5" s="97"/>
      <c r="P5" s="34"/>
      <c r="Q5" s="35"/>
      <c r="R5" s="36"/>
    </row>
    <row r="6" spans="1:18" s="1" customFormat="1" ht="14.25" customHeight="1">
      <c r="A6" s="96"/>
      <c r="B6" s="83"/>
      <c r="C6" s="83"/>
      <c r="D6" s="82"/>
      <c r="E6" s="85"/>
      <c r="F6" s="83"/>
      <c r="G6" s="83"/>
      <c r="H6" s="83"/>
      <c r="I6" s="82"/>
      <c r="J6" s="83"/>
      <c r="K6" s="83"/>
      <c r="L6" s="83"/>
      <c r="M6" s="83"/>
      <c r="N6" s="59"/>
      <c r="O6" s="59"/>
      <c r="P6" s="34"/>
      <c r="Q6" s="35"/>
      <c r="R6" s="36"/>
    </row>
    <row r="7" spans="1:18" s="1" customFormat="1" ht="14.25" customHeight="1">
      <c r="A7" s="145"/>
      <c r="B7" s="222" t="s">
        <v>499</v>
      </c>
      <c r="C7" s="222"/>
      <c r="D7" s="222"/>
      <c r="E7" s="86"/>
      <c r="F7" s="221" t="s">
        <v>554</v>
      </c>
      <c r="G7" s="221"/>
      <c r="H7" s="221"/>
      <c r="I7" s="147"/>
      <c r="J7" s="90"/>
      <c r="K7" s="91"/>
      <c r="L7" s="88"/>
      <c r="M7" s="89"/>
      <c r="N7" s="88"/>
      <c r="O7" s="89"/>
      <c r="P7" s="90"/>
      <c r="Q7" s="91"/>
      <c r="R7" s="36"/>
    </row>
    <row r="8" ht="14.25" customHeight="1"/>
    <row r="9" spans="4:6" ht="14.25" customHeight="1">
      <c r="D9" s="142"/>
      <c r="E9" s="142"/>
      <c r="F9" s="142"/>
    </row>
    <row r="10" spans="2:8" ht="14.25" customHeight="1">
      <c r="B10" s="216"/>
      <c r="C10" s="216"/>
      <c r="D10" s="187"/>
      <c r="E10" s="187"/>
      <c r="F10" s="187"/>
      <c r="G10" s="219"/>
      <c r="H10" s="219"/>
    </row>
    <row r="11" spans="2:8" ht="14.25" customHeight="1">
      <c r="B11" s="216" t="s">
        <v>214</v>
      </c>
      <c r="C11" s="216"/>
      <c r="D11" s="217" t="s">
        <v>553</v>
      </c>
      <c r="E11" s="217"/>
      <c r="F11" s="217"/>
      <c r="G11" s="218" t="s">
        <v>213</v>
      </c>
      <c r="H11" s="218"/>
    </row>
    <row r="12" spans="2:8" ht="21.75" customHeight="1">
      <c r="B12" s="186"/>
      <c r="C12" s="186"/>
      <c r="D12" s="188"/>
      <c r="E12" s="188"/>
      <c r="F12" s="188"/>
      <c r="G12" s="185"/>
      <c r="H12" s="185"/>
    </row>
    <row r="13" ht="21.75" customHeight="1"/>
    <row r="14" spans="1:16" s="1" customFormat="1" ht="21" customHeight="1">
      <c r="A14" s="92" t="s">
        <v>212</v>
      </c>
      <c r="B14" s="93"/>
      <c r="C14" s="93"/>
      <c r="D14" s="93"/>
      <c r="E14" s="93"/>
      <c r="F14" s="93"/>
      <c r="G14" s="93"/>
      <c r="H14" s="93"/>
      <c r="I14" s="93"/>
      <c r="J14" s="93"/>
      <c r="K14" s="93"/>
      <c r="L14" s="93"/>
      <c r="M14" s="93"/>
      <c r="N14" s="93"/>
      <c r="O14" s="93"/>
      <c r="P14" s="93"/>
    </row>
    <row r="15" spans="1:18" s="1" customFormat="1" ht="15" customHeight="1">
      <c r="A15" s="96"/>
      <c r="B15" s="83"/>
      <c r="C15" s="83"/>
      <c r="D15" s="82"/>
      <c r="E15" s="85"/>
      <c r="F15" s="83"/>
      <c r="G15" s="83"/>
      <c r="H15" s="83"/>
      <c r="I15" s="82"/>
      <c r="J15" s="83"/>
      <c r="K15" s="84"/>
      <c r="L15" s="83"/>
      <c r="M15" s="97"/>
      <c r="N15" s="97"/>
      <c r="O15" s="97"/>
      <c r="P15" s="34"/>
      <c r="Q15" s="35"/>
      <c r="R15" s="36"/>
    </row>
    <row r="16" spans="1:18" s="1" customFormat="1" ht="15" customHeight="1">
      <c r="A16" s="96"/>
      <c r="B16" s="82"/>
      <c r="C16" s="82"/>
      <c r="D16" s="220"/>
      <c r="E16" s="220"/>
      <c r="F16" s="220"/>
      <c r="G16" s="75"/>
      <c r="H16" s="190" t="s">
        <v>504</v>
      </c>
      <c r="I16" s="82"/>
      <c r="J16" s="98"/>
      <c r="K16" s="82"/>
      <c r="L16" s="83"/>
      <c r="M16" s="97"/>
      <c r="N16" s="97"/>
      <c r="O16" s="97"/>
      <c r="P16" s="34"/>
      <c r="Q16" s="35"/>
      <c r="R16" s="36"/>
    </row>
    <row r="17" spans="1:18" s="1" customFormat="1" ht="14.25" customHeight="1">
      <c r="A17" s="96"/>
      <c r="B17" s="83"/>
      <c r="C17" s="83"/>
      <c r="D17" s="220" t="s">
        <v>211</v>
      </c>
      <c r="E17" s="220"/>
      <c r="F17" s="220"/>
      <c r="G17" s="83"/>
      <c r="H17" s="31" t="s">
        <v>503</v>
      </c>
      <c r="I17" s="82"/>
      <c r="J17" s="83"/>
      <c r="K17" s="83"/>
      <c r="M17" s="97"/>
      <c r="N17" s="97"/>
      <c r="O17" s="97"/>
      <c r="P17" s="34"/>
      <c r="Q17" s="35"/>
      <c r="R17" s="36"/>
    </row>
    <row r="18" spans="1:18" s="1" customFormat="1" ht="14.25" customHeight="1">
      <c r="A18" s="96"/>
      <c r="B18" s="82"/>
      <c r="C18" s="82"/>
      <c r="D18" s="82"/>
      <c r="E18" s="85"/>
      <c r="F18" s="83"/>
      <c r="G18" s="75"/>
      <c r="H18" s="31" t="s">
        <v>162</v>
      </c>
      <c r="J18" s="83"/>
      <c r="K18" s="83"/>
      <c r="L18" s="83"/>
      <c r="M18" s="97"/>
      <c r="N18" s="97"/>
      <c r="O18" s="97"/>
      <c r="P18" s="34"/>
      <c r="Q18" s="35"/>
      <c r="R18" s="36"/>
    </row>
    <row r="19" spans="1:18" s="1" customFormat="1" ht="14.25" customHeight="1">
      <c r="A19" s="96"/>
      <c r="B19" s="83"/>
      <c r="C19" s="83"/>
      <c r="D19" s="82"/>
      <c r="E19" s="85"/>
      <c r="F19" s="83"/>
      <c r="G19" s="83"/>
      <c r="H19" s="83"/>
      <c r="I19" s="82"/>
      <c r="J19" s="83"/>
      <c r="K19" s="83"/>
      <c r="L19" s="83"/>
      <c r="M19" s="83"/>
      <c r="N19" s="59"/>
      <c r="O19" s="59"/>
      <c r="P19" s="34"/>
      <c r="Q19" s="35"/>
      <c r="R19" s="36"/>
    </row>
    <row r="20" spans="1:18" s="1" customFormat="1" ht="14.25" customHeight="1">
      <c r="A20" s="145"/>
      <c r="B20" s="222" t="s">
        <v>500</v>
      </c>
      <c r="C20" s="222"/>
      <c r="D20" s="222"/>
      <c r="E20" s="86"/>
      <c r="F20" s="221" t="s">
        <v>556</v>
      </c>
      <c r="G20" s="221"/>
      <c r="H20" s="221"/>
      <c r="I20" s="147"/>
      <c r="J20" s="90"/>
      <c r="K20" s="91"/>
      <c r="L20" s="88"/>
      <c r="M20" s="89"/>
      <c r="N20" s="88"/>
      <c r="O20" s="89"/>
      <c r="P20" s="90"/>
      <c r="Q20" s="91"/>
      <c r="R20" s="36"/>
    </row>
    <row r="21" ht="14.25" customHeight="1"/>
    <row r="22" spans="4:6" ht="14.25" customHeight="1">
      <c r="D22" s="142"/>
      <c r="E22" s="142"/>
      <c r="F22" s="142"/>
    </row>
    <row r="23" spans="2:8" ht="14.25" customHeight="1">
      <c r="B23" s="216"/>
      <c r="C23" s="216"/>
      <c r="D23" s="187"/>
      <c r="E23" s="187"/>
      <c r="F23" s="187"/>
      <c r="G23" s="219"/>
      <c r="H23" s="219"/>
    </row>
    <row r="24" spans="2:8" ht="14.25" customHeight="1">
      <c r="B24" s="216" t="s">
        <v>210</v>
      </c>
      <c r="C24" s="216"/>
      <c r="D24" s="217" t="s">
        <v>555</v>
      </c>
      <c r="E24" s="217"/>
      <c r="F24" s="217"/>
      <c r="G24" s="218" t="s">
        <v>209</v>
      </c>
      <c r="H24" s="218"/>
    </row>
    <row r="25" ht="21.75" customHeight="1"/>
    <row r="26" ht="21.75" customHeight="1"/>
    <row r="27" spans="1:16" s="1" customFormat="1" ht="21" customHeight="1">
      <c r="A27" s="92" t="s">
        <v>208</v>
      </c>
      <c r="B27" s="93"/>
      <c r="C27" s="93"/>
      <c r="D27" s="93"/>
      <c r="E27" s="93"/>
      <c r="F27" s="93"/>
      <c r="G27" s="93"/>
      <c r="H27" s="93"/>
      <c r="I27" s="93"/>
      <c r="J27" s="93"/>
      <c r="K27" s="93"/>
      <c r="L27" s="93"/>
      <c r="M27" s="93"/>
      <c r="N27" s="93"/>
      <c r="O27" s="93"/>
      <c r="P27" s="93"/>
    </row>
    <row r="28" spans="1:18" s="1" customFormat="1" ht="15" customHeight="1">
      <c r="A28" s="96"/>
      <c r="B28" s="83"/>
      <c r="C28" s="83"/>
      <c r="D28" s="82"/>
      <c r="E28" s="85"/>
      <c r="F28" s="83"/>
      <c r="G28" s="83"/>
      <c r="H28" s="83"/>
      <c r="I28" s="82"/>
      <c r="J28" s="83"/>
      <c r="K28" s="84"/>
      <c r="L28" s="83"/>
      <c r="M28" s="97"/>
      <c r="N28" s="97"/>
      <c r="O28" s="97"/>
      <c r="P28" s="34"/>
      <c r="Q28" s="35"/>
      <c r="R28" s="36"/>
    </row>
    <row r="29" spans="1:18" s="1" customFormat="1" ht="15" customHeight="1">
      <c r="A29" s="96"/>
      <c r="B29" s="82"/>
      <c r="C29" s="82"/>
      <c r="D29" s="82"/>
      <c r="E29" s="85"/>
      <c r="F29" s="83"/>
      <c r="G29" s="75"/>
      <c r="H29" s="190" t="s">
        <v>504</v>
      </c>
      <c r="I29" s="82"/>
      <c r="J29" s="98"/>
      <c r="K29" s="82"/>
      <c r="L29" s="83"/>
      <c r="M29" s="97"/>
      <c r="N29" s="97"/>
      <c r="O29" s="97"/>
      <c r="P29" s="34"/>
      <c r="Q29" s="35"/>
      <c r="R29" s="36"/>
    </row>
    <row r="30" spans="1:18" s="1" customFormat="1" ht="14.25" customHeight="1">
      <c r="A30" s="96"/>
      <c r="B30" s="83"/>
      <c r="C30" s="83"/>
      <c r="D30" s="220" t="s">
        <v>207</v>
      </c>
      <c r="E30" s="220"/>
      <c r="F30" s="220"/>
      <c r="G30" s="83"/>
      <c r="H30" s="31" t="s">
        <v>503</v>
      </c>
      <c r="I30" s="82"/>
      <c r="J30" s="83"/>
      <c r="K30" s="83"/>
      <c r="M30" s="97"/>
      <c r="N30" s="97"/>
      <c r="O30" s="97"/>
      <c r="P30" s="34"/>
      <c r="Q30" s="35"/>
      <c r="R30" s="36"/>
    </row>
    <row r="31" spans="1:18" s="1" customFormat="1" ht="14.25" customHeight="1">
      <c r="A31" s="96"/>
      <c r="B31" s="82"/>
      <c r="C31" s="82"/>
      <c r="D31" s="82"/>
      <c r="E31" s="85"/>
      <c r="F31" s="83"/>
      <c r="G31" s="75"/>
      <c r="H31" s="31" t="s">
        <v>162</v>
      </c>
      <c r="J31" s="83"/>
      <c r="K31" s="83"/>
      <c r="L31" s="83"/>
      <c r="M31" s="97"/>
      <c r="N31" s="97"/>
      <c r="O31" s="97"/>
      <c r="P31" s="34"/>
      <c r="Q31" s="35"/>
      <c r="R31" s="36"/>
    </row>
    <row r="32" spans="1:18" s="1" customFormat="1" ht="14.25" customHeight="1">
      <c r="A32" s="96"/>
      <c r="B32" s="83"/>
      <c r="C32" s="83"/>
      <c r="D32" s="82"/>
      <c r="E32" s="85"/>
      <c r="F32" s="83"/>
      <c r="G32" s="83"/>
      <c r="H32" s="83"/>
      <c r="I32" s="82"/>
      <c r="J32" s="83"/>
      <c r="K32" s="83"/>
      <c r="L32" s="83"/>
      <c r="M32" s="83"/>
      <c r="N32" s="59"/>
      <c r="O32" s="59"/>
      <c r="P32" s="34"/>
      <c r="Q32" s="35"/>
      <c r="R32" s="36"/>
    </row>
    <row r="33" spans="1:18" s="1" customFormat="1" ht="14.25" customHeight="1">
      <c r="A33" s="145"/>
      <c r="B33" s="222" t="s">
        <v>501</v>
      </c>
      <c r="C33" s="222"/>
      <c r="D33" s="222"/>
      <c r="E33" s="86"/>
      <c r="F33" s="221" t="s">
        <v>558</v>
      </c>
      <c r="G33" s="221"/>
      <c r="H33" s="221"/>
      <c r="I33" s="147"/>
      <c r="J33" s="90"/>
      <c r="K33" s="91"/>
      <c r="L33" s="88"/>
      <c r="M33" s="89"/>
      <c r="N33" s="88"/>
      <c r="O33" s="89"/>
      <c r="P33" s="90"/>
      <c r="Q33" s="91"/>
      <c r="R33" s="36"/>
    </row>
    <row r="34" ht="14.25" customHeight="1"/>
    <row r="35" spans="4:6" ht="14.25" customHeight="1">
      <c r="D35" s="142"/>
      <c r="E35" s="142"/>
      <c r="F35" s="142"/>
    </row>
    <row r="36" spans="4:6" ht="14.25" customHeight="1">
      <c r="D36" s="187"/>
      <c r="E36" s="187"/>
      <c r="F36" s="187"/>
    </row>
    <row r="37" spans="2:8" ht="14.25" customHeight="1">
      <c r="B37" s="216" t="s">
        <v>206</v>
      </c>
      <c r="C37" s="216"/>
      <c r="D37" s="217" t="s">
        <v>557</v>
      </c>
      <c r="E37" s="217"/>
      <c r="F37" s="217"/>
      <c r="G37" s="218" t="s">
        <v>205</v>
      </c>
      <c r="H37" s="218"/>
    </row>
  </sheetData>
  <sheetProtection/>
  <mergeCells count="24">
    <mergeCell ref="D3:F3"/>
    <mergeCell ref="D4:F4"/>
    <mergeCell ref="B10:C10"/>
    <mergeCell ref="G10:H10"/>
    <mergeCell ref="B7:D7"/>
    <mergeCell ref="F7:H7"/>
    <mergeCell ref="B11:C11"/>
    <mergeCell ref="D11:F11"/>
    <mergeCell ref="G11:H11"/>
    <mergeCell ref="B33:D33"/>
    <mergeCell ref="D16:F16"/>
    <mergeCell ref="D17:F17"/>
    <mergeCell ref="B20:D20"/>
    <mergeCell ref="F20:H20"/>
    <mergeCell ref="B37:C37"/>
    <mergeCell ref="D37:F37"/>
    <mergeCell ref="G37:H37"/>
    <mergeCell ref="B23:C23"/>
    <mergeCell ref="G23:H23"/>
    <mergeCell ref="B24:C24"/>
    <mergeCell ref="D30:F30"/>
    <mergeCell ref="D24:F24"/>
    <mergeCell ref="G24:H24"/>
    <mergeCell ref="F33:H33"/>
  </mergeCells>
  <conditionalFormatting sqref="F2:H2 F6:H6 G4">
    <cfRule type="expression" priority="62" dxfId="1005" stopIfTrue="1">
      <formula>AND($D2&lt;9,$C2&gt;0)</formula>
    </cfRule>
  </conditionalFormatting>
  <conditionalFormatting sqref="D6 D4 D2">
    <cfRule type="expression" priority="61" dxfId="1006" stopIfTrue="1">
      <formula>AND($D2&lt;9,$C2&gt;0)</formula>
    </cfRule>
  </conditionalFormatting>
  <conditionalFormatting sqref="E2 E6">
    <cfRule type="cellIs" priority="59" dxfId="1011" operator="equal" stopIfTrue="1">
      <formula>"Bye"</formula>
    </cfRule>
    <cfRule type="expression" priority="60" dxfId="1005" stopIfTrue="1">
      <formula>AND($D2&lt;9,$C2&gt;0)</formula>
    </cfRule>
  </conditionalFormatting>
  <conditionalFormatting sqref="L3">
    <cfRule type="expression" priority="57" dxfId="1005" stopIfTrue="1">
      <formula>K3="as"</formula>
    </cfRule>
    <cfRule type="expression" priority="58" dxfId="1005" stopIfTrue="1">
      <formula>K3="bs"</formula>
    </cfRule>
  </conditionalFormatting>
  <conditionalFormatting sqref="B2 B4 B6 B15 B17 B19 B28 B30 B32">
    <cfRule type="cellIs" priority="55" dxfId="1007" operator="equal" stopIfTrue="1">
      <formula>"QA"</formula>
    </cfRule>
    <cfRule type="cellIs" priority="56" dxfId="1007" operator="equal" stopIfTrue="1">
      <formula>"DA"</formula>
    </cfRule>
  </conditionalFormatting>
  <conditionalFormatting sqref="J3">
    <cfRule type="expression" priority="52" dxfId="1008" stopIfTrue="1">
      <formula>AND(#REF!="CU",J3="Umpire")</formula>
    </cfRule>
    <cfRule type="expression" priority="53" dxfId="1009" stopIfTrue="1">
      <formula>AND(#REF!="CU",J3&lt;&gt;"Umpire",K3&lt;&gt;"")</formula>
    </cfRule>
    <cfRule type="expression" priority="54" dxfId="1010" stopIfTrue="1">
      <formula>AND(#REF!="CU",J3&lt;&gt;"Umpire")</formula>
    </cfRule>
  </conditionalFormatting>
  <conditionalFormatting sqref="J5 J18 J31">
    <cfRule type="expression" priority="50" dxfId="1005" stopIfTrue="1">
      <formula>#REF!="as"</formula>
    </cfRule>
    <cfRule type="expression" priority="51" dxfId="1005" stopIfTrue="1">
      <formula>#REF!="bs"</formula>
    </cfRule>
  </conditionalFormatting>
  <conditionalFormatting sqref="F15:H15 F19:H19 G17">
    <cfRule type="expression" priority="49" dxfId="1005" stopIfTrue="1">
      <formula>AND($D15&lt;9,$C15&gt;0)</formula>
    </cfRule>
  </conditionalFormatting>
  <conditionalFormatting sqref="D19 D17 D15">
    <cfRule type="expression" priority="48" dxfId="1006" stopIfTrue="1">
      <formula>AND($D15&lt;9,$C15&gt;0)</formula>
    </cfRule>
  </conditionalFormatting>
  <conditionalFormatting sqref="E15 E19">
    <cfRule type="cellIs" priority="46" dxfId="1011" operator="equal" stopIfTrue="1">
      <formula>"Bye"</formula>
    </cfRule>
    <cfRule type="expression" priority="47" dxfId="1005" stopIfTrue="1">
      <formula>AND($D15&lt;9,$C15&gt;0)</formula>
    </cfRule>
  </conditionalFormatting>
  <conditionalFormatting sqref="L16">
    <cfRule type="expression" priority="44" dxfId="1005" stopIfTrue="1">
      <formula>K16="as"</formula>
    </cfRule>
    <cfRule type="expression" priority="45" dxfId="1005" stopIfTrue="1">
      <formula>K16="bs"</formula>
    </cfRule>
  </conditionalFormatting>
  <conditionalFormatting sqref="J16">
    <cfRule type="expression" priority="41" dxfId="1008" stopIfTrue="1">
      <formula>AND(#REF!="CU",J16="Umpire")</formula>
    </cfRule>
    <cfRule type="expression" priority="42" dxfId="1009" stopIfTrue="1">
      <formula>AND(#REF!="CU",J16&lt;&gt;"Umpire",K16&lt;&gt;"")</formula>
    </cfRule>
    <cfRule type="expression" priority="43" dxfId="1010" stopIfTrue="1">
      <formula>AND(#REF!="CU",J16&lt;&gt;"Umpire")</formula>
    </cfRule>
  </conditionalFormatting>
  <conditionalFormatting sqref="F28:H28 F32:H32 G30">
    <cfRule type="expression" priority="40" dxfId="1005" stopIfTrue="1">
      <formula>AND($D28&lt;9,$C28&gt;0)</formula>
    </cfRule>
  </conditionalFormatting>
  <conditionalFormatting sqref="D32 D30 D28">
    <cfRule type="expression" priority="39" dxfId="1006" stopIfTrue="1">
      <formula>AND($D28&lt;9,$C28&gt;0)</formula>
    </cfRule>
  </conditionalFormatting>
  <conditionalFormatting sqref="E28 E32">
    <cfRule type="cellIs" priority="37" dxfId="1011" operator="equal" stopIfTrue="1">
      <formula>"Bye"</formula>
    </cfRule>
    <cfRule type="expression" priority="38" dxfId="1005" stopIfTrue="1">
      <formula>AND($D28&lt;9,$C28&gt;0)</formula>
    </cfRule>
  </conditionalFormatting>
  <conditionalFormatting sqref="L29">
    <cfRule type="expression" priority="35" dxfId="1005" stopIfTrue="1">
      <formula>K29="as"</formula>
    </cfRule>
    <cfRule type="expression" priority="36" dxfId="1005" stopIfTrue="1">
      <formula>K29="bs"</formula>
    </cfRule>
  </conditionalFormatting>
  <conditionalFormatting sqref="J29">
    <cfRule type="expression" priority="32" dxfId="1008" stopIfTrue="1">
      <formula>AND(#REF!="CU",J29="Umpire")</formula>
    </cfRule>
    <cfRule type="expression" priority="33" dxfId="1009" stopIfTrue="1">
      <formula>AND(#REF!="CU",J29&lt;&gt;"Umpire",K29&lt;&gt;"")</formula>
    </cfRule>
    <cfRule type="expression" priority="34" dxfId="1010" stopIfTrue="1">
      <formula>AND(#REF!="CU",J29&lt;&gt;"Umpire")</formula>
    </cfRule>
  </conditionalFormatting>
  <conditionalFormatting sqref="F2:H2 F6:H6 G4">
    <cfRule type="expression" priority="31" dxfId="1005" stopIfTrue="1">
      <formula>AND($D2&lt;9,$C2&gt;0)</formula>
    </cfRule>
  </conditionalFormatting>
  <conditionalFormatting sqref="D6 D4 D2">
    <cfRule type="expression" priority="30" dxfId="1006" stopIfTrue="1">
      <formula>AND($D2&lt;9,$C2&gt;0)</formula>
    </cfRule>
  </conditionalFormatting>
  <conditionalFormatting sqref="E2 E6">
    <cfRule type="cellIs" priority="28" dxfId="1011" operator="equal" stopIfTrue="1">
      <formula>"Bye"</formula>
    </cfRule>
    <cfRule type="expression" priority="29" dxfId="1005" stopIfTrue="1">
      <formula>AND($D2&lt;9,$C2&gt;0)</formula>
    </cfRule>
  </conditionalFormatting>
  <conditionalFormatting sqref="L3">
    <cfRule type="expression" priority="26" dxfId="1005" stopIfTrue="1">
      <formula>K3="as"</formula>
    </cfRule>
    <cfRule type="expression" priority="27" dxfId="1005" stopIfTrue="1">
      <formula>K3="bs"</formula>
    </cfRule>
  </conditionalFormatting>
  <conditionalFormatting sqref="J3">
    <cfRule type="expression" priority="21" dxfId="1008" stopIfTrue="1">
      <formula>AND(#REF!="CU",J3="Umpire")</formula>
    </cfRule>
    <cfRule type="expression" priority="22" dxfId="1009" stopIfTrue="1">
      <formula>AND(#REF!="CU",J3&lt;&gt;"Umpire",K3&lt;&gt;"")</formula>
    </cfRule>
    <cfRule type="expression" priority="23" dxfId="1010" stopIfTrue="1">
      <formula>AND(#REF!="CU",J3&lt;&gt;"Umpire")</formula>
    </cfRule>
  </conditionalFormatting>
  <conditionalFormatting sqref="F15:H15 F19:H19 G17">
    <cfRule type="expression" priority="18" dxfId="1005" stopIfTrue="1">
      <formula>AND($D15&lt;9,$C15&gt;0)</formula>
    </cfRule>
  </conditionalFormatting>
  <conditionalFormatting sqref="D19 D17 D15">
    <cfRule type="expression" priority="17" dxfId="1006" stopIfTrue="1">
      <formula>AND($D15&lt;9,$C15&gt;0)</formula>
    </cfRule>
  </conditionalFormatting>
  <conditionalFormatting sqref="E15 E19">
    <cfRule type="cellIs" priority="15" dxfId="1011" operator="equal" stopIfTrue="1">
      <formula>"Bye"</formula>
    </cfRule>
    <cfRule type="expression" priority="16" dxfId="1005" stopIfTrue="1">
      <formula>AND($D15&lt;9,$C15&gt;0)</formula>
    </cfRule>
  </conditionalFormatting>
  <conditionalFormatting sqref="L16">
    <cfRule type="expression" priority="13" dxfId="1005" stopIfTrue="1">
      <formula>K16="as"</formula>
    </cfRule>
    <cfRule type="expression" priority="14" dxfId="1005" stopIfTrue="1">
      <formula>K16="bs"</formula>
    </cfRule>
  </conditionalFormatting>
  <conditionalFormatting sqref="J16">
    <cfRule type="expression" priority="10" dxfId="1008" stopIfTrue="1">
      <formula>AND(#REF!="CU",J16="Umpire")</formula>
    </cfRule>
    <cfRule type="expression" priority="11" dxfId="1009" stopIfTrue="1">
      <formula>AND(#REF!="CU",J16&lt;&gt;"Umpire",K16&lt;&gt;"")</formula>
    </cfRule>
    <cfRule type="expression" priority="12" dxfId="1010" stopIfTrue="1">
      <formula>AND(#REF!="CU",J16&lt;&gt;"Umpire")</formula>
    </cfRule>
  </conditionalFormatting>
  <conditionalFormatting sqref="F28:H28 F32:H32 G30">
    <cfRule type="expression" priority="9" dxfId="1005" stopIfTrue="1">
      <formula>AND($D28&lt;9,$C28&gt;0)</formula>
    </cfRule>
  </conditionalFormatting>
  <conditionalFormatting sqref="D32 D30 D28">
    <cfRule type="expression" priority="8" dxfId="1006" stopIfTrue="1">
      <formula>AND($D28&lt;9,$C28&gt;0)</formula>
    </cfRule>
  </conditionalFormatting>
  <conditionalFormatting sqref="E28 E32">
    <cfRule type="cellIs" priority="6" dxfId="1011" operator="equal" stopIfTrue="1">
      <formula>"Bye"</formula>
    </cfRule>
    <cfRule type="expression" priority="7" dxfId="1005" stopIfTrue="1">
      <formula>AND($D28&lt;9,$C28&gt;0)</formula>
    </cfRule>
  </conditionalFormatting>
  <conditionalFormatting sqref="L29">
    <cfRule type="expression" priority="4" dxfId="1005" stopIfTrue="1">
      <formula>K29="as"</formula>
    </cfRule>
    <cfRule type="expression" priority="5" dxfId="1005" stopIfTrue="1">
      <formula>K29="bs"</formula>
    </cfRule>
  </conditionalFormatting>
  <conditionalFormatting sqref="J29">
    <cfRule type="expression" priority="1" dxfId="1008" stopIfTrue="1">
      <formula>AND(#REF!="CU",J29="Umpire")</formula>
    </cfRule>
    <cfRule type="expression" priority="2" dxfId="1009" stopIfTrue="1">
      <formula>AND(#REF!="CU",J29&lt;&gt;"Umpire",K29&lt;&gt;"")</formula>
    </cfRule>
    <cfRule type="expression" priority="3" dxfId="1010" stopIfTrue="1">
      <formula>AND(#REF!="CU",J29&lt;&gt;"Umpire")</formula>
    </cfRule>
  </conditionalFormatting>
  <dataValidations count="1">
    <dataValidation type="list" allowBlank="1" showInputMessage="1" sqref="J3 J29 J16">
      <formula1>#REF!</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T160"/>
  <sheetViews>
    <sheetView showGridLines="0" zoomScale="120" zoomScaleNormal="120" zoomScalePageLayoutView="0" workbookViewId="0" topLeftCell="A46">
      <selection activeCell="L38" sqref="L38"/>
    </sheetView>
  </sheetViews>
  <sheetFormatPr defaultColWidth="9.00390625" defaultRowHeight="15.75"/>
  <cols>
    <col min="1" max="2" width="2.50390625" style="77" customWidth="1"/>
    <col min="3" max="3" width="2.375" style="77" customWidth="1"/>
    <col min="4" max="4" width="0.37109375" style="77" customWidth="1"/>
    <col min="5" max="5" width="8.75390625" style="77" customWidth="1"/>
    <col min="6" max="7" width="3.75390625" style="77" customWidth="1"/>
    <col min="8" max="8" width="4.50390625" style="77" customWidth="1"/>
    <col min="9" max="9" width="0.74609375" style="79" customWidth="1"/>
    <col min="10" max="10" width="7.625" style="77" customWidth="1"/>
    <col min="11" max="11" width="7.625" style="79" customWidth="1"/>
    <col min="12" max="12" width="7.625" style="77" customWidth="1"/>
    <col min="13" max="13" width="7.625" style="80" customWidth="1"/>
    <col min="14" max="14" width="7.625" style="77" customWidth="1"/>
    <col min="15" max="15" width="7.625" style="79" customWidth="1"/>
    <col min="16" max="16" width="7.625" style="77" customWidth="1"/>
    <col min="17" max="17" width="7.625" style="80" customWidth="1"/>
    <col min="18" max="18" width="0" style="77" hidden="1" customWidth="1"/>
    <col min="19" max="19" width="7.625" style="77" customWidth="1"/>
    <col min="20" max="20" width="8.00390625" style="77" hidden="1" customWidth="1"/>
    <col min="21" max="16384" width="9.00390625" style="77" customWidth="1"/>
  </cols>
  <sheetData>
    <row r="1" spans="1:16" s="1" customFormat="1" ht="17.25" customHeight="1">
      <c r="A1" s="203" t="s">
        <v>20</v>
      </c>
      <c r="B1" s="203"/>
      <c r="C1" s="203"/>
      <c r="D1" s="203"/>
      <c r="E1" s="203"/>
      <c r="F1" s="203"/>
      <c r="G1" s="203"/>
      <c r="H1" s="203"/>
      <c r="I1" s="203"/>
      <c r="J1" s="203"/>
      <c r="K1" s="203"/>
      <c r="L1" s="203"/>
      <c r="M1" s="203"/>
      <c r="N1" s="203"/>
      <c r="O1" s="203"/>
      <c r="P1" s="203"/>
    </row>
    <row r="2" spans="1:17" s="6" customFormat="1" ht="9.75"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12</v>
      </c>
      <c r="M4" s="16"/>
      <c r="N4" s="14" t="s">
        <v>13</v>
      </c>
      <c r="O4" s="16"/>
      <c r="P4" s="14" t="s">
        <v>14</v>
      </c>
      <c r="Q4" s="5"/>
    </row>
    <row r="5" spans="1:17" s="17" customFormat="1" ht="3" customHeight="1" thickBot="1">
      <c r="A5" s="18"/>
      <c r="B5" s="19"/>
      <c r="C5" s="20"/>
      <c r="D5" s="19"/>
      <c r="E5" s="21"/>
      <c r="F5" s="21"/>
      <c r="G5" s="22"/>
      <c r="H5" s="21"/>
      <c r="I5" s="23"/>
      <c r="J5" s="19"/>
      <c r="K5" s="23"/>
      <c r="L5" s="19"/>
      <c r="M5" s="23"/>
      <c r="N5" s="19"/>
      <c r="O5" s="23"/>
      <c r="P5" s="19"/>
      <c r="Q5" s="24"/>
    </row>
    <row r="6" spans="1:20" s="1" customFormat="1" ht="13.5" customHeight="1">
      <c r="A6" s="25">
        <v>1</v>
      </c>
      <c r="B6" s="26">
        <v>1</v>
      </c>
      <c r="C6" s="26">
        <v>1</v>
      </c>
      <c r="D6" s="27">
        <v>1</v>
      </c>
      <c r="E6" s="28" t="str">
        <f>UPPER(IF($D6="","",VLOOKUP($D6,'[2]男單40'!$A$7:$P$38,2)))</f>
        <v>林佑城</v>
      </c>
      <c r="F6" s="26"/>
      <c r="G6" s="26"/>
      <c r="H6" s="26" t="str">
        <f>IF($D6="","",VLOOKUP($D6,'[2]男單40'!$A$7:$P$38,4))</f>
        <v>台東縣</v>
      </c>
      <c r="I6" s="29"/>
      <c r="J6" s="30"/>
      <c r="K6" s="30"/>
      <c r="L6" s="30"/>
      <c r="M6" s="31" t="s">
        <v>15</v>
      </c>
      <c r="N6" s="32"/>
      <c r="O6" s="33"/>
      <c r="P6" s="34"/>
      <c r="Q6" s="35"/>
      <c r="R6" s="36"/>
      <c r="T6" s="37" t="e">
        <f>#REF!</f>
        <v>#REF!</v>
      </c>
    </row>
    <row r="7" spans="1:20" s="1" customFormat="1" ht="12.75" customHeight="1">
      <c r="A7" s="25"/>
      <c r="B7" s="38"/>
      <c r="C7" s="38"/>
      <c r="D7" s="38"/>
      <c r="E7" s="39"/>
      <c r="F7" s="39">
        <f>IF($D8="","",VLOOKUP($D8,'[2]男單40'!$A$7:$P$38,3))</f>
      </c>
      <c r="G7" s="39"/>
      <c r="H7" s="39"/>
      <c r="I7" s="40"/>
      <c r="J7" s="41">
        <f>UPPER(IF(OR(I7="a",I7="as"),E6,IF(OR(I7="b",I7="bs"),E8,)))</f>
      </c>
      <c r="K7" s="41"/>
      <c r="L7" s="30"/>
      <c r="M7" s="30"/>
      <c r="N7" s="32"/>
      <c r="O7" s="33"/>
      <c r="P7" s="34"/>
      <c r="Q7" s="35"/>
      <c r="R7" s="36"/>
      <c r="T7" s="42" t="e">
        <f>#REF!</f>
        <v>#REF!</v>
      </c>
    </row>
    <row r="8" spans="1:20" s="1" customFormat="1" ht="13.5" customHeight="1">
      <c r="A8" s="25">
        <v>2</v>
      </c>
      <c r="B8" s="26">
        <f>IF($D8="","",VLOOKUP($D8,'[2]男單40'!$A$7:$P$38,15))</f>
      </c>
      <c r="C8" s="26">
        <f>IF($D8="","",VLOOKUP($D8,'[2]男單40'!$A$7:$P$38,16))</f>
      </c>
      <c r="D8" s="27"/>
      <c r="E8" s="28" t="s">
        <v>16</v>
      </c>
      <c r="F8" s="43"/>
      <c r="G8" s="43"/>
      <c r="H8" s="43"/>
      <c r="I8" s="44"/>
      <c r="J8" s="45"/>
      <c r="K8" s="46"/>
      <c r="L8" s="30"/>
      <c r="M8" s="30"/>
      <c r="N8" s="32"/>
      <c r="O8" s="33"/>
      <c r="P8" s="34"/>
      <c r="Q8" s="35"/>
      <c r="R8" s="36"/>
      <c r="T8" s="42" t="e">
        <f>#REF!</f>
        <v>#REF!</v>
      </c>
    </row>
    <row r="9" spans="1:20" s="1" customFormat="1" ht="7.5" customHeight="1">
      <c r="A9" s="25"/>
      <c r="B9" s="38"/>
      <c r="C9" s="38"/>
      <c r="D9" s="47"/>
      <c r="E9" s="48"/>
      <c r="F9" s="30"/>
      <c r="G9" s="49"/>
      <c r="H9" s="30"/>
      <c r="I9" s="50"/>
      <c r="J9" s="193" t="s">
        <v>246</v>
      </c>
      <c r="K9" s="194"/>
      <c r="L9" s="41">
        <f>UPPER(IF(OR(K9="a",K9="as"),J7,IF(OR(K9="b",K9="bs"),J11,)))</f>
      </c>
      <c r="M9" s="51"/>
      <c r="N9" s="52"/>
      <c r="O9" s="52"/>
      <c r="P9" s="34"/>
      <c r="Q9" s="35"/>
      <c r="R9" s="36"/>
      <c r="T9" s="42" t="e">
        <f>#REF!</f>
        <v>#REF!</v>
      </c>
    </row>
    <row r="10" spans="1:20" s="1" customFormat="1" ht="13.5" customHeight="1">
      <c r="A10" s="25">
        <v>3</v>
      </c>
      <c r="B10" s="26"/>
      <c r="C10" s="26"/>
      <c r="D10" s="27">
        <v>22</v>
      </c>
      <c r="E10" s="28" t="str">
        <f>UPPER(IF($D10="","",VLOOKUP($D10,'[2]男單40'!$A$7:$P$38,2)))</f>
        <v>張詠修</v>
      </c>
      <c r="F10" s="26"/>
      <c r="G10" s="26"/>
      <c r="H10" s="26" t="str">
        <f>IF($D10="","",VLOOKUP($D10,'[2]男單40'!$A$7:$P$38,4))</f>
        <v>苗栗縣</v>
      </c>
      <c r="I10" s="29"/>
      <c r="J10" s="193"/>
      <c r="K10" s="194"/>
      <c r="L10" s="45"/>
      <c r="M10" s="53"/>
      <c r="N10" s="52"/>
      <c r="O10" s="52"/>
      <c r="P10" s="34"/>
      <c r="Q10" s="35"/>
      <c r="R10" s="36"/>
      <c r="T10" s="42" t="e">
        <f>#REF!</f>
        <v>#REF!</v>
      </c>
    </row>
    <row r="11" spans="1:20" s="1" customFormat="1" ht="12.75" customHeight="1">
      <c r="A11" s="25"/>
      <c r="B11" s="38"/>
      <c r="C11" s="38"/>
      <c r="D11" s="47"/>
      <c r="E11" s="195" t="s">
        <v>236</v>
      </c>
      <c r="F11" s="195"/>
      <c r="G11" s="195"/>
      <c r="H11" s="195"/>
      <c r="I11" s="196"/>
      <c r="J11" s="41">
        <f>UPPER(IF(OR(I11="a",I11="as"),E10,IF(OR(I11="b",I11="bs"),E12,)))</f>
      </c>
      <c r="K11" s="54"/>
      <c r="L11" s="55"/>
      <c r="M11" s="56"/>
      <c r="N11" s="52"/>
      <c r="O11" s="52"/>
      <c r="P11" s="34"/>
      <c r="Q11" s="35"/>
      <c r="R11" s="36"/>
      <c r="T11" s="42" t="e">
        <f>#REF!</f>
        <v>#REF!</v>
      </c>
    </row>
    <row r="12" spans="1:20" s="1" customFormat="1" ht="13.5" customHeight="1">
      <c r="A12" s="25">
        <v>4</v>
      </c>
      <c r="B12" s="26"/>
      <c r="C12" s="26"/>
      <c r="D12" s="27">
        <v>23</v>
      </c>
      <c r="E12" s="28" t="str">
        <f>UPPER(IF($D12="","",VLOOKUP($D12,'[2]男單40'!$A$7:$P$38,2)))</f>
        <v>黃進成</v>
      </c>
      <c r="F12" s="26"/>
      <c r="G12" s="26"/>
      <c r="H12" s="26" t="str">
        <f>IF($D12="","",VLOOKUP($D12,'[2]男單40'!$A$7:$P$38,4))</f>
        <v>高雄市</v>
      </c>
      <c r="I12" s="29"/>
      <c r="J12" s="45"/>
      <c r="K12" s="30"/>
      <c r="L12" s="193" t="s">
        <v>254</v>
      </c>
      <c r="M12" s="194"/>
      <c r="N12" s="52"/>
      <c r="O12" s="52"/>
      <c r="P12" s="34"/>
      <c r="Q12" s="35"/>
      <c r="R12" s="36"/>
      <c r="T12" s="42" t="e">
        <f>#REF!</f>
        <v>#REF!</v>
      </c>
    </row>
    <row r="13" spans="1:20" s="1" customFormat="1" ht="7.5" customHeight="1">
      <c r="A13" s="25"/>
      <c r="B13" s="38"/>
      <c r="C13" s="38"/>
      <c r="D13" s="47"/>
      <c r="E13" s="48"/>
      <c r="F13" s="30"/>
      <c r="G13" s="49"/>
      <c r="H13" s="30"/>
      <c r="I13" s="50"/>
      <c r="J13" s="30"/>
      <c r="K13" s="30"/>
      <c r="L13" s="193"/>
      <c r="M13" s="194"/>
      <c r="N13" s="41">
        <f>UPPER(IF(OR(M13="a",M13="as"),L9,IF(OR(M13="b",M13="bs"),L17,)))</f>
      </c>
      <c r="O13" s="51"/>
      <c r="P13" s="34"/>
      <c r="Q13" s="35"/>
      <c r="R13" s="36"/>
      <c r="T13" s="42" t="e">
        <f>#REF!</f>
        <v>#REF!</v>
      </c>
    </row>
    <row r="14" spans="1:20" s="1" customFormat="1" ht="13.5" customHeight="1">
      <c r="A14" s="25">
        <v>5</v>
      </c>
      <c r="B14" s="26"/>
      <c r="C14" s="26"/>
      <c r="D14" s="27">
        <v>25</v>
      </c>
      <c r="E14" s="28" t="str">
        <f>UPPER(IF($D14="","",VLOOKUP($D14,'[2]男單40'!$A$7:$P$38,2)))</f>
        <v>方睿謙</v>
      </c>
      <c r="F14" s="26"/>
      <c r="G14" s="26"/>
      <c r="H14" s="26" t="str">
        <f>IF($D14="","",VLOOKUP($D14,'[2]男單40'!$A$7:$P$38,4))</f>
        <v>新北市</v>
      </c>
      <c r="I14" s="29"/>
      <c r="J14" s="30"/>
      <c r="K14" s="30"/>
      <c r="L14" s="193"/>
      <c r="M14" s="194"/>
      <c r="N14" s="45"/>
      <c r="O14" s="58"/>
      <c r="P14" s="32"/>
      <c r="Q14" s="33"/>
      <c r="R14" s="36"/>
      <c r="T14" s="42" t="e">
        <f>#REF!</f>
        <v>#REF!</v>
      </c>
    </row>
    <row r="15" spans="1:20" s="1" customFormat="1" ht="12.75" customHeight="1" thickBot="1">
      <c r="A15" s="25"/>
      <c r="B15" s="38"/>
      <c r="C15" s="38"/>
      <c r="D15" s="47"/>
      <c r="E15" s="195" t="s">
        <v>237</v>
      </c>
      <c r="F15" s="195"/>
      <c r="G15" s="195"/>
      <c r="H15" s="195"/>
      <c r="I15" s="196"/>
      <c r="J15" s="41">
        <f>UPPER(IF(OR(I15="a",I15="as"),E14,IF(OR(I15="b",I15="bs"),E16,)))</f>
      </c>
      <c r="K15" s="41"/>
      <c r="L15" s="193"/>
      <c r="M15" s="194"/>
      <c r="N15" s="59"/>
      <c r="O15" s="58"/>
      <c r="P15" s="32"/>
      <c r="Q15" s="33"/>
      <c r="R15" s="36"/>
      <c r="T15" s="60" t="e">
        <f>#REF!</f>
        <v>#REF!</v>
      </c>
    </row>
    <row r="16" spans="1:18" s="1" customFormat="1" ht="13.5" customHeight="1">
      <c r="A16" s="25">
        <v>6</v>
      </c>
      <c r="B16" s="26"/>
      <c r="C16" s="26">
        <v>16</v>
      </c>
      <c r="D16" s="27">
        <v>12</v>
      </c>
      <c r="E16" s="28" t="str">
        <f>UPPER(IF($D16="","",VLOOKUP($D16,'[2]男單40'!$A$7:$P$38,2)))</f>
        <v>董慶祥</v>
      </c>
      <c r="F16" s="26"/>
      <c r="G16" s="26"/>
      <c r="H16" s="26" t="str">
        <f>IF($D16="","",VLOOKUP($D16,'[2]男單40'!$A$7:$P$38,4))</f>
        <v>台中市</v>
      </c>
      <c r="I16" s="61"/>
      <c r="J16" s="195" t="s">
        <v>247</v>
      </c>
      <c r="K16" s="196"/>
      <c r="L16" s="30"/>
      <c r="M16" s="56"/>
      <c r="N16" s="59"/>
      <c r="O16" s="58"/>
      <c r="P16" s="32"/>
      <c r="Q16" s="33"/>
      <c r="R16" s="36"/>
    </row>
    <row r="17" spans="1:18" s="1" customFormat="1" ht="7.5" customHeight="1">
      <c r="A17" s="25"/>
      <c r="B17" s="38"/>
      <c r="C17" s="38"/>
      <c r="D17" s="47"/>
      <c r="E17" s="48"/>
      <c r="F17" s="30"/>
      <c r="G17" s="49"/>
      <c r="H17" s="30"/>
      <c r="I17" s="50"/>
      <c r="J17" s="193"/>
      <c r="K17" s="194"/>
      <c r="L17" s="41">
        <f>UPPER(IF(OR(K17="a",K17="as"),J15,IF(OR(K17="b",K17="bs"),J19,)))</f>
      </c>
      <c r="M17" s="62"/>
      <c r="N17" s="59"/>
      <c r="O17" s="58"/>
      <c r="P17" s="32"/>
      <c r="Q17" s="33"/>
      <c r="R17" s="36"/>
    </row>
    <row r="18" spans="1:18" s="1" customFormat="1" ht="13.5" customHeight="1">
      <c r="A18" s="25">
        <v>7</v>
      </c>
      <c r="B18" s="26"/>
      <c r="C18" s="26">
        <v>16</v>
      </c>
      <c r="D18" s="27">
        <v>13</v>
      </c>
      <c r="E18" s="28" t="str">
        <f>UPPER(IF($D18="","",VLOOKUP($D18,'[2]男單40'!$A$7:$P$38,2)))</f>
        <v>林俊男</v>
      </c>
      <c r="F18" s="26"/>
      <c r="G18" s="26"/>
      <c r="H18" s="26" t="str">
        <f>IF($D18="","",VLOOKUP($D18,'[2]男單40'!$A$7:$P$38,4))</f>
        <v>桃園市</v>
      </c>
      <c r="I18" s="29"/>
      <c r="J18" s="193"/>
      <c r="K18" s="194"/>
      <c r="L18" s="45"/>
      <c r="M18" s="52"/>
      <c r="N18" s="59"/>
      <c r="O18" s="58"/>
      <c r="P18" s="32"/>
      <c r="Q18" s="33"/>
      <c r="R18" s="36"/>
    </row>
    <row r="19" spans="1:18" s="1" customFormat="1" ht="12.75" customHeight="1">
      <c r="A19" s="25"/>
      <c r="B19" s="38"/>
      <c r="C19" s="38"/>
      <c r="D19" s="38"/>
      <c r="E19" s="195" t="s">
        <v>238</v>
      </c>
      <c r="F19" s="195"/>
      <c r="G19" s="195"/>
      <c r="H19" s="195"/>
      <c r="I19" s="196"/>
      <c r="J19" s="41">
        <f>UPPER(IF(OR(I19="a",I19="as"),E18,IF(OR(I19="b",I19="bs"),E20,)))</f>
      </c>
      <c r="K19" s="54"/>
      <c r="L19" s="55"/>
      <c r="M19" s="52"/>
      <c r="N19" s="59"/>
      <c r="O19" s="58"/>
      <c r="P19" s="32"/>
      <c r="Q19" s="33"/>
      <c r="R19" s="36"/>
    </row>
    <row r="20" spans="1:18" s="1" customFormat="1" ht="13.5" customHeight="1">
      <c r="A20" s="25">
        <v>8</v>
      </c>
      <c r="B20" s="26">
        <v>7</v>
      </c>
      <c r="C20" s="26">
        <v>9</v>
      </c>
      <c r="D20" s="27">
        <v>7</v>
      </c>
      <c r="E20" s="28" t="str">
        <f>UPPER(IF($D20="","",VLOOKUP($D20,'[2]男單40'!$A$7:$P$38,2)))</f>
        <v>蕭秀山</v>
      </c>
      <c r="F20" s="26"/>
      <c r="G20" s="26"/>
      <c r="H20" s="26" t="str">
        <f>IF($D20="","",VLOOKUP($D20,'[2]男單40'!$A$7:$P$38,4))</f>
        <v>台東縣</v>
      </c>
      <c r="I20" s="29"/>
      <c r="J20" s="45"/>
      <c r="K20" s="30"/>
      <c r="L20" s="55"/>
      <c r="M20" s="52"/>
      <c r="N20" s="193" t="s">
        <v>510</v>
      </c>
      <c r="O20" s="194"/>
      <c r="P20" s="32"/>
      <c r="Q20" s="33"/>
      <c r="R20" s="36"/>
    </row>
    <row r="21" spans="1:18" s="1" customFormat="1" ht="7.5" customHeight="1">
      <c r="A21" s="25"/>
      <c r="B21" s="38"/>
      <c r="C21" s="38"/>
      <c r="D21" s="38"/>
      <c r="E21" s="48"/>
      <c r="F21" s="30"/>
      <c r="G21" s="49"/>
      <c r="H21" s="30"/>
      <c r="I21" s="50"/>
      <c r="J21" s="30"/>
      <c r="K21" s="30"/>
      <c r="L21" s="55"/>
      <c r="M21" s="63"/>
      <c r="N21" s="193"/>
      <c r="O21" s="194"/>
      <c r="P21" s="41">
        <f>UPPER(IF(OR(O21="a",O21="as"),N13,IF(OR(O21="b",O21="bs"),N29,)))</f>
      </c>
      <c r="Q21" s="64"/>
      <c r="R21" s="36"/>
    </row>
    <row r="22" spans="1:18" s="1" customFormat="1" ht="13.5" customHeight="1">
      <c r="A22" s="25">
        <v>9</v>
      </c>
      <c r="B22" s="26">
        <v>4</v>
      </c>
      <c r="C22" s="26">
        <v>3</v>
      </c>
      <c r="D22" s="27">
        <v>4</v>
      </c>
      <c r="E22" s="28" t="str">
        <f>UPPER(IF($D22="","",VLOOKUP($D22,'[2]男單40'!$A$7:$P$38,2)))</f>
        <v>楊孟龍</v>
      </c>
      <c r="F22" s="26"/>
      <c r="G22" s="26"/>
      <c r="H22" s="26" t="str">
        <f>IF($D22="","",VLOOKUP($D22,'[2]男單40'!$A$7:$P$38,4))</f>
        <v>台南市</v>
      </c>
      <c r="I22" s="29"/>
      <c r="J22" s="30"/>
      <c r="K22" s="30"/>
      <c r="L22" s="30"/>
      <c r="M22" s="52"/>
      <c r="N22" s="193"/>
      <c r="O22" s="194"/>
      <c r="P22" s="45"/>
      <c r="Q22" s="58"/>
      <c r="R22" s="36"/>
    </row>
    <row r="23" spans="1:18" s="1" customFormat="1" ht="12.75" customHeight="1">
      <c r="A23" s="25"/>
      <c r="B23" s="38"/>
      <c r="C23" s="38"/>
      <c r="D23" s="38"/>
      <c r="E23" s="39"/>
      <c r="F23" s="39">
        <f>IF($D24="","",VLOOKUP($D24,'[2]男單40'!$A$7:$P$38,3))</f>
      </c>
      <c r="G23" s="39"/>
      <c r="H23" s="39"/>
      <c r="I23" s="40"/>
      <c r="J23" s="41">
        <f>UPPER(IF(OR(I23="a",I23="as"),E22,IF(OR(I23="b",I23="bs"),E24,)))</f>
      </c>
      <c r="K23" s="41"/>
      <c r="L23" s="30"/>
      <c r="M23" s="52"/>
      <c r="N23" s="193"/>
      <c r="O23" s="194"/>
      <c r="P23" s="32"/>
      <c r="Q23" s="58"/>
      <c r="R23" s="36"/>
    </row>
    <row r="24" spans="1:18" s="1" customFormat="1" ht="12.75" customHeight="1">
      <c r="A24" s="25">
        <v>10</v>
      </c>
      <c r="B24" s="26">
        <f>IF($D24="","",VLOOKUP($D24,'[2]男單40'!$A$7:$P$38,15))</f>
      </c>
      <c r="C24" s="26">
        <f>IF($D24="","",VLOOKUP($D24,'[2]男單40'!$A$7:$P$38,16))</f>
      </c>
      <c r="D24" s="27"/>
      <c r="E24" s="28" t="s">
        <v>16</v>
      </c>
      <c r="F24" s="26">
        <f>IF($D24="","",VLOOKUP($D24,'[2]男單40'!$A$7:$P$38,3))</f>
      </c>
      <c r="G24" s="26"/>
      <c r="H24" s="26">
        <f>IF($D24="","",VLOOKUP($D24,'[2]男單40'!$A$7:$P$38,4))</f>
      </c>
      <c r="I24" s="29"/>
      <c r="J24" s="45"/>
      <c r="K24" s="46"/>
      <c r="L24" s="30"/>
      <c r="M24" s="52"/>
      <c r="N24" s="32"/>
      <c r="O24" s="58"/>
      <c r="P24" s="32"/>
      <c r="Q24" s="58"/>
      <c r="R24" s="36"/>
    </row>
    <row r="25" spans="1:18" s="1" customFormat="1" ht="7.5" customHeight="1">
      <c r="A25" s="25"/>
      <c r="B25" s="38"/>
      <c r="C25" s="38"/>
      <c r="D25" s="47"/>
      <c r="E25" s="48"/>
      <c r="F25" s="30"/>
      <c r="G25" s="49"/>
      <c r="H25" s="30"/>
      <c r="I25" s="50"/>
      <c r="J25" s="193" t="s">
        <v>248</v>
      </c>
      <c r="K25" s="194"/>
      <c r="L25" s="41">
        <f>UPPER(IF(OR(K25="a",K25="as"),J23,IF(OR(K25="b",K25="bs"),J27,)))</f>
      </c>
      <c r="M25" s="51"/>
      <c r="N25" s="32"/>
      <c r="O25" s="58"/>
      <c r="P25" s="32"/>
      <c r="Q25" s="58"/>
      <c r="R25" s="36"/>
    </row>
    <row r="26" spans="1:18" s="1" customFormat="1" ht="13.5" customHeight="1">
      <c r="A26" s="25">
        <v>11</v>
      </c>
      <c r="B26" s="26"/>
      <c r="C26" s="26"/>
      <c r="D26" s="27">
        <v>19</v>
      </c>
      <c r="E26" s="28" t="str">
        <f>UPPER(IF($D26="","",VLOOKUP($D26,'[2]男單40'!$A$7:$P$38,2)))</f>
        <v>劉宏斌</v>
      </c>
      <c r="F26" s="26"/>
      <c r="G26" s="26"/>
      <c r="H26" s="26" t="str">
        <f>IF($D26="","",VLOOKUP($D26,'[2]男單40'!$A$7:$P$38,4))</f>
        <v>台中市</v>
      </c>
      <c r="I26" s="29"/>
      <c r="J26" s="193"/>
      <c r="K26" s="194"/>
      <c r="L26" s="45"/>
      <c r="M26" s="53"/>
      <c r="N26" s="32"/>
      <c r="O26" s="58"/>
      <c r="P26" s="32"/>
      <c r="Q26" s="58"/>
      <c r="R26" s="36"/>
    </row>
    <row r="27" spans="1:18" s="1" customFormat="1" ht="12.75" customHeight="1">
      <c r="A27" s="25"/>
      <c r="B27" s="38"/>
      <c r="C27" s="38"/>
      <c r="D27" s="47"/>
      <c r="E27" s="195" t="s">
        <v>239</v>
      </c>
      <c r="F27" s="195"/>
      <c r="G27" s="195"/>
      <c r="H27" s="195"/>
      <c r="I27" s="196"/>
      <c r="J27" s="41">
        <f>UPPER(IF(OR(I27="a",I27="as"),E26,IF(OR(I27="b",I27="bs"),E28,)))</f>
      </c>
      <c r="K27" s="54"/>
      <c r="L27" s="55"/>
      <c r="M27" s="56"/>
      <c r="N27" s="32"/>
      <c r="O27" s="58"/>
      <c r="P27" s="32"/>
      <c r="Q27" s="58"/>
      <c r="R27" s="36"/>
    </row>
    <row r="28" spans="1:18" s="1" customFormat="1" ht="13.5" customHeight="1">
      <c r="A28" s="25">
        <v>12</v>
      </c>
      <c r="B28" s="26"/>
      <c r="C28" s="26"/>
      <c r="D28" s="27">
        <v>21</v>
      </c>
      <c r="E28" s="28" t="str">
        <f>UPPER(IF($D28="","",VLOOKUP($D28,'[2]男單40'!$A$7:$P$38,2)))</f>
        <v>翁廷豪</v>
      </c>
      <c r="F28" s="26"/>
      <c r="G28" s="26"/>
      <c r="H28" s="26" t="str">
        <f>IF($D28="","",VLOOKUP($D28,'[2]男單40'!$A$7:$P$38,4))</f>
        <v>南投縣</v>
      </c>
      <c r="I28" s="29"/>
      <c r="J28" s="45"/>
      <c r="K28" s="30"/>
      <c r="L28" s="193" t="s">
        <v>255</v>
      </c>
      <c r="M28" s="194"/>
      <c r="N28" s="32"/>
      <c r="O28" s="58"/>
      <c r="P28" s="32"/>
      <c r="Q28" s="58"/>
      <c r="R28" s="36"/>
    </row>
    <row r="29" spans="1:18" s="1" customFormat="1" ht="7.5" customHeight="1">
      <c r="A29" s="25"/>
      <c r="B29" s="38"/>
      <c r="C29" s="38"/>
      <c r="D29" s="47"/>
      <c r="E29" s="48"/>
      <c r="F29" s="30"/>
      <c r="G29" s="49"/>
      <c r="H29" s="30"/>
      <c r="I29" s="50"/>
      <c r="J29" s="30"/>
      <c r="K29" s="30"/>
      <c r="L29" s="193"/>
      <c r="M29" s="194"/>
      <c r="N29" s="41">
        <f>UPPER(IF(OR(M29="a",M29="as"),L25,IF(OR(M29="b",M29="bs"),L33,)))</f>
      </c>
      <c r="O29" s="69"/>
      <c r="P29" s="32"/>
      <c r="Q29" s="58"/>
      <c r="R29" s="36"/>
    </row>
    <row r="30" spans="1:18" s="1" customFormat="1" ht="13.5" customHeight="1">
      <c r="A30" s="25">
        <v>13</v>
      </c>
      <c r="B30" s="26"/>
      <c r="C30" s="26"/>
      <c r="D30" s="27">
        <v>20</v>
      </c>
      <c r="E30" s="28" t="str">
        <f>UPPER(IF($D30="","",VLOOKUP($D30,'[2]男單40'!$A$7:$P$38,2)))</f>
        <v>徐茂益</v>
      </c>
      <c r="F30" s="26"/>
      <c r="G30" s="26"/>
      <c r="H30" s="26" t="str">
        <f>IF($D30="","",VLOOKUP($D30,'[2]男單40'!$A$7:$P$38,4))</f>
        <v>彰化縣</v>
      </c>
      <c r="I30" s="29"/>
      <c r="J30" s="30"/>
      <c r="K30" s="30"/>
      <c r="L30" s="193"/>
      <c r="M30" s="194"/>
      <c r="N30" s="45"/>
      <c r="O30" s="70"/>
      <c r="P30" s="32"/>
      <c r="Q30" s="58"/>
      <c r="R30" s="36"/>
    </row>
    <row r="31" spans="1:18" s="1" customFormat="1" ht="12.75" customHeight="1">
      <c r="A31" s="25"/>
      <c r="B31" s="38"/>
      <c r="C31" s="38"/>
      <c r="D31" s="47"/>
      <c r="E31" s="195" t="s">
        <v>240</v>
      </c>
      <c r="F31" s="195"/>
      <c r="G31" s="195"/>
      <c r="H31" s="195"/>
      <c r="I31" s="40"/>
      <c r="J31" s="41">
        <f>UPPER(IF(OR(I31="a",I31="as"),E30,IF(OR(I31="b",I31="bs"),E32,)))</f>
      </c>
      <c r="K31" s="41"/>
      <c r="L31" s="193"/>
      <c r="M31" s="194"/>
      <c r="N31" s="59"/>
      <c r="O31" s="70"/>
      <c r="P31" s="32"/>
      <c r="Q31" s="58"/>
      <c r="R31" s="36"/>
    </row>
    <row r="32" spans="1:18" s="1" customFormat="1" ht="13.5" customHeight="1">
      <c r="A32" s="25">
        <v>14</v>
      </c>
      <c r="B32" s="26"/>
      <c r="C32" s="26">
        <v>16</v>
      </c>
      <c r="D32" s="27">
        <v>10</v>
      </c>
      <c r="E32" s="28" t="str">
        <f>UPPER(IF($D32="","",VLOOKUP($D32,'[2]男單40'!$A$7:$P$38,2)))</f>
        <v>劉永慶</v>
      </c>
      <c r="F32" s="26"/>
      <c r="G32" s="26"/>
      <c r="H32" s="26" t="str">
        <f>IF($D32="","",VLOOKUP($D32,'[2]男單40'!$A$7:$P$38,4))</f>
        <v>台中市</v>
      </c>
      <c r="I32" s="29"/>
      <c r="J32" s="45"/>
      <c r="K32" s="46"/>
      <c r="L32" s="30"/>
      <c r="M32" s="56"/>
      <c r="N32" s="59"/>
      <c r="O32" s="70"/>
      <c r="P32" s="32"/>
      <c r="Q32" s="58"/>
      <c r="R32" s="36"/>
    </row>
    <row r="33" spans="1:18" s="1" customFormat="1" ht="7.5" customHeight="1">
      <c r="A33" s="25"/>
      <c r="B33" s="38"/>
      <c r="C33" s="38"/>
      <c r="D33" s="47"/>
      <c r="E33" s="48"/>
      <c r="F33" s="30"/>
      <c r="G33" s="49"/>
      <c r="H33" s="30"/>
      <c r="I33" s="50"/>
      <c r="J33" s="193" t="s">
        <v>249</v>
      </c>
      <c r="K33" s="194"/>
      <c r="L33" s="41">
        <f>UPPER(IF(OR(K33="a",K33="as"),J31,IF(OR(K33="b",K33="bs"),J35,)))</f>
      </c>
      <c r="M33" s="62"/>
      <c r="N33" s="59"/>
      <c r="O33" s="70"/>
      <c r="P33" s="32"/>
      <c r="Q33" s="58"/>
      <c r="R33" s="36"/>
    </row>
    <row r="34" spans="1:18" s="1" customFormat="1" ht="13.5" customHeight="1">
      <c r="A34" s="25">
        <v>15</v>
      </c>
      <c r="B34" s="26">
        <f>IF($D34="","",VLOOKUP($D34,'[2]男單40'!$A$7:$P$38,15))</f>
      </c>
      <c r="C34" s="26">
        <f>IF($D34="","",VLOOKUP($D34,'[2]男單40'!$A$7:$P$38,16))</f>
      </c>
      <c r="D34" s="27"/>
      <c r="E34" s="28" t="s">
        <v>16</v>
      </c>
      <c r="F34" s="26">
        <f>IF($D34="","",VLOOKUP($D34,'[2]男單40'!$A$7:$P$38,3))</f>
      </c>
      <c r="G34" s="26"/>
      <c r="H34" s="26">
        <f>IF($D34="","",VLOOKUP($D34,'[2]男單40'!$A$7:$P$38,4))</f>
      </c>
      <c r="I34" s="29"/>
      <c r="J34" s="193"/>
      <c r="K34" s="194"/>
      <c r="L34" s="45"/>
      <c r="M34" s="52"/>
      <c r="N34" s="59"/>
      <c r="O34" s="70"/>
      <c r="P34" s="32"/>
      <c r="Q34" s="58"/>
      <c r="R34" s="36"/>
    </row>
    <row r="35" spans="1:18" s="1" customFormat="1" ht="12.75" customHeight="1">
      <c r="A35" s="25"/>
      <c r="B35" s="38"/>
      <c r="C35" s="38"/>
      <c r="D35" s="38"/>
      <c r="E35" s="39"/>
      <c r="F35" s="39"/>
      <c r="G35" s="39"/>
      <c r="H35" s="39"/>
      <c r="I35" s="40"/>
      <c r="J35" s="41">
        <f>UPPER(IF(OR(I35="a",I35="as"),E34,IF(OR(I35="b",I35="bs"),E36,)))</f>
      </c>
      <c r="K35" s="54"/>
      <c r="L35" s="55"/>
      <c r="M35" s="52"/>
      <c r="N35" s="59"/>
      <c r="O35" s="70"/>
      <c r="P35" s="32"/>
      <c r="Q35" s="58"/>
      <c r="R35" s="36"/>
    </row>
    <row r="36" spans="1:18" s="1" customFormat="1" ht="13.5" customHeight="1">
      <c r="A36" s="25">
        <v>16</v>
      </c>
      <c r="B36" s="26">
        <v>6</v>
      </c>
      <c r="C36" s="26">
        <v>8</v>
      </c>
      <c r="D36" s="27">
        <v>6</v>
      </c>
      <c r="E36" s="28" t="str">
        <f>UPPER(IF($D36="","",VLOOKUP($D36,'[2]男單40'!$A$7:$P$38,2)))</f>
        <v>林文政</v>
      </c>
      <c r="F36" s="26"/>
      <c r="G36" s="26"/>
      <c r="H36" s="26" t="str">
        <f>IF($D36="","",VLOOKUP($D36,'[2]男單40'!$A$7:$P$38,4))</f>
        <v>台中市</v>
      </c>
      <c r="I36" s="29"/>
      <c r="J36" s="45"/>
      <c r="K36" s="30"/>
      <c r="L36" s="55"/>
      <c r="M36" s="52"/>
      <c r="N36" s="197" t="s">
        <v>17</v>
      </c>
      <c r="O36" s="197"/>
      <c r="P36" s="193" t="s">
        <v>512</v>
      </c>
      <c r="Q36" s="194"/>
      <c r="R36" s="36"/>
    </row>
    <row r="37" spans="1:18" s="1" customFormat="1" ht="7.5" customHeight="1">
      <c r="A37" s="25"/>
      <c r="B37" s="38"/>
      <c r="C37" s="38"/>
      <c r="D37" s="38"/>
      <c r="E37" s="48"/>
      <c r="F37" s="30"/>
      <c r="G37" s="49"/>
      <c r="H37" s="30"/>
      <c r="I37" s="50"/>
      <c r="J37" s="30"/>
      <c r="K37" s="30"/>
      <c r="L37" s="55"/>
      <c r="M37" s="63"/>
      <c r="N37" s="197"/>
      <c r="O37" s="197"/>
      <c r="P37" s="198"/>
      <c r="Q37" s="199"/>
      <c r="R37" s="36"/>
    </row>
    <row r="38" spans="1:18" s="1" customFormat="1" ht="13.5" customHeight="1">
      <c r="A38" s="25">
        <v>17</v>
      </c>
      <c r="B38" s="26">
        <v>8</v>
      </c>
      <c r="C38" s="26">
        <v>9</v>
      </c>
      <c r="D38" s="27">
        <v>8</v>
      </c>
      <c r="E38" s="28" t="str">
        <f>UPPER(IF($D38="","",VLOOKUP($D38,'[2]男單40'!$A$7:$P$38,2)))</f>
        <v>徐德富</v>
      </c>
      <c r="F38" s="26"/>
      <c r="G38" s="26"/>
      <c r="H38" s="26" t="str">
        <f>IF($D38="","",VLOOKUP($D38,'[2]男單40'!$A$7:$P$38,4))</f>
        <v>新竹縣</v>
      </c>
      <c r="I38" s="29"/>
      <c r="J38" s="30"/>
      <c r="K38" s="30"/>
      <c r="L38" s="30"/>
      <c r="M38" s="52"/>
      <c r="N38" s="197"/>
      <c r="O38" s="197"/>
      <c r="P38" s="71"/>
      <c r="Q38" s="72"/>
      <c r="R38" s="36"/>
    </row>
    <row r="39" spans="1:18" s="1" customFormat="1" ht="12.75" customHeight="1">
      <c r="A39" s="25"/>
      <c r="B39" s="38"/>
      <c r="C39" s="38"/>
      <c r="D39" s="38"/>
      <c r="E39" s="195" t="s">
        <v>241</v>
      </c>
      <c r="F39" s="195"/>
      <c r="G39" s="195"/>
      <c r="H39" s="195"/>
      <c r="I39" s="196"/>
      <c r="J39" s="41">
        <f>UPPER(IF(OR(I39="a",I39="as"),E38,IF(OR(I39="b",I39="bs"),E40,)))</f>
      </c>
      <c r="K39" s="41"/>
      <c r="L39" s="30"/>
      <c r="M39" s="52"/>
      <c r="N39" s="32"/>
      <c r="O39" s="33"/>
      <c r="P39" s="32"/>
      <c r="Q39" s="58"/>
      <c r="R39" s="36"/>
    </row>
    <row r="40" spans="1:18" s="1" customFormat="1" ht="13.5" customHeight="1">
      <c r="A40" s="25">
        <v>18</v>
      </c>
      <c r="B40" s="26"/>
      <c r="C40" s="26"/>
      <c r="D40" s="27">
        <v>18</v>
      </c>
      <c r="E40" s="28" t="str">
        <f>UPPER(IF($D40="","",VLOOKUP($D40,'[2]男單40'!$A$7:$P$38,2)))</f>
        <v>陸國明</v>
      </c>
      <c r="F40" s="26"/>
      <c r="G40" s="26"/>
      <c r="H40" s="26" t="str">
        <f>IF($D40="","",VLOOKUP($D40,'[2]男單40'!$A$7:$P$38,4))</f>
        <v>台中市</v>
      </c>
      <c r="I40" s="29"/>
      <c r="J40" s="45"/>
      <c r="K40" s="46"/>
      <c r="L40" s="30"/>
      <c r="M40" s="52"/>
      <c r="N40" s="32"/>
      <c r="O40" s="33"/>
      <c r="P40" s="32"/>
      <c r="Q40" s="58"/>
      <c r="R40" s="36"/>
    </row>
    <row r="41" spans="1:18" s="1" customFormat="1" ht="7.5" customHeight="1">
      <c r="A41" s="25"/>
      <c r="B41" s="38"/>
      <c r="C41" s="38"/>
      <c r="D41" s="47"/>
      <c r="E41" s="48"/>
      <c r="F41" s="30"/>
      <c r="G41" s="49"/>
      <c r="H41" s="30"/>
      <c r="I41" s="50"/>
      <c r="J41" s="193" t="s">
        <v>250</v>
      </c>
      <c r="K41" s="194"/>
      <c r="L41" s="41">
        <f>UPPER(IF(OR(K41="a",K41="as"),J39,IF(OR(K41="b",K41="bs"),J43,)))</f>
      </c>
      <c r="M41" s="51"/>
      <c r="N41" s="32"/>
      <c r="O41" s="33"/>
      <c r="P41" s="32"/>
      <c r="Q41" s="58"/>
      <c r="R41" s="36"/>
    </row>
    <row r="42" spans="1:18" s="1" customFormat="1" ht="13.5" customHeight="1">
      <c r="A42" s="25">
        <v>19</v>
      </c>
      <c r="B42" s="26"/>
      <c r="C42" s="26">
        <v>16</v>
      </c>
      <c r="D42" s="27">
        <v>9</v>
      </c>
      <c r="E42" s="28" t="str">
        <f>UPPER(IF($D42="","",VLOOKUP($D42,'[2]男單40'!$A$7:$P$38,2)))</f>
        <v>張碧峰</v>
      </c>
      <c r="F42" s="26"/>
      <c r="G42" s="26"/>
      <c r="H42" s="26" t="str">
        <f>IF($D42="","",VLOOKUP($D42,'[2]男單40'!$A$7:$P$38,4))</f>
        <v>台中市</v>
      </c>
      <c r="I42" s="29"/>
      <c r="J42" s="193"/>
      <c r="K42" s="194"/>
      <c r="L42" s="45"/>
      <c r="M42" s="53"/>
      <c r="N42" s="32"/>
      <c r="O42" s="33"/>
      <c r="P42" s="32"/>
      <c r="Q42" s="58"/>
      <c r="R42" s="36"/>
    </row>
    <row r="43" spans="1:18" s="1" customFormat="1" ht="12.75" customHeight="1">
      <c r="A43" s="25"/>
      <c r="B43" s="38"/>
      <c r="C43" s="38"/>
      <c r="D43" s="47"/>
      <c r="E43" s="195" t="s">
        <v>242</v>
      </c>
      <c r="F43" s="195"/>
      <c r="G43" s="195"/>
      <c r="H43" s="195"/>
      <c r="I43" s="196"/>
      <c r="J43" s="41">
        <f>UPPER(IF(OR(I43="a",I43="as"),E42,IF(OR(I43="b",I43="bs"),E44,)))</f>
      </c>
      <c r="K43" s="54"/>
      <c r="L43" s="55"/>
      <c r="M43" s="56"/>
      <c r="N43" s="32"/>
      <c r="O43" s="33"/>
      <c r="P43" s="32"/>
      <c r="Q43" s="58"/>
      <c r="R43" s="36"/>
    </row>
    <row r="44" spans="1:18" s="1" customFormat="1" ht="13.5" customHeight="1">
      <c r="A44" s="25">
        <v>20</v>
      </c>
      <c r="B44" s="26"/>
      <c r="C44" s="26"/>
      <c r="D44" s="27">
        <v>24</v>
      </c>
      <c r="E44" s="28" t="str">
        <f>UPPER(IF($D44="","",VLOOKUP($D44,'[2]男單40'!$A$7:$P$38,2)))</f>
        <v>鍾福順</v>
      </c>
      <c r="F44" s="26"/>
      <c r="G44" s="26"/>
      <c r="H44" s="26" t="str">
        <f>IF($D44="","",VLOOKUP($D44,'[2]男單40'!$A$7:$P$38,4))</f>
        <v>屏東縣</v>
      </c>
      <c r="I44" s="29"/>
      <c r="J44" s="45"/>
      <c r="K44" s="30"/>
      <c r="L44" s="193" t="s">
        <v>256</v>
      </c>
      <c r="M44" s="194"/>
      <c r="N44" s="32"/>
      <c r="O44" s="33"/>
      <c r="P44" s="32"/>
      <c r="Q44" s="58"/>
      <c r="R44" s="36"/>
    </row>
    <row r="45" spans="1:18" s="1" customFormat="1" ht="7.5" customHeight="1">
      <c r="A45" s="25"/>
      <c r="B45" s="38"/>
      <c r="C45" s="38"/>
      <c r="D45" s="47"/>
      <c r="E45" s="48"/>
      <c r="F45" s="30"/>
      <c r="G45" s="49"/>
      <c r="H45" s="30"/>
      <c r="I45" s="50"/>
      <c r="J45" s="30"/>
      <c r="K45" s="30"/>
      <c r="L45" s="193"/>
      <c r="M45" s="194"/>
      <c r="N45" s="41">
        <f>UPPER(IF(OR(M45="a",M45="as"),L41,IF(OR(M45="b",M45="bs"),L49,)))</f>
      </c>
      <c r="O45" s="64"/>
      <c r="P45" s="32"/>
      <c r="Q45" s="58"/>
      <c r="R45" s="36"/>
    </row>
    <row r="46" spans="1:18" s="1" customFormat="1" ht="13.5" customHeight="1">
      <c r="A46" s="25">
        <v>21</v>
      </c>
      <c r="B46" s="26"/>
      <c r="C46" s="26"/>
      <c r="D46" s="27">
        <v>14</v>
      </c>
      <c r="E46" s="28" t="str">
        <f>UPPER(IF($D46="","",VLOOKUP($D46,'[2]男單40'!$A$7:$P$38,2)))</f>
        <v>余鎮瑋</v>
      </c>
      <c r="F46" s="26"/>
      <c r="G46" s="26"/>
      <c r="H46" s="26" t="str">
        <f>IF($D46="","",VLOOKUP($D46,'[2]男單40'!$A$7:$P$38,4))</f>
        <v>花蓮縣</v>
      </c>
      <c r="I46" s="29"/>
      <c r="J46" s="30"/>
      <c r="K46" s="30"/>
      <c r="L46" s="193"/>
      <c r="M46" s="194"/>
      <c r="N46" s="45"/>
      <c r="O46" s="58"/>
      <c r="P46" s="32"/>
      <c r="Q46" s="58"/>
      <c r="R46" s="36"/>
    </row>
    <row r="47" spans="1:18" s="1" customFormat="1" ht="12.75" customHeight="1">
      <c r="A47" s="25"/>
      <c r="B47" s="38"/>
      <c r="C47" s="38"/>
      <c r="D47" s="47"/>
      <c r="E47" s="195" t="s">
        <v>243</v>
      </c>
      <c r="F47" s="195"/>
      <c r="G47" s="195"/>
      <c r="H47" s="195"/>
      <c r="I47" s="196"/>
      <c r="J47" s="41">
        <f>UPPER(IF(OR(I47="a",I47="as"),E46,IF(OR(I47="b",I47="bs"),E48,)))</f>
      </c>
      <c r="K47" s="41"/>
      <c r="L47" s="193"/>
      <c r="M47" s="194"/>
      <c r="N47" s="59"/>
      <c r="O47" s="58"/>
      <c r="P47" s="32"/>
      <c r="Q47" s="58"/>
      <c r="R47" s="36"/>
    </row>
    <row r="48" spans="1:18" s="1" customFormat="1" ht="13.5" customHeight="1">
      <c r="A48" s="25">
        <v>22</v>
      </c>
      <c r="B48" s="26"/>
      <c r="C48" s="26"/>
      <c r="D48" s="27">
        <v>16</v>
      </c>
      <c r="E48" s="28" t="str">
        <f>UPPER(IF($D48="","",VLOOKUP($D48,'[2]男單40'!$A$7:$P$38,2)))</f>
        <v>曾尚志</v>
      </c>
      <c r="F48" s="26"/>
      <c r="G48" s="26"/>
      <c r="H48" s="26" t="str">
        <f>IF($D48="","",VLOOKUP($D48,'[2]男單40'!$A$7:$P$38,4))</f>
        <v>台中市</v>
      </c>
      <c r="I48" s="29"/>
      <c r="J48" s="45"/>
      <c r="K48" s="46"/>
      <c r="L48" s="30"/>
      <c r="M48" s="56"/>
      <c r="N48" s="59"/>
      <c r="O48" s="58"/>
      <c r="P48" s="32"/>
      <c r="Q48" s="58"/>
      <c r="R48" s="36"/>
    </row>
    <row r="49" spans="1:18" s="1" customFormat="1" ht="7.5" customHeight="1">
      <c r="A49" s="25"/>
      <c r="B49" s="38"/>
      <c r="C49" s="38"/>
      <c r="D49" s="47"/>
      <c r="E49" s="48"/>
      <c r="F49" s="30"/>
      <c r="G49" s="49"/>
      <c r="H49" s="30"/>
      <c r="I49" s="50"/>
      <c r="J49" s="193" t="s">
        <v>251</v>
      </c>
      <c r="K49" s="194"/>
      <c r="L49" s="41">
        <f>UPPER(IF(OR(K49="a",K49="as"),J47,IF(OR(K49="b",K49="bs"),J51,)))</f>
      </c>
      <c r="M49" s="62"/>
      <c r="N49" s="59"/>
      <c r="O49" s="58"/>
      <c r="P49" s="32"/>
      <c r="Q49" s="58"/>
      <c r="R49" s="36"/>
    </row>
    <row r="50" spans="1:18" s="1" customFormat="1" ht="13.5" customHeight="1">
      <c r="A50" s="25">
        <v>23</v>
      </c>
      <c r="B50" s="26">
        <f>IF($D50="","",VLOOKUP($D50,'[2]男單40'!$A$7:$P$38,15))</f>
      </c>
      <c r="C50" s="26">
        <f>IF($D50="","",VLOOKUP($D50,'[2]男單40'!$A$7:$P$38,16))</f>
      </c>
      <c r="D50" s="27"/>
      <c r="E50" s="28" t="s">
        <v>16</v>
      </c>
      <c r="F50" s="26">
        <f>IF($D50="","",VLOOKUP($D50,'[2]男單40'!$A$7:$P$38,3))</f>
      </c>
      <c r="G50" s="26"/>
      <c r="H50" s="26">
        <f>IF($D50="","",VLOOKUP($D50,'[2]男單40'!$A$7:$P$38,4))</f>
      </c>
      <c r="I50" s="29"/>
      <c r="J50" s="193"/>
      <c r="K50" s="194"/>
      <c r="L50" s="45"/>
      <c r="M50" s="52"/>
      <c r="N50" s="59"/>
      <c r="O50" s="58"/>
      <c r="P50" s="32"/>
      <c r="Q50" s="58"/>
      <c r="R50" s="36"/>
    </row>
    <row r="51" spans="1:18" s="1" customFormat="1" ht="12.75" customHeight="1">
      <c r="A51" s="25"/>
      <c r="B51" s="38"/>
      <c r="C51" s="38"/>
      <c r="D51" s="38"/>
      <c r="E51" s="39"/>
      <c r="F51" s="39"/>
      <c r="G51" s="39"/>
      <c r="H51" s="39"/>
      <c r="I51" s="40"/>
      <c r="J51" s="41">
        <f>UPPER(IF(OR(I51="a",I51="as"),E50,IF(OR(I51="b",I51="bs"),E52,)))</f>
      </c>
      <c r="K51" s="54"/>
      <c r="L51" s="55"/>
      <c r="M51" s="52"/>
      <c r="N51" s="59"/>
      <c r="O51" s="58"/>
      <c r="P51" s="32"/>
      <c r="Q51" s="58"/>
      <c r="R51" s="36"/>
    </row>
    <row r="52" spans="1:18" s="1" customFormat="1" ht="13.5" customHeight="1">
      <c r="A52" s="25">
        <v>24</v>
      </c>
      <c r="B52" s="26">
        <v>3</v>
      </c>
      <c r="C52" s="26">
        <v>3</v>
      </c>
      <c r="D52" s="27">
        <v>3</v>
      </c>
      <c r="E52" s="28" t="str">
        <f>UPPER(IF($D52="","",VLOOKUP($D52,'[2]男單40'!$A$7:$P$38,2)))</f>
        <v>邱永鎮</v>
      </c>
      <c r="F52" s="26"/>
      <c r="G52" s="26"/>
      <c r="H52" s="26" t="str">
        <f>IF($D52="","",VLOOKUP($D52,'[2]男單40'!$A$7:$P$38,4))</f>
        <v>台中市</v>
      </c>
      <c r="I52" s="29"/>
      <c r="J52" s="45"/>
      <c r="K52" s="30"/>
      <c r="L52" s="55"/>
      <c r="M52" s="52"/>
      <c r="N52" s="193" t="s">
        <v>511</v>
      </c>
      <c r="O52" s="194"/>
      <c r="P52" s="32"/>
      <c r="Q52" s="58"/>
      <c r="R52" s="36"/>
    </row>
    <row r="53" spans="1:18" s="1" customFormat="1" ht="7.5" customHeight="1">
      <c r="A53" s="25"/>
      <c r="B53" s="38"/>
      <c r="C53" s="38"/>
      <c r="D53" s="38"/>
      <c r="E53" s="48"/>
      <c r="F53" s="30"/>
      <c r="G53" s="49"/>
      <c r="H53" s="30"/>
      <c r="I53" s="50"/>
      <c r="J53" s="30"/>
      <c r="K53" s="30"/>
      <c r="L53" s="55"/>
      <c r="M53" s="63"/>
      <c r="N53" s="193"/>
      <c r="O53" s="194"/>
      <c r="P53" s="41">
        <f>UPPER(IF(OR(O53="a",O53="as"),N45,IF(OR(O53="b",O53="bs"),N61,)))</f>
      </c>
      <c r="Q53" s="69"/>
      <c r="R53" s="36"/>
    </row>
    <row r="54" spans="1:18" s="1" customFormat="1" ht="13.5" customHeight="1">
      <c r="A54" s="25">
        <v>25</v>
      </c>
      <c r="B54" s="26">
        <v>5</v>
      </c>
      <c r="C54" s="26">
        <v>5</v>
      </c>
      <c r="D54" s="27">
        <v>5</v>
      </c>
      <c r="E54" s="28" t="str">
        <f>UPPER(IF($D54="","",VLOOKUP($D54,'[2]男單40'!$A$7:$P$38,2)))</f>
        <v>陳銘曲</v>
      </c>
      <c r="F54" s="26"/>
      <c r="G54" s="26"/>
      <c r="H54" s="26" t="str">
        <f>IF($D54="","",VLOOKUP($D54,'[2]男單40'!$A$7:$P$38,4))</f>
        <v>雲林縣</v>
      </c>
      <c r="I54" s="29"/>
      <c r="J54" s="30"/>
      <c r="K54" s="30"/>
      <c r="L54" s="30"/>
      <c r="M54" s="52"/>
      <c r="N54" s="193"/>
      <c r="O54" s="194"/>
      <c r="P54" s="45"/>
      <c r="Q54" s="73"/>
      <c r="R54" s="36"/>
    </row>
    <row r="55" spans="1:18" s="1" customFormat="1" ht="12.75" customHeight="1">
      <c r="A55" s="25"/>
      <c r="B55" s="38"/>
      <c r="C55" s="38"/>
      <c r="D55" s="38"/>
      <c r="E55" s="39"/>
      <c r="F55" s="39">
        <f>IF($D56="","",VLOOKUP($D56,'[2]男單40'!$A$7:$P$38,3))</f>
      </c>
      <c r="G55" s="39"/>
      <c r="H55" s="39"/>
      <c r="I55" s="40"/>
      <c r="J55" s="41">
        <f>UPPER(IF(OR(I55="a",I55="as"),E54,IF(OR(I55="b",I55="bs"),E56,)))</f>
      </c>
      <c r="K55" s="41"/>
      <c r="L55" s="30"/>
      <c r="M55" s="52"/>
      <c r="N55" s="193"/>
      <c r="O55" s="194"/>
      <c r="P55" s="32"/>
      <c r="Q55" s="70"/>
      <c r="R55" s="36"/>
    </row>
    <row r="56" spans="1:18" s="1" customFormat="1" ht="13.5" customHeight="1">
      <c r="A56" s="25">
        <v>26</v>
      </c>
      <c r="B56" s="26">
        <f>IF($D56="","",VLOOKUP($D56,'[2]男單40'!$A$7:$P$38,15))</f>
      </c>
      <c r="C56" s="26">
        <f>IF($D56="","",VLOOKUP($D56,'[2]男單40'!$A$7:$P$38,16))</f>
      </c>
      <c r="D56" s="27"/>
      <c r="E56" s="28" t="s">
        <v>16</v>
      </c>
      <c r="F56" s="26">
        <f>IF($D56="","",VLOOKUP($D56,'[2]男單40'!$A$7:$P$38,3))</f>
      </c>
      <c r="G56" s="26"/>
      <c r="H56" s="26">
        <f>IF($D56="","",VLOOKUP($D56,'[2]男單40'!$A$7:$P$38,4))</f>
      </c>
      <c r="I56" s="29"/>
      <c r="J56" s="45"/>
      <c r="K56" s="46"/>
      <c r="L56" s="30"/>
      <c r="M56" s="52"/>
      <c r="N56" s="32"/>
      <c r="O56" s="58"/>
      <c r="P56" s="32"/>
      <c r="Q56" s="70"/>
      <c r="R56" s="36"/>
    </row>
    <row r="57" spans="1:18" s="1" customFormat="1" ht="7.5" customHeight="1">
      <c r="A57" s="25"/>
      <c r="B57" s="38"/>
      <c r="C57" s="38"/>
      <c r="D57" s="47"/>
      <c r="E57" s="48"/>
      <c r="F57" s="30"/>
      <c r="G57" s="49"/>
      <c r="H57" s="30"/>
      <c r="I57" s="50"/>
      <c r="J57" s="193" t="s">
        <v>252</v>
      </c>
      <c r="K57" s="194"/>
      <c r="L57" s="41">
        <f>UPPER(IF(OR(K57="a",K57="as"),J55,IF(OR(K57="b",K57="bs"),J59,)))</f>
      </c>
      <c r="M57" s="51"/>
      <c r="N57" s="32"/>
      <c r="O57" s="58"/>
      <c r="P57" s="32"/>
      <c r="Q57" s="70"/>
      <c r="R57" s="36"/>
    </row>
    <row r="58" spans="1:18" s="1" customFormat="1" ht="13.5" customHeight="1">
      <c r="A58" s="25">
        <v>27</v>
      </c>
      <c r="B58" s="26"/>
      <c r="C58" s="26">
        <v>16</v>
      </c>
      <c r="D58" s="27">
        <v>11</v>
      </c>
      <c r="E58" s="28" t="str">
        <f>UPPER(IF($D58="","",VLOOKUP($D58,'[2]男單40'!$A$7:$P$38,2)))</f>
        <v>廖遠志</v>
      </c>
      <c r="F58" s="26"/>
      <c r="G58" s="26"/>
      <c r="H58" s="26" t="str">
        <f>IF($D58="","",VLOOKUP($D58,'[2]男單40'!$A$7:$P$38,4))</f>
        <v>台中市</v>
      </c>
      <c r="I58" s="29"/>
      <c r="J58" s="193"/>
      <c r="K58" s="194"/>
      <c r="L58" s="45"/>
      <c r="M58" s="53"/>
      <c r="N58" s="32"/>
      <c r="O58" s="58"/>
      <c r="P58" s="32"/>
      <c r="Q58" s="70"/>
      <c r="R58" s="74"/>
    </row>
    <row r="59" spans="1:18" s="1" customFormat="1" ht="12.75" customHeight="1">
      <c r="A59" s="25"/>
      <c r="B59" s="38"/>
      <c r="C59" s="38"/>
      <c r="D59" s="47"/>
      <c r="E59" s="195" t="s">
        <v>244</v>
      </c>
      <c r="F59" s="195"/>
      <c r="G59" s="195"/>
      <c r="H59" s="195"/>
      <c r="I59" s="196"/>
      <c r="J59" s="41">
        <f>UPPER(IF(OR(I59="a",I59="as"),E58,IF(OR(I59="b",I59="bs"),E60,)))</f>
      </c>
      <c r="K59" s="54"/>
      <c r="L59" s="55"/>
      <c r="M59" s="56"/>
      <c r="N59" s="32"/>
      <c r="O59" s="58"/>
      <c r="P59" s="32"/>
      <c r="Q59" s="70"/>
      <c r="R59" s="36"/>
    </row>
    <row r="60" spans="1:18" s="1" customFormat="1" ht="13.5" customHeight="1">
      <c r="A60" s="25">
        <v>28</v>
      </c>
      <c r="B60" s="26"/>
      <c r="C60" s="26"/>
      <c r="D60" s="27">
        <v>15</v>
      </c>
      <c r="E60" s="28" t="str">
        <f>UPPER(IF($D60="","",VLOOKUP($D60,'[2]男單40'!$A$7:$P$38,2)))</f>
        <v>黃嘉文</v>
      </c>
      <c r="F60" s="26"/>
      <c r="G60" s="26"/>
      <c r="H60" s="26" t="str">
        <f>IF($D60="","",VLOOKUP($D60,'[2]男單40'!$A$7:$P$38,4))</f>
        <v>宜蘭縣</v>
      </c>
      <c r="I60" s="29"/>
      <c r="J60" s="45"/>
      <c r="K60" s="30"/>
      <c r="L60" s="193" t="s">
        <v>257</v>
      </c>
      <c r="M60" s="194"/>
      <c r="N60" s="32"/>
      <c r="O60" s="58"/>
      <c r="P60" s="32"/>
      <c r="Q60" s="70"/>
      <c r="R60" s="36"/>
    </row>
    <row r="61" spans="1:18" s="1" customFormat="1" ht="7.5" customHeight="1">
      <c r="A61" s="25"/>
      <c r="B61" s="38"/>
      <c r="C61" s="38"/>
      <c r="D61" s="47"/>
      <c r="E61" s="48"/>
      <c r="F61" s="30"/>
      <c r="G61" s="49"/>
      <c r="H61" s="30"/>
      <c r="I61" s="50"/>
      <c r="J61" s="30"/>
      <c r="K61" s="30"/>
      <c r="L61" s="193"/>
      <c r="M61" s="194"/>
      <c r="N61" s="41">
        <f>UPPER(IF(OR(M61="a",M61="as"),L57,IF(OR(M61="b",M61="bs"),L65,)))</f>
      </c>
      <c r="O61" s="69"/>
      <c r="P61" s="32"/>
      <c r="Q61" s="70"/>
      <c r="R61" s="36"/>
    </row>
    <row r="62" spans="1:18" s="1" customFormat="1" ht="13.5" customHeight="1">
      <c r="A62" s="25">
        <v>29</v>
      </c>
      <c r="B62" s="26"/>
      <c r="C62" s="26"/>
      <c r="D62" s="27">
        <v>17</v>
      </c>
      <c r="E62" s="28" t="str">
        <f>UPPER(IF($D62="","",VLOOKUP($D62,'[2]男單40'!$A$7:$P$38,2)))</f>
        <v>王治平</v>
      </c>
      <c r="F62" s="26"/>
      <c r="G62" s="26"/>
      <c r="H62" s="26" t="str">
        <f>IF($D62="","",VLOOKUP($D62,'[2]男單40'!$A$7:$P$38,4))</f>
        <v>新北市</v>
      </c>
      <c r="I62" s="29"/>
      <c r="J62" s="30"/>
      <c r="K62" s="30"/>
      <c r="L62" s="193"/>
      <c r="M62" s="194"/>
      <c r="N62" s="45"/>
      <c r="O62" s="63"/>
      <c r="P62" s="34"/>
      <c r="Q62" s="35"/>
      <c r="R62" s="36"/>
    </row>
    <row r="63" spans="1:18" s="1" customFormat="1" ht="12.75" customHeight="1">
      <c r="A63" s="25"/>
      <c r="B63" s="38"/>
      <c r="C63" s="38"/>
      <c r="D63" s="47"/>
      <c r="E63" s="195" t="s">
        <v>245</v>
      </c>
      <c r="F63" s="195"/>
      <c r="G63" s="195"/>
      <c r="H63" s="195"/>
      <c r="I63" s="196"/>
      <c r="J63" s="41">
        <f>UPPER(IF(OR(I63="a",I63="as"),E62,IF(OR(I63="b",I63="bs"),E64,)))</f>
      </c>
      <c r="K63" s="41"/>
      <c r="L63" s="193"/>
      <c r="M63" s="194"/>
      <c r="N63" s="52"/>
      <c r="O63" s="63"/>
      <c r="P63" s="34"/>
      <c r="Q63" s="35"/>
      <c r="R63" s="36"/>
    </row>
    <row r="64" spans="1:18" s="1" customFormat="1" ht="13.5" customHeight="1">
      <c r="A64" s="25">
        <v>30</v>
      </c>
      <c r="B64" s="26"/>
      <c r="C64" s="26"/>
      <c r="D64" s="27">
        <v>26</v>
      </c>
      <c r="E64" s="28" t="str">
        <f>UPPER(IF($D64="","",VLOOKUP($D64,'[2]男單40'!$A$7:$P$38,2)))</f>
        <v>陳耿弦</v>
      </c>
      <c r="F64" s="26"/>
      <c r="G64" s="26"/>
      <c r="H64" s="26" t="str">
        <f>IF($D64="","",VLOOKUP($D64,'[2]男單40'!$A$7:$P$38,4))</f>
        <v>南投縣</v>
      </c>
      <c r="I64" s="29"/>
      <c r="J64" s="45"/>
      <c r="K64" s="46"/>
      <c r="L64" s="30"/>
      <c r="M64" s="56"/>
      <c r="N64" s="52"/>
      <c r="O64" s="63"/>
      <c r="P64" s="34"/>
      <c r="Q64" s="35"/>
      <c r="R64" s="36"/>
    </row>
    <row r="65" spans="1:18" s="1" customFormat="1" ht="7.5" customHeight="1">
      <c r="A65" s="25"/>
      <c r="B65" s="38"/>
      <c r="C65" s="38"/>
      <c r="D65" s="47"/>
      <c r="E65" s="48"/>
      <c r="F65" s="30"/>
      <c r="G65" s="49"/>
      <c r="H65" s="30"/>
      <c r="I65" s="50"/>
      <c r="J65" s="193" t="s">
        <v>253</v>
      </c>
      <c r="K65" s="194"/>
      <c r="L65" s="41">
        <f>UPPER(IF(OR(K65="a",K65="as"),J63,IF(OR(K65="b",K65="bs"),J67,)))</f>
      </c>
      <c r="M65" s="62"/>
      <c r="N65" s="52"/>
      <c r="O65" s="63"/>
      <c r="P65" s="34"/>
      <c r="Q65" s="35"/>
      <c r="R65" s="36"/>
    </row>
    <row r="66" spans="1:18" s="1" customFormat="1" ht="13.5" customHeight="1">
      <c r="A66" s="25">
        <v>31</v>
      </c>
      <c r="B66" s="26">
        <f>IF($D66="","",VLOOKUP($D66,'[2]男單40'!$A$7:$P$38,15))</f>
      </c>
      <c r="C66" s="26">
        <f>IF($D66="","",VLOOKUP($D66,'[2]男單40'!$A$7:$P$38,16))</f>
      </c>
      <c r="D66" s="27"/>
      <c r="E66" s="28" t="s">
        <v>16</v>
      </c>
      <c r="F66" s="26">
        <f>IF($D66="","",VLOOKUP($D66,'[2]男單40'!$A$7:$P$38,3))</f>
      </c>
      <c r="G66" s="26"/>
      <c r="H66" s="26">
        <f>IF($D66="","",VLOOKUP($D66,'[2]男單40'!$A$7:$P$38,4))</f>
      </c>
      <c r="I66" s="29"/>
      <c r="J66" s="193"/>
      <c r="K66" s="194"/>
      <c r="L66" s="45"/>
      <c r="M66" s="52"/>
      <c r="N66" s="52"/>
      <c r="O66" s="52"/>
      <c r="P66" s="34"/>
      <c r="Q66" s="35"/>
      <c r="R66" s="36"/>
    </row>
    <row r="67" spans="1:18" s="1" customFormat="1" ht="12.75" customHeight="1">
      <c r="A67" s="25"/>
      <c r="B67" s="38"/>
      <c r="C67" s="38"/>
      <c r="D67" s="38"/>
      <c r="E67" s="39"/>
      <c r="F67" s="39"/>
      <c r="G67" s="39"/>
      <c r="H67" s="39"/>
      <c r="I67" s="40"/>
      <c r="J67" s="41">
        <f>UPPER(IF(OR(I67="a",I67="as"),E66,IF(OR(I67="b",I67="bs"),E68,)))</f>
      </c>
      <c r="K67" s="54"/>
      <c r="L67" s="55"/>
      <c r="M67" s="52"/>
      <c r="N67" s="52"/>
      <c r="O67" s="52"/>
      <c r="P67" s="34"/>
      <c r="Q67" s="35"/>
      <c r="R67" s="36"/>
    </row>
    <row r="68" spans="1:18" s="1" customFormat="1" ht="13.5" customHeight="1">
      <c r="A68" s="25">
        <v>32</v>
      </c>
      <c r="B68" s="26">
        <v>2</v>
      </c>
      <c r="C68" s="26">
        <v>2</v>
      </c>
      <c r="D68" s="27">
        <v>2</v>
      </c>
      <c r="E68" s="28" t="str">
        <f>UPPER(IF($D68="","",VLOOKUP($D68,'[2]男單40'!$A$7:$P$38,2)))</f>
        <v>陳昭印</v>
      </c>
      <c r="F68" s="26"/>
      <c r="G68" s="26"/>
      <c r="H68" s="26" t="str">
        <f>IF($D68="","",VLOOKUP($D68,'[2]男單40'!$A$7:$P$38,4))</f>
        <v>高雄市</v>
      </c>
      <c r="I68" s="29"/>
      <c r="J68" s="45"/>
      <c r="K68" s="30"/>
      <c r="L68" s="55"/>
      <c r="M68" s="55"/>
      <c r="N68" s="59"/>
      <c r="O68" s="70"/>
      <c r="P68" s="34"/>
      <c r="Q68" s="35"/>
      <c r="R68" s="36"/>
    </row>
    <row r="69" ht="16.5">
      <c r="E69" s="78"/>
    </row>
    <row r="70" ht="16.5">
      <c r="E70" s="78"/>
    </row>
    <row r="71" ht="16.5">
      <c r="E71" s="78"/>
    </row>
    <row r="72" ht="16.5">
      <c r="E72" s="78"/>
    </row>
    <row r="73" ht="16.5">
      <c r="E73" s="78"/>
    </row>
    <row r="74" ht="16.5">
      <c r="E74" s="78"/>
    </row>
    <row r="75" ht="16.5">
      <c r="E75" s="78"/>
    </row>
    <row r="76" ht="16.5">
      <c r="E76" s="78"/>
    </row>
    <row r="77" ht="16.5">
      <c r="E77" s="78"/>
    </row>
    <row r="78" ht="16.5">
      <c r="E78" s="78"/>
    </row>
    <row r="79" ht="16.5">
      <c r="E79" s="78"/>
    </row>
    <row r="80" ht="16.5">
      <c r="E80" s="78"/>
    </row>
    <row r="81" ht="16.5">
      <c r="E81" s="78"/>
    </row>
    <row r="82" ht="16.5">
      <c r="E82" s="78"/>
    </row>
    <row r="83" ht="16.5">
      <c r="E83" s="78"/>
    </row>
    <row r="84" ht="16.5">
      <c r="E84" s="78"/>
    </row>
    <row r="85" ht="16.5">
      <c r="E85" s="78"/>
    </row>
    <row r="86" ht="16.5">
      <c r="E86" s="78"/>
    </row>
    <row r="87" ht="16.5">
      <c r="E87" s="78"/>
    </row>
    <row r="88" ht="16.5">
      <c r="E88" s="78"/>
    </row>
    <row r="89" ht="16.5">
      <c r="E89" s="78"/>
    </row>
    <row r="90" ht="16.5">
      <c r="E90" s="78"/>
    </row>
    <row r="91" ht="16.5">
      <c r="E91" s="78"/>
    </row>
    <row r="92" ht="16.5">
      <c r="E92" s="78"/>
    </row>
    <row r="93" ht="16.5">
      <c r="E93" s="78"/>
    </row>
    <row r="94" ht="16.5">
      <c r="E94" s="78"/>
    </row>
    <row r="95" ht="16.5">
      <c r="E95" s="78"/>
    </row>
    <row r="96" ht="16.5">
      <c r="E96" s="78"/>
    </row>
    <row r="97" ht="16.5">
      <c r="E97" s="78"/>
    </row>
    <row r="98" ht="16.5">
      <c r="E98" s="78"/>
    </row>
    <row r="99" ht="16.5">
      <c r="E99" s="78"/>
    </row>
    <row r="100" ht="16.5">
      <c r="E100" s="78"/>
    </row>
    <row r="101" ht="16.5">
      <c r="E101" s="78"/>
    </row>
    <row r="102" ht="16.5">
      <c r="E102" s="78"/>
    </row>
    <row r="103" ht="16.5">
      <c r="E103" s="78"/>
    </row>
    <row r="104" ht="16.5">
      <c r="E104" s="78"/>
    </row>
    <row r="105" ht="16.5">
      <c r="E105" s="78"/>
    </row>
    <row r="106" ht="16.5">
      <c r="E106" s="78"/>
    </row>
    <row r="107" ht="16.5">
      <c r="E107" s="78"/>
    </row>
    <row r="108" ht="16.5">
      <c r="E108" s="78"/>
    </row>
    <row r="109" ht="16.5">
      <c r="E109" s="78"/>
    </row>
    <row r="110" ht="16.5">
      <c r="E110" s="78"/>
    </row>
    <row r="111" ht="16.5">
      <c r="E111" s="78"/>
    </row>
    <row r="112" ht="16.5">
      <c r="E112" s="78"/>
    </row>
    <row r="113" ht="16.5">
      <c r="E113" s="78"/>
    </row>
    <row r="114" ht="16.5">
      <c r="E114" s="78"/>
    </row>
    <row r="115" ht="16.5">
      <c r="E115" s="78"/>
    </row>
    <row r="116" ht="16.5">
      <c r="E116" s="78"/>
    </row>
    <row r="117" ht="16.5">
      <c r="E117" s="78"/>
    </row>
    <row r="118" ht="16.5">
      <c r="E118" s="78"/>
    </row>
    <row r="119" ht="16.5">
      <c r="E119" s="78"/>
    </row>
    <row r="120" ht="16.5">
      <c r="E120" s="78"/>
    </row>
    <row r="121" ht="16.5">
      <c r="E121" s="78"/>
    </row>
    <row r="122" ht="16.5">
      <c r="E122" s="78"/>
    </row>
    <row r="123" ht="16.5">
      <c r="E123" s="78"/>
    </row>
    <row r="124" ht="16.5">
      <c r="E124" s="78"/>
    </row>
    <row r="125" ht="16.5">
      <c r="E125" s="78"/>
    </row>
    <row r="126" ht="16.5">
      <c r="E126" s="78"/>
    </row>
    <row r="127" ht="16.5">
      <c r="E127" s="78"/>
    </row>
    <row r="128" ht="16.5">
      <c r="E128" s="78"/>
    </row>
    <row r="129" ht="16.5">
      <c r="E129" s="78"/>
    </row>
    <row r="130" ht="16.5">
      <c r="E130" s="78"/>
    </row>
    <row r="131" ht="16.5">
      <c r="E131" s="78"/>
    </row>
    <row r="132" ht="16.5">
      <c r="E132" s="78"/>
    </row>
    <row r="133" ht="16.5">
      <c r="E133" s="78"/>
    </row>
    <row r="134" ht="16.5">
      <c r="E134" s="78"/>
    </row>
    <row r="135" ht="16.5">
      <c r="E135" s="78"/>
    </row>
    <row r="136" ht="16.5">
      <c r="E136" s="78"/>
    </row>
    <row r="137" ht="16.5">
      <c r="E137" s="78"/>
    </row>
    <row r="138" ht="16.5">
      <c r="E138" s="78"/>
    </row>
    <row r="139" ht="16.5">
      <c r="E139" s="78"/>
    </row>
    <row r="140" ht="16.5">
      <c r="E140" s="78"/>
    </row>
    <row r="141" ht="16.5">
      <c r="E141" s="78"/>
    </row>
    <row r="142" ht="16.5">
      <c r="E142" s="78"/>
    </row>
    <row r="143" ht="16.5">
      <c r="E143" s="78"/>
    </row>
    <row r="144" ht="16.5">
      <c r="E144" s="78"/>
    </row>
    <row r="145" ht="16.5">
      <c r="E145" s="78"/>
    </row>
    <row r="146" ht="16.5">
      <c r="E146" s="78"/>
    </row>
    <row r="147" ht="16.5">
      <c r="E147" s="78"/>
    </row>
    <row r="148" ht="16.5">
      <c r="E148" s="78"/>
    </row>
    <row r="149" ht="16.5">
      <c r="E149" s="78"/>
    </row>
    <row r="150" ht="16.5">
      <c r="E150" s="78"/>
    </row>
    <row r="151" ht="16.5">
      <c r="E151" s="78"/>
    </row>
    <row r="152" ht="16.5">
      <c r="E152" s="78"/>
    </row>
    <row r="153" ht="16.5">
      <c r="E153" s="78"/>
    </row>
    <row r="154" ht="16.5">
      <c r="E154" s="78"/>
    </row>
    <row r="155" ht="16.5">
      <c r="E155" s="78"/>
    </row>
    <row r="156" ht="16.5">
      <c r="E156" s="78"/>
    </row>
    <row r="157" ht="16.5">
      <c r="E157" s="78"/>
    </row>
    <row r="158" ht="16.5">
      <c r="E158" s="78"/>
    </row>
    <row r="159" ht="16.5">
      <c r="E159" s="78"/>
    </row>
    <row r="160" ht="16.5">
      <c r="E160" s="78"/>
    </row>
  </sheetData>
  <sheetProtection/>
  <mergeCells count="29">
    <mergeCell ref="E63:I63"/>
    <mergeCell ref="E47:I47"/>
    <mergeCell ref="E39:I39"/>
    <mergeCell ref="L60:M63"/>
    <mergeCell ref="L44:M47"/>
    <mergeCell ref="N52:O55"/>
    <mergeCell ref="L28:M31"/>
    <mergeCell ref="N20:O23"/>
    <mergeCell ref="L12:M15"/>
    <mergeCell ref="E31:H31"/>
    <mergeCell ref="A1:P1"/>
    <mergeCell ref="P2:Q2"/>
    <mergeCell ref="P3:Q3"/>
    <mergeCell ref="J9:K10"/>
    <mergeCell ref="J16:K18"/>
    <mergeCell ref="E27:I27"/>
    <mergeCell ref="E11:I11"/>
    <mergeCell ref="E19:I19"/>
    <mergeCell ref="E15:I15"/>
    <mergeCell ref="E59:I59"/>
    <mergeCell ref="J25:K26"/>
    <mergeCell ref="J33:K34"/>
    <mergeCell ref="E43:I43"/>
    <mergeCell ref="N36:O38"/>
    <mergeCell ref="P36:Q37"/>
    <mergeCell ref="J65:K66"/>
    <mergeCell ref="J41:K42"/>
    <mergeCell ref="J49:K50"/>
    <mergeCell ref="J57:K58"/>
  </mergeCells>
  <conditionalFormatting sqref="G38 G54 G6 G30 G10 G34 G14 G26 G22 G42 G62 G46 G58 G50 G66 G18">
    <cfRule type="expression" priority="54" dxfId="1005" stopIfTrue="1">
      <formula>AND($D6&lt;9,$C6&gt;0)</formula>
    </cfRule>
  </conditionalFormatting>
  <conditionalFormatting sqref="D66 D64 D62 D12 D60 D14 D16 D20 D22 D24 D26 D28 D30 D32 D36 D34 D38 D40 D42 D46 D48 D44 D50 D52 D54 D56 D58 D68 D18">
    <cfRule type="expression" priority="53" dxfId="1006" stopIfTrue="1">
      <formula>AND($D12&lt;9,$C12&gt;0)</formula>
    </cfRule>
  </conditionalFormatting>
  <conditionalFormatting sqref="L9 L17 L25 L33 L41 L49 L57 L65 N13 N29 N45 N61 P21 P53">
    <cfRule type="expression" priority="51" dxfId="1005" stopIfTrue="1">
      <formula>K9="as"</formula>
    </cfRule>
    <cfRule type="expression" priority="52" dxfId="1005" stopIfTrue="1">
      <formula>K9="bs"</formula>
    </cfRule>
  </conditionalFormatting>
  <conditionalFormatting sqref="J7 J11 J15 J19 J23 J27 J31 J35 J39 J43 J47 J51 J55 J59 J63 J67">
    <cfRule type="expression" priority="49" dxfId="1005" stopIfTrue="1">
      <formula>I7="as"</formula>
    </cfRule>
    <cfRule type="expression" priority="50" dxfId="1005" stopIfTrue="1">
      <formula>I7="bs"</formula>
    </cfRule>
  </conditionalFormatting>
  <conditionalFormatting sqref="B6 B8 B10 B12 B14 B16 B18 B20 B22 B24 B26 B28 B30 B32 B34 B36 B38 B40 B42 B44 B46 B48 B50 B52 B54 B56 B58 B60 B62 B64 B66 B68">
    <cfRule type="cellIs" priority="47" dxfId="1007" operator="equal" stopIfTrue="1">
      <formula>"QA"</formula>
    </cfRule>
    <cfRule type="cellIs" priority="48" dxfId="1007" operator="equal" stopIfTrue="1">
      <formula>"DA"</formula>
    </cfRule>
  </conditionalFormatting>
  <conditionalFormatting sqref="D6 D8 D10">
    <cfRule type="expression" priority="46" dxfId="1006" stopIfTrue="1">
      <formula>$D6&lt;9</formula>
    </cfRule>
  </conditionalFormatting>
  <conditionalFormatting sqref="J9 J25 J33 J41 J49 J57 J65">
    <cfRule type="expression" priority="43" dxfId="1008" stopIfTrue="1">
      <formula>AND(#REF!="CU",J9="Umpire")</formula>
    </cfRule>
    <cfRule type="expression" priority="44" dxfId="1009" stopIfTrue="1">
      <formula>AND(#REF!="CU",J9&lt;&gt;"Umpire",K9&lt;&gt;"")</formula>
    </cfRule>
    <cfRule type="expression" priority="45" dxfId="1010" stopIfTrue="1">
      <formula>AND(#REF!="CU",J9&lt;&gt;"Umpire")</formula>
    </cfRule>
  </conditionalFormatting>
  <conditionalFormatting sqref="G12">
    <cfRule type="expression" priority="42" dxfId="1005" stopIfTrue="1">
      <formula>AND($D12&lt;9,$C12&gt;0)</formula>
    </cfRule>
  </conditionalFormatting>
  <conditionalFormatting sqref="G16">
    <cfRule type="expression" priority="41" dxfId="1005" stopIfTrue="1">
      <formula>AND($D16&lt;9,$C16&gt;0)</formula>
    </cfRule>
  </conditionalFormatting>
  <conditionalFormatting sqref="G20">
    <cfRule type="expression" priority="40" dxfId="1005" stopIfTrue="1">
      <formula>AND($D20&lt;9,$C20&gt;0)</formula>
    </cfRule>
  </conditionalFormatting>
  <conditionalFormatting sqref="G24">
    <cfRule type="expression" priority="39" dxfId="1005" stopIfTrue="1">
      <formula>AND($D24&lt;9,$C24&gt;0)</formula>
    </cfRule>
  </conditionalFormatting>
  <conditionalFormatting sqref="G28">
    <cfRule type="expression" priority="38" dxfId="1005" stopIfTrue="1">
      <formula>AND($D28&lt;9,$C28&gt;0)</formula>
    </cfRule>
  </conditionalFormatting>
  <conditionalFormatting sqref="G32">
    <cfRule type="expression" priority="37" dxfId="1005" stopIfTrue="1">
      <formula>AND($D32&lt;9,$C32&gt;0)</formula>
    </cfRule>
  </conditionalFormatting>
  <conditionalFormatting sqref="G36">
    <cfRule type="expression" priority="36" dxfId="1005" stopIfTrue="1">
      <formula>AND($D36&lt;9,$C36&gt;0)</formula>
    </cfRule>
  </conditionalFormatting>
  <conditionalFormatting sqref="G40">
    <cfRule type="expression" priority="35" dxfId="1005" stopIfTrue="1">
      <formula>AND($D40&lt;9,$C40&gt;0)</formula>
    </cfRule>
  </conditionalFormatting>
  <conditionalFormatting sqref="G44">
    <cfRule type="expression" priority="34" dxfId="1005" stopIfTrue="1">
      <formula>AND($D44&lt;9,$C44&gt;0)</formula>
    </cfRule>
  </conditionalFormatting>
  <conditionalFormatting sqref="G48">
    <cfRule type="expression" priority="33" dxfId="1005" stopIfTrue="1">
      <formula>AND($D48&lt;9,$C48&gt;0)</formula>
    </cfRule>
  </conditionalFormatting>
  <conditionalFormatting sqref="G52">
    <cfRule type="expression" priority="32" dxfId="1005" stopIfTrue="1">
      <formula>AND($D52&lt;9,$C52&gt;0)</formula>
    </cfRule>
  </conditionalFormatting>
  <conditionalFormatting sqref="G56">
    <cfRule type="expression" priority="31" dxfId="1005" stopIfTrue="1">
      <formula>AND($D56&lt;9,$C56&gt;0)</formula>
    </cfRule>
  </conditionalFormatting>
  <conditionalFormatting sqref="G60">
    <cfRule type="expression" priority="30" dxfId="1005" stopIfTrue="1">
      <formula>AND($D60&lt;9,$C60&gt;0)</formula>
    </cfRule>
  </conditionalFormatting>
  <conditionalFormatting sqref="G64">
    <cfRule type="expression" priority="29" dxfId="1005" stopIfTrue="1">
      <formula>AND($D64&lt;9,$C64&gt;0)</formula>
    </cfRule>
  </conditionalFormatting>
  <conditionalFormatting sqref="G68">
    <cfRule type="expression" priority="28" dxfId="1005" stopIfTrue="1">
      <formula>AND($D68&lt;9,$C68&gt;0)</formula>
    </cfRule>
  </conditionalFormatting>
  <conditionalFormatting sqref="G38 G54 G6 G30 G10 G34 G14 G26 G22 G42 G62 G46 G58 G50 G66 G18">
    <cfRule type="expression" priority="27" dxfId="1005" stopIfTrue="1">
      <formula>AND($D6&lt;9,$C6&gt;0)</formula>
    </cfRule>
  </conditionalFormatting>
  <conditionalFormatting sqref="D66 D64 D62 D12 D60 D14 D16 D20 D22 D24 D26 D28 D30 D32 D36 D34 D38 D40 D42 D46 D48 D44 D50 D52 D54 D56 D58 D68 D18">
    <cfRule type="expression" priority="26" dxfId="1006" stopIfTrue="1">
      <formula>AND($D12&lt;9,$C12&gt;0)</formula>
    </cfRule>
  </conditionalFormatting>
  <conditionalFormatting sqref="L9 L17 L25 L33 L41 L49 L57 L65 N13 N29 N45 N61 P21 P53">
    <cfRule type="expression" priority="24" dxfId="1005" stopIfTrue="1">
      <formula>K9="as"</formula>
    </cfRule>
    <cfRule type="expression" priority="25" dxfId="1005" stopIfTrue="1">
      <formula>K9="bs"</formula>
    </cfRule>
  </conditionalFormatting>
  <conditionalFormatting sqref="J7 J11 J15 J19 J23 J27 J31 J35 J39 J43 J47 J51 J55 J59 J63 J67">
    <cfRule type="expression" priority="22" dxfId="1005" stopIfTrue="1">
      <formula>I7="as"</formula>
    </cfRule>
    <cfRule type="expression" priority="23" dxfId="1005" stopIfTrue="1">
      <formula>I7="bs"</formula>
    </cfRule>
  </conditionalFormatting>
  <conditionalFormatting sqref="D6 D8 D10">
    <cfRule type="expression" priority="19" dxfId="1006" stopIfTrue="1">
      <formula>$D6&lt;9</formula>
    </cfRule>
  </conditionalFormatting>
  <conditionalFormatting sqref="J9 J25 J33 J41 J49 J57 J65">
    <cfRule type="expression" priority="16" dxfId="1008" stopIfTrue="1">
      <formula>AND(#REF!="CU",J9="Umpire")</formula>
    </cfRule>
    <cfRule type="expression" priority="17" dxfId="1009" stopIfTrue="1">
      <formula>AND(#REF!="CU",J9&lt;&gt;"Umpire",K9&lt;&gt;"")</formula>
    </cfRule>
    <cfRule type="expression" priority="18" dxfId="1010" stopIfTrue="1">
      <formula>AND(#REF!="CU",J9&lt;&gt;"Umpire")</formula>
    </cfRule>
  </conditionalFormatting>
  <conditionalFormatting sqref="G12">
    <cfRule type="expression" priority="15" dxfId="1005" stopIfTrue="1">
      <formula>AND($D12&lt;9,$C12&gt;0)</formula>
    </cfRule>
  </conditionalFormatting>
  <conditionalFormatting sqref="G16">
    <cfRule type="expression" priority="14" dxfId="1005" stopIfTrue="1">
      <formula>AND($D16&lt;9,$C16&gt;0)</formula>
    </cfRule>
  </conditionalFormatting>
  <conditionalFormatting sqref="G20">
    <cfRule type="expression" priority="13" dxfId="1005" stopIfTrue="1">
      <formula>AND($D20&lt;9,$C20&gt;0)</formula>
    </cfRule>
  </conditionalFormatting>
  <conditionalFormatting sqref="G24">
    <cfRule type="expression" priority="12" dxfId="1005" stopIfTrue="1">
      <formula>AND($D24&lt;9,$C24&gt;0)</formula>
    </cfRule>
  </conditionalFormatting>
  <conditionalFormatting sqref="G28">
    <cfRule type="expression" priority="11" dxfId="1005" stopIfTrue="1">
      <formula>AND($D28&lt;9,$C28&gt;0)</formula>
    </cfRule>
  </conditionalFormatting>
  <conditionalFormatting sqref="G32">
    <cfRule type="expression" priority="10" dxfId="1005" stopIfTrue="1">
      <formula>AND($D32&lt;9,$C32&gt;0)</formula>
    </cfRule>
  </conditionalFormatting>
  <conditionalFormatting sqref="G36">
    <cfRule type="expression" priority="9" dxfId="1005" stopIfTrue="1">
      <formula>AND($D36&lt;9,$C36&gt;0)</formula>
    </cfRule>
  </conditionalFormatting>
  <conditionalFormatting sqref="G40">
    <cfRule type="expression" priority="8" dxfId="1005" stopIfTrue="1">
      <formula>AND($D40&lt;9,$C40&gt;0)</formula>
    </cfRule>
  </conditionalFormatting>
  <conditionalFormatting sqref="G44">
    <cfRule type="expression" priority="7" dxfId="1005" stopIfTrue="1">
      <formula>AND($D44&lt;9,$C44&gt;0)</formula>
    </cfRule>
  </conditionalFormatting>
  <conditionalFormatting sqref="G48">
    <cfRule type="expression" priority="6" dxfId="1005" stopIfTrue="1">
      <formula>AND($D48&lt;9,$C48&gt;0)</formula>
    </cfRule>
  </conditionalFormatting>
  <conditionalFormatting sqref="G52">
    <cfRule type="expression" priority="5" dxfId="1005" stopIfTrue="1">
      <formula>AND($D52&lt;9,$C52&gt;0)</formula>
    </cfRule>
  </conditionalFormatting>
  <conditionalFormatting sqref="G56">
    <cfRule type="expression" priority="4" dxfId="1005" stopIfTrue="1">
      <formula>AND($D56&lt;9,$C56&gt;0)</formula>
    </cfRule>
  </conditionalFormatting>
  <conditionalFormatting sqref="G60">
    <cfRule type="expression" priority="3" dxfId="1005" stopIfTrue="1">
      <formula>AND($D60&lt;9,$C60&gt;0)</formula>
    </cfRule>
  </conditionalFormatting>
  <conditionalFormatting sqref="G64">
    <cfRule type="expression" priority="2" dxfId="1005" stopIfTrue="1">
      <formula>AND($D64&lt;9,$C64&gt;0)</formula>
    </cfRule>
  </conditionalFormatting>
  <conditionalFormatting sqref="G68">
    <cfRule type="expression" priority="1" dxfId="1005" stopIfTrue="1">
      <formula>AND($D68&lt;9,$C68&gt;0)</formula>
    </cfRule>
  </conditionalFormatting>
  <dataValidations count="2">
    <dataValidation type="list" allowBlank="1" showInputMessage="1" sqref="L12 L44 E7 L28 E23 E31 J16 J65 E55 E51 J9 E35 J25 J33 J41 J49 J57 E67 L60">
      <formula1>$T$6:$T$15</formula1>
    </dataValidation>
    <dataValidation type="list" allowBlank="1" showInputMessage="1" sqref="N20 N52">
      <formula1>$U$7:$U$16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160"/>
  <sheetViews>
    <sheetView showGridLines="0" zoomScale="120" zoomScaleNormal="120" zoomScalePageLayoutView="0" workbookViewId="0" topLeftCell="A46">
      <selection activeCell="O56" sqref="O56"/>
    </sheetView>
  </sheetViews>
  <sheetFormatPr defaultColWidth="9.00390625" defaultRowHeight="15.75"/>
  <cols>
    <col min="1" max="2" width="2.50390625" style="77" customWidth="1"/>
    <col min="3" max="3" width="2.375" style="77" customWidth="1"/>
    <col min="4" max="4" width="0.5" style="77" customWidth="1"/>
    <col min="5" max="5" width="7.00390625" style="77" customWidth="1"/>
    <col min="6" max="6" width="12.75390625" style="77" customWidth="1"/>
    <col min="7" max="7" width="1.4921875" style="77" customWidth="1"/>
    <col min="8" max="8" width="3.125" style="77" customWidth="1"/>
    <col min="9" max="9" width="1.875" style="79" customWidth="1"/>
    <col min="10" max="10" width="7.00390625" style="77" customWidth="1"/>
    <col min="11" max="11" width="7.00390625" style="79" customWidth="1"/>
    <col min="12" max="12" width="7.00390625" style="77" customWidth="1"/>
    <col min="13" max="13" width="7.00390625" style="80" customWidth="1"/>
    <col min="14" max="14" width="7.00390625" style="77" customWidth="1"/>
    <col min="15" max="15" width="7.00390625" style="79" customWidth="1"/>
    <col min="16" max="16" width="7.00390625" style="77" customWidth="1"/>
    <col min="17" max="17" width="7.00390625" style="80" customWidth="1"/>
    <col min="18" max="18" width="0" style="77" hidden="1" customWidth="1"/>
    <col min="19" max="19" width="7.625" style="77" customWidth="1"/>
    <col min="20" max="20" width="8.00390625" style="77" hidden="1" customWidth="1"/>
    <col min="21" max="16384" width="9.00390625" style="77" customWidth="1"/>
  </cols>
  <sheetData>
    <row r="1" spans="1:16" s="1" customFormat="1" ht="17.25" customHeight="1">
      <c r="A1" s="203" t="s">
        <v>31</v>
      </c>
      <c r="B1" s="203"/>
      <c r="C1" s="203"/>
      <c r="D1" s="203"/>
      <c r="E1" s="203"/>
      <c r="F1" s="203"/>
      <c r="G1" s="203"/>
      <c r="H1" s="203"/>
      <c r="I1" s="203"/>
      <c r="J1" s="203"/>
      <c r="K1" s="203"/>
      <c r="L1" s="203"/>
      <c r="M1" s="203"/>
      <c r="N1" s="203"/>
      <c r="O1" s="203"/>
      <c r="P1" s="203"/>
    </row>
    <row r="2" spans="1:17" s="6" customFormat="1" ht="9.75"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12</v>
      </c>
      <c r="M4" s="16"/>
      <c r="N4" s="14" t="s">
        <v>13</v>
      </c>
      <c r="O4" s="16"/>
      <c r="P4" s="14" t="s">
        <v>14</v>
      </c>
      <c r="Q4" s="5"/>
    </row>
    <row r="5" spans="1:17" s="17" customFormat="1" ht="3" customHeight="1" thickBot="1">
      <c r="A5" s="18"/>
      <c r="B5" s="19"/>
      <c r="C5" s="20"/>
      <c r="D5" s="19"/>
      <c r="E5" s="21"/>
      <c r="F5" s="21"/>
      <c r="G5" s="22"/>
      <c r="H5" s="21"/>
      <c r="I5" s="23"/>
      <c r="J5" s="19"/>
      <c r="K5" s="23"/>
      <c r="L5" s="19"/>
      <c r="M5" s="23"/>
      <c r="N5" s="19"/>
      <c r="O5" s="23"/>
      <c r="P5" s="19"/>
      <c r="Q5" s="24"/>
    </row>
    <row r="6" spans="1:20" s="1" customFormat="1" ht="14.25" customHeight="1">
      <c r="A6" s="25">
        <v>1</v>
      </c>
      <c r="B6" s="26">
        <v>1</v>
      </c>
      <c r="C6" s="26">
        <v>1</v>
      </c>
      <c r="D6" s="27">
        <v>1</v>
      </c>
      <c r="E6" s="28" t="str">
        <f>UPPER(IF($D6="","",VLOOKUP($D6,'[3]男單45'!$A$7:$P$38,2)))</f>
        <v>朱銘昱</v>
      </c>
      <c r="F6" s="26"/>
      <c r="G6" s="26"/>
      <c r="H6" s="26" t="str">
        <f>IF($D6="","",VLOOKUP($D6,'[3]男單45'!$A$7:$P$38,4))</f>
        <v>台中市</v>
      </c>
      <c r="I6" s="29"/>
      <c r="J6" s="30"/>
      <c r="K6" s="30"/>
      <c r="M6" s="31" t="s">
        <v>15</v>
      </c>
      <c r="N6" s="32"/>
      <c r="O6" s="33"/>
      <c r="P6" s="34"/>
      <c r="Q6" s="35"/>
      <c r="R6" s="36"/>
      <c r="T6" s="37" t="e">
        <f>#REF!</f>
        <v>#REF!</v>
      </c>
    </row>
    <row r="7" spans="1:20" s="1" customFormat="1" ht="14.25" customHeight="1">
      <c r="A7" s="25" t="s">
        <v>32</v>
      </c>
      <c r="B7" s="26"/>
      <c r="C7" s="26"/>
      <c r="D7" s="27">
        <v>22</v>
      </c>
      <c r="E7" s="28" t="str">
        <f>UPPER(IF($D7="","",VLOOKUP($D7,'[3]男單45'!$A$7:$P$38,2)))</f>
        <v>蔣宜勳</v>
      </c>
      <c r="F7" s="43" t="s">
        <v>259</v>
      </c>
      <c r="G7" s="83"/>
      <c r="H7" s="103" t="str">
        <f>IF($D7="","",VLOOKUP($D7,'[3]男單45'!$A$7:$P$38,4))</f>
        <v>高雄市</v>
      </c>
      <c r="I7" s="104"/>
      <c r="J7" s="41">
        <f>UPPER(IF(OR(I7="a",I7="as"),E6,IF(OR(I7="b",I7="bs"),E8,)))</f>
      </c>
      <c r="K7" s="41"/>
      <c r="L7" s="30"/>
      <c r="M7" s="30"/>
      <c r="N7" s="32"/>
      <c r="O7" s="33"/>
      <c r="P7" s="34"/>
      <c r="Q7" s="35"/>
      <c r="R7" s="36"/>
      <c r="T7" s="42" t="e">
        <f>#REF!</f>
        <v>#REF!</v>
      </c>
    </row>
    <row r="8" spans="1:20" s="1" customFormat="1" ht="14.25" customHeight="1">
      <c r="A8" s="25">
        <v>2</v>
      </c>
      <c r="B8" s="26"/>
      <c r="C8" s="26"/>
      <c r="D8" s="27">
        <v>23</v>
      </c>
      <c r="E8" s="28" t="str">
        <f>UPPER(IF($D8="","",VLOOKUP($D8,'[3]男單45'!$A$7:$P$38,2)))</f>
        <v>林文輝</v>
      </c>
      <c r="F8" s="43" t="s">
        <v>260</v>
      </c>
      <c r="G8" s="105"/>
      <c r="H8" s="26" t="str">
        <f>IF($D8="","",VLOOKUP($D8,'[3]男單45'!$A$7:$P$38,4))</f>
        <v>新北市</v>
      </c>
      <c r="I8" s="61"/>
      <c r="J8" s="45"/>
      <c r="K8" s="46"/>
      <c r="L8" s="30"/>
      <c r="M8" s="30"/>
      <c r="N8" s="32"/>
      <c r="O8" s="33"/>
      <c r="P8" s="34"/>
      <c r="Q8" s="35"/>
      <c r="R8" s="36"/>
      <c r="T8" s="42" t="e">
        <f>#REF!</f>
        <v>#REF!</v>
      </c>
    </row>
    <row r="9" spans="1:20" s="1" customFormat="1" ht="4.5" customHeight="1">
      <c r="A9" s="25"/>
      <c r="B9" s="38"/>
      <c r="C9" s="38"/>
      <c r="D9" s="47"/>
      <c r="E9" s="48"/>
      <c r="F9" s="49"/>
      <c r="G9" s="49"/>
      <c r="H9" s="30"/>
      <c r="I9" s="50"/>
      <c r="J9" s="193" t="s">
        <v>284</v>
      </c>
      <c r="K9" s="194"/>
      <c r="L9" s="41">
        <f>UPPER(IF(OR(K9="a",K9="as"),J7,IF(OR(K9="b",K9="bs"),J11,)))</f>
      </c>
      <c r="M9" s="51"/>
      <c r="N9" s="52"/>
      <c r="O9" s="52"/>
      <c r="P9" s="34"/>
      <c r="Q9" s="35"/>
      <c r="R9" s="36"/>
      <c r="T9" s="42" t="e">
        <f>#REF!</f>
        <v>#REF!</v>
      </c>
    </row>
    <row r="10" spans="1:20" s="1" customFormat="1" ht="14.25" customHeight="1">
      <c r="A10" s="25">
        <v>3</v>
      </c>
      <c r="B10" s="26"/>
      <c r="C10" s="26"/>
      <c r="D10" s="27">
        <v>16</v>
      </c>
      <c r="E10" s="28" t="str">
        <f>UPPER(IF($D10="","",VLOOKUP($D10,'[3]男單45'!$A$7:$P$38,2)))</f>
        <v>戴光志</v>
      </c>
      <c r="F10" s="43"/>
      <c r="G10" s="26"/>
      <c r="H10" s="26" t="str">
        <f>IF($D10="","",VLOOKUP($D10,'[3]男單45'!$A$7:$P$38,4))</f>
        <v>新竹市</v>
      </c>
      <c r="I10" s="29"/>
      <c r="J10" s="193"/>
      <c r="K10" s="194"/>
      <c r="L10" s="45"/>
      <c r="M10" s="53"/>
      <c r="N10" s="52"/>
      <c r="O10" s="52"/>
      <c r="P10" s="34"/>
      <c r="Q10" s="35"/>
      <c r="R10" s="36"/>
      <c r="T10" s="42" t="e">
        <f>#REF!</f>
        <v>#REF!</v>
      </c>
    </row>
    <row r="11" spans="1:20" s="1" customFormat="1" ht="14.25" customHeight="1">
      <c r="A11" s="25" t="s">
        <v>33</v>
      </c>
      <c r="B11" s="26"/>
      <c r="C11" s="26"/>
      <c r="D11" s="27">
        <v>31</v>
      </c>
      <c r="E11" s="28" t="str">
        <f>UPPER(IF($D11="","",VLOOKUP($D11,'[3]男單45'!$A$7:$P$38,2)))</f>
        <v>葉家宏</v>
      </c>
      <c r="F11" s="43" t="s">
        <v>261</v>
      </c>
      <c r="G11" s="83"/>
      <c r="H11" s="83" t="str">
        <f>IF($D11="","",VLOOKUP($D11,'[3]男單45'!$A$7:$P$38,4))</f>
        <v>新北市</v>
      </c>
      <c r="I11" s="104"/>
      <c r="J11" s="41">
        <f>UPPER(IF(OR(I11="a",I11="as"),E10,IF(OR(I11="b",I11="bs"),E12,)))</f>
      </c>
      <c r="K11" s="54"/>
      <c r="L11" s="55"/>
      <c r="M11" s="56"/>
      <c r="N11" s="52"/>
      <c r="O11" s="52"/>
      <c r="P11" s="34"/>
      <c r="Q11" s="35"/>
      <c r="R11" s="36"/>
      <c r="T11" s="42" t="e">
        <f>#REF!</f>
        <v>#REF!</v>
      </c>
    </row>
    <row r="12" spans="1:20" s="1" customFormat="1" ht="14.25" customHeight="1">
      <c r="A12" s="25">
        <v>4</v>
      </c>
      <c r="B12" s="26"/>
      <c r="C12" s="26"/>
      <c r="D12" s="27">
        <v>20</v>
      </c>
      <c r="E12" s="28" t="str">
        <f>UPPER(IF($D12="","",VLOOKUP($D12,'[3]男單45'!$A$7:$P$38,2)))</f>
        <v>張榮宏</v>
      </c>
      <c r="F12" s="43" t="s">
        <v>262</v>
      </c>
      <c r="G12" s="105"/>
      <c r="H12" s="26" t="str">
        <f>IF($D12="","",VLOOKUP($D12,'[3]男單45'!$A$7:$P$38,4))</f>
        <v>台中市</v>
      </c>
      <c r="I12" s="61"/>
      <c r="J12" s="45"/>
      <c r="K12" s="30"/>
      <c r="L12" s="193" t="s">
        <v>292</v>
      </c>
      <c r="M12" s="194"/>
      <c r="N12" s="52"/>
      <c r="O12" s="52"/>
      <c r="P12" s="34"/>
      <c r="Q12" s="35"/>
      <c r="R12" s="36"/>
      <c r="T12" s="42" t="e">
        <f>#REF!</f>
        <v>#REF!</v>
      </c>
    </row>
    <row r="13" spans="1:20" s="1" customFormat="1" ht="4.5" customHeight="1">
      <c r="A13" s="25"/>
      <c r="B13" s="38"/>
      <c r="C13" s="38"/>
      <c r="D13" s="47"/>
      <c r="E13" s="48"/>
      <c r="F13" s="49"/>
      <c r="G13" s="49"/>
      <c r="H13" s="30"/>
      <c r="I13" s="50"/>
      <c r="J13" s="30"/>
      <c r="K13" s="30"/>
      <c r="L13" s="193"/>
      <c r="M13" s="194"/>
      <c r="N13" s="41">
        <f>UPPER(IF(OR(M13="a",M13="as"),L9,IF(OR(M13="b",M13="bs"),L17,)))</f>
      </c>
      <c r="O13" s="51"/>
      <c r="P13" s="34"/>
      <c r="Q13" s="35"/>
      <c r="R13" s="36"/>
      <c r="T13" s="42" t="e">
        <f>#REF!</f>
        <v>#REF!</v>
      </c>
    </row>
    <row r="14" spans="1:20" s="1" customFormat="1" ht="14.25" customHeight="1">
      <c r="A14" s="25">
        <v>5</v>
      </c>
      <c r="B14" s="26">
        <f>IF($D14="","",VLOOKUP($D14,'[3]男單45'!$A$7:$P$38,15))</f>
      </c>
      <c r="C14" s="26">
        <f>IF($D14="","",VLOOKUP($D14,'[3]男單45'!$A$7:$P$38,16))</f>
      </c>
      <c r="D14" s="27"/>
      <c r="E14" s="28" t="s">
        <v>34</v>
      </c>
      <c r="F14" s="43">
        <f>IF($D14="","",VLOOKUP($D14,'[3]男單45'!$A$7:$P$38,3))</f>
      </c>
      <c r="G14" s="26"/>
      <c r="H14" s="26" t="s">
        <v>5</v>
      </c>
      <c r="I14" s="29"/>
      <c r="J14" s="30"/>
      <c r="K14" s="30"/>
      <c r="L14" s="193"/>
      <c r="M14" s="194"/>
      <c r="N14" s="45"/>
      <c r="O14" s="58"/>
      <c r="P14" s="32"/>
      <c r="Q14" s="33"/>
      <c r="R14" s="36"/>
      <c r="T14" s="42" t="e">
        <f>#REF!</f>
        <v>#REF!</v>
      </c>
    </row>
    <row r="15" spans="1:20" s="1" customFormat="1" ht="14.25" customHeight="1" thickBot="1">
      <c r="A15" s="25" t="s">
        <v>35</v>
      </c>
      <c r="B15" s="26"/>
      <c r="C15" s="26"/>
      <c r="D15" s="27">
        <v>19</v>
      </c>
      <c r="E15" s="28" t="str">
        <f>UPPER(IF($D15="","",VLOOKUP($D15,'[3]男單45'!$A$7:$P$38,2)))</f>
        <v>羅文杰</v>
      </c>
      <c r="F15" s="43" t="s">
        <v>263</v>
      </c>
      <c r="G15" s="83"/>
      <c r="H15" s="83" t="str">
        <f>IF($D15="","",VLOOKUP($D15,'[3]男單45'!$A$7:$P$38,4))</f>
        <v>台中市</v>
      </c>
      <c r="I15" s="104"/>
      <c r="J15" s="41">
        <f>UPPER(IF(OR(I15="a",I15="as"),E14,IF(OR(I15="b",I15="bs"),E16,)))</f>
      </c>
      <c r="K15" s="41"/>
      <c r="L15" s="30"/>
      <c r="M15" s="56"/>
      <c r="N15" s="59"/>
      <c r="O15" s="58"/>
      <c r="P15" s="32"/>
      <c r="Q15" s="33"/>
      <c r="R15" s="36"/>
      <c r="T15" s="60" t="e">
        <f>#REF!</f>
        <v>#REF!</v>
      </c>
    </row>
    <row r="16" spans="1:18" s="1" customFormat="1" ht="14.25" customHeight="1">
      <c r="A16" s="25">
        <v>6</v>
      </c>
      <c r="B16" s="26"/>
      <c r="C16" s="26">
        <v>15</v>
      </c>
      <c r="D16" s="27">
        <v>11</v>
      </c>
      <c r="E16" s="28" t="str">
        <f>UPPER(IF($D16="","",VLOOKUP($D16,'[3]男單45'!$A$7:$P$38,2)))</f>
        <v>謝治民</v>
      </c>
      <c r="F16" s="43" t="s">
        <v>264</v>
      </c>
      <c r="G16" s="105"/>
      <c r="H16" s="26" t="str">
        <f>IF($D16="","",VLOOKUP($D16,'[3]男單45'!$A$7:$P$38,4))</f>
        <v>高雄市</v>
      </c>
      <c r="I16" s="61"/>
      <c r="J16" s="195" t="s">
        <v>285</v>
      </c>
      <c r="K16" s="196"/>
      <c r="L16" s="30"/>
      <c r="M16" s="56"/>
      <c r="N16" s="59"/>
      <c r="O16" s="58"/>
      <c r="P16" s="32"/>
      <c r="Q16" s="33"/>
      <c r="R16" s="36"/>
    </row>
    <row r="17" spans="1:18" s="1" customFormat="1" ht="4.5" customHeight="1">
      <c r="A17" s="25"/>
      <c r="B17" s="38"/>
      <c r="C17" s="38"/>
      <c r="D17" s="47"/>
      <c r="E17" s="48"/>
      <c r="F17" s="30"/>
      <c r="G17" s="49"/>
      <c r="H17" s="30"/>
      <c r="I17" s="50"/>
      <c r="J17" s="193"/>
      <c r="K17" s="194"/>
      <c r="L17" s="41">
        <f>UPPER(IF(OR(K17="a",K17="as"),J15,IF(OR(K17="b",K17="bs"),J19,)))</f>
      </c>
      <c r="M17" s="62"/>
      <c r="N17" s="59"/>
      <c r="O17" s="58"/>
      <c r="P17" s="32"/>
      <c r="Q17" s="33"/>
      <c r="R17" s="36"/>
    </row>
    <row r="18" spans="1:18" s="1" customFormat="1" ht="14.25" customHeight="1">
      <c r="A18" s="25">
        <v>7</v>
      </c>
      <c r="B18" s="26"/>
      <c r="C18" s="26"/>
      <c r="D18" s="27">
        <v>30</v>
      </c>
      <c r="E18" s="28" t="str">
        <f>UPPER(IF($D18="","",VLOOKUP($D18,'[3]男單45'!$A$7:$P$38,2)))</f>
        <v>呂逸山</v>
      </c>
      <c r="F18" s="26"/>
      <c r="G18" s="26"/>
      <c r="H18" s="26" t="str">
        <f>IF($D18="","",VLOOKUP($D18,'[3]男單45'!$A$7:$P$38,4))</f>
        <v>台中市</v>
      </c>
      <c r="I18" s="29"/>
      <c r="J18" s="193"/>
      <c r="K18" s="194"/>
      <c r="L18" s="45"/>
      <c r="M18" s="52"/>
      <c r="N18" s="59"/>
      <c r="O18" s="58"/>
      <c r="P18" s="32"/>
      <c r="Q18" s="33"/>
      <c r="R18" s="36"/>
    </row>
    <row r="19" spans="1:18" s="1" customFormat="1" ht="14.25" customHeight="1">
      <c r="A19" s="25"/>
      <c r="B19" s="38"/>
      <c r="C19" s="38"/>
      <c r="D19" s="38"/>
      <c r="E19" s="39"/>
      <c r="F19" s="39" t="s">
        <v>258</v>
      </c>
      <c r="G19" s="39"/>
      <c r="H19" s="39"/>
      <c r="I19" s="40"/>
      <c r="J19" s="41">
        <f>UPPER(IF(OR(I19="a",I19="as"),E18,IF(OR(I19="b",I19="bs"),E20,)))</f>
      </c>
      <c r="K19" s="54"/>
      <c r="L19" s="55"/>
      <c r="M19" s="52"/>
      <c r="N19" s="59"/>
      <c r="O19" s="58"/>
      <c r="P19" s="32"/>
      <c r="Q19" s="33"/>
      <c r="R19" s="36"/>
    </row>
    <row r="20" spans="1:18" s="1" customFormat="1" ht="14.25" customHeight="1">
      <c r="A20" s="25">
        <v>8</v>
      </c>
      <c r="B20" s="26">
        <v>5</v>
      </c>
      <c r="C20" s="26">
        <v>5</v>
      </c>
      <c r="D20" s="27">
        <v>5</v>
      </c>
      <c r="E20" s="28" t="str">
        <f>UPPER(IF($D20="","",VLOOKUP($D20,'[3]男單45'!$A$7:$P$38,2)))</f>
        <v>謝憲宜</v>
      </c>
      <c r="F20" s="26"/>
      <c r="G20" s="26"/>
      <c r="H20" s="26" t="str">
        <f>IF($D20="","",VLOOKUP($D20,'[3]男單45'!$A$7:$P$38,4))</f>
        <v>雲林縣</v>
      </c>
      <c r="I20" s="29"/>
      <c r="J20" s="45"/>
      <c r="K20" s="30"/>
      <c r="L20" s="55"/>
      <c r="M20" s="52"/>
      <c r="N20" s="193" t="s">
        <v>513</v>
      </c>
      <c r="O20" s="194"/>
      <c r="P20" s="32"/>
      <c r="Q20" s="33"/>
      <c r="R20" s="36"/>
    </row>
    <row r="21" spans="1:18" s="1" customFormat="1" ht="4.5" customHeight="1">
      <c r="A21" s="25"/>
      <c r="B21" s="38"/>
      <c r="C21" s="38"/>
      <c r="D21" s="38"/>
      <c r="E21" s="48"/>
      <c r="F21" s="30"/>
      <c r="G21" s="49"/>
      <c r="H21" s="30"/>
      <c r="I21" s="50"/>
      <c r="J21" s="30"/>
      <c r="K21" s="30"/>
      <c r="L21" s="55"/>
      <c r="M21" s="63"/>
      <c r="N21" s="193"/>
      <c r="O21" s="194"/>
      <c r="P21" s="41">
        <f>UPPER(IF(OR(O21="a",O21="as"),N13,IF(OR(O21="b",O21="bs"),N29,)))</f>
      </c>
      <c r="Q21" s="64"/>
      <c r="R21" s="36"/>
    </row>
    <row r="22" spans="1:18" s="1" customFormat="1" ht="14.25" customHeight="1">
      <c r="A22" s="25">
        <v>9</v>
      </c>
      <c r="B22" s="26">
        <v>3</v>
      </c>
      <c r="C22" s="26">
        <v>3</v>
      </c>
      <c r="D22" s="27">
        <v>3</v>
      </c>
      <c r="E22" s="28" t="str">
        <f>UPPER(IF($D22="","",VLOOKUP($D22,'[3]男單45'!$A$7:$P$38,2)))</f>
        <v>陳文岳</v>
      </c>
      <c r="F22" s="26"/>
      <c r="G22" s="26"/>
      <c r="H22" s="26" t="str">
        <f>IF($D22="","",VLOOKUP($D22,'[3]男單45'!$A$7:$P$38,4))</f>
        <v>花蓮縣</v>
      </c>
      <c r="I22" s="29"/>
      <c r="J22" s="30"/>
      <c r="K22" s="30"/>
      <c r="L22" s="30"/>
      <c r="M22" s="52"/>
      <c r="N22" s="193"/>
      <c r="O22" s="194"/>
      <c r="P22" s="45"/>
      <c r="Q22" s="58"/>
      <c r="R22" s="36"/>
    </row>
    <row r="23" spans="1:18" s="1" customFormat="1" ht="14.25" customHeight="1">
      <c r="A23" s="25"/>
      <c r="B23" s="38"/>
      <c r="C23" s="38"/>
      <c r="D23" s="38"/>
      <c r="E23" s="39"/>
      <c r="F23" s="39" t="s">
        <v>265</v>
      </c>
      <c r="G23" s="39"/>
      <c r="H23" s="39"/>
      <c r="I23" s="40"/>
      <c r="J23" s="41">
        <f>UPPER(IF(OR(I23="a",I23="as"),E22,IF(OR(I23="b",I23="bs"),E24,)))</f>
      </c>
      <c r="K23" s="41"/>
      <c r="L23" s="30"/>
      <c r="M23" s="52"/>
      <c r="N23" s="32"/>
      <c r="O23" s="58"/>
      <c r="P23" s="32"/>
      <c r="Q23" s="58"/>
      <c r="R23" s="36"/>
    </row>
    <row r="24" spans="1:18" s="1" customFormat="1" ht="14.25" customHeight="1">
      <c r="A24" s="25">
        <v>10</v>
      </c>
      <c r="B24" s="26"/>
      <c r="C24" s="26"/>
      <c r="D24" s="27">
        <v>32</v>
      </c>
      <c r="E24" s="28" t="str">
        <f>UPPER(IF($D24="","",VLOOKUP($D24,'[3]男單45'!$A$7:$P$38,2)))</f>
        <v>饒連輝</v>
      </c>
      <c r="F24" s="26"/>
      <c r="G24" s="26"/>
      <c r="H24" s="26" t="str">
        <f>IF($D24="","",VLOOKUP($D24,'[3]男單45'!$A$7:$P$38,4))</f>
        <v>台中市</v>
      </c>
      <c r="I24" s="29"/>
      <c r="J24" s="45"/>
      <c r="K24" s="46"/>
      <c r="L24" s="30"/>
      <c r="M24" s="52"/>
      <c r="N24" s="32"/>
      <c r="O24" s="58"/>
      <c r="P24" s="32"/>
      <c r="Q24" s="58"/>
      <c r="R24" s="36"/>
    </row>
    <row r="25" spans="1:18" s="1" customFormat="1" ht="4.5" customHeight="1">
      <c r="A25" s="25"/>
      <c r="B25" s="38"/>
      <c r="C25" s="38"/>
      <c r="D25" s="47"/>
      <c r="E25" s="48"/>
      <c r="F25" s="30"/>
      <c r="G25" s="49"/>
      <c r="H25" s="30"/>
      <c r="I25" s="50"/>
      <c r="J25" s="193" t="s">
        <v>286</v>
      </c>
      <c r="K25" s="194"/>
      <c r="L25" s="41">
        <f>UPPER(IF(OR(K25="a",K25="as"),J23,IF(OR(K25="b",K25="bs"),J27,)))</f>
      </c>
      <c r="M25" s="51"/>
      <c r="N25" s="32"/>
      <c r="O25" s="58"/>
      <c r="P25" s="32"/>
      <c r="Q25" s="58"/>
      <c r="R25" s="36"/>
    </row>
    <row r="26" spans="1:18" s="1" customFormat="1" ht="14.25" customHeight="1">
      <c r="A26" s="25">
        <v>11</v>
      </c>
      <c r="B26" s="26"/>
      <c r="C26" s="26"/>
      <c r="D26" s="27">
        <v>24</v>
      </c>
      <c r="E26" s="28" t="str">
        <f>UPPER(IF($D26="","",VLOOKUP($D26,'[3]男單45'!$A$7:$P$38,2)))</f>
        <v>曹本源</v>
      </c>
      <c r="F26" s="26"/>
      <c r="G26" s="26"/>
      <c r="H26" s="26" t="str">
        <f>IF($D26="","",VLOOKUP($D26,'[3]男單45'!$A$7:$P$38,4))</f>
        <v>花蓮縣</v>
      </c>
      <c r="I26" s="29"/>
      <c r="J26" s="193"/>
      <c r="K26" s="194"/>
      <c r="L26" s="45"/>
      <c r="M26" s="53"/>
      <c r="N26" s="32"/>
      <c r="O26" s="58"/>
      <c r="P26" s="32"/>
      <c r="Q26" s="58"/>
      <c r="R26" s="36"/>
    </row>
    <row r="27" spans="1:18" s="1" customFormat="1" ht="14.25" customHeight="1">
      <c r="A27" s="25" t="s">
        <v>36</v>
      </c>
      <c r="B27" s="26"/>
      <c r="C27" s="26"/>
      <c r="D27" s="27">
        <v>17</v>
      </c>
      <c r="E27" s="28" t="str">
        <f>UPPER(IF($D27="","",VLOOKUP($D27,'[3]男單45'!$A$7:$P$38,2)))</f>
        <v>陳偉志</v>
      </c>
      <c r="F27" s="43" t="s">
        <v>266</v>
      </c>
      <c r="G27" s="106"/>
      <c r="H27" s="103" t="str">
        <f>IF($D27="","",VLOOKUP($D27,'[3]男單45'!$A$7:$P$38,4))</f>
        <v>高雄市</v>
      </c>
      <c r="I27" s="104"/>
      <c r="J27" s="41">
        <f>UPPER(IF(OR(I27="a",I27="as"),E26,IF(OR(I27="b",I27="bs"),E28,)))</f>
      </c>
      <c r="K27" s="54"/>
      <c r="L27" s="55"/>
      <c r="M27" s="56"/>
      <c r="N27" s="32"/>
      <c r="O27" s="58"/>
      <c r="P27" s="32"/>
      <c r="Q27" s="58"/>
      <c r="R27" s="36"/>
    </row>
    <row r="28" spans="1:18" s="1" customFormat="1" ht="14.25" customHeight="1">
      <c r="A28" s="25">
        <v>12</v>
      </c>
      <c r="B28" s="26"/>
      <c r="C28" s="26">
        <v>25</v>
      </c>
      <c r="D28" s="27">
        <v>13</v>
      </c>
      <c r="E28" s="28" t="str">
        <f>UPPER(IF($D28="","",VLOOKUP($D28,'[3]男單45'!$A$7:$P$38,2)))</f>
        <v>潘  霖</v>
      </c>
      <c r="F28" s="43" t="s">
        <v>267</v>
      </c>
      <c r="G28" s="26"/>
      <c r="H28" s="26" t="str">
        <f>IF($D28="","",VLOOKUP($D28,'[3]男單45'!$A$7:$P$38,4))</f>
        <v>台中市</v>
      </c>
      <c r="I28" s="29"/>
      <c r="J28" s="45"/>
      <c r="K28" s="30"/>
      <c r="L28" s="193" t="s">
        <v>293</v>
      </c>
      <c r="M28" s="194"/>
      <c r="N28" s="32"/>
      <c r="O28" s="58"/>
      <c r="P28" s="32"/>
      <c r="Q28" s="58"/>
      <c r="R28" s="36"/>
    </row>
    <row r="29" spans="1:18" s="1" customFormat="1" ht="4.5" customHeight="1">
      <c r="A29" s="25"/>
      <c r="B29" s="38"/>
      <c r="C29" s="38"/>
      <c r="D29" s="47"/>
      <c r="E29" s="48"/>
      <c r="F29" s="30"/>
      <c r="G29" s="49"/>
      <c r="H29" s="30"/>
      <c r="I29" s="50"/>
      <c r="J29" s="30"/>
      <c r="K29" s="30"/>
      <c r="L29" s="193"/>
      <c r="M29" s="194"/>
      <c r="N29" s="41">
        <f>UPPER(IF(OR(M29="a",M29="as"),L25,IF(OR(M29="b",M29="bs"),L33,)))</f>
      </c>
      <c r="O29" s="69"/>
      <c r="P29" s="32"/>
      <c r="Q29" s="58"/>
      <c r="R29" s="36"/>
    </row>
    <row r="30" spans="1:18" s="1" customFormat="1" ht="14.25" customHeight="1">
      <c r="A30" s="25">
        <v>13</v>
      </c>
      <c r="B30" s="26"/>
      <c r="C30" s="26"/>
      <c r="D30" s="27">
        <v>21</v>
      </c>
      <c r="E30" s="28" t="str">
        <f>UPPER(IF($D30="","",VLOOKUP($D30,'[3]男單45'!$A$7:$P$38,2)))</f>
        <v>廖連昇</v>
      </c>
      <c r="F30" s="26"/>
      <c r="G30" s="26"/>
      <c r="H30" s="26" t="str">
        <f>IF($D30="","",VLOOKUP($D30,'[3]男單45'!$A$7:$P$38,4))</f>
        <v>高雄市</v>
      </c>
      <c r="I30" s="29"/>
      <c r="J30" s="30"/>
      <c r="K30" s="30"/>
      <c r="L30" s="193"/>
      <c r="M30" s="194"/>
      <c r="N30" s="45"/>
      <c r="O30" s="70"/>
      <c r="P30" s="32"/>
      <c r="Q30" s="58"/>
      <c r="R30" s="36"/>
    </row>
    <row r="31" spans="1:18" s="1" customFormat="1" ht="14.25" customHeight="1">
      <c r="A31" s="25" t="s">
        <v>37</v>
      </c>
      <c r="B31" s="26"/>
      <c r="C31" s="26">
        <f>IF($D31="","",VLOOKUP($D31,'[3]男單45'!$A$7:$P$38,16))</f>
      </c>
      <c r="D31" s="27"/>
      <c r="E31" s="28" t="s">
        <v>38</v>
      </c>
      <c r="F31" s="43" t="s">
        <v>268</v>
      </c>
      <c r="G31" s="106"/>
      <c r="H31" s="103" t="s">
        <v>5</v>
      </c>
      <c r="I31" s="104"/>
      <c r="J31" s="41">
        <f>UPPER(IF(OR(I31="a",I31="as"),E30,IF(OR(I31="b",I31="bs"),E32,)))</f>
      </c>
      <c r="K31" s="41"/>
      <c r="L31" s="30"/>
      <c r="M31" s="56"/>
      <c r="N31" s="59"/>
      <c r="O31" s="70"/>
      <c r="P31" s="32"/>
      <c r="Q31" s="58"/>
      <c r="R31" s="36"/>
    </row>
    <row r="32" spans="1:18" s="1" customFormat="1" ht="14.25" customHeight="1">
      <c r="A32" s="25">
        <v>14</v>
      </c>
      <c r="B32" s="26"/>
      <c r="C32" s="26">
        <v>25</v>
      </c>
      <c r="D32" s="27">
        <v>12</v>
      </c>
      <c r="E32" s="28" t="str">
        <f>UPPER(IF($D32="","",VLOOKUP($D32,'[3]男單45'!$A$7:$P$38,2)))</f>
        <v>陳厚助</v>
      </c>
      <c r="F32" s="43" t="s">
        <v>269</v>
      </c>
      <c r="G32" s="26"/>
      <c r="H32" s="26" t="str">
        <f>IF($D32="","",VLOOKUP($D32,'[3]男單45'!$A$7:$P$38,4))</f>
        <v>新北市</v>
      </c>
      <c r="I32" s="29"/>
      <c r="J32" s="45"/>
      <c r="K32" s="46"/>
      <c r="L32" s="30"/>
      <c r="M32" s="56"/>
      <c r="N32" s="59"/>
      <c r="O32" s="70"/>
      <c r="P32" s="32"/>
      <c r="Q32" s="58"/>
      <c r="R32" s="36"/>
    </row>
    <row r="33" spans="1:18" s="1" customFormat="1" ht="4.5" customHeight="1">
      <c r="A33" s="25"/>
      <c r="B33" s="38"/>
      <c r="C33" s="38"/>
      <c r="D33" s="47"/>
      <c r="E33" s="48"/>
      <c r="F33" s="30"/>
      <c r="G33" s="49"/>
      <c r="H33" s="30"/>
      <c r="I33" s="50"/>
      <c r="J33" s="193" t="s">
        <v>287</v>
      </c>
      <c r="K33" s="194"/>
      <c r="L33" s="41">
        <f>UPPER(IF(OR(K33="a",K33="as"),J31,IF(OR(K33="b",K33="bs"),J35,)))</f>
      </c>
      <c r="M33" s="62"/>
      <c r="N33" s="59"/>
      <c r="O33" s="70"/>
      <c r="P33" s="32"/>
      <c r="Q33" s="58"/>
      <c r="R33" s="36"/>
    </row>
    <row r="34" spans="1:18" s="1" customFormat="1" ht="14.25" customHeight="1">
      <c r="A34" s="25">
        <v>15</v>
      </c>
      <c r="B34" s="26">
        <f>IF($D34="","",VLOOKUP($D34,'[3]男單45'!$A$7:$P$38,15))</f>
      </c>
      <c r="C34" s="26">
        <f>IF($D34="","",VLOOKUP($D34,'[3]男單45'!$A$7:$P$38,16))</f>
      </c>
      <c r="D34" s="27"/>
      <c r="E34" s="28" t="s">
        <v>39</v>
      </c>
      <c r="F34" s="26"/>
      <c r="G34" s="26"/>
      <c r="H34" s="26" t="s">
        <v>40</v>
      </c>
      <c r="I34" s="29"/>
      <c r="J34" s="193"/>
      <c r="K34" s="194"/>
      <c r="L34" s="45"/>
      <c r="M34" s="52"/>
      <c r="N34" s="59"/>
      <c r="O34" s="70"/>
      <c r="P34" s="32"/>
      <c r="Q34" s="58"/>
      <c r="R34" s="36"/>
    </row>
    <row r="35" spans="1:18" s="1" customFormat="1" ht="14.25" customHeight="1">
      <c r="A35" s="25"/>
      <c r="B35" s="38"/>
      <c r="C35" s="38"/>
      <c r="D35" s="38"/>
      <c r="E35" s="39"/>
      <c r="F35" s="39" t="s">
        <v>270</v>
      </c>
      <c r="G35" s="39"/>
      <c r="H35" s="39"/>
      <c r="I35" s="40"/>
      <c r="J35" s="41">
        <f>UPPER(IF(OR(I35="a",I35="as"),E34,IF(OR(I35="b",I35="bs"),E36,)))</f>
      </c>
      <c r="K35" s="54"/>
      <c r="L35" s="55"/>
      <c r="M35" s="52"/>
      <c r="N35" s="59"/>
      <c r="O35" s="70"/>
      <c r="P35" s="32"/>
      <c r="Q35" s="58"/>
      <c r="R35" s="36"/>
    </row>
    <row r="36" spans="1:18" s="1" customFormat="1" ht="14.25" customHeight="1">
      <c r="A36" s="25">
        <v>16</v>
      </c>
      <c r="B36" s="26">
        <v>6</v>
      </c>
      <c r="C36" s="26">
        <v>9</v>
      </c>
      <c r="D36" s="27">
        <v>6</v>
      </c>
      <c r="E36" s="28" t="str">
        <f>UPPER(IF($D36="","",VLOOKUP($D36,'[3]男單45'!$A$7:$P$38,2)))</f>
        <v>吳甫彥</v>
      </c>
      <c r="F36" s="26"/>
      <c r="G36" s="26"/>
      <c r="H36" s="26" t="str">
        <f>IF($D36="","",VLOOKUP($D36,'[3]男單45'!$A$7:$P$38,4))</f>
        <v>台中市</v>
      </c>
      <c r="I36" s="29"/>
      <c r="J36" s="45"/>
      <c r="K36" s="30"/>
      <c r="L36" s="55"/>
      <c r="M36" s="52"/>
      <c r="N36" s="197" t="s">
        <v>17</v>
      </c>
      <c r="O36" s="197"/>
      <c r="P36" s="193" t="s">
        <v>515</v>
      </c>
      <c r="Q36" s="194"/>
      <c r="R36" s="36"/>
    </row>
    <row r="37" spans="1:18" s="1" customFormat="1" ht="4.5" customHeight="1">
      <c r="A37" s="25"/>
      <c r="B37" s="38"/>
      <c r="C37" s="38"/>
      <c r="D37" s="38"/>
      <c r="E37" s="48"/>
      <c r="F37" s="30"/>
      <c r="G37" s="49"/>
      <c r="H37" s="30"/>
      <c r="I37" s="50"/>
      <c r="J37" s="30"/>
      <c r="K37" s="30"/>
      <c r="L37" s="55"/>
      <c r="M37" s="63"/>
      <c r="N37" s="197"/>
      <c r="O37" s="197"/>
      <c r="P37" s="198"/>
      <c r="Q37" s="199"/>
      <c r="R37" s="36"/>
    </row>
    <row r="38" spans="1:18" s="1" customFormat="1" ht="14.25" customHeight="1">
      <c r="A38" s="25">
        <v>17</v>
      </c>
      <c r="B38" s="26">
        <v>7</v>
      </c>
      <c r="C38" s="26">
        <v>12</v>
      </c>
      <c r="D38" s="27">
        <v>7</v>
      </c>
      <c r="E38" s="28" t="str">
        <f>UPPER(IF($D38="","",VLOOKUP($D38,'[3]男單45'!$A$7:$P$38,2)))</f>
        <v>羅  欽</v>
      </c>
      <c r="F38" s="26"/>
      <c r="G38" s="26"/>
      <c r="H38" s="26" t="str">
        <f>IF($D38="","",VLOOKUP($D38,'[3]男單45'!$A$7:$P$38,4))</f>
        <v>台中市</v>
      </c>
      <c r="I38" s="29"/>
      <c r="J38" s="30"/>
      <c r="K38" s="30"/>
      <c r="L38" s="30"/>
      <c r="M38" s="52"/>
      <c r="N38" s="197"/>
      <c r="O38" s="197"/>
      <c r="P38" s="71"/>
      <c r="Q38" s="72"/>
      <c r="R38" s="36"/>
    </row>
    <row r="39" spans="1:18" s="1" customFormat="1" ht="14.25" customHeight="1">
      <c r="A39" s="25"/>
      <c r="B39" s="38"/>
      <c r="C39" s="38"/>
      <c r="D39" s="38"/>
      <c r="E39" s="39"/>
      <c r="F39" s="39" t="s">
        <v>271</v>
      </c>
      <c r="G39" s="39"/>
      <c r="H39" s="39"/>
      <c r="I39" s="40"/>
      <c r="J39" s="41">
        <f>UPPER(IF(OR(I39="a",I39="as"),E38,IF(OR(I39="b",I39="bs"),E40,)))</f>
      </c>
      <c r="K39" s="41"/>
      <c r="L39" s="30"/>
      <c r="M39" s="52"/>
      <c r="N39" s="32"/>
      <c r="O39" s="33"/>
      <c r="P39" s="32"/>
      <c r="Q39" s="58"/>
      <c r="R39" s="36"/>
    </row>
    <row r="40" spans="1:18" s="1" customFormat="1" ht="14.25" customHeight="1">
      <c r="A40" s="25">
        <v>18</v>
      </c>
      <c r="B40" s="26"/>
      <c r="C40" s="26">
        <v>25</v>
      </c>
      <c r="D40" s="27">
        <v>14</v>
      </c>
      <c r="E40" s="28" t="str">
        <f>UPPER(IF($D40="","",VLOOKUP($D40,'[3]男單45'!$A$7:$P$38,2)))</f>
        <v>李進生</v>
      </c>
      <c r="F40" s="26"/>
      <c r="G40" s="26"/>
      <c r="H40" s="26" t="str">
        <f>IF($D40="","",VLOOKUP($D40,'[3]男單45'!$A$7:$P$38,4))</f>
        <v>彰化縣</v>
      </c>
      <c r="I40" s="29"/>
      <c r="J40" s="45"/>
      <c r="K40" s="46"/>
      <c r="L40" s="30"/>
      <c r="M40" s="52"/>
      <c r="N40" s="32"/>
      <c r="O40" s="33"/>
      <c r="P40" s="32"/>
      <c r="Q40" s="58"/>
      <c r="R40" s="36"/>
    </row>
    <row r="41" spans="1:18" s="1" customFormat="1" ht="4.5" customHeight="1">
      <c r="A41" s="25"/>
      <c r="B41" s="38"/>
      <c r="C41" s="38"/>
      <c r="D41" s="47"/>
      <c r="E41" s="48"/>
      <c r="F41" s="30"/>
      <c r="G41" s="49"/>
      <c r="H41" s="30"/>
      <c r="I41" s="50"/>
      <c r="J41" s="193" t="s">
        <v>288</v>
      </c>
      <c r="K41" s="194"/>
      <c r="L41" s="41">
        <f>UPPER(IF(OR(K41="a",K41="as"),J39,IF(OR(K41="b",K41="bs"),J43,)))</f>
      </c>
      <c r="M41" s="51"/>
      <c r="N41" s="32"/>
      <c r="O41" s="33"/>
      <c r="P41" s="32"/>
      <c r="Q41" s="58"/>
      <c r="R41" s="36"/>
    </row>
    <row r="42" spans="1:18" s="1" customFormat="1" ht="14.25" customHeight="1">
      <c r="A42" s="25">
        <v>19</v>
      </c>
      <c r="B42" s="26"/>
      <c r="C42" s="26">
        <v>15</v>
      </c>
      <c r="D42" s="27">
        <v>10</v>
      </c>
      <c r="E42" s="28" t="str">
        <f>UPPER(IF($D42="","",VLOOKUP($D42,'[3]男單45'!$A$7:$P$38,2)))</f>
        <v>韓文喆</v>
      </c>
      <c r="F42" s="26"/>
      <c r="G42" s="26"/>
      <c r="H42" s="26" t="str">
        <f>IF($D42="","",VLOOKUP($D42,'[3]男單45'!$A$7:$P$38,4))</f>
        <v>雲林縣</v>
      </c>
      <c r="I42" s="29"/>
      <c r="J42" s="193"/>
      <c r="K42" s="194"/>
      <c r="L42" s="45"/>
      <c r="M42" s="53"/>
      <c r="N42" s="32"/>
      <c r="O42" s="33"/>
      <c r="P42" s="32"/>
      <c r="Q42" s="58"/>
      <c r="R42" s="36"/>
    </row>
    <row r="43" spans="1:18" s="1" customFormat="1" ht="14.25" customHeight="1">
      <c r="A43" s="25" t="s">
        <v>41</v>
      </c>
      <c r="B43" s="26"/>
      <c r="C43" s="26">
        <f>IF($D43="","",VLOOKUP($D43,'[3]男單45'!$A$7:$P$38,16))</f>
      </c>
      <c r="D43" s="27"/>
      <c r="E43" s="28" t="s">
        <v>42</v>
      </c>
      <c r="F43" s="43" t="s">
        <v>272</v>
      </c>
      <c r="G43" s="83"/>
      <c r="H43" s="83" t="s">
        <v>5</v>
      </c>
      <c r="I43" s="104"/>
      <c r="J43" s="41">
        <f>UPPER(IF(OR(I43="a",I43="as"),E42,IF(OR(I43="b",I43="bs"),E44,)))</f>
      </c>
      <c r="K43" s="54"/>
      <c r="L43" s="55"/>
      <c r="M43" s="56"/>
      <c r="N43" s="32"/>
      <c r="O43" s="33"/>
      <c r="P43" s="32"/>
      <c r="Q43" s="58"/>
      <c r="R43" s="36"/>
    </row>
    <row r="44" spans="1:18" s="1" customFormat="1" ht="14.25" customHeight="1">
      <c r="A44" s="25">
        <v>20</v>
      </c>
      <c r="B44" s="26"/>
      <c r="C44" s="26"/>
      <c r="D44" s="27">
        <v>25</v>
      </c>
      <c r="E44" s="28" t="str">
        <f>UPPER(IF($D44="","",VLOOKUP($D44,'[3]男單45'!$A$7:$P$38,2)))</f>
        <v>曾光源</v>
      </c>
      <c r="F44" s="43" t="s">
        <v>273</v>
      </c>
      <c r="G44" s="105"/>
      <c r="H44" s="26" t="str">
        <f>IF($D44="","",VLOOKUP($D44,'[3]男單45'!$A$7:$P$38,4))</f>
        <v>桃園市</v>
      </c>
      <c r="I44" s="61"/>
      <c r="J44" s="45"/>
      <c r="K44" s="30"/>
      <c r="L44" s="193" t="s">
        <v>294</v>
      </c>
      <c r="M44" s="194"/>
      <c r="N44" s="32"/>
      <c r="O44" s="33"/>
      <c r="P44" s="32"/>
      <c r="Q44" s="58"/>
      <c r="R44" s="36"/>
    </row>
    <row r="45" spans="1:18" s="1" customFormat="1" ht="4.5" customHeight="1">
      <c r="A45" s="25"/>
      <c r="B45" s="38"/>
      <c r="C45" s="38"/>
      <c r="D45" s="47"/>
      <c r="E45" s="48"/>
      <c r="F45" s="49"/>
      <c r="G45" s="49"/>
      <c r="H45" s="30"/>
      <c r="I45" s="50"/>
      <c r="J45" s="30"/>
      <c r="K45" s="30"/>
      <c r="L45" s="193"/>
      <c r="M45" s="194"/>
      <c r="N45" s="41">
        <f>UPPER(IF(OR(M45="a",M45="as"),L41,IF(OR(M45="b",M45="bs"),L49,)))</f>
      </c>
      <c r="O45" s="64"/>
      <c r="P45" s="32"/>
      <c r="Q45" s="58"/>
      <c r="R45" s="36"/>
    </row>
    <row r="46" spans="1:18" s="1" customFormat="1" ht="14.25" customHeight="1">
      <c r="A46" s="25">
        <v>21</v>
      </c>
      <c r="B46" s="26"/>
      <c r="C46" s="26"/>
      <c r="D46" s="27">
        <v>26</v>
      </c>
      <c r="E46" s="28" t="str">
        <f>UPPER(IF($D46="","",VLOOKUP($D46,'[3]男單45'!$A$7:$P$38,2)))</f>
        <v>湯顯賀</v>
      </c>
      <c r="F46" s="43"/>
      <c r="G46" s="26"/>
      <c r="H46" s="26" t="str">
        <f>IF($D46="","",VLOOKUP($D46,'[3]男單45'!$A$7:$P$38,4))</f>
        <v>台中市</v>
      </c>
      <c r="I46" s="29"/>
      <c r="J46" s="30"/>
      <c r="K46" s="30"/>
      <c r="L46" s="193"/>
      <c r="M46" s="194"/>
      <c r="N46" s="45"/>
      <c r="O46" s="58"/>
      <c r="P46" s="32"/>
      <c r="Q46" s="58"/>
      <c r="R46" s="36"/>
    </row>
    <row r="47" spans="1:18" s="1" customFormat="1" ht="14.25" customHeight="1">
      <c r="A47" s="25" t="s">
        <v>43</v>
      </c>
      <c r="B47" s="26"/>
      <c r="C47" s="26"/>
      <c r="D47" s="27">
        <v>18</v>
      </c>
      <c r="E47" s="28" t="str">
        <f>UPPER(IF($D47="","",VLOOKUP($D47,'[3]男單45'!$A$7:$P$38,2)))</f>
        <v>張建彬</v>
      </c>
      <c r="F47" s="43" t="s">
        <v>274</v>
      </c>
      <c r="G47" s="83"/>
      <c r="H47" s="83" t="str">
        <f>IF($D47="","",VLOOKUP($D47,'[3]男單45'!$A$7:$P$38,4))</f>
        <v>苗栗縣</v>
      </c>
      <c r="I47" s="104"/>
      <c r="J47" s="41">
        <f>UPPER(IF(OR(I47="a",I47="as"),E46,IF(OR(I47="b",I47="bs"),E48,)))</f>
      </c>
      <c r="K47" s="41"/>
      <c r="L47" s="30"/>
      <c r="M47" s="56"/>
      <c r="N47" s="59"/>
      <c r="O47" s="58"/>
      <c r="P47" s="32"/>
      <c r="Q47" s="58"/>
      <c r="R47" s="36"/>
    </row>
    <row r="48" spans="1:18" s="1" customFormat="1" ht="14.25" customHeight="1">
      <c r="A48" s="25">
        <v>22</v>
      </c>
      <c r="B48" s="26"/>
      <c r="C48" s="26"/>
      <c r="D48" s="27">
        <v>28</v>
      </c>
      <c r="E48" s="28" t="str">
        <f>UPPER(IF($D48="","",VLOOKUP($D48,'[3]男單45'!$A$7:$P$38,2)))</f>
        <v>蔡瑞春</v>
      </c>
      <c r="F48" s="43" t="s">
        <v>275</v>
      </c>
      <c r="G48" s="105"/>
      <c r="H48" s="26" t="str">
        <f>IF($D48="","",VLOOKUP($D48,'[3]男單45'!$A$7:$P$38,4))</f>
        <v>彰化縣</v>
      </c>
      <c r="I48" s="61"/>
      <c r="J48" s="45"/>
      <c r="K48" s="46"/>
      <c r="L48" s="30"/>
      <c r="M48" s="56"/>
      <c r="N48" s="59"/>
      <c r="O48" s="58"/>
      <c r="P48" s="32"/>
      <c r="Q48" s="58"/>
      <c r="R48" s="36"/>
    </row>
    <row r="49" spans="1:18" s="1" customFormat="1" ht="4.5" customHeight="1">
      <c r="A49" s="25"/>
      <c r="B49" s="38"/>
      <c r="C49" s="38"/>
      <c r="D49" s="47"/>
      <c r="E49" s="48"/>
      <c r="F49" s="30"/>
      <c r="G49" s="49"/>
      <c r="H49" s="30"/>
      <c r="I49" s="50"/>
      <c r="J49" s="193" t="s">
        <v>289</v>
      </c>
      <c r="K49" s="194"/>
      <c r="L49" s="41">
        <f>UPPER(IF(OR(K49="a",K49="as"),J47,IF(OR(K49="b",K49="bs"),J51,)))</f>
      </c>
      <c r="M49" s="62"/>
      <c r="N49" s="59"/>
      <c r="O49" s="58"/>
      <c r="P49" s="32"/>
      <c r="Q49" s="58"/>
      <c r="R49" s="36"/>
    </row>
    <row r="50" spans="1:18" s="1" customFormat="1" ht="14.25" customHeight="1">
      <c r="A50" s="25">
        <v>23</v>
      </c>
      <c r="B50" s="26">
        <f>IF($D50="","",VLOOKUP($D50,'[3]男單45'!$A$7:$P$38,15))</f>
      </c>
      <c r="C50" s="26">
        <f>IF($D50="","",VLOOKUP($D50,'[3]男單45'!$A$7:$P$38,16))</f>
      </c>
      <c r="D50" s="27"/>
      <c r="E50" s="28" t="s">
        <v>44</v>
      </c>
      <c r="F50" s="26"/>
      <c r="G50" s="26"/>
      <c r="H50" s="26" t="s">
        <v>45</v>
      </c>
      <c r="I50" s="29"/>
      <c r="J50" s="193"/>
      <c r="K50" s="194"/>
      <c r="L50" s="45"/>
      <c r="M50" s="52"/>
      <c r="N50" s="59"/>
      <c r="O50" s="58"/>
      <c r="P50" s="32"/>
      <c r="Q50" s="58"/>
      <c r="R50" s="36"/>
    </row>
    <row r="51" spans="1:18" s="1" customFormat="1" ht="14.25" customHeight="1">
      <c r="A51" s="25"/>
      <c r="B51" s="38"/>
      <c r="C51" s="38"/>
      <c r="D51" s="38"/>
      <c r="E51" s="39"/>
      <c r="F51" s="39" t="s">
        <v>276</v>
      </c>
      <c r="G51" s="39"/>
      <c r="H51" s="39"/>
      <c r="I51" s="40"/>
      <c r="J51" s="41">
        <f>UPPER(IF(OR(I51="a",I51="as"),E50,IF(OR(I51="b",I51="bs"),E52,)))</f>
      </c>
      <c r="K51" s="54"/>
      <c r="L51" s="55"/>
      <c r="M51" s="52"/>
      <c r="N51" s="59"/>
      <c r="O51" s="58"/>
      <c r="P51" s="32"/>
      <c r="Q51" s="58"/>
      <c r="R51" s="36"/>
    </row>
    <row r="52" spans="1:18" s="1" customFormat="1" ht="14.25" customHeight="1">
      <c r="A52" s="25">
        <v>24</v>
      </c>
      <c r="B52" s="26">
        <v>4</v>
      </c>
      <c r="C52" s="26">
        <v>3</v>
      </c>
      <c r="D52" s="27">
        <v>4</v>
      </c>
      <c r="E52" s="28" t="str">
        <f>UPPER(IF($D52="","",VLOOKUP($D52,'[3]男單45'!$A$7:$P$38,2)))</f>
        <v>劉益源</v>
      </c>
      <c r="F52" s="26"/>
      <c r="G52" s="26"/>
      <c r="H52" s="26" t="str">
        <f>IF($D52="","",VLOOKUP($D52,'[3]男單45'!$A$7:$P$38,4))</f>
        <v>新北市</v>
      </c>
      <c r="I52" s="29"/>
      <c r="J52" s="45"/>
      <c r="K52" s="30"/>
      <c r="L52" s="55"/>
      <c r="M52" s="52"/>
      <c r="N52" s="193" t="s">
        <v>514</v>
      </c>
      <c r="O52" s="194"/>
      <c r="P52" s="32"/>
      <c r="Q52" s="58"/>
      <c r="R52" s="36"/>
    </row>
    <row r="53" spans="1:18" s="1" customFormat="1" ht="4.5" customHeight="1">
      <c r="A53" s="25"/>
      <c r="B53" s="38"/>
      <c r="C53" s="38"/>
      <c r="D53" s="38"/>
      <c r="E53" s="48"/>
      <c r="F53" s="30"/>
      <c r="G53" s="49"/>
      <c r="H53" s="30"/>
      <c r="I53" s="50"/>
      <c r="J53" s="30"/>
      <c r="K53" s="30"/>
      <c r="L53" s="55"/>
      <c r="M53" s="63"/>
      <c r="N53" s="193"/>
      <c r="O53" s="194"/>
      <c r="P53" s="41">
        <f>UPPER(IF(OR(O53="a",O53="as"),N45,IF(OR(O53="b",O53="bs"),N61,)))</f>
      </c>
      <c r="Q53" s="69"/>
      <c r="R53" s="36"/>
    </row>
    <row r="54" spans="1:18" s="1" customFormat="1" ht="14.25" customHeight="1">
      <c r="A54" s="25">
        <v>25</v>
      </c>
      <c r="B54" s="26">
        <v>8</v>
      </c>
      <c r="C54" s="26">
        <v>12</v>
      </c>
      <c r="D54" s="27">
        <v>8</v>
      </c>
      <c r="E54" s="28" t="str">
        <f>UPPER(IF($D54="","",VLOOKUP($D54,'[3]男單45'!$A$7:$P$38,2)))</f>
        <v>朱逸峰</v>
      </c>
      <c r="F54" s="26"/>
      <c r="G54" s="26"/>
      <c r="H54" s="26" t="str">
        <f>IF($D54="","",VLOOKUP($D54,'[3]男單45'!$A$7:$P$38,4))</f>
        <v>高雄市</v>
      </c>
      <c r="I54" s="29"/>
      <c r="J54" s="30"/>
      <c r="K54" s="30"/>
      <c r="L54" s="30"/>
      <c r="M54" s="52"/>
      <c r="N54" s="193"/>
      <c r="O54" s="194"/>
      <c r="P54" s="45"/>
      <c r="Q54" s="73"/>
      <c r="R54" s="36"/>
    </row>
    <row r="55" spans="1:18" s="1" customFormat="1" ht="14.25" customHeight="1">
      <c r="A55" s="25"/>
      <c r="B55" s="38"/>
      <c r="C55" s="38"/>
      <c r="D55" s="38"/>
      <c r="E55" s="39"/>
      <c r="F55" s="39" t="s">
        <v>277</v>
      </c>
      <c r="G55" s="39"/>
      <c r="H55" s="39"/>
      <c r="I55" s="40"/>
      <c r="J55" s="41">
        <f>UPPER(IF(OR(I55="a",I55="as"),E54,IF(OR(I55="b",I55="bs"),E56,)))</f>
      </c>
      <c r="K55" s="41"/>
      <c r="L55" s="30"/>
      <c r="M55" s="52"/>
      <c r="N55" s="32"/>
      <c r="O55" s="58"/>
      <c r="P55" s="32"/>
      <c r="Q55" s="70"/>
      <c r="R55" s="36"/>
    </row>
    <row r="56" spans="1:18" s="1" customFormat="1" ht="14.25" customHeight="1">
      <c r="A56" s="25">
        <v>26</v>
      </c>
      <c r="B56" s="26">
        <f>IF($D56="","",VLOOKUP($D56,'[3]男單45'!$A$7:$P$38,15))</f>
      </c>
      <c r="C56" s="26">
        <f>IF($D56="","",VLOOKUP($D56,'[3]男單45'!$A$7:$P$38,16))</f>
      </c>
      <c r="D56" s="27"/>
      <c r="E56" s="28" t="s">
        <v>46</v>
      </c>
      <c r="F56" s="26">
        <f>IF($D56="","",VLOOKUP($D56,'[3]男單45'!$A$7:$P$38,3))</f>
      </c>
      <c r="G56" s="26"/>
      <c r="H56" s="26" t="s">
        <v>47</v>
      </c>
      <c r="I56" s="29"/>
      <c r="J56" s="45"/>
      <c r="K56" s="46"/>
      <c r="L56" s="30"/>
      <c r="M56" s="52"/>
      <c r="N56" s="32"/>
      <c r="O56" s="58"/>
      <c r="P56" s="32"/>
      <c r="Q56" s="70"/>
      <c r="R56" s="36"/>
    </row>
    <row r="57" spans="1:18" s="1" customFormat="1" ht="4.5" customHeight="1">
      <c r="A57" s="25"/>
      <c r="B57" s="38"/>
      <c r="C57" s="38"/>
      <c r="D57" s="47"/>
      <c r="E57" s="48"/>
      <c r="F57" s="30"/>
      <c r="G57" s="49"/>
      <c r="H57" s="30"/>
      <c r="I57" s="50"/>
      <c r="J57" s="193" t="s">
        <v>290</v>
      </c>
      <c r="K57" s="194"/>
      <c r="L57" s="41">
        <f>UPPER(IF(OR(K57="a",K57="as"),J55,IF(OR(K57="b",K57="bs"),J59,)))</f>
      </c>
      <c r="M57" s="51"/>
      <c r="N57" s="32"/>
      <c r="O57" s="58"/>
      <c r="P57" s="32"/>
      <c r="Q57" s="70"/>
      <c r="R57" s="36"/>
    </row>
    <row r="58" spans="1:18" s="1" customFormat="1" ht="14.25" customHeight="1">
      <c r="A58" s="25">
        <v>27</v>
      </c>
      <c r="B58" s="26"/>
      <c r="C58" s="26">
        <v>15</v>
      </c>
      <c r="D58" s="27">
        <v>9</v>
      </c>
      <c r="E58" s="28" t="str">
        <f>UPPER(IF($D58="","",VLOOKUP($D58,'[3]男單45'!$A$7:$P$38,2)))</f>
        <v>邱盛傳</v>
      </c>
      <c r="F58" s="26"/>
      <c r="G58" s="26"/>
      <c r="H58" s="26" t="str">
        <f>IF($D58="","",VLOOKUP($D58,'[3]男單45'!$A$7:$P$38,4))</f>
        <v>台中市</v>
      </c>
      <c r="I58" s="29"/>
      <c r="J58" s="193"/>
      <c r="K58" s="194"/>
      <c r="L58" s="45"/>
      <c r="M58" s="53"/>
      <c r="N58" s="32"/>
      <c r="O58" s="58"/>
      <c r="P58" s="32"/>
      <c r="Q58" s="70"/>
      <c r="R58" s="74"/>
    </row>
    <row r="59" spans="1:18" s="1" customFormat="1" ht="14.25" customHeight="1">
      <c r="A59" s="25" t="s">
        <v>48</v>
      </c>
      <c r="B59" s="26"/>
      <c r="C59" s="26"/>
      <c r="D59" s="27">
        <v>27</v>
      </c>
      <c r="E59" s="28" t="str">
        <f>UPPER(IF($D59="","",VLOOKUP($D59,'[3]男單45'!$A$7:$P$38,2)))</f>
        <v>曾文良</v>
      </c>
      <c r="F59" s="43" t="s">
        <v>278</v>
      </c>
      <c r="G59" s="106"/>
      <c r="H59" s="103" t="str">
        <f>IF($D59="","",VLOOKUP($D59,'[3]男單45'!$A$7:$P$38,4))</f>
        <v>彰化縣</v>
      </c>
      <c r="I59" s="104"/>
      <c r="J59" s="41">
        <f>UPPER(IF(OR(I59="a",I59="as"),E58,IF(OR(I59="b",I59="bs"),E60,)))</f>
      </c>
      <c r="K59" s="54"/>
      <c r="L59" s="55"/>
      <c r="M59" s="56"/>
      <c r="N59" s="32"/>
      <c r="O59" s="58"/>
      <c r="P59" s="32"/>
      <c r="Q59" s="70"/>
      <c r="R59" s="36"/>
    </row>
    <row r="60" spans="1:18" s="1" customFormat="1" ht="14.25" customHeight="1">
      <c r="A60" s="25">
        <v>28</v>
      </c>
      <c r="B60" s="26"/>
      <c r="C60" s="26"/>
      <c r="D60" s="27">
        <v>15</v>
      </c>
      <c r="E60" s="28" t="str">
        <f>UPPER(IF($D60="","",VLOOKUP($D60,'[3]男單45'!$A$7:$P$38,2)))</f>
        <v>蘇晏永</v>
      </c>
      <c r="F60" s="43" t="s">
        <v>279</v>
      </c>
      <c r="G60" s="26"/>
      <c r="H60" s="26" t="str">
        <f>IF($D60="","",VLOOKUP($D60,'[3]男單45'!$A$7:$P$38,4))</f>
        <v>高雄市</v>
      </c>
      <c r="I60" s="29"/>
      <c r="J60" s="45"/>
      <c r="K60" s="30"/>
      <c r="L60" s="193" t="s">
        <v>295</v>
      </c>
      <c r="M60" s="194"/>
      <c r="N60" s="32"/>
      <c r="O60" s="58"/>
      <c r="P60" s="32"/>
      <c r="Q60" s="70"/>
      <c r="R60" s="36"/>
    </row>
    <row r="61" spans="1:18" s="1" customFormat="1" ht="4.5" customHeight="1">
      <c r="A61" s="25"/>
      <c r="B61" s="38"/>
      <c r="C61" s="38"/>
      <c r="D61" s="47"/>
      <c r="E61" s="48"/>
      <c r="F61" s="49"/>
      <c r="G61" s="49"/>
      <c r="H61" s="30"/>
      <c r="I61" s="50"/>
      <c r="J61" s="30"/>
      <c r="K61" s="30"/>
      <c r="L61" s="193"/>
      <c r="M61" s="194"/>
      <c r="N61" s="41">
        <f>UPPER(IF(OR(M61="a",M61="as"),L57,IF(OR(M61="b",M61="bs"),L65,)))</f>
      </c>
      <c r="O61" s="69"/>
      <c r="P61" s="32"/>
      <c r="Q61" s="70"/>
      <c r="R61" s="36"/>
    </row>
    <row r="62" spans="1:18" s="1" customFormat="1" ht="14.25" customHeight="1">
      <c r="A62" s="25">
        <v>29</v>
      </c>
      <c r="B62" s="26"/>
      <c r="C62" s="26">
        <f>IF($D62="","",VLOOKUP($D62,'[3]男單45'!$A$7:$P$38,16))</f>
      </c>
      <c r="D62" s="27"/>
      <c r="E62" s="28" t="s">
        <v>49</v>
      </c>
      <c r="F62" s="43"/>
      <c r="G62" s="26"/>
      <c r="H62" s="26" t="s">
        <v>50</v>
      </c>
      <c r="I62" s="29"/>
      <c r="J62" s="30"/>
      <c r="K62" s="30"/>
      <c r="L62" s="193"/>
      <c r="M62" s="194"/>
      <c r="N62" s="45"/>
      <c r="O62" s="63"/>
      <c r="P62" s="34"/>
      <c r="Q62" s="35"/>
      <c r="R62" s="36"/>
    </row>
    <row r="63" spans="1:18" s="1" customFormat="1" ht="14.25" customHeight="1">
      <c r="A63" s="25" t="s">
        <v>51</v>
      </c>
      <c r="B63" s="26"/>
      <c r="C63" s="26"/>
      <c r="D63" s="27">
        <v>29</v>
      </c>
      <c r="E63" s="28" t="str">
        <f>UPPER(IF($D63="","",VLOOKUP($D63,'[3]男單45'!$A$7:$P$38,2)))</f>
        <v>廖永徽</v>
      </c>
      <c r="F63" s="43" t="s">
        <v>280</v>
      </c>
      <c r="G63" s="106"/>
      <c r="H63" s="103" t="str">
        <f>IF($D63="","",VLOOKUP($D63,'[3]男單45'!$A$7:$P$38,4))</f>
        <v>台中市</v>
      </c>
      <c r="I63" s="104"/>
      <c r="J63" s="41">
        <f>UPPER(IF(OR(I63="a",I63="as"),E62,IF(OR(I63="b",I63="bs"),E64,)))</f>
      </c>
      <c r="K63" s="41"/>
      <c r="L63" s="75"/>
      <c r="M63" s="76"/>
      <c r="N63" s="52"/>
      <c r="O63" s="63"/>
      <c r="P63" s="34"/>
      <c r="Q63" s="35"/>
      <c r="R63" s="36"/>
    </row>
    <row r="64" spans="1:18" s="1" customFormat="1" ht="14.25" customHeight="1">
      <c r="A64" s="25">
        <v>30</v>
      </c>
      <c r="B64" s="26">
        <f>IF($D64="","",VLOOKUP($D64,'[3]男單45'!$A$7:$P$38,15))</f>
      </c>
      <c r="C64" s="26">
        <f>IF($D64="","",VLOOKUP($D64,'[3]男單45'!$A$7:$P$38,16))</f>
      </c>
      <c r="D64" s="27"/>
      <c r="E64" s="28" t="s">
        <v>52</v>
      </c>
      <c r="F64" s="43" t="s">
        <v>281</v>
      </c>
      <c r="G64" s="26"/>
      <c r="H64" s="26" t="s">
        <v>53</v>
      </c>
      <c r="I64" s="29"/>
      <c r="J64" s="45"/>
      <c r="K64" s="46"/>
      <c r="L64" s="30"/>
      <c r="M64" s="56"/>
      <c r="N64" s="52"/>
      <c r="O64" s="63"/>
      <c r="P64" s="34"/>
      <c r="Q64" s="35"/>
      <c r="R64" s="36"/>
    </row>
    <row r="65" spans="1:18" s="1" customFormat="1" ht="4.5" customHeight="1">
      <c r="A65" s="25"/>
      <c r="B65" s="38"/>
      <c r="C65" s="38"/>
      <c r="D65" s="47"/>
      <c r="E65" s="48"/>
      <c r="F65" s="49"/>
      <c r="G65" s="49"/>
      <c r="H65" s="30"/>
      <c r="I65" s="50"/>
      <c r="J65" s="193" t="s">
        <v>291</v>
      </c>
      <c r="K65" s="194"/>
      <c r="L65" s="41">
        <f>UPPER(IF(OR(K65="a",K65="as"),J63,IF(OR(K65="b",K65="bs"),J67,)))</f>
      </c>
      <c r="M65" s="62"/>
      <c r="N65" s="52"/>
      <c r="O65" s="63"/>
      <c r="P65" s="34"/>
      <c r="Q65" s="35"/>
      <c r="R65" s="36"/>
    </row>
    <row r="66" spans="1:18" s="1" customFormat="1" ht="14.25" customHeight="1">
      <c r="A66" s="25">
        <v>31</v>
      </c>
      <c r="B66" s="26">
        <f>IF($D66="","",VLOOKUP($D66,'[3]男單45'!$A$7:$P$38,15))</f>
      </c>
      <c r="C66" s="26">
        <f>IF($D66="","",VLOOKUP($D66,'[3]男單45'!$A$7:$P$38,16))</f>
      </c>
      <c r="D66" s="27"/>
      <c r="E66" s="28" t="s">
        <v>54</v>
      </c>
      <c r="F66" s="43"/>
      <c r="G66" s="26"/>
      <c r="H66" s="26" t="s">
        <v>55</v>
      </c>
      <c r="I66" s="29"/>
      <c r="J66" s="193"/>
      <c r="K66" s="194"/>
      <c r="L66" s="45"/>
      <c r="M66" s="52"/>
      <c r="N66" s="52"/>
      <c r="O66" s="52"/>
      <c r="P66" s="34"/>
      <c r="Q66" s="35"/>
      <c r="R66" s="36"/>
    </row>
    <row r="67" spans="1:18" s="1" customFormat="1" ht="14.25" customHeight="1">
      <c r="A67" s="25" t="s">
        <v>56</v>
      </c>
      <c r="B67" s="26">
        <f>IF($D67="","",VLOOKUP($D67,'[3]男單45'!$A$7:$P$38,15))</f>
      </c>
      <c r="C67" s="26">
        <f>IF($D67="","",VLOOKUP($D67,'[3]男單45'!$A$7:$P$38,16))</f>
      </c>
      <c r="D67" s="27"/>
      <c r="E67" s="28" t="s">
        <v>57</v>
      </c>
      <c r="F67" s="43" t="s">
        <v>282</v>
      </c>
      <c r="G67" s="106"/>
      <c r="H67" s="103" t="s">
        <v>58</v>
      </c>
      <c r="I67" s="104"/>
      <c r="J67" s="41">
        <f>UPPER(IF(OR(I67="a",I67="as"),E66,IF(OR(I67="b",I67="bs"),E68,)))</f>
      </c>
      <c r="K67" s="54"/>
      <c r="L67" s="55"/>
      <c r="M67" s="52"/>
      <c r="N67" s="52"/>
      <c r="O67" s="52"/>
      <c r="P67" s="34"/>
      <c r="Q67" s="35"/>
      <c r="R67" s="36"/>
    </row>
    <row r="68" spans="1:18" s="1" customFormat="1" ht="14.25" customHeight="1">
      <c r="A68" s="25">
        <v>32</v>
      </c>
      <c r="B68" s="26">
        <v>2</v>
      </c>
      <c r="C68" s="26">
        <v>2</v>
      </c>
      <c r="D68" s="27">
        <v>2</v>
      </c>
      <c r="E68" s="28" t="str">
        <f>UPPER(IF($D68="","",VLOOKUP($D68,'[3]男單45'!$A$7:$P$38,2)))</f>
        <v>黃紹仁</v>
      </c>
      <c r="F68" s="43" t="s">
        <v>283</v>
      </c>
      <c r="G68" s="26"/>
      <c r="H68" s="26" t="str">
        <f>IF($D68="","",VLOOKUP($D68,'[3]男單45'!$A$7:$P$38,4))</f>
        <v>新竹市</v>
      </c>
      <c r="I68" s="29"/>
      <c r="J68" s="45"/>
      <c r="K68" s="30"/>
      <c r="L68" s="55"/>
      <c r="M68" s="55"/>
      <c r="N68" s="59"/>
      <c r="O68" s="70"/>
      <c r="P68" s="34"/>
      <c r="Q68" s="35"/>
      <c r="R68" s="36"/>
    </row>
    <row r="69" ht="16.5">
      <c r="E69" s="78"/>
    </row>
    <row r="70" ht="16.5">
      <c r="E70" s="78"/>
    </row>
    <row r="71" ht="16.5">
      <c r="E71" s="78"/>
    </row>
    <row r="72" ht="16.5">
      <c r="E72" s="78"/>
    </row>
    <row r="73" ht="16.5">
      <c r="E73" s="78"/>
    </row>
    <row r="74" ht="16.5">
      <c r="E74" s="78"/>
    </row>
    <row r="75" ht="16.5">
      <c r="E75" s="78"/>
    </row>
    <row r="76" ht="16.5">
      <c r="E76" s="78"/>
    </row>
    <row r="77" ht="16.5">
      <c r="E77" s="78"/>
    </row>
    <row r="78" ht="16.5">
      <c r="E78" s="78"/>
    </row>
    <row r="79" ht="16.5">
      <c r="E79" s="78"/>
    </row>
    <row r="80" ht="16.5">
      <c r="E80" s="78"/>
    </row>
    <row r="81" ht="16.5">
      <c r="E81" s="78"/>
    </row>
    <row r="82" ht="16.5">
      <c r="E82" s="78"/>
    </row>
    <row r="83" ht="16.5">
      <c r="E83" s="78"/>
    </row>
    <row r="84" ht="16.5">
      <c r="E84" s="78"/>
    </row>
    <row r="85" ht="16.5">
      <c r="E85" s="78"/>
    </row>
    <row r="86" ht="16.5">
      <c r="E86" s="78"/>
    </row>
    <row r="87" ht="16.5">
      <c r="E87" s="78"/>
    </row>
    <row r="88" ht="16.5">
      <c r="E88" s="78"/>
    </row>
    <row r="89" ht="16.5">
      <c r="E89" s="78"/>
    </row>
    <row r="90" ht="16.5">
      <c r="E90" s="78"/>
    </row>
    <row r="91" ht="16.5">
      <c r="E91" s="78"/>
    </row>
    <row r="92" ht="16.5">
      <c r="E92" s="78"/>
    </row>
    <row r="93" ht="16.5">
      <c r="E93" s="78"/>
    </row>
    <row r="94" ht="16.5">
      <c r="E94" s="78"/>
    </row>
    <row r="95" ht="16.5">
      <c r="E95" s="78"/>
    </row>
    <row r="96" ht="16.5">
      <c r="E96" s="78"/>
    </row>
    <row r="97" ht="16.5">
      <c r="E97" s="78"/>
    </row>
    <row r="98" ht="16.5">
      <c r="E98" s="78"/>
    </row>
    <row r="99" ht="16.5">
      <c r="E99" s="78"/>
    </row>
    <row r="100" ht="16.5">
      <c r="E100" s="78"/>
    </row>
    <row r="101" ht="16.5">
      <c r="E101" s="78"/>
    </row>
    <row r="102" ht="16.5">
      <c r="E102" s="78"/>
    </row>
    <row r="103" ht="16.5">
      <c r="E103" s="78"/>
    </row>
    <row r="104" ht="16.5">
      <c r="E104" s="78"/>
    </row>
    <row r="105" ht="16.5">
      <c r="E105" s="78"/>
    </row>
    <row r="106" ht="16.5">
      <c r="E106" s="78"/>
    </row>
    <row r="107" ht="16.5">
      <c r="E107" s="78"/>
    </row>
    <row r="108" ht="16.5">
      <c r="E108" s="78"/>
    </row>
    <row r="109" ht="16.5">
      <c r="E109" s="78"/>
    </row>
    <row r="110" ht="16.5">
      <c r="E110" s="78"/>
    </row>
    <row r="111" ht="16.5">
      <c r="E111" s="78"/>
    </row>
    <row r="112" ht="16.5">
      <c r="E112" s="78"/>
    </row>
    <row r="113" ht="16.5">
      <c r="E113" s="78"/>
    </row>
    <row r="114" ht="16.5">
      <c r="E114" s="78"/>
    </row>
    <row r="115" ht="16.5">
      <c r="E115" s="78"/>
    </row>
    <row r="116" ht="16.5">
      <c r="E116" s="78"/>
    </row>
    <row r="117" ht="16.5">
      <c r="E117" s="78"/>
    </row>
    <row r="118" ht="16.5">
      <c r="E118" s="78"/>
    </row>
    <row r="119" ht="16.5">
      <c r="E119" s="78"/>
    </row>
    <row r="120" ht="16.5">
      <c r="E120" s="78"/>
    </row>
    <row r="121" ht="16.5">
      <c r="E121" s="78"/>
    </row>
    <row r="122" ht="16.5">
      <c r="E122" s="78"/>
    </row>
    <row r="123" ht="16.5">
      <c r="E123" s="78"/>
    </row>
    <row r="124" ht="16.5">
      <c r="E124" s="78"/>
    </row>
    <row r="125" ht="16.5">
      <c r="E125" s="78"/>
    </row>
    <row r="126" ht="16.5">
      <c r="E126" s="78"/>
    </row>
    <row r="127" ht="16.5">
      <c r="E127" s="78"/>
    </row>
    <row r="128" ht="16.5">
      <c r="E128" s="78"/>
    </row>
    <row r="129" ht="16.5">
      <c r="E129" s="78"/>
    </row>
    <row r="130" ht="16.5">
      <c r="E130" s="78"/>
    </row>
    <row r="131" ht="16.5">
      <c r="E131" s="78"/>
    </row>
    <row r="132" ht="16.5">
      <c r="E132" s="78"/>
    </row>
    <row r="133" ht="16.5">
      <c r="E133" s="78"/>
    </row>
    <row r="134" ht="16.5">
      <c r="E134" s="78"/>
    </row>
    <row r="135" ht="16.5">
      <c r="E135" s="78"/>
    </row>
    <row r="136" ht="16.5">
      <c r="E136" s="78"/>
    </row>
    <row r="137" ht="16.5">
      <c r="E137" s="78"/>
    </row>
    <row r="138" ht="16.5">
      <c r="E138" s="78"/>
    </row>
    <row r="139" ht="16.5">
      <c r="E139" s="78"/>
    </row>
    <row r="140" ht="16.5">
      <c r="E140" s="78"/>
    </row>
    <row r="141" ht="16.5">
      <c r="E141" s="78"/>
    </row>
    <row r="142" ht="16.5">
      <c r="E142" s="78"/>
    </row>
    <row r="143" ht="16.5">
      <c r="E143" s="78"/>
    </row>
    <row r="144" ht="16.5">
      <c r="E144" s="78"/>
    </row>
    <row r="145" ht="16.5">
      <c r="E145" s="78"/>
    </row>
    <row r="146" ht="16.5">
      <c r="E146" s="78"/>
    </row>
    <row r="147" ht="16.5">
      <c r="E147" s="78"/>
    </row>
    <row r="148" ht="16.5">
      <c r="E148" s="78"/>
    </row>
    <row r="149" ht="16.5">
      <c r="E149" s="78"/>
    </row>
    <row r="150" ht="16.5">
      <c r="E150" s="78"/>
    </row>
    <row r="151" ht="16.5">
      <c r="E151" s="78"/>
    </row>
    <row r="152" ht="16.5">
      <c r="E152" s="78"/>
    </row>
    <row r="153" ht="16.5">
      <c r="E153" s="78"/>
    </row>
    <row r="154" ht="16.5">
      <c r="E154" s="78"/>
    </row>
    <row r="155" ht="16.5">
      <c r="E155" s="78"/>
    </row>
    <row r="156" ht="16.5">
      <c r="E156" s="78"/>
    </row>
    <row r="157" ht="16.5">
      <c r="E157" s="78"/>
    </row>
    <row r="158" ht="16.5">
      <c r="E158" s="78"/>
    </row>
    <row r="159" ht="16.5">
      <c r="E159" s="78"/>
    </row>
    <row r="160" ht="16.5">
      <c r="E160" s="78"/>
    </row>
  </sheetData>
  <sheetProtection/>
  <mergeCells count="19">
    <mergeCell ref="A1:P1"/>
    <mergeCell ref="P2:Q2"/>
    <mergeCell ref="P3:Q3"/>
    <mergeCell ref="J9:K10"/>
    <mergeCell ref="L12:M14"/>
    <mergeCell ref="J16:K18"/>
    <mergeCell ref="N20:O22"/>
    <mergeCell ref="J25:K26"/>
    <mergeCell ref="L28:M30"/>
    <mergeCell ref="J33:K34"/>
    <mergeCell ref="N36:O38"/>
    <mergeCell ref="L60:M62"/>
    <mergeCell ref="J65:K66"/>
    <mergeCell ref="P36:Q37"/>
    <mergeCell ref="J41:K42"/>
    <mergeCell ref="L44:M46"/>
    <mergeCell ref="J49:K50"/>
    <mergeCell ref="N52:O54"/>
    <mergeCell ref="J57:K58"/>
  </mergeCells>
  <conditionalFormatting sqref="G38 G54 G6 G30 G10 G34 G14 G26 G18 G22 G42 G62 G46 G58 G50 G66">
    <cfRule type="expression" priority="96" dxfId="1005" stopIfTrue="1">
      <formula>AND($D6&lt;9,$C6&gt;0)</formula>
    </cfRule>
  </conditionalFormatting>
  <conditionalFormatting sqref="D66 D64 D62 D12 D60 D14 D16 D20 D18 D22 D24 D26 D28 D30 D32 D36 D34 D38 D40 D42 D46 D48 D44 D50 D52 D54 D56 D58 D68">
    <cfRule type="expression" priority="95" dxfId="1006" stopIfTrue="1">
      <formula>AND($D12&lt;9,$C12&gt;0)</formula>
    </cfRule>
  </conditionalFormatting>
  <conditionalFormatting sqref="L9 L17 L25 L33 L41 L49 L57 L65 N13 N29 N45 N61 P21 P53">
    <cfRule type="expression" priority="93" dxfId="1005" stopIfTrue="1">
      <formula>K9="as"</formula>
    </cfRule>
    <cfRule type="expression" priority="94" dxfId="1005" stopIfTrue="1">
      <formula>K9="bs"</formula>
    </cfRule>
  </conditionalFormatting>
  <conditionalFormatting sqref="J7 J11 J15 J19 J23 J27 J31 J35 J39 J43 J47 J51 J55 J59 J63 J67">
    <cfRule type="expression" priority="91" dxfId="1005" stopIfTrue="1">
      <formula>I7="as"</formula>
    </cfRule>
    <cfRule type="expression" priority="92" dxfId="1005" stopIfTrue="1">
      <formula>I7="bs"</formula>
    </cfRule>
  </conditionalFormatting>
  <conditionalFormatting sqref="B18 B20 B22 B24 B34 B36 B38 B40 B50 B52 B54 B56 B6:B8 B10:B12 B14:B16 B26:B28 B30:B32 B42:B44 B46:B48 B58:B60 B62:B64 B66:B68">
    <cfRule type="cellIs" priority="89" dxfId="1007" operator="equal" stopIfTrue="1">
      <formula>"QA"</formula>
    </cfRule>
    <cfRule type="cellIs" priority="90" dxfId="1007" operator="equal" stopIfTrue="1">
      <formula>"DA"</formula>
    </cfRule>
  </conditionalFormatting>
  <conditionalFormatting sqref="D6 D8 D10">
    <cfRule type="expression" priority="88" dxfId="1006" stopIfTrue="1">
      <formula>$D6&lt;9</formula>
    </cfRule>
  </conditionalFormatting>
  <conditionalFormatting sqref="J9 J25 J33 J41 J49 J57 J65">
    <cfRule type="expression" priority="85" dxfId="1008" stopIfTrue="1">
      <formula>AND(#REF!="CU",J9="Umpire")</formula>
    </cfRule>
    <cfRule type="expression" priority="86" dxfId="1009" stopIfTrue="1">
      <formula>AND(#REF!="CU",J9&lt;&gt;"Umpire",K9&lt;&gt;"")</formula>
    </cfRule>
    <cfRule type="expression" priority="87" dxfId="1010" stopIfTrue="1">
      <formula>AND(#REF!="CU",J9&lt;&gt;"Umpire")</formula>
    </cfRule>
  </conditionalFormatting>
  <conditionalFormatting sqref="G8">
    <cfRule type="expression" priority="84" dxfId="1005" stopIfTrue="1">
      <formula>AND($D8&lt;9,$C8&gt;0)</formula>
    </cfRule>
  </conditionalFormatting>
  <conditionalFormatting sqref="G12">
    <cfRule type="expression" priority="83" dxfId="1005" stopIfTrue="1">
      <formula>AND($D12&lt;9,$C12&gt;0)</formula>
    </cfRule>
  </conditionalFormatting>
  <conditionalFormatting sqref="G16">
    <cfRule type="expression" priority="82" dxfId="1005" stopIfTrue="1">
      <formula>AND($D16&lt;9,$C16&gt;0)</formula>
    </cfRule>
  </conditionalFormatting>
  <conditionalFormatting sqref="G20">
    <cfRule type="expression" priority="81" dxfId="1005" stopIfTrue="1">
      <formula>AND($D20&lt;9,$C20&gt;0)</formula>
    </cfRule>
  </conditionalFormatting>
  <conditionalFormatting sqref="G24">
    <cfRule type="expression" priority="80" dxfId="1005" stopIfTrue="1">
      <formula>AND($D24&lt;9,$C24&gt;0)</formula>
    </cfRule>
  </conditionalFormatting>
  <conditionalFormatting sqref="G28">
    <cfRule type="expression" priority="79" dxfId="1005" stopIfTrue="1">
      <formula>AND($D28&lt;9,$C28&gt;0)</formula>
    </cfRule>
  </conditionalFormatting>
  <conditionalFormatting sqref="G32">
    <cfRule type="expression" priority="78" dxfId="1005" stopIfTrue="1">
      <formula>AND($D32&lt;9,$C32&gt;0)</formula>
    </cfRule>
  </conditionalFormatting>
  <conditionalFormatting sqref="G36">
    <cfRule type="expression" priority="77" dxfId="1005" stopIfTrue="1">
      <formula>AND($D36&lt;9,$C36&gt;0)</formula>
    </cfRule>
  </conditionalFormatting>
  <conditionalFormatting sqref="G40">
    <cfRule type="expression" priority="76" dxfId="1005" stopIfTrue="1">
      <formula>AND($D40&lt;9,$C40&gt;0)</formula>
    </cfRule>
  </conditionalFormatting>
  <conditionalFormatting sqref="G44">
    <cfRule type="expression" priority="75" dxfId="1005" stopIfTrue="1">
      <formula>AND($D44&lt;9,$C44&gt;0)</formula>
    </cfRule>
  </conditionalFormatting>
  <conditionalFormatting sqref="G48">
    <cfRule type="expression" priority="74" dxfId="1005" stopIfTrue="1">
      <formula>AND($D48&lt;9,$C48&gt;0)</formula>
    </cfRule>
  </conditionalFormatting>
  <conditionalFormatting sqref="G52">
    <cfRule type="expression" priority="73" dxfId="1005" stopIfTrue="1">
      <formula>AND($D52&lt;9,$C52&gt;0)</formula>
    </cfRule>
  </conditionalFormatting>
  <conditionalFormatting sqref="G56">
    <cfRule type="expression" priority="72" dxfId="1005" stopIfTrue="1">
      <formula>AND($D56&lt;9,$C56&gt;0)</formula>
    </cfRule>
  </conditionalFormatting>
  <conditionalFormatting sqref="G60">
    <cfRule type="expression" priority="71" dxfId="1005" stopIfTrue="1">
      <formula>AND($D60&lt;9,$C60&gt;0)</formula>
    </cfRule>
  </conditionalFormatting>
  <conditionalFormatting sqref="G64">
    <cfRule type="expression" priority="70" dxfId="1005" stopIfTrue="1">
      <formula>AND($D64&lt;9,$C64&gt;0)</formula>
    </cfRule>
  </conditionalFormatting>
  <conditionalFormatting sqref="G68">
    <cfRule type="expression" priority="69" dxfId="1005" stopIfTrue="1">
      <formula>AND($D68&lt;9,$C68&gt;0)</formula>
    </cfRule>
  </conditionalFormatting>
  <conditionalFormatting sqref="G67">
    <cfRule type="expression" priority="68" dxfId="1005" stopIfTrue="1">
      <formula>AND($D67&lt;9,$C67&gt;0)</formula>
    </cfRule>
  </conditionalFormatting>
  <conditionalFormatting sqref="D7">
    <cfRule type="expression" priority="67" dxfId="1006" stopIfTrue="1">
      <formula>$D7&lt;9</formula>
    </cfRule>
  </conditionalFormatting>
  <conditionalFormatting sqref="G7">
    <cfRule type="expression" priority="66" dxfId="1005" stopIfTrue="1">
      <formula>AND($D7&lt;9,$C7&gt;0)</formula>
    </cfRule>
  </conditionalFormatting>
  <conditionalFormatting sqref="D11">
    <cfRule type="expression" priority="65" dxfId="1006" stopIfTrue="1">
      <formula>$D11&lt;9</formula>
    </cfRule>
  </conditionalFormatting>
  <conditionalFormatting sqref="G11">
    <cfRule type="expression" priority="64" dxfId="1005" stopIfTrue="1">
      <formula>AND($D11&lt;9,$C11&gt;0)</formula>
    </cfRule>
  </conditionalFormatting>
  <conditionalFormatting sqref="D15">
    <cfRule type="expression" priority="63" dxfId="1006" stopIfTrue="1">
      <formula>$D15&lt;9</formula>
    </cfRule>
  </conditionalFormatting>
  <conditionalFormatting sqref="G15">
    <cfRule type="expression" priority="62" dxfId="1005" stopIfTrue="1">
      <formula>AND($D15&lt;9,$C15&gt;0)</formula>
    </cfRule>
  </conditionalFormatting>
  <conditionalFormatting sqref="D27">
    <cfRule type="expression" priority="61" dxfId="1006" stopIfTrue="1">
      <formula>$D27&lt;9</formula>
    </cfRule>
  </conditionalFormatting>
  <conditionalFormatting sqref="G27">
    <cfRule type="expression" priority="60" dxfId="1005" stopIfTrue="1">
      <formula>AND($D27&lt;9,$C27&gt;0)</formula>
    </cfRule>
  </conditionalFormatting>
  <conditionalFormatting sqref="D31">
    <cfRule type="expression" priority="59" dxfId="1006" stopIfTrue="1">
      <formula>$D31&lt;9</formula>
    </cfRule>
  </conditionalFormatting>
  <conditionalFormatting sqref="G31">
    <cfRule type="expression" priority="58" dxfId="1005" stopIfTrue="1">
      <formula>AND($D31&lt;9,$C31&gt;0)</formula>
    </cfRule>
  </conditionalFormatting>
  <conditionalFormatting sqref="D43">
    <cfRule type="expression" priority="57" dxfId="1006" stopIfTrue="1">
      <formula>$D43&lt;9</formula>
    </cfRule>
  </conditionalFormatting>
  <conditionalFormatting sqref="G43">
    <cfRule type="expression" priority="56" dxfId="1005" stopIfTrue="1">
      <formula>AND($D43&lt;9,$C43&gt;0)</formula>
    </cfRule>
  </conditionalFormatting>
  <conditionalFormatting sqref="D47">
    <cfRule type="expression" priority="55" dxfId="1006" stopIfTrue="1">
      <formula>$D47&lt;9</formula>
    </cfRule>
  </conditionalFormatting>
  <conditionalFormatting sqref="G47">
    <cfRule type="expression" priority="54" dxfId="1005" stopIfTrue="1">
      <formula>AND($D47&lt;9,$C47&gt;0)</formula>
    </cfRule>
  </conditionalFormatting>
  <conditionalFormatting sqref="D59">
    <cfRule type="expression" priority="53" dxfId="1006" stopIfTrue="1">
      <formula>$D59&lt;9</formula>
    </cfRule>
  </conditionalFormatting>
  <conditionalFormatting sqref="G59">
    <cfRule type="expression" priority="52" dxfId="1005" stopIfTrue="1">
      <formula>AND($D59&lt;9,$C59&gt;0)</formula>
    </cfRule>
  </conditionalFormatting>
  <conditionalFormatting sqref="D63">
    <cfRule type="expression" priority="51" dxfId="1006" stopIfTrue="1">
      <formula>$D63&lt;9</formula>
    </cfRule>
  </conditionalFormatting>
  <conditionalFormatting sqref="G63">
    <cfRule type="expression" priority="50" dxfId="1005" stopIfTrue="1">
      <formula>AND($D63&lt;9,$C63&gt;0)</formula>
    </cfRule>
  </conditionalFormatting>
  <conditionalFormatting sqref="D67">
    <cfRule type="expression" priority="49" dxfId="1006" stopIfTrue="1">
      <formula>$D67&lt;9</formula>
    </cfRule>
  </conditionalFormatting>
  <conditionalFormatting sqref="G38 G54 G6 G30 G10 G34 G14 G26 G18 G22 G42 G62 G46 G58 G50 G66">
    <cfRule type="expression" priority="48" dxfId="1005" stopIfTrue="1">
      <formula>AND($D6&lt;9,$C6&gt;0)</formula>
    </cfRule>
  </conditionalFormatting>
  <conditionalFormatting sqref="D66 D64 D62 D12 D60 D14 D16 D20 D18 D22 D24 D26 D28 D30 D32 D36 D34 D38 D40 D42 D46 D48 D44 D50 D52 D54 D56 D58 D68">
    <cfRule type="expression" priority="47" dxfId="1006" stopIfTrue="1">
      <formula>AND($D12&lt;9,$C12&gt;0)</formula>
    </cfRule>
  </conditionalFormatting>
  <conditionalFormatting sqref="L9 L17 L25 L33 L41 L49 L57 L65 N13 N29 N45 N61 P21 P53">
    <cfRule type="expression" priority="45" dxfId="1005" stopIfTrue="1">
      <formula>K9="as"</formula>
    </cfRule>
    <cfRule type="expression" priority="46" dxfId="1005" stopIfTrue="1">
      <formula>K9="bs"</formula>
    </cfRule>
  </conditionalFormatting>
  <conditionalFormatting sqref="J7 J11 J15 J19 J23 J27 J31 J35 J39 J43 J47 J51 J55 J59 J63 J67">
    <cfRule type="expression" priority="43" dxfId="1005" stopIfTrue="1">
      <formula>I7="as"</formula>
    </cfRule>
    <cfRule type="expression" priority="44" dxfId="1005" stopIfTrue="1">
      <formula>I7="bs"</formula>
    </cfRule>
  </conditionalFormatting>
  <conditionalFormatting sqref="D6 D8 D10">
    <cfRule type="expression" priority="40" dxfId="1006" stopIfTrue="1">
      <formula>$D6&lt;9</formula>
    </cfRule>
  </conditionalFormatting>
  <conditionalFormatting sqref="J9 J25 J33 J41 J49 J57 J65">
    <cfRule type="expression" priority="37" dxfId="1008" stopIfTrue="1">
      <formula>AND(#REF!="CU",J9="Umpire")</formula>
    </cfRule>
    <cfRule type="expression" priority="38" dxfId="1009" stopIfTrue="1">
      <formula>AND(#REF!="CU",J9&lt;&gt;"Umpire",K9&lt;&gt;"")</formula>
    </cfRule>
    <cfRule type="expression" priority="39" dxfId="1010" stopIfTrue="1">
      <formula>AND(#REF!="CU",J9&lt;&gt;"Umpire")</formula>
    </cfRule>
  </conditionalFormatting>
  <conditionalFormatting sqref="G8">
    <cfRule type="expression" priority="36" dxfId="1005" stopIfTrue="1">
      <formula>AND($D8&lt;9,$C8&gt;0)</formula>
    </cfRule>
  </conditionalFormatting>
  <conditionalFormatting sqref="G12">
    <cfRule type="expression" priority="35" dxfId="1005" stopIfTrue="1">
      <formula>AND($D12&lt;9,$C12&gt;0)</formula>
    </cfRule>
  </conditionalFormatting>
  <conditionalFormatting sqref="G16">
    <cfRule type="expression" priority="34" dxfId="1005" stopIfTrue="1">
      <formula>AND($D16&lt;9,$C16&gt;0)</formula>
    </cfRule>
  </conditionalFormatting>
  <conditionalFormatting sqref="G20">
    <cfRule type="expression" priority="33" dxfId="1005" stopIfTrue="1">
      <formula>AND($D20&lt;9,$C20&gt;0)</formula>
    </cfRule>
  </conditionalFormatting>
  <conditionalFormatting sqref="G24">
    <cfRule type="expression" priority="32" dxfId="1005" stopIfTrue="1">
      <formula>AND($D24&lt;9,$C24&gt;0)</formula>
    </cfRule>
  </conditionalFormatting>
  <conditionalFormatting sqref="G28">
    <cfRule type="expression" priority="31" dxfId="1005" stopIfTrue="1">
      <formula>AND($D28&lt;9,$C28&gt;0)</formula>
    </cfRule>
  </conditionalFormatting>
  <conditionalFormatting sqref="G32">
    <cfRule type="expression" priority="30" dxfId="1005" stopIfTrue="1">
      <formula>AND($D32&lt;9,$C32&gt;0)</formula>
    </cfRule>
  </conditionalFormatting>
  <conditionalFormatting sqref="G36">
    <cfRule type="expression" priority="29" dxfId="1005" stopIfTrue="1">
      <formula>AND($D36&lt;9,$C36&gt;0)</formula>
    </cfRule>
  </conditionalFormatting>
  <conditionalFormatting sqref="G40">
    <cfRule type="expression" priority="28" dxfId="1005" stopIfTrue="1">
      <formula>AND($D40&lt;9,$C40&gt;0)</formula>
    </cfRule>
  </conditionalFormatting>
  <conditionalFormatting sqref="G44">
    <cfRule type="expression" priority="27" dxfId="1005" stopIfTrue="1">
      <formula>AND($D44&lt;9,$C44&gt;0)</formula>
    </cfRule>
  </conditionalFormatting>
  <conditionalFormatting sqref="G48">
    <cfRule type="expression" priority="26" dxfId="1005" stopIfTrue="1">
      <formula>AND($D48&lt;9,$C48&gt;0)</formula>
    </cfRule>
  </conditionalFormatting>
  <conditionalFormatting sqref="G52">
    <cfRule type="expression" priority="25" dxfId="1005" stopIfTrue="1">
      <formula>AND($D52&lt;9,$C52&gt;0)</formula>
    </cfRule>
  </conditionalFormatting>
  <conditionalFormatting sqref="G56">
    <cfRule type="expression" priority="24" dxfId="1005" stopIfTrue="1">
      <formula>AND($D56&lt;9,$C56&gt;0)</formula>
    </cfRule>
  </conditionalFormatting>
  <conditionalFormatting sqref="G60">
    <cfRule type="expression" priority="23" dxfId="1005" stopIfTrue="1">
      <formula>AND($D60&lt;9,$C60&gt;0)</formula>
    </cfRule>
  </conditionalFormatting>
  <conditionalFormatting sqref="G64">
    <cfRule type="expression" priority="22" dxfId="1005" stopIfTrue="1">
      <formula>AND($D64&lt;9,$C64&gt;0)</formula>
    </cfRule>
  </conditionalFormatting>
  <conditionalFormatting sqref="G68">
    <cfRule type="expression" priority="21" dxfId="1005" stopIfTrue="1">
      <formula>AND($D68&lt;9,$C68&gt;0)</formula>
    </cfRule>
  </conditionalFormatting>
  <conditionalFormatting sqref="G67">
    <cfRule type="expression" priority="20" dxfId="1005" stopIfTrue="1">
      <formula>AND($D67&lt;9,$C67&gt;0)</formula>
    </cfRule>
  </conditionalFormatting>
  <conditionalFormatting sqref="D7">
    <cfRule type="expression" priority="19" dxfId="1006" stopIfTrue="1">
      <formula>$D7&lt;9</formula>
    </cfRule>
  </conditionalFormatting>
  <conditionalFormatting sqref="G7">
    <cfRule type="expression" priority="18" dxfId="1005" stopIfTrue="1">
      <formula>AND($D7&lt;9,$C7&gt;0)</formula>
    </cfRule>
  </conditionalFormatting>
  <conditionalFormatting sqref="D11">
    <cfRule type="expression" priority="17" dxfId="1006" stopIfTrue="1">
      <formula>$D11&lt;9</formula>
    </cfRule>
  </conditionalFormatting>
  <conditionalFormatting sqref="G11">
    <cfRule type="expression" priority="16" dxfId="1005" stopIfTrue="1">
      <formula>AND($D11&lt;9,$C11&gt;0)</formula>
    </cfRule>
  </conditionalFormatting>
  <conditionalFormatting sqref="D15">
    <cfRule type="expression" priority="15" dxfId="1006" stopIfTrue="1">
      <formula>$D15&lt;9</formula>
    </cfRule>
  </conditionalFormatting>
  <conditionalFormatting sqref="G15">
    <cfRule type="expression" priority="14" dxfId="1005" stopIfTrue="1">
      <formula>AND($D15&lt;9,$C15&gt;0)</formula>
    </cfRule>
  </conditionalFormatting>
  <conditionalFormatting sqref="D27">
    <cfRule type="expression" priority="13" dxfId="1006" stopIfTrue="1">
      <formula>$D27&lt;9</formula>
    </cfRule>
  </conditionalFormatting>
  <conditionalFormatting sqref="G27">
    <cfRule type="expression" priority="12" dxfId="1005" stopIfTrue="1">
      <formula>AND($D27&lt;9,$C27&gt;0)</formula>
    </cfRule>
  </conditionalFormatting>
  <conditionalFormatting sqref="D31">
    <cfRule type="expression" priority="11" dxfId="1006" stopIfTrue="1">
      <formula>$D31&lt;9</formula>
    </cfRule>
  </conditionalFormatting>
  <conditionalFormatting sqref="G31">
    <cfRule type="expression" priority="10" dxfId="1005" stopIfTrue="1">
      <formula>AND($D31&lt;9,$C31&gt;0)</formula>
    </cfRule>
  </conditionalFormatting>
  <conditionalFormatting sqref="D43">
    <cfRule type="expression" priority="9" dxfId="1006" stopIfTrue="1">
      <formula>$D43&lt;9</formula>
    </cfRule>
  </conditionalFormatting>
  <conditionalFormatting sqref="G43">
    <cfRule type="expression" priority="8" dxfId="1005" stopIfTrue="1">
      <formula>AND($D43&lt;9,$C43&gt;0)</formula>
    </cfRule>
  </conditionalFormatting>
  <conditionalFormatting sqref="D47">
    <cfRule type="expression" priority="7" dxfId="1006" stopIfTrue="1">
      <formula>$D47&lt;9</formula>
    </cfRule>
  </conditionalFormatting>
  <conditionalFormatting sqref="G47">
    <cfRule type="expression" priority="6" dxfId="1005" stopIfTrue="1">
      <formula>AND($D47&lt;9,$C47&gt;0)</formula>
    </cfRule>
  </conditionalFormatting>
  <conditionalFormatting sqref="D59">
    <cfRule type="expression" priority="5" dxfId="1006" stopIfTrue="1">
      <formula>$D59&lt;9</formula>
    </cfRule>
  </conditionalFormatting>
  <conditionalFormatting sqref="G59">
    <cfRule type="expression" priority="4" dxfId="1005" stopIfTrue="1">
      <formula>AND($D59&lt;9,$C59&gt;0)</formula>
    </cfRule>
  </conditionalFormatting>
  <conditionalFormatting sqref="D63">
    <cfRule type="expression" priority="3" dxfId="1006" stopIfTrue="1">
      <formula>$D63&lt;9</formula>
    </cfRule>
  </conditionalFormatting>
  <conditionalFormatting sqref="G63">
    <cfRule type="expression" priority="2" dxfId="1005" stopIfTrue="1">
      <formula>AND($D63&lt;9,$C63&gt;0)</formula>
    </cfRule>
  </conditionalFormatting>
  <conditionalFormatting sqref="D67">
    <cfRule type="expression" priority="1" dxfId="1006" stopIfTrue="1">
      <formula>$D67&lt;9</formula>
    </cfRule>
  </conditionalFormatting>
  <dataValidations count="2">
    <dataValidation type="list" allowBlank="1" showInputMessage="1" sqref="L12 L60 L44 L28 J16 E23 E19 E39 E35 E55 E51 J9 J65 J25 J33 J41 J49 J57">
      <formula1>$T$6:$T$15</formula1>
    </dataValidation>
    <dataValidation type="list" allowBlank="1" showInputMessage="1" sqref="N20 N52">
      <formula1>$U$7:$U$16</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134"/>
  <sheetViews>
    <sheetView showGridLines="0" zoomScale="120" zoomScaleNormal="120" zoomScalePageLayoutView="0" workbookViewId="0" topLeftCell="A34">
      <selection activeCell="L137" sqref="L137"/>
    </sheetView>
  </sheetViews>
  <sheetFormatPr defaultColWidth="9.00390625" defaultRowHeight="15.75"/>
  <cols>
    <col min="1" max="1" width="2.50390625" style="77" customWidth="1"/>
    <col min="2" max="3" width="2.75390625" style="77" customWidth="1"/>
    <col min="4" max="4" width="0.2421875" style="77" customWidth="1"/>
    <col min="5" max="5" width="10.625" style="77" customWidth="1"/>
    <col min="6" max="7" width="3.25390625" style="77" customWidth="1"/>
    <col min="8" max="8" width="4.875" style="77" customWidth="1"/>
    <col min="9" max="9" width="0.5" style="79" customWidth="1"/>
    <col min="10" max="10" width="7.375" style="77" customWidth="1"/>
    <col min="11" max="11" width="7.375" style="79" customWidth="1"/>
    <col min="12" max="12" width="7.375" style="77" customWidth="1"/>
    <col min="13" max="13" width="7.375" style="80" customWidth="1"/>
    <col min="14" max="14" width="7.375" style="77" customWidth="1"/>
    <col min="15" max="15" width="7.375" style="79" customWidth="1"/>
    <col min="16" max="16" width="7.375" style="77" customWidth="1"/>
    <col min="17" max="17" width="7.375" style="80" customWidth="1"/>
    <col min="18" max="19" width="5.50390625" style="77" customWidth="1"/>
    <col min="20" max="20" width="10.00390625" style="77" hidden="1" customWidth="1"/>
    <col min="21" max="16384" width="9.00390625" style="77" customWidth="1"/>
  </cols>
  <sheetData>
    <row r="1" spans="1:16" s="1" customFormat="1" ht="21.75" customHeight="1">
      <c r="A1" s="200" t="s">
        <v>60</v>
      </c>
      <c r="B1" s="200"/>
      <c r="C1" s="200"/>
      <c r="D1" s="200"/>
      <c r="E1" s="200"/>
      <c r="F1" s="200"/>
      <c r="G1" s="200"/>
      <c r="H1" s="200"/>
      <c r="I1" s="200"/>
      <c r="J1" s="200"/>
      <c r="K1" s="200"/>
      <c r="L1" s="200"/>
      <c r="M1" s="200"/>
      <c r="N1" s="200"/>
      <c r="O1" s="200"/>
      <c r="P1" s="200"/>
    </row>
    <row r="2" spans="1:17" s="6" customFormat="1" ht="9.75"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
      <c r="A4" s="13"/>
      <c r="B4" s="14" t="s">
        <v>7</v>
      </c>
      <c r="C4" s="14" t="s">
        <v>8</v>
      </c>
      <c r="D4" s="14"/>
      <c r="E4" s="15" t="s">
        <v>9</v>
      </c>
      <c r="F4" s="15"/>
      <c r="G4" s="3"/>
      <c r="H4" s="13" t="s">
        <v>10</v>
      </c>
      <c r="I4" s="16"/>
      <c r="J4" s="14" t="s">
        <v>11</v>
      </c>
      <c r="K4" s="16"/>
      <c r="L4" s="14" t="s">
        <v>61</v>
      </c>
      <c r="M4" s="16"/>
      <c r="N4" s="14" t="s">
        <v>12</v>
      </c>
      <c r="O4" s="16"/>
      <c r="P4" s="14" t="s">
        <v>13</v>
      </c>
      <c r="Q4" s="5"/>
    </row>
    <row r="5" spans="1:17" s="17" customFormat="1" ht="3.75" customHeight="1" thickBot="1">
      <c r="A5" s="18"/>
      <c r="B5" s="19"/>
      <c r="C5" s="20"/>
      <c r="D5" s="19"/>
      <c r="E5" s="21"/>
      <c r="F5" s="21"/>
      <c r="G5" s="22"/>
      <c r="H5" s="21"/>
      <c r="I5" s="23"/>
      <c r="J5" s="19"/>
      <c r="K5" s="23"/>
      <c r="L5" s="19"/>
      <c r="M5" s="23"/>
      <c r="N5" s="19"/>
      <c r="O5" s="23"/>
      <c r="P5" s="19"/>
      <c r="Q5" s="24"/>
    </row>
    <row r="6" spans="1:20" s="1" customFormat="1" ht="13.5" customHeight="1">
      <c r="A6" s="25" t="s">
        <v>62</v>
      </c>
      <c r="B6" s="26">
        <v>1</v>
      </c>
      <c r="C6" s="26">
        <v>1</v>
      </c>
      <c r="D6" s="27"/>
      <c r="E6" s="28" t="s">
        <v>63</v>
      </c>
      <c r="F6" s="26">
        <f>IF($D6="","",VLOOKUP($D6,'[5]男單50'!$A$8:$P$70,3))</f>
      </c>
      <c r="G6" s="26"/>
      <c r="H6" s="26" t="s">
        <v>64</v>
      </c>
      <c r="I6" s="108"/>
      <c r="J6" s="55">
        <f>UPPER(IF(OR(I8="a",I8="as"),E6,IF(OR(I8="b",I8="bs"),E8,)))</f>
      </c>
      <c r="K6" s="63"/>
      <c r="L6" s="52"/>
      <c r="M6" s="31" t="s">
        <v>15</v>
      </c>
      <c r="N6" s="52"/>
      <c r="O6" s="52"/>
      <c r="P6" s="52"/>
      <c r="Q6" s="52"/>
      <c r="R6" s="36"/>
      <c r="T6" s="37" t="e">
        <f>#REF!</f>
        <v>#REF!</v>
      </c>
    </row>
    <row r="7" spans="1:20" s="1" customFormat="1" ht="12" customHeight="1">
      <c r="A7" s="25"/>
      <c r="B7" s="103"/>
      <c r="C7" s="103"/>
      <c r="D7" s="109"/>
      <c r="E7" s="110"/>
      <c r="F7" s="39"/>
      <c r="G7" s="39"/>
      <c r="H7" s="39"/>
      <c r="I7" s="40"/>
      <c r="J7" s="55"/>
      <c r="K7" s="63"/>
      <c r="L7" s="52"/>
      <c r="M7" s="52"/>
      <c r="N7" s="52"/>
      <c r="O7" s="52"/>
      <c r="P7" s="52"/>
      <c r="Q7" s="52"/>
      <c r="R7" s="36"/>
      <c r="T7" s="42"/>
    </row>
    <row r="8" spans="1:20" s="1" customFormat="1" ht="13.5" customHeight="1">
      <c r="A8" s="25" t="s">
        <v>65</v>
      </c>
      <c r="B8" s="26">
        <f>IF($D8="","",VLOOKUP($D8,'[5]男單50'!$A$8:$P$70,15))</f>
      </c>
      <c r="C8" s="26">
        <f>IF($D8="","",VLOOKUP($D8,'[5]男單50'!$A$8:$P$70,16))</f>
      </c>
      <c r="D8" s="27"/>
      <c r="E8" s="28" t="s">
        <v>16</v>
      </c>
      <c r="F8" s="43"/>
      <c r="G8" s="43"/>
      <c r="H8" s="43"/>
      <c r="I8" s="44"/>
      <c r="J8" s="195" t="s">
        <v>314</v>
      </c>
      <c r="K8" s="196"/>
      <c r="L8" s="111">
        <f>UPPER(IF(OR(K8="a",K8="as"),J6,IF(OR(K8="b",K8="bs"),J8,)))</f>
      </c>
      <c r="M8" s="63"/>
      <c r="N8" s="52"/>
      <c r="O8" s="52"/>
      <c r="P8" s="52"/>
      <c r="Q8" s="52"/>
      <c r="R8" s="36"/>
      <c r="T8" s="42" t="e">
        <f>#REF!</f>
        <v>#REF!</v>
      </c>
    </row>
    <row r="9" spans="1:20" s="1" customFormat="1" ht="7.5" customHeight="1">
      <c r="A9" s="25"/>
      <c r="B9" s="83"/>
      <c r="C9" s="83"/>
      <c r="D9" s="83"/>
      <c r="E9" s="85"/>
      <c r="F9" s="83"/>
      <c r="G9" s="83"/>
      <c r="H9" s="83"/>
      <c r="I9" s="101"/>
      <c r="J9" s="193"/>
      <c r="K9" s="194"/>
      <c r="L9" s="55"/>
      <c r="M9" s="63"/>
      <c r="N9" s="52"/>
      <c r="O9" s="52"/>
      <c r="P9" s="52"/>
      <c r="Q9" s="52"/>
      <c r="R9" s="36"/>
      <c r="T9" s="42"/>
    </row>
    <row r="10" spans="1:20" s="1" customFormat="1" ht="13.5" customHeight="1">
      <c r="A10" s="25" t="s">
        <v>66</v>
      </c>
      <c r="B10" s="26"/>
      <c r="C10" s="26"/>
      <c r="D10" s="27">
        <v>55</v>
      </c>
      <c r="E10" s="28" t="str">
        <f>UPPER(IF($D10="","",VLOOKUP($D10,'[5]男單50'!$A$8:$P$70,2)))</f>
        <v>葉秋林</v>
      </c>
      <c r="F10" s="26"/>
      <c r="G10" s="26"/>
      <c r="H10" s="26" t="str">
        <f>IF($D10="","",VLOOKUP($D10,'[5]男單50'!$A$8:$P$70,4))</f>
        <v>台中市</v>
      </c>
      <c r="I10" s="108"/>
      <c r="J10" s="193"/>
      <c r="K10" s="194"/>
      <c r="L10" s="45"/>
      <c r="M10" s="53"/>
      <c r="N10" s="52"/>
      <c r="O10" s="52"/>
      <c r="P10" s="52"/>
      <c r="Q10" s="52"/>
      <c r="R10" s="36"/>
      <c r="T10" s="42" t="e">
        <f>#REF!</f>
        <v>#REF!</v>
      </c>
    </row>
    <row r="11" spans="1:20" s="1" customFormat="1" ht="12" customHeight="1">
      <c r="A11" s="25"/>
      <c r="B11" s="103"/>
      <c r="C11" s="110"/>
      <c r="D11" s="110"/>
      <c r="E11" s="195" t="s">
        <v>296</v>
      </c>
      <c r="F11" s="195"/>
      <c r="G11" s="195"/>
      <c r="H11" s="195"/>
      <c r="I11" s="196"/>
      <c r="J11" s="198"/>
      <c r="K11" s="199"/>
      <c r="L11" s="55"/>
      <c r="M11" s="56"/>
      <c r="N11" s="52"/>
      <c r="O11" s="52"/>
      <c r="P11" s="52"/>
      <c r="Q11" s="52"/>
      <c r="R11" s="36"/>
      <c r="T11" s="42"/>
    </row>
    <row r="12" spans="1:20" s="1" customFormat="1" ht="13.5" customHeight="1">
      <c r="A12" s="25" t="s">
        <v>67</v>
      </c>
      <c r="B12" s="26"/>
      <c r="C12" s="26"/>
      <c r="D12" s="27">
        <v>50</v>
      </c>
      <c r="E12" s="28" t="str">
        <f>UPPER(IF($D12="","",VLOOKUP($D12,'[5]男單50'!$A$8:$P$70,2)))</f>
        <v>陳崇瑞</v>
      </c>
      <c r="F12" s="26"/>
      <c r="G12" s="26"/>
      <c r="H12" s="26" t="str">
        <f>IF($D12="","",VLOOKUP($D12,'[5]男單50'!$A$8:$P$70,4))</f>
        <v>彰化縣</v>
      </c>
      <c r="I12" s="108"/>
      <c r="J12" s="111"/>
      <c r="K12" s="63"/>
      <c r="L12" s="112" t="s">
        <v>68</v>
      </c>
      <c r="M12" s="113"/>
      <c r="N12" s="55">
        <f>UPPER(IF(OR(M12="a",M12="as"),L8,IF(OR(M12="b",M12="bs"),L16,)))</f>
      </c>
      <c r="O12" s="63"/>
      <c r="P12" s="52"/>
      <c r="Q12" s="52"/>
      <c r="R12" s="36"/>
      <c r="T12" s="42" t="e">
        <f>#REF!</f>
        <v>#REF!</v>
      </c>
    </row>
    <row r="13" spans="1:20" s="1" customFormat="1" ht="7.5" customHeight="1">
      <c r="A13" s="25"/>
      <c r="B13" s="83"/>
      <c r="C13" s="83"/>
      <c r="D13" s="83"/>
      <c r="E13" s="85"/>
      <c r="F13" s="83"/>
      <c r="G13" s="83"/>
      <c r="H13" s="83"/>
      <c r="I13" s="101"/>
      <c r="J13" s="55"/>
      <c r="K13" s="63"/>
      <c r="L13" s="193" t="s">
        <v>315</v>
      </c>
      <c r="M13" s="194"/>
      <c r="N13" s="114"/>
      <c r="O13" s="51"/>
      <c r="P13" s="63"/>
      <c r="Q13" s="52"/>
      <c r="R13" s="36"/>
      <c r="T13" s="42"/>
    </row>
    <row r="14" spans="1:20" s="1" customFormat="1" ht="13.5" customHeight="1">
      <c r="A14" s="25" t="s">
        <v>69</v>
      </c>
      <c r="B14" s="26"/>
      <c r="C14" s="26"/>
      <c r="D14" s="27">
        <v>43</v>
      </c>
      <c r="E14" s="28" t="str">
        <f>UPPER(IF($D14="","",VLOOKUP($D14,'[5]男單50'!$A$8:$P$70,2)))</f>
        <v>程懷遠</v>
      </c>
      <c r="F14" s="26"/>
      <c r="G14" s="26"/>
      <c r="H14" s="26" t="str">
        <f>IF($D14="","",VLOOKUP($D14,'[5]男單50'!$A$8:$P$70,4))</f>
        <v>台中市</v>
      </c>
      <c r="I14" s="108"/>
      <c r="J14" s="55">
        <f>UPPER(IF(OR(I16="a",I16="as"),E14,IF(OR(I16="b",I16="bs"),E16,)))</f>
      </c>
      <c r="K14" s="63"/>
      <c r="L14" s="193"/>
      <c r="M14" s="194"/>
      <c r="N14" s="111"/>
      <c r="O14" s="56"/>
      <c r="P14" s="52"/>
      <c r="Q14" s="52"/>
      <c r="R14" s="36"/>
      <c r="T14" s="42" t="e">
        <f>#REF!</f>
        <v>#REF!</v>
      </c>
    </row>
    <row r="15" spans="1:20" s="1" customFormat="1" ht="12" customHeight="1">
      <c r="A15" s="25"/>
      <c r="B15" s="103"/>
      <c r="C15" s="103"/>
      <c r="D15" s="103"/>
      <c r="E15" s="195" t="s">
        <v>297</v>
      </c>
      <c r="F15" s="195"/>
      <c r="G15" s="195"/>
      <c r="H15" s="195"/>
      <c r="I15" s="196"/>
      <c r="J15" s="114"/>
      <c r="K15" s="51"/>
      <c r="L15" s="115"/>
      <c r="M15" s="116"/>
      <c r="N15" s="55"/>
      <c r="O15" s="56"/>
      <c r="P15" s="52"/>
      <c r="Q15" s="52"/>
      <c r="R15" s="36"/>
      <c r="T15" s="42"/>
    </row>
    <row r="16" spans="1:20" s="1" customFormat="1" ht="13.5" customHeight="1">
      <c r="A16" s="25" t="s">
        <v>70</v>
      </c>
      <c r="B16" s="26"/>
      <c r="C16" s="26">
        <v>30</v>
      </c>
      <c r="D16" s="27">
        <v>20</v>
      </c>
      <c r="E16" s="28" t="str">
        <f>UPPER(IF($D16="","",VLOOKUP($D16,'[5]男單50'!$A$8:$P$70,2)))</f>
        <v>陳金來</v>
      </c>
      <c r="F16" s="26"/>
      <c r="G16" s="26"/>
      <c r="H16" s="26" t="str">
        <f>IF($D16="","",VLOOKUP($D16,'[5]男單50'!$A$8:$P$70,4))</f>
        <v>新竹市</v>
      </c>
      <c r="I16" s="117"/>
      <c r="J16" s="195" t="s">
        <v>307</v>
      </c>
      <c r="K16" s="196"/>
      <c r="L16" s="55">
        <f>UPPER(IF(OR(K16="a",K16="as"),J14,IF(OR(K16="b",K16="bs"),J16,)))</f>
      </c>
      <c r="M16" s="118"/>
      <c r="N16" s="52"/>
      <c r="O16" s="56"/>
      <c r="P16" s="52"/>
      <c r="Q16" s="52"/>
      <c r="R16" s="36"/>
      <c r="T16" s="42" t="e">
        <f>#REF!</f>
        <v>#REF!</v>
      </c>
    </row>
    <row r="17" spans="1:20" s="1" customFormat="1" ht="7.5" customHeight="1">
      <c r="A17" s="25"/>
      <c r="B17" s="83"/>
      <c r="C17" s="83"/>
      <c r="D17" s="83"/>
      <c r="E17" s="85"/>
      <c r="F17" s="83"/>
      <c r="G17" s="83"/>
      <c r="H17" s="83"/>
      <c r="I17" s="101"/>
      <c r="J17" s="193"/>
      <c r="K17" s="194"/>
      <c r="L17" s="114"/>
      <c r="M17" s="119"/>
      <c r="N17" s="52"/>
      <c r="O17" s="56"/>
      <c r="P17" s="52"/>
      <c r="Q17" s="52"/>
      <c r="R17" s="36"/>
      <c r="T17" s="42"/>
    </row>
    <row r="18" spans="1:20" s="1" customFormat="1" ht="13.5" customHeight="1">
      <c r="A18" s="25" t="s">
        <v>71</v>
      </c>
      <c r="B18" s="26"/>
      <c r="C18" s="26"/>
      <c r="D18" s="27">
        <v>49</v>
      </c>
      <c r="E18" s="28" t="str">
        <f>UPPER(IF($D18="","",VLOOKUP($D18,'[5]男單50'!$A$8:$P$70,2)))</f>
        <v>饒維洲</v>
      </c>
      <c r="F18" s="26"/>
      <c r="G18" s="26"/>
      <c r="H18" s="26" t="str">
        <f>IF($D18="","",VLOOKUP($D18,'[5]男單50'!$A$8:$P$70,4))</f>
        <v>南投縣</v>
      </c>
      <c r="I18" s="108"/>
      <c r="J18" s="193"/>
      <c r="K18" s="194"/>
      <c r="L18" s="111"/>
      <c r="M18" s="63"/>
      <c r="N18" s="52"/>
      <c r="O18" s="56"/>
      <c r="P18" s="52"/>
      <c r="Q18" s="52"/>
      <c r="R18" s="36"/>
      <c r="T18" s="42" t="e">
        <f>#REF!</f>
        <v>#REF!</v>
      </c>
    </row>
    <row r="19" spans="1:20" s="1" customFormat="1" ht="12" customHeight="1">
      <c r="A19" s="25"/>
      <c r="B19" s="103"/>
      <c r="C19" s="103"/>
      <c r="D19" s="103"/>
      <c r="E19" s="195" t="s">
        <v>298</v>
      </c>
      <c r="F19" s="195"/>
      <c r="G19" s="195"/>
      <c r="H19" s="195"/>
      <c r="I19" s="196"/>
      <c r="J19" s="198"/>
      <c r="K19" s="199"/>
      <c r="L19" s="55"/>
      <c r="M19" s="63"/>
      <c r="N19" s="52"/>
      <c r="O19" s="56"/>
      <c r="P19" s="52"/>
      <c r="Q19" s="52"/>
      <c r="R19" s="36"/>
      <c r="T19" s="42"/>
    </row>
    <row r="20" spans="1:20" s="1" customFormat="1" ht="13.5" customHeight="1">
      <c r="A20" s="25" t="s">
        <v>72</v>
      </c>
      <c r="B20" s="26">
        <v>14</v>
      </c>
      <c r="C20" s="26">
        <v>16</v>
      </c>
      <c r="D20" s="27">
        <v>14</v>
      </c>
      <c r="E20" s="28" t="str">
        <f>UPPER(IF($D20="","",VLOOKUP($D20,'[5]男單50'!$A$8:$P$70,2)))</f>
        <v>劉有原</v>
      </c>
      <c r="F20" s="26"/>
      <c r="G20" s="26"/>
      <c r="H20" s="26" t="str">
        <f>IF($D20="","",VLOOKUP($D20,'[5]男單50'!$A$8:$P$70,4))</f>
        <v>台中市</v>
      </c>
      <c r="I20" s="108"/>
      <c r="J20" s="111"/>
      <c r="K20" s="52"/>
      <c r="L20" s="63"/>
      <c r="M20" s="121"/>
      <c r="N20" s="193" t="s">
        <v>319</v>
      </c>
      <c r="O20" s="194"/>
      <c r="P20" s="41">
        <f>UPPER(IF(OR(O20="a",O20="as"),N12,IF(OR(O20="b",O20="bs"),N28,)))</f>
      </c>
      <c r="Q20" s="51"/>
      <c r="R20" s="36"/>
      <c r="T20" s="42" t="e">
        <f>#REF!</f>
        <v>#REF!</v>
      </c>
    </row>
    <row r="21" spans="1:20" s="123" customFormat="1" ht="7.5" customHeight="1">
      <c r="A21" s="25"/>
      <c r="B21" s="83"/>
      <c r="C21" s="83"/>
      <c r="D21" s="83"/>
      <c r="E21" s="85"/>
      <c r="F21" s="83"/>
      <c r="G21" s="83"/>
      <c r="H21" s="83"/>
      <c r="I21" s="101"/>
      <c r="J21" s="55"/>
      <c r="K21" s="63"/>
      <c r="L21" s="63"/>
      <c r="M21" s="121"/>
      <c r="N21" s="193"/>
      <c r="O21" s="194"/>
      <c r="P21" s="55"/>
      <c r="Q21" s="53"/>
      <c r="R21" s="122"/>
      <c r="T21" s="42"/>
    </row>
    <row r="22" spans="1:20" s="1" customFormat="1" ht="13.5" customHeight="1">
      <c r="A22" s="25" t="s">
        <v>73</v>
      </c>
      <c r="B22" s="26">
        <v>12</v>
      </c>
      <c r="C22" s="26">
        <v>14</v>
      </c>
      <c r="D22" s="27">
        <v>12</v>
      </c>
      <c r="E22" s="28" t="str">
        <f>UPPER(IF($D22="","",VLOOKUP($D22,'[5]男單50'!$A$8:$P$70,2)))</f>
        <v>劉良景</v>
      </c>
      <c r="F22" s="26"/>
      <c r="G22" s="26"/>
      <c r="H22" s="26" t="str">
        <f>IF($D22="","",VLOOKUP($D22,'[5]男單50'!$A$8:$P$70,4))</f>
        <v>台中市</v>
      </c>
      <c r="I22" s="108"/>
      <c r="J22" s="55">
        <f>UPPER(IF(OR(I24="a",I24="as"),E22,IF(OR(I24="b",I24="bs"),E24,)))</f>
      </c>
      <c r="K22" s="63"/>
      <c r="L22" s="52"/>
      <c r="M22" s="52"/>
      <c r="N22" s="52"/>
      <c r="O22" s="56"/>
      <c r="P22" s="111"/>
      <c r="Q22" s="56"/>
      <c r="R22" s="36"/>
      <c r="T22" s="42" t="e">
        <f>#REF!</f>
        <v>#REF!</v>
      </c>
    </row>
    <row r="23" spans="1:20" s="1" customFormat="1" ht="12" customHeight="1">
      <c r="A23" s="25"/>
      <c r="B23" s="103"/>
      <c r="C23" s="103"/>
      <c r="D23" s="103"/>
      <c r="E23" s="195" t="s">
        <v>299</v>
      </c>
      <c r="F23" s="195"/>
      <c r="G23" s="195"/>
      <c r="H23" s="195"/>
      <c r="I23" s="196"/>
      <c r="J23" s="114"/>
      <c r="K23" s="51"/>
      <c r="L23" s="52"/>
      <c r="M23" s="52"/>
      <c r="N23" s="52"/>
      <c r="O23" s="56"/>
      <c r="P23" s="55"/>
      <c r="Q23" s="56"/>
      <c r="R23" s="36"/>
      <c r="T23" s="42"/>
    </row>
    <row r="24" spans="1:20" s="1" customFormat="1" ht="13.5" customHeight="1" thickBot="1">
      <c r="A24" s="25" t="s">
        <v>74</v>
      </c>
      <c r="B24" s="26"/>
      <c r="C24" s="26"/>
      <c r="D24" s="27">
        <v>27</v>
      </c>
      <c r="E24" s="28" t="str">
        <f>UPPER(IF($D24="","",VLOOKUP($D24,'[5]男單50'!$A$8:$P$70,2)))</f>
        <v>高永裕</v>
      </c>
      <c r="F24" s="26"/>
      <c r="G24" s="26"/>
      <c r="H24" s="26" t="str">
        <f>IF($D24="","",VLOOKUP($D24,'[5]男單50'!$A$8:$P$70,4))</f>
        <v>桃園市</v>
      </c>
      <c r="I24" s="117"/>
      <c r="J24" s="195" t="s">
        <v>308</v>
      </c>
      <c r="K24" s="196"/>
      <c r="L24" s="55">
        <f>UPPER(IF(OR(K24="a",K24="as"),J22,IF(OR(K24="b",K24="bs"),J24,)))</f>
      </c>
      <c r="M24" s="63"/>
      <c r="N24" s="52"/>
      <c r="O24" s="56"/>
      <c r="P24" s="52"/>
      <c r="Q24" s="56"/>
      <c r="R24" s="36"/>
      <c r="T24" s="60" t="e">
        <f>#REF!</f>
        <v>#REF!</v>
      </c>
    </row>
    <row r="25" spans="1:18" s="123" customFormat="1" ht="7.5" customHeight="1">
      <c r="A25" s="25"/>
      <c r="B25" s="83"/>
      <c r="C25" s="83"/>
      <c r="D25" s="83"/>
      <c r="E25" s="85"/>
      <c r="F25" s="83"/>
      <c r="G25" s="83"/>
      <c r="H25" s="83"/>
      <c r="I25" s="101"/>
      <c r="J25" s="193"/>
      <c r="K25" s="194"/>
      <c r="L25" s="114"/>
      <c r="M25" s="51"/>
      <c r="N25" s="63"/>
      <c r="O25" s="56"/>
      <c r="P25" s="63"/>
      <c r="Q25" s="56"/>
      <c r="R25" s="124"/>
    </row>
    <row r="26" spans="1:18" s="1" customFormat="1" ht="13.5" customHeight="1">
      <c r="A26" s="25" t="s">
        <v>75</v>
      </c>
      <c r="B26" s="26"/>
      <c r="C26" s="26"/>
      <c r="D26" s="27">
        <v>33</v>
      </c>
      <c r="E26" s="28" t="str">
        <f>UPPER(IF($D26="","",VLOOKUP($D26,'[5]男單50'!$A$8:$P$70,2)))</f>
        <v>林永興</v>
      </c>
      <c r="F26" s="26"/>
      <c r="G26" s="26"/>
      <c r="H26" s="26" t="str">
        <f>IF($D26="","",VLOOKUP($D26,'[5]男單50'!$A$8:$P$70,4))</f>
        <v>台中市</v>
      </c>
      <c r="I26" s="108"/>
      <c r="J26" s="193"/>
      <c r="K26" s="194"/>
      <c r="L26" s="111"/>
      <c r="M26" s="56"/>
      <c r="N26" s="52"/>
      <c r="O26" s="56"/>
      <c r="P26" s="52"/>
      <c r="Q26" s="56"/>
      <c r="R26" s="36"/>
    </row>
    <row r="27" spans="1:18" s="1" customFormat="1" ht="12" customHeight="1">
      <c r="A27" s="25"/>
      <c r="B27" s="103"/>
      <c r="C27" s="103"/>
      <c r="D27" s="103"/>
      <c r="E27" s="195" t="s">
        <v>300</v>
      </c>
      <c r="F27" s="195"/>
      <c r="G27" s="195"/>
      <c r="H27" s="195"/>
      <c r="I27" s="196"/>
      <c r="J27" s="198"/>
      <c r="K27" s="199"/>
      <c r="L27" s="55"/>
      <c r="M27" s="56"/>
      <c r="N27" s="52"/>
      <c r="O27" s="56"/>
      <c r="P27" s="52"/>
      <c r="Q27" s="56"/>
      <c r="R27" s="36"/>
    </row>
    <row r="28" spans="1:18" s="1" customFormat="1" ht="13.5" customHeight="1">
      <c r="A28" s="25" t="s">
        <v>76</v>
      </c>
      <c r="B28" s="26"/>
      <c r="C28" s="26"/>
      <c r="D28" s="27">
        <v>34</v>
      </c>
      <c r="E28" s="28" t="str">
        <f>UPPER(IF($D28="","",VLOOKUP($D28,'[5]男單50'!$A$8:$P$70,2)))</f>
        <v>龔飛彪</v>
      </c>
      <c r="F28" s="26"/>
      <c r="G28" s="26"/>
      <c r="H28" s="26" t="str">
        <f>IF($D28="","",VLOOKUP($D28,'[5]男單50'!$A$8:$P$70,4))</f>
        <v>高雄市</v>
      </c>
      <c r="I28" s="108"/>
      <c r="J28" s="111"/>
      <c r="K28" s="63"/>
      <c r="L28" s="112" t="s">
        <v>68</v>
      </c>
      <c r="M28" s="113"/>
      <c r="N28" s="55">
        <f>UPPER(IF(OR(M28="a",M28="as"),L24,IF(OR(M28="b",M28="bs"),L32,)))</f>
      </c>
      <c r="O28" s="56"/>
      <c r="P28" s="52"/>
      <c r="Q28" s="56"/>
      <c r="R28" s="36"/>
    </row>
    <row r="29" spans="1:18" s="123" customFormat="1" ht="7.5" customHeight="1">
      <c r="A29" s="25"/>
      <c r="B29" s="83"/>
      <c r="C29" s="83"/>
      <c r="D29" s="83"/>
      <c r="E29" s="85"/>
      <c r="F29" s="83"/>
      <c r="G29" s="83"/>
      <c r="H29" s="83"/>
      <c r="I29" s="101"/>
      <c r="J29" s="55"/>
      <c r="K29" s="63"/>
      <c r="L29" s="193" t="s">
        <v>316</v>
      </c>
      <c r="M29" s="194"/>
      <c r="N29" s="114"/>
      <c r="O29" s="62"/>
      <c r="P29" s="63"/>
      <c r="Q29" s="56"/>
      <c r="R29" s="124"/>
    </row>
    <row r="30" spans="1:18" s="1" customFormat="1" ht="13.5" customHeight="1">
      <c r="A30" s="25" t="s">
        <v>77</v>
      </c>
      <c r="B30" s="26"/>
      <c r="C30" s="26"/>
      <c r="D30" s="27">
        <v>44</v>
      </c>
      <c r="E30" s="28" t="str">
        <f>UPPER(IF($D30="","",VLOOKUP($D30,'[5]男單50'!$A$8:$P$70,2)))</f>
        <v>賴紫霖</v>
      </c>
      <c r="F30" s="26"/>
      <c r="G30" s="26"/>
      <c r="H30" s="26" t="str">
        <f>IF($D30="","",VLOOKUP($D30,'[5]男單50'!$A$8:$P$70,4))</f>
        <v>台南市</v>
      </c>
      <c r="I30" s="108"/>
      <c r="J30" s="55">
        <f>UPPER(IF(OR(I32="a",I32="as"),E30,IF(OR(I32="b",I32="bs"),E32,)))</f>
      </c>
      <c r="K30" s="63"/>
      <c r="L30" s="193"/>
      <c r="M30" s="194"/>
      <c r="N30" s="111"/>
      <c r="O30" s="52"/>
      <c r="P30" s="52"/>
      <c r="Q30" s="56"/>
      <c r="R30" s="36"/>
    </row>
    <row r="31" spans="1:18" s="1" customFormat="1" ht="12" customHeight="1">
      <c r="A31" s="25"/>
      <c r="B31" s="103"/>
      <c r="C31" s="103"/>
      <c r="D31" s="103"/>
      <c r="E31" s="195" t="s">
        <v>304</v>
      </c>
      <c r="F31" s="195"/>
      <c r="G31" s="195"/>
      <c r="H31" s="195"/>
      <c r="I31" s="196"/>
      <c r="J31" s="114"/>
      <c r="K31" s="51"/>
      <c r="L31" s="115"/>
      <c r="M31" s="116"/>
      <c r="N31" s="55"/>
      <c r="O31" s="52"/>
      <c r="P31" s="52"/>
      <c r="Q31" s="56"/>
      <c r="R31" s="36"/>
    </row>
    <row r="32" spans="1:18" s="1" customFormat="1" ht="13.5" customHeight="1">
      <c r="A32" s="25" t="s">
        <v>78</v>
      </c>
      <c r="B32" s="26"/>
      <c r="C32" s="26"/>
      <c r="D32" s="27">
        <v>39</v>
      </c>
      <c r="E32" s="28" t="str">
        <f>UPPER(IF($D32="","",VLOOKUP($D32,'[5]男單50'!$A$8:$P$70,2)))</f>
        <v>王德忠</v>
      </c>
      <c r="F32" s="26"/>
      <c r="G32" s="26"/>
      <c r="H32" s="26" t="str">
        <f>IF($D32="","",VLOOKUP($D32,'[5]男單50'!$A$8:$P$70,4))</f>
        <v>台中市</v>
      </c>
      <c r="I32" s="117"/>
      <c r="J32" s="195" t="s">
        <v>309</v>
      </c>
      <c r="K32" s="196"/>
      <c r="L32" s="55">
        <f>UPPER(IF(OR(K32="a",K32="as"),J30,IF(OR(K32="b",K32="bs"),J32,)))</f>
      </c>
      <c r="M32" s="118"/>
      <c r="N32" s="52"/>
      <c r="O32" s="52"/>
      <c r="P32" s="52"/>
      <c r="Q32" s="56"/>
      <c r="R32" s="36"/>
    </row>
    <row r="33" spans="1:18" s="123" customFormat="1" ht="7.5" customHeight="1">
      <c r="A33" s="25"/>
      <c r="B33" s="83"/>
      <c r="C33" s="83"/>
      <c r="D33" s="83"/>
      <c r="E33" s="85"/>
      <c r="F33" s="83"/>
      <c r="G33" s="83"/>
      <c r="H33" s="83"/>
      <c r="I33" s="101"/>
      <c r="J33" s="193"/>
      <c r="K33" s="194"/>
      <c r="L33" s="114"/>
      <c r="M33" s="119"/>
      <c r="N33" s="63"/>
      <c r="O33" s="63"/>
      <c r="P33" s="63"/>
      <c r="Q33" s="56"/>
      <c r="R33" s="124"/>
    </row>
    <row r="34" spans="1:18" s="1" customFormat="1" ht="13.5" customHeight="1">
      <c r="A34" s="25" t="s">
        <v>79</v>
      </c>
      <c r="B34" s="26">
        <f>IF($D34="","",VLOOKUP($D34,'[5]男單50'!$A$8:$P$70,15))</f>
      </c>
      <c r="C34" s="26">
        <f>IF($D34="","",VLOOKUP($D34,'[5]男單50'!$A$8:$P$70,16))</f>
      </c>
      <c r="D34" s="27"/>
      <c r="E34" s="28" t="s">
        <v>16</v>
      </c>
      <c r="F34" s="26"/>
      <c r="G34" s="26"/>
      <c r="H34" s="26">
        <f>IF($D34="","",VLOOKUP($D34,'[5]男單50'!$A$8:$P$70,4))</f>
      </c>
      <c r="I34" s="108"/>
      <c r="J34" s="193"/>
      <c r="K34" s="194"/>
      <c r="L34" s="111"/>
      <c r="M34" s="63"/>
      <c r="N34" s="52"/>
      <c r="O34" s="52"/>
      <c r="P34" s="52"/>
      <c r="Q34" s="56"/>
      <c r="R34" s="36"/>
    </row>
    <row r="35" spans="1:18" s="1" customFormat="1" ht="12" customHeight="1">
      <c r="A35" s="25"/>
      <c r="B35" s="103"/>
      <c r="C35" s="103"/>
      <c r="D35" s="103"/>
      <c r="E35" s="110"/>
      <c r="F35" s="39"/>
      <c r="G35" s="39"/>
      <c r="H35" s="39"/>
      <c r="I35" s="120"/>
      <c r="J35" s="198"/>
      <c r="K35" s="199"/>
      <c r="L35" s="55"/>
      <c r="M35" s="63"/>
      <c r="N35" s="52"/>
      <c r="O35" s="52"/>
      <c r="P35" s="193" t="s">
        <v>516</v>
      </c>
      <c r="Q35" s="194"/>
      <c r="R35" s="36"/>
    </row>
    <row r="36" spans="1:18" s="1" customFormat="1" ht="13.5" customHeight="1">
      <c r="A36" s="25" t="s">
        <v>80</v>
      </c>
      <c r="B36" s="26">
        <v>6</v>
      </c>
      <c r="C36" s="26">
        <v>7</v>
      </c>
      <c r="D36" s="27">
        <v>6</v>
      </c>
      <c r="E36" s="28" t="str">
        <f>UPPER(IF($D36="","",VLOOKUP($D36,'[5]男單50'!$A$8:$P$70,2)))</f>
        <v>李潮勝</v>
      </c>
      <c r="F36" s="26"/>
      <c r="G36" s="26"/>
      <c r="H36" s="26" t="str">
        <f>IF($D36="","",VLOOKUP($D36,'[5]男單50'!$A$8:$P$70,4))</f>
        <v>花蓮縣</v>
      </c>
      <c r="I36" s="108"/>
      <c r="J36" s="111"/>
      <c r="K36" s="52"/>
      <c r="L36" s="63"/>
      <c r="M36" s="121"/>
      <c r="N36" s="125"/>
      <c r="O36" s="126"/>
      <c r="P36" s="198"/>
      <c r="Q36" s="199"/>
      <c r="R36" s="36"/>
    </row>
    <row r="37" spans="1:18" s="123" customFormat="1" ht="7.5" customHeight="1">
      <c r="A37" s="25"/>
      <c r="B37" s="83"/>
      <c r="C37" s="83"/>
      <c r="D37" s="83"/>
      <c r="E37" s="85"/>
      <c r="F37" s="83"/>
      <c r="G37" s="83"/>
      <c r="H37" s="83"/>
      <c r="I37" s="101"/>
      <c r="J37" s="55"/>
      <c r="K37" s="63"/>
      <c r="L37" s="63"/>
      <c r="M37" s="121"/>
      <c r="N37" s="125"/>
      <c r="O37" s="127"/>
      <c r="P37" s="55"/>
      <c r="Q37" s="128"/>
      <c r="R37" s="124"/>
    </row>
    <row r="38" spans="1:18" s="1" customFormat="1" ht="13.5" customHeight="1">
      <c r="A38" s="25" t="s">
        <v>81</v>
      </c>
      <c r="B38" s="26">
        <v>4</v>
      </c>
      <c r="C38" s="26">
        <v>3</v>
      </c>
      <c r="D38" s="27">
        <v>4</v>
      </c>
      <c r="E38" s="28" t="str">
        <f>UPPER(IF($D38="","",VLOOKUP($D38,'[5]男單50'!$A$8:$P$70,2)))</f>
        <v>陳進祿</v>
      </c>
      <c r="F38" s="26"/>
      <c r="G38" s="26"/>
      <c r="H38" s="26" t="str">
        <f>IF($D38="","",VLOOKUP($D38,'[5]男單50'!$A$8:$P$70,4))</f>
        <v>彰化縣</v>
      </c>
      <c r="I38" s="108"/>
      <c r="J38" s="55">
        <f>UPPER(IF(OR(I40="a",I40="as"),E38,IF(OR(I40="b",I40="bs"),E40,)))</f>
      </c>
      <c r="K38" s="63"/>
      <c r="L38" s="52"/>
      <c r="M38" s="52"/>
      <c r="N38" s="112" t="s">
        <v>68</v>
      </c>
      <c r="O38" s="101"/>
      <c r="P38" s="55"/>
      <c r="Q38" s="58"/>
      <c r="R38" s="36"/>
    </row>
    <row r="39" spans="1:18" s="1" customFormat="1" ht="12" customHeight="1">
      <c r="A39" s="25"/>
      <c r="B39" s="103"/>
      <c r="C39" s="103"/>
      <c r="D39" s="103"/>
      <c r="E39" s="110"/>
      <c r="F39" s="39"/>
      <c r="G39" s="39"/>
      <c r="H39" s="39"/>
      <c r="I39" s="40"/>
      <c r="J39" s="114"/>
      <c r="K39" s="51"/>
      <c r="L39" s="63"/>
      <c r="M39" s="52"/>
      <c r="N39" s="112"/>
      <c r="O39" s="101"/>
      <c r="P39" s="55"/>
      <c r="Q39" s="58"/>
      <c r="R39" s="36"/>
    </row>
    <row r="40" spans="1:18" s="1" customFormat="1" ht="13.5" customHeight="1">
      <c r="A40" s="25" t="s">
        <v>82</v>
      </c>
      <c r="B40" s="26">
        <f>IF($D40="","",VLOOKUP($D40,'[5]男單50'!$A$8:$P$70,15))</f>
      </c>
      <c r="C40" s="26">
        <f>IF($D40="","",VLOOKUP($D40,'[5]男單50'!$A$8:$P$70,16))</f>
      </c>
      <c r="D40" s="27"/>
      <c r="E40" s="28" t="s">
        <v>16</v>
      </c>
      <c r="F40" s="26"/>
      <c r="G40" s="26"/>
      <c r="H40" s="26">
        <f>IF($D40="","",VLOOKUP($D40,'[5]男單50'!$A$8:$P$70,4))</f>
      </c>
      <c r="I40" s="117"/>
      <c r="J40" s="195" t="s">
        <v>310</v>
      </c>
      <c r="K40" s="196"/>
      <c r="L40" s="55">
        <f>UPPER(IF(OR(K40="a",K40="as"),J38,IF(OR(K40="b",K40="bs"),J40,)))</f>
      </c>
      <c r="M40" s="63"/>
      <c r="N40" s="52"/>
      <c r="O40" s="52"/>
      <c r="P40" s="52"/>
      <c r="Q40" s="56"/>
      <c r="R40" s="36"/>
    </row>
    <row r="41" spans="1:18" s="1" customFormat="1" ht="7.5" customHeight="1">
      <c r="A41" s="25"/>
      <c r="B41" s="83"/>
      <c r="C41" s="83"/>
      <c r="D41" s="83"/>
      <c r="E41" s="85"/>
      <c r="F41" s="83"/>
      <c r="G41" s="83"/>
      <c r="H41" s="83"/>
      <c r="I41" s="101"/>
      <c r="J41" s="193"/>
      <c r="K41" s="194"/>
      <c r="L41" s="114"/>
      <c r="M41" s="51"/>
      <c r="N41" s="52"/>
      <c r="O41" s="52"/>
      <c r="P41" s="52"/>
      <c r="Q41" s="56"/>
      <c r="R41" s="36"/>
    </row>
    <row r="42" spans="1:18" s="1" customFormat="1" ht="13.5" customHeight="1">
      <c r="A42" s="25" t="s">
        <v>83</v>
      </c>
      <c r="B42" s="26"/>
      <c r="C42" s="26"/>
      <c r="D42" s="27">
        <v>54</v>
      </c>
      <c r="E42" s="28" t="str">
        <f>UPPER(IF($D42="","",VLOOKUP($D42,'[5]男單50'!$A$8:$P$70,2)))</f>
        <v>賴順祥</v>
      </c>
      <c r="F42" s="26"/>
      <c r="G42" s="26"/>
      <c r="H42" s="26" t="str">
        <f>IF($D42="","",VLOOKUP($D42,'[5]男單50'!$A$8:$P$70,4))</f>
        <v>苗栗縣</v>
      </c>
      <c r="I42" s="108"/>
      <c r="J42" s="193"/>
      <c r="K42" s="194"/>
      <c r="L42" s="55"/>
      <c r="M42" s="56"/>
      <c r="N42" s="52"/>
      <c r="O42" s="52"/>
      <c r="P42" s="52"/>
      <c r="Q42" s="56"/>
      <c r="R42" s="36"/>
    </row>
    <row r="43" spans="1:18" s="1" customFormat="1" ht="12" customHeight="1">
      <c r="A43" s="25"/>
      <c r="B43" s="103"/>
      <c r="C43" s="103"/>
      <c r="D43" s="103"/>
      <c r="E43" s="195" t="s">
        <v>301</v>
      </c>
      <c r="F43" s="195"/>
      <c r="G43" s="195"/>
      <c r="H43" s="195"/>
      <c r="I43" s="196"/>
      <c r="J43" s="198"/>
      <c r="K43" s="199"/>
      <c r="L43" s="55"/>
      <c r="M43" s="56"/>
      <c r="N43" s="52"/>
      <c r="O43" s="52"/>
      <c r="P43" s="52"/>
      <c r="Q43" s="56"/>
      <c r="R43" s="36"/>
    </row>
    <row r="44" spans="1:18" s="1" customFormat="1" ht="13.5" customHeight="1">
      <c r="A44" s="25" t="s">
        <v>84</v>
      </c>
      <c r="B44" s="26"/>
      <c r="C44" s="26"/>
      <c r="D44" s="27">
        <v>47</v>
      </c>
      <c r="E44" s="28" t="str">
        <f>UPPER(IF($D44="","",VLOOKUP($D44,'[5]男單50'!$A$8:$P$70,2)))</f>
        <v>陳順東</v>
      </c>
      <c r="F44" s="26"/>
      <c r="G44" s="26"/>
      <c r="H44" s="26" t="str">
        <f>IF($D44="","",VLOOKUP($D44,'[5]男單50'!$A$8:$P$70,4))</f>
        <v>桃園市</v>
      </c>
      <c r="I44" s="108"/>
      <c r="J44" s="111"/>
      <c r="K44" s="63"/>
      <c r="L44" s="112" t="s">
        <v>68</v>
      </c>
      <c r="M44" s="113"/>
      <c r="N44" s="55">
        <f>UPPER(IF(OR(M44="a",M44="as"),L40,IF(OR(M44="b",M44="bs"),L48,)))</f>
      </c>
      <c r="O44" s="63"/>
      <c r="P44" s="52"/>
      <c r="Q44" s="56"/>
      <c r="R44" s="36"/>
    </row>
    <row r="45" spans="1:18" s="123" customFormat="1" ht="7.5" customHeight="1">
      <c r="A45" s="25"/>
      <c r="B45" s="83"/>
      <c r="C45" s="83"/>
      <c r="D45" s="83"/>
      <c r="E45" s="85"/>
      <c r="F45" s="83"/>
      <c r="G45" s="83"/>
      <c r="H45" s="83"/>
      <c r="I45" s="101"/>
      <c r="J45" s="55"/>
      <c r="K45" s="63"/>
      <c r="L45" s="193" t="s">
        <v>317</v>
      </c>
      <c r="M45" s="194"/>
      <c r="N45" s="114"/>
      <c r="O45" s="51"/>
      <c r="P45" s="63"/>
      <c r="Q45" s="56"/>
      <c r="R45" s="124"/>
    </row>
    <row r="46" spans="1:18" s="1" customFormat="1" ht="13.5" customHeight="1">
      <c r="A46" s="25" t="s">
        <v>85</v>
      </c>
      <c r="B46" s="26"/>
      <c r="C46" s="26"/>
      <c r="D46" s="27">
        <v>41</v>
      </c>
      <c r="E46" s="28" t="str">
        <f>UPPER(IF($D46="","",VLOOKUP($D46,'[5]男單50'!$A$8:$P$70,2)))</f>
        <v>吳仕傑</v>
      </c>
      <c r="F46" s="26"/>
      <c r="G46" s="26"/>
      <c r="H46" s="26" t="str">
        <f>IF($D46="","",VLOOKUP($D46,'[5]男單50'!$A$8:$P$70,4))</f>
        <v>宜蘭縣</v>
      </c>
      <c r="I46" s="108"/>
      <c r="J46" s="55">
        <f>UPPER(IF(OR(I48="a",I48="as"),E46,IF(OR(I48="b",I48="bs"),E48,)))</f>
      </c>
      <c r="K46" s="63"/>
      <c r="L46" s="193"/>
      <c r="M46" s="194"/>
      <c r="N46" s="111"/>
      <c r="O46" s="56"/>
      <c r="P46" s="52"/>
      <c r="Q46" s="56"/>
      <c r="R46" s="36"/>
    </row>
    <row r="47" spans="1:18" s="1" customFormat="1" ht="12" customHeight="1">
      <c r="A47" s="25"/>
      <c r="B47" s="103"/>
      <c r="C47" s="103"/>
      <c r="D47" s="103"/>
      <c r="E47" s="195" t="s">
        <v>302</v>
      </c>
      <c r="F47" s="195"/>
      <c r="G47" s="195"/>
      <c r="H47" s="195"/>
      <c r="I47" s="196"/>
      <c r="J47" s="114"/>
      <c r="K47" s="51"/>
      <c r="L47" s="115"/>
      <c r="M47" s="116"/>
      <c r="N47" s="55"/>
      <c r="O47" s="56"/>
      <c r="P47" s="52"/>
      <c r="Q47" s="56"/>
      <c r="R47" s="36"/>
    </row>
    <row r="48" spans="1:18" s="1" customFormat="1" ht="13.5" customHeight="1">
      <c r="A48" s="25" t="s">
        <v>86</v>
      </c>
      <c r="B48" s="26"/>
      <c r="C48" s="26">
        <v>16</v>
      </c>
      <c r="D48" s="27">
        <v>17</v>
      </c>
      <c r="E48" s="28" t="str">
        <f>UPPER(IF($D48="","",VLOOKUP($D48,'[5]男單50'!$A$8:$P$70,2)))</f>
        <v>何奇鍊</v>
      </c>
      <c r="F48" s="26"/>
      <c r="G48" s="26"/>
      <c r="H48" s="26" t="str">
        <f>IF($D48="","",VLOOKUP($D48,'[5]男單50'!$A$8:$P$70,4))</f>
        <v>台中市</v>
      </c>
      <c r="I48" s="117"/>
      <c r="J48" s="195" t="s">
        <v>311</v>
      </c>
      <c r="K48" s="196"/>
      <c r="L48" s="55">
        <f>UPPER(IF(OR(K48="a",K48="as"),J46,IF(OR(K48="b",K48="bs"),J48,)))</f>
      </c>
      <c r="M48" s="118"/>
      <c r="N48" s="52"/>
      <c r="O48" s="56"/>
      <c r="P48" s="52"/>
      <c r="Q48" s="56"/>
      <c r="R48" s="36"/>
    </row>
    <row r="49" spans="1:18" s="123" customFormat="1" ht="7.5" customHeight="1">
      <c r="A49" s="25"/>
      <c r="B49" s="83"/>
      <c r="C49" s="83"/>
      <c r="D49" s="83"/>
      <c r="E49" s="85"/>
      <c r="F49" s="83"/>
      <c r="G49" s="83"/>
      <c r="H49" s="83"/>
      <c r="I49" s="101"/>
      <c r="J49" s="193"/>
      <c r="K49" s="194"/>
      <c r="L49" s="114"/>
      <c r="M49" s="119"/>
      <c r="N49" s="63"/>
      <c r="O49" s="56"/>
      <c r="P49" s="63"/>
      <c r="Q49" s="56"/>
      <c r="R49" s="124"/>
    </row>
    <row r="50" spans="1:18" s="1" customFormat="1" ht="13.5" customHeight="1">
      <c r="A50" s="25" t="s">
        <v>87</v>
      </c>
      <c r="B50" s="26"/>
      <c r="C50" s="26"/>
      <c r="D50" s="27">
        <v>28</v>
      </c>
      <c r="E50" s="28" t="str">
        <f>UPPER(IF($D50="","",VLOOKUP($D50,'[5]男單50'!$A$8:$P$70,2)))</f>
        <v>林崇堅</v>
      </c>
      <c r="F50" s="26"/>
      <c r="G50" s="26"/>
      <c r="H50" s="26" t="str">
        <f>IF($D50="","",VLOOKUP($D50,'[5]男單50'!$A$8:$P$70,4))</f>
        <v>基隆市</v>
      </c>
      <c r="I50" s="108"/>
      <c r="J50" s="193"/>
      <c r="K50" s="194"/>
      <c r="L50" s="111"/>
      <c r="M50" s="63"/>
      <c r="N50" s="52"/>
      <c r="O50" s="56"/>
      <c r="P50" s="52"/>
      <c r="Q50" s="56"/>
      <c r="R50" s="36"/>
    </row>
    <row r="51" spans="1:18" s="1" customFormat="1" ht="12" customHeight="1">
      <c r="A51" s="25"/>
      <c r="B51" s="103"/>
      <c r="C51" s="103"/>
      <c r="D51" s="103"/>
      <c r="E51" s="195" t="s">
        <v>305</v>
      </c>
      <c r="F51" s="195"/>
      <c r="G51" s="195"/>
      <c r="H51" s="195"/>
      <c r="I51" s="196"/>
      <c r="J51" s="198"/>
      <c r="K51" s="199"/>
      <c r="L51" s="55"/>
      <c r="M51" s="63"/>
      <c r="N51" s="52"/>
      <c r="O51" s="56"/>
      <c r="P51" s="52"/>
      <c r="Q51" s="56"/>
      <c r="R51" s="36"/>
    </row>
    <row r="52" spans="1:18" s="1" customFormat="1" ht="13.5" customHeight="1">
      <c r="A52" s="25" t="s">
        <v>88</v>
      </c>
      <c r="B52" s="26">
        <v>13</v>
      </c>
      <c r="C52" s="26">
        <v>16</v>
      </c>
      <c r="D52" s="27">
        <v>13</v>
      </c>
      <c r="E52" s="28" t="str">
        <f>UPPER(IF($D52="","",VLOOKUP($D52,'[5]男單50'!$A$8:$P$70,2)))</f>
        <v>吳子揚</v>
      </c>
      <c r="F52" s="26"/>
      <c r="G52" s="26"/>
      <c r="H52" s="26" t="str">
        <f>IF($D52="","",VLOOKUP($D52,'[5]男單50'!$A$8:$P$70,4))</f>
        <v>台中市</v>
      </c>
      <c r="I52" s="108"/>
      <c r="J52" s="111"/>
      <c r="K52" s="52"/>
      <c r="L52" s="63"/>
      <c r="M52" s="121"/>
      <c r="N52" s="193" t="s">
        <v>320</v>
      </c>
      <c r="O52" s="194"/>
      <c r="P52" s="41">
        <f>UPPER(IF(OR(O52="a",O52="as"),N44,IF(OR(O52="b",O52="bs"),N60,)))</f>
      </c>
      <c r="Q52" s="62"/>
      <c r="R52" s="36"/>
    </row>
    <row r="53" spans="1:18" s="123" customFormat="1" ht="7.5" customHeight="1">
      <c r="A53" s="25"/>
      <c r="B53" s="83"/>
      <c r="C53" s="83"/>
      <c r="D53" s="83"/>
      <c r="E53" s="85"/>
      <c r="F53" s="83"/>
      <c r="G53" s="83"/>
      <c r="H53" s="83"/>
      <c r="I53" s="101"/>
      <c r="J53" s="55"/>
      <c r="K53" s="63"/>
      <c r="L53" s="63"/>
      <c r="M53" s="121"/>
      <c r="N53" s="193"/>
      <c r="O53" s="194"/>
      <c r="P53" s="55"/>
      <c r="Q53" s="63"/>
      <c r="R53" s="124"/>
    </row>
    <row r="54" spans="1:18" s="1" customFormat="1" ht="13.5" customHeight="1">
      <c r="A54" s="25" t="s">
        <v>89</v>
      </c>
      <c r="B54" s="26">
        <v>9</v>
      </c>
      <c r="C54" s="26">
        <v>11</v>
      </c>
      <c r="D54" s="27">
        <v>9</v>
      </c>
      <c r="E54" s="28" t="str">
        <f>UPPER(IF($D54="","",VLOOKUP($D54,'[5]男單50'!$A$8:$P$70,2)))</f>
        <v>吳聖欽</v>
      </c>
      <c r="F54" s="26"/>
      <c r="G54" s="26"/>
      <c r="H54" s="26" t="str">
        <f>IF($D54="","",VLOOKUP($D54,'[5]男單50'!$A$8:$P$70,4))</f>
        <v>高雄市</v>
      </c>
      <c r="I54" s="108"/>
      <c r="J54" s="55">
        <f>UPPER(IF(OR(I56="a",I56="as"),E54,IF(OR(I56="b",I56="bs"),E56,)))</f>
      </c>
      <c r="K54" s="63"/>
      <c r="L54" s="52"/>
      <c r="M54" s="52"/>
      <c r="N54" s="52"/>
      <c r="O54" s="56"/>
      <c r="P54" s="111"/>
      <c r="Q54" s="63"/>
      <c r="R54" s="36"/>
    </row>
    <row r="55" spans="1:18" s="1" customFormat="1" ht="12" customHeight="1">
      <c r="A55" s="25"/>
      <c r="B55" s="103"/>
      <c r="C55" s="103"/>
      <c r="D55" s="103"/>
      <c r="E55" s="110"/>
      <c r="F55" s="39"/>
      <c r="G55" s="39"/>
      <c r="H55" s="39"/>
      <c r="I55" s="40"/>
      <c r="J55" s="114"/>
      <c r="K55" s="51"/>
      <c r="L55" s="52"/>
      <c r="M55" s="52"/>
      <c r="N55" s="52"/>
      <c r="O55" s="56"/>
      <c r="P55" s="55"/>
      <c r="Q55" s="63"/>
      <c r="R55" s="36"/>
    </row>
    <row r="56" spans="1:18" s="1" customFormat="1" ht="13.5" customHeight="1">
      <c r="A56" s="25" t="s">
        <v>90</v>
      </c>
      <c r="B56" s="26"/>
      <c r="C56" s="26"/>
      <c r="D56" s="27"/>
      <c r="E56" s="28" t="s">
        <v>16</v>
      </c>
      <c r="F56" s="26"/>
      <c r="G56" s="26"/>
      <c r="H56" s="26">
        <f>IF($D56="","",VLOOKUP($D56,'[5]男單50'!$A$8:$P$70,4))</f>
      </c>
      <c r="I56" s="117"/>
      <c r="J56" s="195" t="s">
        <v>312</v>
      </c>
      <c r="K56" s="196"/>
      <c r="L56" s="41">
        <f>UPPER(IF(OR(K56="a",K56="as"),J54,IF(OR(K56="b",K56="bs"),J56,)))</f>
      </c>
      <c r="M56" s="51"/>
      <c r="N56" s="52"/>
      <c r="O56" s="56"/>
      <c r="P56" s="52"/>
      <c r="Q56" s="63"/>
      <c r="R56" s="36"/>
    </row>
    <row r="57" spans="1:18" s="123" customFormat="1" ht="7.5" customHeight="1">
      <c r="A57" s="25"/>
      <c r="B57" s="83"/>
      <c r="C57" s="83"/>
      <c r="D57" s="83"/>
      <c r="E57" s="85"/>
      <c r="F57" s="83"/>
      <c r="G57" s="83"/>
      <c r="H57" s="83"/>
      <c r="I57" s="101"/>
      <c r="J57" s="193"/>
      <c r="K57" s="194"/>
      <c r="L57" s="55"/>
      <c r="M57" s="63"/>
      <c r="N57" s="129"/>
      <c r="O57" s="56"/>
      <c r="P57" s="63"/>
      <c r="Q57" s="63"/>
      <c r="R57" s="124"/>
    </row>
    <row r="58" spans="1:18" s="1" customFormat="1" ht="13.5" customHeight="1">
      <c r="A58" s="25" t="s">
        <v>91</v>
      </c>
      <c r="B58" s="26"/>
      <c r="C58" s="26"/>
      <c r="D58" s="27">
        <v>46</v>
      </c>
      <c r="E58" s="28" t="str">
        <f>UPPER(IF($D58="","",VLOOKUP($D58,'[5]男單50'!$A$8:$P$70,2)))</f>
        <v>朱慧深</v>
      </c>
      <c r="F58" s="26"/>
      <c r="G58" s="26"/>
      <c r="H58" s="26" t="str">
        <f>IF($D58="","",VLOOKUP($D58,'[5]男單50'!$A$8:$P$70,4))</f>
        <v>桃園市</v>
      </c>
      <c r="I58" s="108"/>
      <c r="J58" s="193"/>
      <c r="K58" s="194"/>
      <c r="L58" s="111"/>
      <c r="M58" s="56"/>
      <c r="N58" s="52"/>
      <c r="O58" s="56"/>
      <c r="P58" s="52"/>
      <c r="Q58" s="63"/>
      <c r="R58" s="36"/>
    </row>
    <row r="59" spans="1:18" s="1" customFormat="1" ht="12" customHeight="1">
      <c r="A59" s="25"/>
      <c r="B59" s="103"/>
      <c r="C59" s="103"/>
      <c r="D59" s="103"/>
      <c r="E59" s="195" t="s">
        <v>303</v>
      </c>
      <c r="F59" s="195"/>
      <c r="G59" s="195"/>
      <c r="H59" s="195"/>
      <c r="I59" s="196"/>
      <c r="J59" s="198"/>
      <c r="K59" s="199"/>
      <c r="L59" s="55"/>
      <c r="M59" s="56"/>
      <c r="N59" s="52"/>
      <c r="O59" s="56"/>
      <c r="P59" s="52"/>
      <c r="Q59" s="63"/>
      <c r="R59" s="36"/>
    </row>
    <row r="60" spans="1:18" s="1" customFormat="1" ht="13.5" customHeight="1">
      <c r="A60" s="25" t="s">
        <v>92</v>
      </c>
      <c r="B60" s="26"/>
      <c r="C60" s="26"/>
      <c r="D60" s="27">
        <v>22</v>
      </c>
      <c r="E60" s="28" t="str">
        <f>UPPER(IF($D60="","",VLOOKUP($D60,'[5]男單50'!$A$8:$P$70,2)))</f>
        <v>張光輝</v>
      </c>
      <c r="F60" s="26"/>
      <c r="G60" s="26"/>
      <c r="H60" s="26" t="str">
        <f>IF($D60="","",VLOOKUP($D60,'[5]男單50'!$A$8:$P$70,4))</f>
        <v>台中市</v>
      </c>
      <c r="I60" s="108"/>
      <c r="J60" s="111"/>
      <c r="K60" s="63"/>
      <c r="L60" s="130"/>
      <c r="M60" s="113"/>
      <c r="N60" s="55">
        <f>UPPER(IF(OR(M60="a",M60="as"),L56,IF(OR(M60="b",M60="bs"),L64,)))</f>
      </c>
      <c r="O60" s="56"/>
      <c r="P60" s="52"/>
      <c r="Q60" s="63"/>
      <c r="R60" s="36"/>
    </row>
    <row r="61" spans="1:18" s="123" customFormat="1" ht="7.5" customHeight="1">
      <c r="A61" s="25"/>
      <c r="B61" s="83"/>
      <c r="C61" s="83"/>
      <c r="D61" s="83"/>
      <c r="E61" s="85"/>
      <c r="F61" s="83"/>
      <c r="G61" s="83"/>
      <c r="H61" s="83"/>
      <c r="I61" s="101"/>
      <c r="J61" s="55"/>
      <c r="K61" s="63"/>
      <c r="L61" s="193" t="s">
        <v>318</v>
      </c>
      <c r="M61" s="194"/>
      <c r="N61" s="114"/>
      <c r="O61" s="62"/>
      <c r="P61" s="63"/>
      <c r="Q61" s="63"/>
      <c r="R61" s="124"/>
    </row>
    <row r="62" spans="1:18" s="1" customFormat="1" ht="13.5" customHeight="1">
      <c r="A62" s="25" t="s">
        <v>93</v>
      </c>
      <c r="B62" s="26"/>
      <c r="C62" s="26"/>
      <c r="D62" s="27">
        <v>24</v>
      </c>
      <c r="E62" s="28" t="str">
        <f>UPPER(IF($D62="","",VLOOKUP($D62,'[5]男單50'!$A$8:$P$70,2)))</f>
        <v>劉瑞星</v>
      </c>
      <c r="F62" s="26"/>
      <c r="G62" s="26"/>
      <c r="H62" s="26" t="str">
        <f>IF($D62="","",VLOOKUP($D62,'[5]男單50'!$A$8:$P$70,4))</f>
        <v>彰化縣</v>
      </c>
      <c r="I62" s="108"/>
      <c r="J62" s="55">
        <f>UPPER(IF(OR(I64="a",I64="as"),E62,IF(OR(I64="b",I64="bs"),E64,)))</f>
      </c>
      <c r="K62" s="63"/>
      <c r="L62" s="193"/>
      <c r="M62" s="194"/>
      <c r="N62" s="111"/>
      <c r="O62" s="52"/>
      <c r="P62" s="52"/>
      <c r="Q62" s="52"/>
      <c r="R62" s="36"/>
    </row>
    <row r="63" spans="1:18" s="1" customFormat="1" ht="12" customHeight="1">
      <c r="A63" s="25"/>
      <c r="B63" s="103"/>
      <c r="C63" s="103"/>
      <c r="D63" s="103"/>
      <c r="E63" s="195" t="s">
        <v>306</v>
      </c>
      <c r="F63" s="195"/>
      <c r="G63" s="195"/>
      <c r="H63" s="195"/>
      <c r="I63" s="196"/>
      <c r="J63" s="114"/>
      <c r="K63" s="51"/>
      <c r="L63" s="115"/>
      <c r="M63" s="116"/>
      <c r="N63" s="55"/>
      <c r="O63" s="52"/>
      <c r="P63" s="52"/>
      <c r="Q63" s="52"/>
      <c r="R63" s="36"/>
    </row>
    <row r="64" spans="1:18" s="1" customFormat="1" ht="13.5" customHeight="1">
      <c r="A64" s="25" t="s">
        <v>94</v>
      </c>
      <c r="B64" s="26"/>
      <c r="C64" s="26">
        <v>30</v>
      </c>
      <c r="D64" s="27">
        <v>21</v>
      </c>
      <c r="E64" s="28" t="str">
        <f>UPPER(IF($D64="","",VLOOKUP($D64,'[5]男單50'!$A$8:$P$70,2)))</f>
        <v>林長寶</v>
      </c>
      <c r="F64" s="26"/>
      <c r="G64" s="26"/>
      <c r="H64" s="26" t="str">
        <f>IF($D64="","",VLOOKUP($D64,'[5]男單50'!$A$8:$P$70,4))</f>
        <v>高雄市</v>
      </c>
      <c r="I64" s="117"/>
      <c r="J64" s="195" t="s">
        <v>313</v>
      </c>
      <c r="K64" s="196"/>
      <c r="L64" s="55">
        <f>UPPER(IF(OR(K64="a",K64="as"),J62,IF(OR(K64="b",K64="bs"),J64,)))</f>
      </c>
      <c r="M64" s="118"/>
      <c r="N64" s="131"/>
      <c r="O64" s="132"/>
      <c r="P64" s="131"/>
      <c r="Q64" s="132"/>
      <c r="R64" s="36"/>
    </row>
    <row r="65" spans="1:18" s="123" customFormat="1" ht="7.5" customHeight="1">
      <c r="A65" s="25"/>
      <c r="B65" s="83"/>
      <c r="C65" s="83"/>
      <c r="D65" s="83"/>
      <c r="E65" s="85"/>
      <c r="F65" s="83"/>
      <c r="G65" s="83"/>
      <c r="H65" s="83"/>
      <c r="I65" s="101"/>
      <c r="J65" s="193"/>
      <c r="K65" s="194"/>
      <c r="L65" s="114"/>
      <c r="M65" s="119"/>
      <c r="N65" s="133"/>
      <c r="O65" s="134"/>
      <c r="P65" s="133"/>
      <c r="Q65" s="134"/>
      <c r="R65" s="124"/>
    </row>
    <row r="66" spans="1:18" s="1" customFormat="1" ht="13.5" customHeight="1">
      <c r="A66" s="25" t="s">
        <v>95</v>
      </c>
      <c r="B66" s="26">
        <f>IF($D66="","",VLOOKUP($D66,'[5]男單50'!$A$8:$P$70,15))</f>
      </c>
      <c r="C66" s="26">
        <f>IF($D66="","",VLOOKUP($D66,'[5]男單50'!$A$8:$P$70,16))</f>
      </c>
      <c r="D66" s="27"/>
      <c r="E66" s="28" t="s">
        <v>16</v>
      </c>
      <c r="F66" s="26"/>
      <c r="G66" s="26"/>
      <c r="H66" s="26">
        <f>IF($D66="","",VLOOKUP($D66,'[5]男單50'!$A$8:$P$70,4))</f>
      </c>
      <c r="I66" s="108"/>
      <c r="J66" s="193"/>
      <c r="K66" s="194"/>
      <c r="L66" s="111"/>
      <c r="M66" s="63"/>
      <c r="N66" s="135"/>
      <c r="O66" s="134"/>
      <c r="P66" s="131"/>
      <c r="Q66" s="132"/>
      <c r="R66" s="36"/>
    </row>
    <row r="67" spans="1:18" s="1" customFormat="1" ht="12" customHeight="1">
      <c r="A67" s="25"/>
      <c r="B67" s="103"/>
      <c r="C67" s="103"/>
      <c r="D67" s="103"/>
      <c r="E67" s="110"/>
      <c r="F67" s="39"/>
      <c r="G67" s="39"/>
      <c r="H67" s="39"/>
      <c r="I67" s="120"/>
      <c r="J67" s="198"/>
      <c r="K67" s="199"/>
      <c r="L67" s="55"/>
      <c r="M67" s="63"/>
      <c r="N67" s="135"/>
      <c r="O67" s="134"/>
      <c r="P67" s="131"/>
      <c r="Q67" s="132"/>
      <c r="R67" s="36"/>
    </row>
    <row r="68" spans="1:18" s="1" customFormat="1" ht="13.5" customHeight="1">
      <c r="A68" s="25" t="s">
        <v>96</v>
      </c>
      <c r="B68" s="26">
        <v>8</v>
      </c>
      <c r="C68" s="26">
        <v>9</v>
      </c>
      <c r="D68" s="27">
        <v>8</v>
      </c>
      <c r="E68" s="28" t="str">
        <f>UPPER(IF($D68="","",VLOOKUP($D68,'[5]男單50'!$A$8:$P$70,2)))</f>
        <v>楊銘財</v>
      </c>
      <c r="F68" s="26"/>
      <c r="G68" s="26"/>
      <c r="H68" s="26" t="str">
        <f>IF($D68="","",VLOOKUP($D68,'[5]男單50'!$A$8:$P$70,4))</f>
        <v>桃園市</v>
      </c>
      <c r="I68" s="108"/>
      <c r="J68" s="111"/>
      <c r="K68" s="52"/>
      <c r="L68" s="63"/>
      <c r="M68" s="136"/>
      <c r="N68" s="100"/>
      <c r="O68" s="101"/>
      <c r="P68" s="135"/>
      <c r="Q68" s="134"/>
      <c r="R68" s="36"/>
    </row>
    <row r="69" spans="1:18" s="1" customFormat="1" ht="13.5" customHeight="1">
      <c r="A69" s="25" t="s">
        <v>97</v>
      </c>
      <c r="B69" s="26">
        <v>5</v>
      </c>
      <c r="C69" s="26">
        <v>3</v>
      </c>
      <c r="D69" s="27">
        <v>5</v>
      </c>
      <c r="E69" s="28" t="str">
        <f>UPPER(IF($D69="","",VLOOKUP($D69,'[5]男單50'!$A$8:$P$70,2)))</f>
        <v>黃郁文</v>
      </c>
      <c r="F69" s="26"/>
      <c r="G69" s="26"/>
      <c r="H69" s="26" t="str">
        <f>IF($D69="","",VLOOKUP($D69,'[5]男單50'!$A$8:$P$70,4))</f>
        <v>桃園市</v>
      </c>
      <c r="I69" s="108"/>
      <c r="J69" s="55">
        <f>UPPER(IF(OR(I71="a",I71="as"),E69,IF(OR(I71="b",I71="bs"),E71,)))</f>
      </c>
      <c r="K69" s="63"/>
      <c r="L69" s="52"/>
      <c r="M69" s="137"/>
      <c r="N69" s="135"/>
      <c r="O69" s="134"/>
      <c r="P69" s="134"/>
      <c r="Q69" s="132"/>
      <c r="R69" s="36"/>
    </row>
    <row r="70" spans="1:18" s="1" customFormat="1" ht="11.25" customHeight="1">
      <c r="A70" s="25"/>
      <c r="B70" s="103"/>
      <c r="C70" s="103"/>
      <c r="D70" s="103"/>
      <c r="E70" s="110"/>
      <c r="F70" s="39"/>
      <c r="G70" s="39"/>
      <c r="H70" s="39"/>
      <c r="I70" s="40"/>
      <c r="J70" s="114"/>
      <c r="K70" s="51"/>
      <c r="L70" s="52"/>
      <c r="M70" s="137"/>
      <c r="N70" s="135"/>
      <c r="O70" s="134"/>
      <c r="P70" s="134"/>
      <c r="Q70" s="132"/>
      <c r="R70" s="36"/>
    </row>
    <row r="71" spans="1:18" s="1" customFormat="1" ht="13.5" customHeight="1">
      <c r="A71" s="25" t="s">
        <v>98</v>
      </c>
      <c r="B71" s="26">
        <f>IF($D71="","",VLOOKUP($D71,'[5]男單50'!$A$8:$P$70,15))</f>
      </c>
      <c r="C71" s="26">
        <f>IF($D71="","",VLOOKUP($D71,'[5]男單50'!$A$8:$P$70,16))</f>
      </c>
      <c r="D71" s="27"/>
      <c r="E71" s="28" t="s">
        <v>16</v>
      </c>
      <c r="F71" s="26">
        <f>IF($D71="","",VLOOKUP($D71,'[5]男單50'!$A$8:$P$70,3))</f>
      </c>
      <c r="G71" s="26"/>
      <c r="H71" s="26">
        <f>IF($D71="","",VLOOKUP($D71,'[5]男單50'!$A$8:$P$70,4))</f>
      </c>
      <c r="I71" s="117"/>
      <c r="J71" s="195" t="s">
        <v>333</v>
      </c>
      <c r="K71" s="196"/>
      <c r="L71" s="55">
        <f>UPPER(IF(OR(K71="a",K71="as"),J69,IF(OR(K71="b",K71="bs"),J71,)))</f>
      </c>
      <c r="M71" s="63"/>
      <c r="N71" s="132"/>
      <c r="O71" s="132"/>
      <c r="P71" s="132"/>
      <c r="Q71" s="132"/>
      <c r="R71" s="36"/>
    </row>
    <row r="72" spans="1:18" s="123" customFormat="1" ht="9.75" customHeight="1">
      <c r="A72" s="25"/>
      <c r="B72" s="83"/>
      <c r="C72" s="83"/>
      <c r="D72" s="83"/>
      <c r="E72" s="85"/>
      <c r="F72" s="83"/>
      <c r="G72" s="83"/>
      <c r="H72" s="83"/>
      <c r="I72" s="101"/>
      <c r="J72" s="193"/>
      <c r="K72" s="194"/>
      <c r="L72" s="114"/>
      <c r="M72" s="51"/>
      <c r="N72" s="134"/>
      <c r="O72" s="134"/>
      <c r="P72" s="134"/>
      <c r="Q72" s="134"/>
      <c r="R72" s="124"/>
    </row>
    <row r="73" spans="1:18" s="1" customFormat="1" ht="13.5" customHeight="1">
      <c r="A73" s="25" t="s">
        <v>99</v>
      </c>
      <c r="B73" s="26"/>
      <c r="C73" s="26"/>
      <c r="D73" s="27">
        <v>36</v>
      </c>
      <c r="E73" s="28" t="str">
        <f>UPPER(IF($D73="","",VLOOKUP($D73,'[5]男單50'!$A$8:$P$70,2)))</f>
        <v>康風都</v>
      </c>
      <c r="F73" s="26"/>
      <c r="G73" s="26"/>
      <c r="H73" s="26" t="str">
        <f>IF($D73="","",VLOOKUP($D73,'[5]男單50'!$A$8:$P$70,4))</f>
        <v>嘉義市</v>
      </c>
      <c r="I73" s="108"/>
      <c r="J73" s="193"/>
      <c r="K73" s="194"/>
      <c r="L73" s="111"/>
      <c r="M73" s="56"/>
      <c r="N73" s="132"/>
      <c r="O73" s="132"/>
      <c r="P73" s="132"/>
      <c r="Q73" s="132"/>
      <c r="R73" s="36"/>
    </row>
    <row r="74" spans="1:18" s="1" customFormat="1" ht="11.25" customHeight="1">
      <c r="A74" s="25"/>
      <c r="B74" s="103"/>
      <c r="C74" s="103"/>
      <c r="D74" s="103"/>
      <c r="E74" s="195" t="s">
        <v>321</v>
      </c>
      <c r="F74" s="195"/>
      <c r="G74" s="195"/>
      <c r="H74" s="195"/>
      <c r="I74" s="196"/>
      <c r="J74" s="198"/>
      <c r="K74" s="199"/>
      <c r="L74" s="55"/>
      <c r="M74" s="56"/>
      <c r="N74" s="132"/>
      <c r="O74" s="132"/>
      <c r="P74" s="132"/>
      <c r="Q74" s="132"/>
      <c r="R74" s="36"/>
    </row>
    <row r="75" spans="1:18" s="1" customFormat="1" ht="13.5" customHeight="1">
      <c r="A75" s="25" t="s">
        <v>100</v>
      </c>
      <c r="B75" s="26"/>
      <c r="C75" s="26"/>
      <c r="D75" s="27">
        <v>30</v>
      </c>
      <c r="E75" s="28" t="str">
        <f>UPPER(IF($D75="","",VLOOKUP($D75,'[5]男單50'!$A$8:$P$70,2)))</f>
        <v>林正愷</v>
      </c>
      <c r="F75" s="26"/>
      <c r="G75" s="26"/>
      <c r="H75" s="26" t="str">
        <f>IF($D75="","",VLOOKUP($D75,'[5]男單50'!$A$8:$P$70,4))</f>
        <v>台中市</v>
      </c>
      <c r="I75" s="108"/>
      <c r="J75" s="111"/>
      <c r="K75" s="63"/>
      <c r="L75" s="112" t="s">
        <v>68</v>
      </c>
      <c r="M75" s="113"/>
      <c r="N75" s="55">
        <f>UPPER(IF(OR(M75="a",M75="as"),L71,IF(OR(M75="b",M75="bs"),L79,)))</f>
      </c>
      <c r="O75" s="63"/>
      <c r="P75" s="52"/>
      <c r="Q75" s="52"/>
      <c r="R75" s="36"/>
    </row>
    <row r="76" spans="1:18" s="123" customFormat="1" ht="9.75" customHeight="1">
      <c r="A76" s="25"/>
      <c r="B76" s="83"/>
      <c r="C76" s="83"/>
      <c r="D76" s="83"/>
      <c r="E76" s="85"/>
      <c r="F76" s="83"/>
      <c r="G76" s="83"/>
      <c r="H76" s="83"/>
      <c r="I76" s="101"/>
      <c r="J76" s="55"/>
      <c r="K76" s="63"/>
      <c r="L76" s="193" t="s">
        <v>341</v>
      </c>
      <c r="M76" s="194"/>
      <c r="N76" s="114"/>
      <c r="O76" s="51"/>
      <c r="P76" s="63"/>
      <c r="Q76" s="63"/>
      <c r="R76" s="124"/>
    </row>
    <row r="77" spans="1:18" s="1" customFormat="1" ht="13.5" customHeight="1">
      <c r="A77" s="25" t="s">
        <v>101</v>
      </c>
      <c r="B77" s="26"/>
      <c r="C77" s="26"/>
      <c r="D77" s="27">
        <v>37</v>
      </c>
      <c r="E77" s="28" t="str">
        <f>UPPER(IF($D77="","",VLOOKUP($D77,'[5]男單50'!$A$8:$P$70,2)))</f>
        <v>翁聖欽</v>
      </c>
      <c r="F77" s="26"/>
      <c r="G77" s="26"/>
      <c r="H77" s="26" t="str">
        <f>IF($D77="","",VLOOKUP($D77,'[5]男單50'!$A$8:$P$70,4))</f>
        <v>台北市</v>
      </c>
      <c r="I77" s="108"/>
      <c r="J77" s="55">
        <f>UPPER(IF(OR(I79="a",I79="as"),E77,IF(OR(I79="b",I79="bs"),E79,)))</f>
      </c>
      <c r="K77" s="63"/>
      <c r="L77" s="193"/>
      <c r="M77" s="194"/>
      <c r="N77" s="111"/>
      <c r="O77" s="56"/>
      <c r="P77" s="52"/>
      <c r="Q77" s="52"/>
      <c r="R77" s="36"/>
    </row>
    <row r="78" spans="1:18" s="1" customFormat="1" ht="11.25" customHeight="1">
      <c r="A78" s="25"/>
      <c r="B78" s="103"/>
      <c r="C78" s="103"/>
      <c r="D78" s="103"/>
      <c r="E78" s="195" t="s">
        <v>322</v>
      </c>
      <c r="F78" s="195"/>
      <c r="G78" s="195"/>
      <c r="H78" s="195"/>
      <c r="I78" s="196"/>
      <c r="J78" s="114"/>
      <c r="K78" s="51"/>
      <c r="L78" s="115"/>
      <c r="M78" s="116"/>
      <c r="N78" s="55"/>
      <c r="O78" s="56"/>
      <c r="P78" s="52"/>
      <c r="Q78" s="52"/>
      <c r="R78" s="36"/>
    </row>
    <row r="79" spans="1:18" s="1" customFormat="1" ht="13.5" customHeight="1">
      <c r="A79" s="25" t="s">
        <v>102</v>
      </c>
      <c r="B79" s="26"/>
      <c r="C79" s="26"/>
      <c r="D79" s="27">
        <v>40</v>
      </c>
      <c r="E79" s="28" t="str">
        <f>UPPER(IF($D79="","",VLOOKUP($D79,'[5]男單50'!$A$8:$P$70,2)))</f>
        <v>張隆鎮</v>
      </c>
      <c r="F79" s="26"/>
      <c r="G79" s="26"/>
      <c r="H79" s="26" t="str">
        <f>IF($D79="","",VLOOKUP($D79,'[5]男單50'!$A$8:$P$70,4))</f>
        <v>台中市</v>
      </c>
      <c r="I79" s="117"/>
      <c r="J79" s="195" t="s">
        <v>334</v>
      </c>
      <c r="K79" s="196"/>
      <c r="L79" s="55">
        <f>UPPER(IF(OR(K79="a",K79="as"),J77,IF(OR(K79="b",K79="bs"),J79,)))</f>
      </c>
      <c r="M79" s="118"/>
      <c r="N79" s="52"/>
      <c r="O79" s="56"/>
      <c r="P79" s="52"/>
      <c r="Q79" s="52"/>
      <c r="R79" s="36"/>
    </row>
    <row r="80" spans="1:18" s="123" customFormat="1" ht="9.75" customHeight="1">
      <c r="A80" s="25"/>
      <c r="B80" s="83"/>
      <c r="C80" s="83"/>
      <c r="D80" s="83"/>
      <c r="E80" s="85"/>
      <c r="F80" s="83"/>
      <c r="G80" s="83"/>
      <c r="H80" s="83"/>
      <c r="I80" s="101"/>
      <c r="J80" s="193"/>
      <c r="K80" s="194"/>
      <c r="L80" s="114"/>
      <c r="M80" s="119"/>
      <c r="N80" s="63"/>
      <c r="O80" s="56"/>
      <c r="P80" s="63"/>
      <c r="Q80" s="63"/>
      <c r="R80" s="124"/>
    </row>
    <row r="81" spans="1:18" s="1" customFormat="1" ht="13.5" customHeight="1">
      <c r="A81" s="25" t="s">
        <v>103</v>
      </c>
      <c r="B81" s="26"/>
      <c r="C81" s="26"/>
      <c r="D81" s="27">
        <v>51</v>
      </c>
      <c r="E81" s="28" t="str">
        <f>UPPER(IF($D81="","",VLOOKUP($D81,'[5]男單50'!$A$8:$P$70,2)))</f>
        <v>陳海山</v>
      </c>
      <c r="F81" s="26"/>
      <c r="G81" s="26"/>
      <c r="H81" s="26" t="str">
        <f>IF($D81="","",VLOOKUP($D81,'[5]男單50'!$A$8:$P$70,4))</f>
        <v>新北市</v>
      </c>
      <c r="I81" s="108"/>
      <c r="J81" s="193"/>
      <c r="K81" s="194"/>
      <c r="L81" s="111"/>
      <c r="M81" s="63"/>
      <c r="N81" s="52"/>
      <c r="O81" s="56"/>
      <c r="P81" s="52"/>
      <c r="Q81" s="52"/>
      <c r="R81" s="36"/>
    </row>
    <row r="82" spans="1:18" s="1" customFormat="1" ht="11.25" customHeight="1">
      <c r="A82" s="25"/>
      <c r="B82" s="103"/>
      <c r="C82" s="103"/>
      <c r="D82" s="103"/>
      <c r="E82" s="195" t="s">
        <v>323</v>
      </c>
      <c r="F82" s="195"/>
      <c r="G82" s="195"/>
      <c r="H82" s="195"/>
      <c r="I82" s="196"/>
      <c r="J82" s="198"/>
      <c r="K82" s="199"/>
      <c r="L82" s="55"/>
      <c r="M82" s="63"/>
      <c r="N82" s="52"/>
      <c r="O82" s="56"/>
      <c r="P82" s="52"/>
      <c r="Q82" s="52"/>
      <c r="R82" s="36"/>
    </row>
    <row r="83" spans="1:18" s="1" customFormat="1" ht="13.5" customHeight="1">
      <c r="A83" s="25" t="s">
        <v>104</v>
      </c>
      <c r="B83" s="26">
        <v>11</v>
      </c>
      <c r="C83" s="26">
        <v>14</v>
      </c>
      <c r="D83" s="27">
        <v>11</v>
      </c>
      <c r="E83" s="28" t="str">
        <f>UPPER(IF($D83="","",VLOOKUP($D83,'[5]男單50'!$A$8:$P$70,2)))</f>
        <v>吳真彬</v>
      </c>
      <c r="F83" s="26"/>
      <c r="G83" s="26"/>
      <c r="H83" s="26" t="str">
        <f>IF($D83="","",VLOOKUP($D83,'[5]男單50'!$A$8:$P$70,4))</f>
        <v>台北市</v>
      </c>
      <c r="I83" s="108"/>
      <c r="J83" s="111"/>
      <c r="K83" s="52"/>
      <c r="L83" s="63"/>
      <c r="M83" s="121"/>
      <c r="N83" s="193" t="s">
        <v>345</v>
      </c>
      <c r="O83" s="194"/>
      <c r="P83" s="41">
        <f>UPPER(IF(OR(O83="a",O83="as"),N75,IF(OR(O83="b",O83="bs"),N91,)))</f>
      </c>
      <c r="Q83" s="51"/>
      <c r="R83" s="36"/>
    </row>
    <row r="84" spans="1:18" s="123" customFormat="1" ht="9.75" customHeight="1">
      <c r="A84" s="25"/>
      <c r="B84" s="83"/>
      <c r="C84" s="83"/>
      <c r="D84" s="83"/>
      <c r="E84" s="85"/>
      <c r="F84" s="83"/>
      <c r="G84" s="83"/>
      <c r="H84" s="83"/>
      <c r="I84" s="101"/>
      <c r="J84" s="55"/>
      <c r="K84" s="63"/>
      <c r="L84" s="63"/>
      <c r="M84" s="121"/>
      <c r="N84" s="193"/>
      <c r="O84" s="194"/>
      <c r="P84" s="55"/>
      <c r="Q84" s="53"/>
      <c r="R84" s="122"/>
    </row>
    <row r="85" spans="1:18" s="1" customFormat="1" ht="13.5" customHeight="1">
      <c r="A85" s="25" t="s">
        <v>105</v>
      </c>
      <c r="B85" s="26">
        <v>16</v>
      </c>
      <c r="C85" s="26">
        <v>16</v>
      </c>
      <c r="D85" s="27">
        <v>16</v>
      </c>
      <c r="E85" s="28" t="str">
        <f>UPPER(IF($D85="","",VLOOKUP($D85,'[5]男單50'!$A$8:$P$70,2)))</f>
        <v>張立志</v>
      </c>
      <c r="F85" s="26"/>
      <c r="G85" s="26"/>
      <c r="H85" s="26" t="str">
        <f>IF($D85="","",VLOOKUP($D85,'[5]男單50'!$A$8:$P$70,4))</f>
        <v>高雄市</v>
      </c>
      <c r="I85" s="108"/>
      <c r="J85" s="55">
        <f>UPPER(IF(OR(I87="a",I87="as"),E85,IF(OR(I87="b",I87="bs"),E87,)))</f>
      </c>
      <c r="K85" s="63"/>
      <c r="L85" s="52"/>
      <c r="M85" s="52"/>
      <c r="N85" s="52"/>
      <c r="O85" s="56"/>
      <c r="P85" s="111"/>
      <c r="Q85" s="56"/>
      <c r="R85" s="36"/>
    </row>
    <row r="86" spans="1:18" s="1" customFormat="1" ht="11.25" customHeight="1">
      <c r="A86" s="25"/>
      <c r="B86" s="103"/>
      <c r="C86" s="103"/>
      <c r="D86" s="103"/>
      <c r="E86" s="195" t="s">
        <v>324</v>
      </c>
      <c r="F86" s="195"/>
      <c r="G86" s="195"/>
      <c r="H86" s="195"/>
      <c r="I86" s="196"/>
      <c r="J86" s="114"/>
      <c r="K86" s="51"/>
      <c r="L86" s="52"/>
      <c r="M86" s="52"/>
      <c r="N86" s="52"/>
      <c r="O86" s="56"/>
      <c r="P86" s="55"/>
      <c r="Q86" s="56"/>
      <c r="R86" s="36"/>
    </row>
    <row r="87" spans="1:18" s="1" customFormat="1" ht="13.5" customHeight="1">
      <c r="A87" s="25" t="s">
        <v>106</v>
      </c>
      <c r="B87" s="26"/>
      <c r="C87" s="26"/>
      <c r="D87" s="27">
        <v>45</v>
      </c>
      <c r="E87" s="28" t="str">
        <f>UPPER(IF($D87="","",VLOOKUP($D87,'[5]男單50'!$A$8:$P$70,2)))</f>
        <v>黃欽詮</v>
      </c>
      <c r="F87" s="26"/>
      <c r="G87" s="26"/>
      <c r="H87" s="26" t="str">
        <f>IF($D87="","",VLOOKUP($D87,'[5]男單50'!$A$8:$P$70,4))</f>
        <v>南投縣</v>
      </c>
      <c r="I87" s="117"/>
      <c r="J87" s="195" t="s">
        <v>335</v>
      </c>
      <c r="K87" s="196"/>
      <c r="L87" s="55">
        <f>UPPER(IF(OR(K87="a",K87="as"),J85,IF(OR(K87="b",K87="bs"),J87,)))</f>
      </c>
      <c r="M87" s="63"/>
      <c r="N87" s="52"/>
      <c r="O87" s="56"/>
      <c r="P87" s="52"/>
      <c r="Q87" s="56"/>
      <c r="R87" s="36"/>
    </row>
    <row r="88" spans="1:18" s="123" customFormat="1" ht="9.75" customHeight="1">
      <c r="A88" s="25"/>
      <c r="B88" s="83"/>
      <c r="C88" s="83"/>
      <c r="D88" s="83"/>
      <c r="E88" s="85"/>
      <c r="F88" s="83"/>
      <c r="G88" s="83"/>
      <c r="H88" s="83"/>
      <c r="I88" s="101"/>
      <c r="J88" s="193"/>
      <c r="K88" s="194"/>
      <c r="L88" s="114"/>
      <c r="M88" s="51"/>
      <c r="N88" s="63"/>
      <c r="O88" s="56"/>
      <c r="P88" s="63"/>
      <c r="Q88" s="56"/>
      <c r="R88" s="124"/>
    </row>
    <row r="89" spans="1:18" s="1" customFormat="1" ht="13.5" customHeight="1">
      <c r="A89" s="25" t="s">
        <v>107</v>
      </c>
      <c r="B89" s="26"/>
      <c r="C89" s="26">
        <v>30</v>
      </c>
      <c r="D89" s="27">
        <v>19</v>
      </c>
      <c r="E89" s="138" t="str">
        <f>UPPER(IF($D89="","",VLOOKUP($D89,'[5]男單50'!$A$8:$P$70,2)))</f>
        <v>ROHAN THOMSON</v>
      </c>
      <c r="F89" s="26"/>
      <c r="G89" s="26"/>
      <c r="H89" s="26" t="str">
        <f>IF($D89="","",VLOOKUP($D89,'[5]男單50'!$A$8:$P$70,4))</f>
        <v>台中市</v>
      </c>
      <c r="I89" s="108"/>
      <c r="J89" s="193"/>
      <c r="K89" s="194"/>
      <c r="L89" s="111"/>
      <c r="M89" s="56"/>
      <c r="N89" s="52"/>
      <c r="O89" s="56"/>
      <c r="P89" s="52"/>
      <c r="Q89" s="56"/>
      <c r="R89" s="36"/>
    </row>
    <row r="90" spans="1:18" s="1" customFormat="1" ht="11.25" customHeight="1">
      <c r="A90" s="25"/>
      <c r="B90" s="103"/>
      <c r="C90" s="103"/>
      <c r="D90" s="103"/>
      <c r="E90" s="195" t="s">
        <v>325</v>
      </c>
      <c r="F90" s="195"/>
      <c r="G90" s="195"/>
      <c r="H90" s="195"/>
      <c r="I90" s="196"/>
      <c r="J90" s="198"/>
      <c r="K90" s="199"/>
      <c r="L90" s="55"/>
      <c r="M90" s="56"/>
      <c r="N90" s="52"/>
      <c r="O90" s="56"/>
      <c r="P90" s="52"/>
      <c r="Q90" s="56"/>
      <c r="R90" s="36"/>
    </row>
    <row r="91" spans="1:18" s="1" customFormat="1" ht="13.5" customHeight="1">
      <c r="A91" s="25" t="s">
        <v>108</v>
      </c>
      <c r="B91" s="26"/>
      <c r="C91" s="26"/>
      <c r="D91" s="27">
        <v>52</v>
      </c>
      <c r="E91" s="28" t="str">
        <f>UPPER(IF($D91="","",VLOOKUP($D91,'[5]男單50'!$A$8:$P$70,2)))</f>
        <v>周克中</v>
      </c>
      <c r="F91" s="26"/>
      <c r="G91" s="26"/>
      <c r="H91" s="26" t="str">
        <f>IF($D91="","",VLOOKUP($D91,'[5]男單50'!$A$8:$P$70,4))</f>
        <v>桃園市</v>
      </c>
      <c r="I91" s="108"/>
      <c r="J91" s="111"/>
      <c r="K91" s="63"/>
      <c r="L91" s="112" t="s">
        <v>68</v>
      </c>
      <c r="M91" s="113"/>
      <c r="N91" s="55">
        <f>UPPER(IF(OR(M91="a",M91="as"),L87,IF(OR(M91="b",M91="bs"),L95,)))</f>
      </c>
      <c r="O91" s="56"/>
      <c r="P91" s="52"/>
      <c r="Q91" s="56"/>
      <c r="R91" s="36"/>
    </row>
    <row r="92" spans="1:18" s="123" customFormat="1" ht="9.75" customHeight="1">
      <c r="A92" s="25"/>
      <c r="B92" s="83"/>
      <c r="C92" s="83"/>
      <c r="D92" s="83"/>
      <c r="E92" s="85"/>
      <c r="F92" s="83"/>
      <c r="G92" s="83"/>
      <c r="H92" s="83"/>
      <c r="I92" s="101"/>
      <c r="J92" s="55"/>
      <c r="K92" s="63"/>
      <c r="L92" s="193" t="s">
        <v>342</v>
      </c>
      <c r="M92" s="194"/>
      <c r="N92" s="114"/>
      <c r="O92" s="62"/>
      <c r="P92" s="63"/>
      <c r="Q92" s="56"/>
      <c r="R92" s="124"/>
    </row>
    <row r="93" spans="1:18" s="1" customFormat="1" ht="13.5" customHeight="1">
      <c r="A93" s="25" t="s">
        <v>109</v>
      </c>
      <c r="B93" s="26"/>
      <c r="C93" s="26"/>
      <c r="D93" s="27">
        <v>25</v>
      </c>
      <c r="E93" s="28" t="str">
        <f>UPPER(IF($D93="","",VLOOKUP($D93,'[5]男單50'!$A$8:$P$70,2)))</f>
        <v>鄭建俊</v>
      </c>
      <c r="F93" s="26"/>
      <c r="G93" s="26"/>
      <c r="H93" s="26" t="str">
        <f>IF($D93="","",VLOOKUP($D93,'[5]男單50'!$A$8:$P$70,4))</f>
        <v>桃園市</v>
      </c>
      <c r="I93" s="108"/>
      <c r="J93" s="55">
        <f>UPPER(IF(OR(I95="a",I95="as"),E93,IF(OR(I95="b",I95="bs"),E95,)))</f>
      </c>
      <c r="K93" s="63"/>
      <c r="L93" s="193"/>
      <c r="M93" s="194"/>
      <c r="N93" s="111"/>
      <c r="O93" s="52"/>
      <c r="P93" s="52"/>
      <c r="Q93" s="56"/>
      <c r="R93" s="36"/>
    </row>
    <row r="94" spans="1:18" s="1" customFormat="1" ht="11.25" customHeight="1">
      <c r="A94" s="25"/>
      <c r="B94" s="103"/>
      <c r="C94" s="103"/>
      <c r="D94" s="103"/>
      <c r="E94" s="195" t="s">
        <v>326</v>
      </c>
      <c r="F94" s="195"/>
      <c r="G94" s="195"/>
      <c r="H94" s="195"/>
      <c r="I94" s="196"/>
      <c r="J94" s="114"/>
      <c r="K94" s="51"/>
      <c r="L94" s="115"/>
      <c r="M94" s="116"/>
      <c r="N94" s="55"/>
      <c r="O94" s="52"/>
      <c r="P94" s="52"/>
      <c r="Q94" s="56"/>
      <c r="R94" s="36"/>
    </row>
    <row r="95" spans="1:18" s="1" customFormat="1" ht="13.5" customHeight="1">
      <c r="A95" s="25" t="s">
        <v>110</v>
      </c>
      <c r="B95" s="26"/>
      <c r="C95" s="26"/>
      <c r="D95" s="27">
        <v>26</v>
      </c>
      <c r="E95" s="28" t="str">
        <f>UPPER(IF($D95="","",VLOOKUP($D95,'[5]男單50'!$A$8:$P$70,2)))</f>
        <v>林怡志</v>
      </c>
      <c r="F95" s="26"/>
      <c r="G95" s="26"/>
      <c r="H95" s="26" t="str">
        <f>IF($D95="","",VLOOKUP($D95,'[5]男單50'!$A$8:$P$70,4))</f>
        <v>屏東縣</v>
      </c>
      <c r="I95" s="117"/>
      <c r="J95" s="195" t="s">
        <v>336</v>
      </c>
      <c r="K95" s="196"/>
      <c r="L95" s="55">
        <f>UPPER(IF(OR(K95="a",K95="as"),J93,IF(OR(K95="b",K95="bs"),J95,)))</f>
      </c>
      <c r="M95" s="118"/>
      <c r="N95" s="52"/>
      <c r="O95" s="52"/>
      <c r="P95" s="52"/>
      <c r="Q95" s="56"/>
      <c r="R95" s="36"/>
    </row>
    <row r="96" spans="1:18" s="123" customFormat="1" ht="9.75" customHeight="1">
      <c r="A96" s="25"/>
      <c r="B96" s="83"/>
      <c r="C96" s="83"/>
      <c r="D96" s="83"/>
      <c r="E96" s="85"/>
      <c r="F96" s="83"/>
      <c r="G96" s="83"/>
      <c r="H96" s="83"/>
      <c r="I96" s="101"/>
      <c r="J96" s="193"/>
      <c r="K96" s="194"/>
      <c r="L96" s="114"/>
      <c r="M96" s="119"/>
      <c r="N96" s="63"/>
      <c r="O96" s="63"/>
      <c r="P96" s="63"/>
      <c r="Q96" s="56"/>
      <c r="R96" s="124"/>
    </row>
    <row r="97" spans="1:18" s="1" customFormat="1" ht="13.5" customHeight="1">
      <c r="A97" s="25" t="s">
        <v>111</v>
      </c>
      <c r="B97" s="26">
        <f>IF($D97="","",VLOOKUP($D97,'[5]男單50'!$A$8:$P$70,15))</f>
      </c>
      <c r="C97" s="26">
        <f>IF($D97="","",VLOOKUP($D97,'[5]男單50'!$A$8:$P$70,16))</f>
      </c>
      <c r="D97" s="27"/>
      <c r="E97" s="28" t="s">
        <v>16</v>
      </c>
      <c r="F97" s="26"/>
      <c r="G97" s="26"/>
      <c r="H97" s="26">
        <f>IF($D97="","",VLOOKUP($D97,'[5]男單50'!$A$8:$P$70,4))</f>
      </c>
      <c r="I97" s="108"/>
      <c r="J97" s="193"/>
      <c r="K97" s="194"/>
      <c r="L97" s="111"/>
      <c r="M97" s="63"/>
      <c r="N97" s="52"/>
      <c r="O97" s="52"/>
      <c r="P97" s="52"/>
      <c r="Q97" s="56"/>
      <c r="R97" s="36"/>
    </row>
    <row r="98" spans="1:18" s="1" customFormat="1" ht="11.25" customHeight="1">
      <c r="A98" s="25"/>
      <c r="B98" s="103"/>
      <c r="C98" s="103"/>
      <c r="D98" s="103"/>
      <c r="E98" s="110"/>
      <c r="F98" s="39"/>
      <c r="G98" s="39"/>
      <c r="H98" s="39"/>
      <c r="I98" s="40"/>
      <c r="J98" s="198"/>
      <c r="K98" s="199"/>
      <c r="L98" s="55"/>
      <c r="M98" s="63"/>
      <c r="N98" s="52"/>
      <c r="O98" s="52"/>
      <c r="P98" s="193" t="s">
        <v>517</v>
      </c>
      <c r="Q98" s="194"/>
      <c r="R98" s="36"/>
    </row>
    <row r="99" spans="1:18" s="1" customFormat="1" ht="13.5" customHeight="1">
      <c r="A99" s="25" t="s">
        <v>112</v>
      </c>
      <c r="B99" s="26">
        <v>3</v>
      </c>
      <c r="C99" s="26">
        <v>3</v>
      </c>
      <c r="D99" s="27">
        <v>3</v>
      </c>
      <c r="E99" s="28" t="str">
        <f>UPPER(IF($D99="","",VLOOKUP($D99,'[5]男單50'!$A$8:$P$70,2)))</f>
        <v>葉日煌</v>
      </c>
      <c r="F99" s="26"/>
      <c r="G99" s="26"/>
      <c r="H99" s="26" t="str">
        <f>IF($D99="","",VLOOKUP($D99,'[5]男單50'!$A$8:$P$70,4))</f>
        <v>新竹市</v>
      </c>
      <c r="I99" s="108"/>
      <c r="J99" s="111"/>
      <c r="K99" s="52"/>
      <c r="L99" s="63"/>
      <c r="M99" s="121"/>
      <c r="N99" s="125"/>
      <c r="O99" s="126"/>
      <c r="P99" s="198"/>
      <c r="Q99" s="199"/>
      <c r="R99" s="36"/>
    </row>
    <row r="100" spans="1:18" s="123" customFormat="1" ht="9.75" customHeight="1">
      <c r="A100" s="25"/>
      <c r="B100" s="83"/>
      <c r="C100" s="83"/>
      <c r="D100" s="83"/>
      <c r="E100" s="85"/>
      <c r="F100" s="83"/>
      <c r="G100" s="83"/>
      <c r="H100" s="83"/>
      <c r="I100" s="101"/>
      <c r="J100" s="55"/>
      <c r="K100" s="63"/>
      <c r="L100" s="63"/>
      <c r="M100" s="121"/>
      <c r="N100" s="125"/>
      <c r="O100" s="127"/>
      <c r="P100" s="55"/>
      <c r="Q100" s="128"/>
      <c r="R100" s="124"/>
    </row>
    <row r="101" spans="1:18" s="1" customFormat="1" ht="13.5" customHeight="1">
      <c r="A101" s="25" t="s">
        <v>113</v>
      </c>
      <c r="B101" s="26">
        <v>7</v>
      </c>
      <c r="C101" s="26">
        <v>7</v>
      </c>
      <c r="D101" s="27">
        <v>7</v>
      </c>
      <c r="E101" s="28" t="str">
        <f>UPPER(IF($D101="","",VLOOKUP($D101,'[5]男單50'!$A$8:$P$70,2)))</f>
        <v>謝慶堂</v>
      </c>
      <c r="F101" s="26"/>
      <c r="G101" s="26"/>
      <c r="H101" s="26" t="str">
        <f>IF($D101="","",VLOOKUP($D101,'[5]男單50'!$A$8:$P$70,4))</f>
        <v>高雄市</v>
      </c>
      <c r="I101" s="108"/>
      <c r="J101" s="55">
        <f>UPPER(IF(OR(I103="a",I103="as"),E101,IF(OR(I103="b",I103="bs"),E103,)))</f>
      </c>
      <c r="K101" s="63"/>
      <c r="L101" s="52"/>
      <c r="M101" s="52"/>
      <c r="N101" s="112" t="s">
        <v>68</v>
      </c>
      <c r="O101" s="101"/>
      <c r="P101" s="55"/>
      <c r="Q101" s="58"/>
      <c r="R101" s="36"/>
    </row>
    <row r="102" spans="1:18" s="1" customFormat="1" ht="11.25" customHeight="1">
      <c r="A102" s="25"/>
      <c r="B102" s="103"/>
      <c r="C102" s="103"/>
      <c r="D102" s="103"/>
      <c r="E102" s="110"/>
      <c r="F102" s="39"/>
      <c r="G102" s="39"/>
      <c r="H102" s="39"/>
      <c r="I102" s="40"/>
      <c r="J102" s="114"/>
      <c r="K102" s="51"/>
      <c r="L102" s="52"/>
      <c r="M102" s="52"/>
      <c r="N102" s="112"/>
      <c r="O102" s="101"/>
      <c r="P102" s="55"/>
      <c r="Q102" s="58"/>
      <c r="R102" s="36"/>
    </row>
    <row r="103" spans="1:18" s="1" customFormat="1" ht="13.5" customHeight="1">
      <c r="A103" s="25" t="s">
        <v>114</v>
      </c>
      <c r="B103" s="26">
        <f>IF($D103="","",VLOOKUP($D103,'[5]男單50'!$A$8:$P$70,15))</f>
      </c>
      <c r="C103" s="26">
        <f>IF($D103="","",VLOOKUP($D103,'[5]男單50'!$A$8:$P$70,16))</f>
      </c>
      <c r="D103" s="27"/>
      <c r="E103" s="28" t="s">
        <v>16</v>
      </c>
      <c r="F103" s="26"/>
      <c r="G103" s="26"/>
      <c r="H103" s="26">
        <f>IF($D103="","",VLOOKUP($D103,'[5]男單50'!$A$8:$P$70,4))</f>
      </c>
      <c r="I103" s="117"/>
      <c r="J103" s="195" t="s">
        <v>337</v>
      </c>
      <c r="K103" s="196"/>
      <c r="L103" s="55">
        <f>UPPER(IF(OR(K103="a",K103="as"),J101,IF(OR(K103="b",K103="bs"),J103,)))</f>
      </c>
      <c r="M103" s="63"/>
      <c r="N103" s="52"/>
      <c r="O103" s="52"/>
      <c r="P103" s="52"/>
      <c r="Q103" s="56"/>
      <c r="R103" s="36"/>
    </row>
    <row r="104" spans="1:18" s="123" customFormat="1" ht="9.75" customHeight="1">
      <c r="A104" s="25"/>
      <c r="B104" s="83"/>
      <c r="C104" s="83"/>
      <c r="D104" s="83"/>
      <c r="E104" s="85"/>
      <c r="F104" s="83"/>
      <c r="G104" s="83"/>
      <c r="H104" s="83"/>
      <c r="I104" s="101"/>
      <c r="J104" s="193"/>
      <c r="K104" s="194"/>
      <c r="L104" s="114"/>
      <c r="M104" s="51"/>
      <c r="N104" s="63"/>
      <c r="O104" s="63"/>
      <c r="P104" s="63"/>
      <c r="Q104" s="56"/>
      <c r="R104" s="124"/>
    </row>
    <row r="105" spans="1:18" s="1" customFormat="1" ht="13.5" customHeight="1">
      <c r="A105" s="25" t="s">
        <v>115</v>
      </c>
      <c r="B105" s="26"/>
      <c r="C105" s="26"/>
      <c r="D105" s="27">
        <v>32</v>
      </c>
      <c r="E105" s="28" t="str">
        <f>UPPER(IF($D105="","",VLOOKUP($D105,'[5]男單50'!$A$8:$P$70,2)))</f>
        <v>楊政忠</v>
      </c>
      <c r="F105" s="26"/>
      <c r="G105" s="26"/>
      <c r="H105" s="26" t="str">
        <f>IF($D105="","",VLOOKUP($D105,'[5]男單50'!$A$8:$P$70,4))</f>
        <v>台中市</v>
      </c>
      <c r="I105" s="108"/>
      <c r="J105" s="193"/>
      <c r="K105" s="194"/>
      <c r="L105" s="111"/>
      <c r="M105" s="56"/>
      <c r="N105" s="52"/>
      <c r="O105" s="52"/>
      <c r="P105" s="52"/>
      <c r="Q105" s="56"/>
      <c r="R105" s="36"/>
    </row>
    <row r="106" spans="1:18" s="1" customFormat="1" ht="11.25" customHeight="1">
      <c r="A106" s="25"/>
      <c r="B106" s="103"/>
      <c r="C106" s="103"/>
      <c r="D106" s="103"/>
      <c r="E106" s="195" t="s">
        <v>327</v>
      </c>
      <c r="F106" s="195"/>
      <c r="G106" s="195"/>
      <c r="H106" s="195"/>
      <c r="I106" s="196"/>
      <c r="J106" s="198"/>
      <c r="K106" s="199"/>
      <c r="L106" s="55"/>
      <c r="M106" s="56"/>
      <c r="N106" s="52"/>
      <c r="O106" s="52"/>
      <c r="P106" s="52"/>
      <c r="Q106" s="56"/>
      <c r="R106" s="36"/>
    </row>
    <row r="107" spans="1:18" s="1" customFormat="1" ht="13.5" customHeight="1">
      <c r="A107" s="25" t="s">
        <v>116</v>
      </c>
      <c r="B107" s="26"/>
      <c r="C107" s="26"/>
      <c r="D107" s="27">
        <v>38</v>
      </c>
      <c r="E107" s="28" t="str">
        <f>UPPER(IF($D107="","",VLOOKUP($D107,'[5]男單50'!$A$8:$P$70,2)))</f>
        <v>張德山</v>
      </c>
      <c r="F107" s="26"/>
      <c r="G107" s="26"/>
      <c r="H107" s="26" t="str">
        <f>IF($D107="","",VLOOKUP($D107,'[5]男單50'!$A$8:$P$70,4))</f>
        <v>台北市</v>
      </c>
      <c r="I107" s="108"/>
      <c r="J107" s="111"/>
      <c r="K107" s="63"/>
      <c r="L107" s="112" t="s">
        <v>68</v>
      </c>
      <c r="M107" s="113"/>
      <c r="N107" s="55">
        <f>UPPER(IF(OR(M107="a",M107="as"),L103,IF(OR(M107="b",M107="bs"),L111,)))</f>
      </c>
      <c r="O107" s="63"/>
      <c r="P107" s="52"/>
      <c r="Q107" s="56"/>
      <c r="R107" s="36"/>
    </row>
    <row r="108" spans="1:18" s="123" customFormat="1" ht="9.75" customHeight="1">
      <c r="A108" s="25"/>
      <c r="B108" s="83"/>
      <c r="C108" s="83"/>
      <c r="D108" s="83"/>
      <c r="E108" s="85"/>
      <c r="F108" s="83"/>
      <c r="G108" s="83"/>
      <c r="H108" s="83"/>
      <c r="I108" s="101"/>
      <c r="J108" s="55"/>
      <c r="K108" s="63"/>
      <c r="L108" s="193" t="s">
        <v>343</v>
      </c>
      <c r="M108" s="194"/>
      <c r="N108" s="114"/>
      <c r="O108" s="51"/>
      <c r="P108" s="63"/>
      <c r="Q108" s="56"/>
      <c r="R108" s="124"/>
    </row>
    <row r="109" spans="1:18" s="1" customFormat="1" ht="13.5" customHeight="1">
      <c r="A109" s="25" t="s">
        <v>117</v>
      </c>
      <c r="B109" s="26"/>
      <c r="C109" s="26"/>
      <c r="D109" s="27">
        <v>23</v>
      </c>
      <c r="E109" s="28" t="str">
        <f>UPPER(IF($D109="","",VLOOKUP($D109,'[5]男單50'!$A$8:$P$70,2)))</f>
        <v>郭權財</v>
      </c>
      <c r="F109" s="26"/>
      <c r="G109" s="26"/>
      <c r="H109" s="26" t="str">
        <f>IF($D109="","",VLOOKUP($D109,'[5]男單50'!$A$8:$P$70,4))</f>
        <v>台中市</v>
      </c>
      <c r="I109" s="108"/>
      <c r="J109" s="55">
        <f>UPPER(IF(OR(I111="a",I111="as"),E109,IF(OR(I111="b",I111="bs"),E111,)))</f>
      </c>
      <c r="K109" s="63"/>
      <c r="L109" s="193"/>
      <c r="M109" s="194"/>
      <c r="N109" s="111"/>
      <c r="O109" s="56"/>
      <c r="P109" s="52"/>
      <c r="Q109" s="56"/>
      <c r="R109" s="36"/>
    </row>
    <row r="110" spans="1:18" s="1" customFormat="1" ht="11.25" customHeight="1">
      <c r="A110" s="25"/>
      <c r="B110" s="103"/>
      <c r="C110" s="103"/>
      <c r="D110" s="103"/>
      <c r="E110" s="195" t="s">
        <v>328</v>
      </c>
      <c r="F110" s="195"/>
      <c r="G110" s="195"/>
      <c r="H110" s="195"/>
      <c r="I110" s="196"/>
      <c r="J110" s="114"/>
      <c r="K110" s="51"/>
      <c r="L110" s="115"/>
      <c r="M110" s="116"/>
      <c r="N110" s="55"/>
      <c r="O110" s="56"/>
      <c r="P110" s="52"/>
      <c r="Q110" s="56"/>
      <c r="R110" s="36"/>
    </row>
    <row r="111" spans="1:18" s="1" customFormat="1" ht="13.5" customHeight="1">
      <c r="A111" s="25" t="s">
        <v>118</v>
      </c>
      <c r="B111" s="26"/>
      <c r="C111" s="26"/>
      <c r="D111" s="27">
        <v>35</v>
      </c>
      <c r="E111" s="28" t="str">
        <f>UPPER(IF($D111="","",VLOOKUP($D111,'[5]男單50'!$A$8:$P$70,2)))</f>
        <v>温瑞鏞</v>
      </c>
      <c r="F111" s="26"/>
      <c r="G111" s="26"/>
      <c r="H111" s="26" t="str">
        <f>IF($D111="","",VLOOKUP($D111,'[5]男單50'!$A$8:$P$70,4))</f>
        <v>新竹市</v>
      </c>
      <c r="I111" s="117"/>
      <c r="J111" s="195" t="s">
        <v>338</v>
      </c>
      <c r="K111" s="196"/>
      <c r="L111" s="55">
        <f>UPPER(IF(OR(K111="a",K111="as"),J109,IF(OR(K111="b",K111="bs"),J111,)))</f>
      </c>
      <c r="M111" s="118"/>
      <c r="N111" s="52"/>
      <c r="O111" s="56"/>
      <c r="P111" s="52"/>
      <c r="Q111" s="56"/>
      <c r="R111" s="36"/>
    </row>
    <row r="112" spans="1:18" s="123" customFormat="1" ht="9.75" customHeight="1">
      <c r="A112" s="25"/>
      <c r="B112" s="83"/>
      <c r="C112" s="83"/>
      <c r="D112" s="83"/>
      <c r="E112" s="85"/>
      <c r="F112" s="83"/>
      <c r="G112" s="83"/>
      <c r="H112" s="83"/>
      <c r="I112" s="101"/>
      <c r="J112" s="193"/>
      <c r="K112" s="194"/>
      <c r="L112" s="114"/>
      <c r="M112" s="119"/>
      <c r="N112" s="63"/>
      <c r="O112" s="56"/>
      <c r="P112" s="63"/>
      <c r="Q112" s="56"/>
      <c r="R112" s="124"/>
    </row>
    <row r="113" spans="1:18" s="1" customFormat="1" ht="13.5" customHeight="1">
      <c r="A113" s="25" t="s">
        <v>119</v>
      </c>
      <c r="B113" s="26"/>
      <c r="C113" s="26"/>
      <c r="D113" s="27">
        <v>29</v>
      </c>
      <c r="E113" s="28" t="str">
        <f>UPPER(IF($D113="","",VLOOKUP($D113,'[5]男單50'!$A$8:$P$70,2)))</f>
        <v>潘明清</v>
      </c>
      <c r="F113" s="26"/>
      <c r="G113" s="26"/>
      <c r="H113" s="26" t="str">
        <f>IF($D113="","",VLOOKUP($D113,'[5]男單50'!$A$8:$P$70,4))</f>
        <v>台南市</v>
      </c>
      <c r="I113" s="108"/>
      <c r="J113" s="193"/>
      <c r="K113" s="194"/>
      <c r="L113" s="111"/>
      <c r="M113" s="63"/>
      <c r="N113" s="52"/>
      <c r="O113" s="56"/>
      <c r="P113" s="52"/>
      <c r="Q113" s="56"/>
      <c r="R113" s="36"/>
    </row>
    <row r="114" spans="1:18" s="1" customFormat="1" ht="11.25" customHeight="1">
      <c r="A114" s="25"/>
      <c r="B114" s="103"/>
      <c r="C114" s="103"/>
      <c r="D114" s="103"/>
      <c r="E114" s="195" t="s">
        <v>329</v>
      </c>
      <c r="F114" s="195"/>
      <c r="G114" s="195"/>
      <c r="H114" s="195"/>
      <c r="I114" s="196"/>
      <c r="J114" s="198"/>
      <c r="K114" s="199"/>
      <c r="L114" s="55"/>
      <c r="M114" s="63"/>
      <c r="N114" s="52"/>
      <c r="O114" s="56"/>
      <c r="P114" s="52"/>
      <c r="Q114" s="56"/>
      <c r="R114" s="36"/>
    </row>
    <row r="115" spans="1:18" s="1" customFormat="1" ht="13.5" customHeight="1">
      <c r="A115" s="25" t="s">
        <v>120</v>
      </c>
      <c r="B115" s="26">
        <v>10</v>
      </c>
      <c r="C115" s="26">
        <v>12</v>
      </c>
      <c r="D115" s="27">
        <v>10</v>
      </c>
      <c r="E115" s="28" t="str">
        <f>UPPER(IF($D115="","",VLOOKUP($D115,'[5]男單50'!$A$8:$P$70,2)))</f>
        <v>陳宜胤</v>
      </c>
      <c r="F115" s="26"/>
      <c r="G115" s="26"/>
      <c r="H115" s="26" t="str">
        <f>IF($D115="","",VLOOKUP($D115,'[5]男單50'!$A$8:$P$70,4))</f>
        <v>台北市</v>
      </c>
      <c r="I115" s="108"/>
      <c r="J115" s="111"/>
      <c r="K115" s="52"/>
      <c r="L115" s="63"/>
      <c r="M115" s="121"/>
      <c r="N115" s="193" t="s">
        <v>346</v>
      </c>
      <c r="O115" s="194"/>
      <c r="P115" s="41">
        <f>UPPER(IF(OR(O115="a",O115="as"),N107,IF(OR(O115="b",O115="bs"),N123,)))</f>
      </c>
      <c r="Q115" s="62"/>
      <c r="R115" s="36"/>
    </row>
    <row r="116" spans="1:18" s="123" customFormat="1" ht="9.75" customHeight="1">
      <c r="A116" s="25"/>
      <c r="B116" s="83"/>
      <c r="C116" s="83"/>
      <c r="D116" s="83"/>
      <c r="E116" s="85"/>
      <c r="F116" s="83"/>
      <c r="G116" s="83"/>
      <c r="H116" s="83"/>
      <c r="I116" s="101"/>
      <c r="J116" s="55"/>
      <c r="K116" s="63"/>
      <c r="L116" s="63"/>
      <c r="M116" s="121"/>
      <c r="N116" s="193"/>
      <c r="O116" s="194"/>
      <c r="P116" s="55"/>
      <c r="Q116" s="63"/>
      <c r="R116" s="124"/>
    </row>
    <row r="117" spans="1:18" s="1" customFormat="1" ht="13.5" customHeight="1">
      <c r="A117" s="25" t="s">
        <v>121</v>
      </c>
      <c r="B117" s="26">
        <v>15</v>
      </c>
      <c r="C117" s="26">
        <v>16</v>
      </c>
      <c r="D117" s="27">
        <v>15</v>
      </c>
      <c r="E117" s="28" t="str">
        <f>UPPER(IF($D117="","",VLOOKUP($D117,'[5]男單50'!$A$8:$P$70,2)))</f>
        <v>林國雄</v>
      </c>
      <c r="F117" s="26"/>
      <c r="G117" s="26"/>
      <c r="H117" s="26" t="str">
        <f>IF($D117="","",VLOOKUP($D117,'[5]男單50'!$A$8:$P$70,4))</f>
        <v>嘉義市</v>
      </c>
      <c r="I117" s="108"/>
      <c r="J117" s="55">
        <f>UPPER(IF(OR(I119="a",I119="as"),E117,IF(OR(I119="b",I119="bs"),E119,)))</f>
      </c>
      <c r="K117" s="63"/>
      <c r="L117" s="52"/>
      <c r="M117" s="52"/>
      <c r="N117" s="52"/>
      <c r="O117" s="56"/>
      <c r="P117" s="111"/>
      <c r="Q117" s="63"/>
      <c r="R117" s="36"/>
    </row>
    <row r="118" spans="1:18" s="1" customFormat="1" ht="11.25" customHeight="1">
      <c r="A118" s="25"/>
      <c r="B118" s="103"/>
      <c r="C118" s="103"/>
      <c r="D118" s="103"/>
      <c r="E118" s="195" t="s">
        <v>330</v>
      </c>
      <c r="F118" s="195"/>
      <c r="G118" s="195"/>
      <c r="H118" s="195"/>
      <c r="I118" s="196"/>
      <c r="J118" s="114"/>
      <c r="K118" s="51"/>
      <c r="L118" s="52"/>
      <c r="M118" s="52"/>
      <c r="N118" s="52"/>
      <c r="O118" s="56"/>
      <c r="P118" s="55"/>
      <c r="Q118" s="63"/>
      <c r="R118" s="36"/>
    </row>
    <row r="119" spans="1:18" s="1" customFormat="1" ht="13.5" customHeight="1">
      <c r="A119" s="25" t="s">
        <v>122</v>
      </c>
      <c r="B119" s="26"/>
      <c r="C119" s="26"/>
      <c r="D119" s="27">
        <v>31</v>
      </c>
      <c r="E119" s="28" t="str">
        <f>UPPER(IF($D119="","",VLOOKUP($D119,'[5]男單50'!$A$8:$P$70,2)))</f>
        <v>林玄達</v>
      </c>
      <c r="F119" s="26"/>
      <c r="G119" s="26"/>
      <c r="H119" s="26" t="str">
        <f>IF($D119="","",VLOOKUP($D119,'[5]男單50'!$A$8:$P$70,4))</f>
        <v>台中市</v>
      </c>
      <c r="I119" s="117"/>
      <c r="J119" s="195" t="s">
        <v>339</v>
      </c>
      <c r="K119" s="196"/>
      <c r="L119" s="55">
        <f>UPPER(IF(OR(K119="a",K119="as"),J117,IF(OR(K119="b",K119="bs"),J119,)))</f>
      </c>
      <c r="M119" s="63"/>
      <c r="N119" s="52"/>
      <c r="O119" s="56"/>
      <c r="P119" s="52"/>
      <c r="Q119" s="63"/>
      <c r="R119" s="36"/>
    </row>
    <row r="120" spans="1:18" s="123" customFormat="1" ht="9.75" customHeight="1">
      <c r="A120" s="25"/>
      <c r="B120" s="83"/>
      <c r="C120" s="83"/>
      <c r="D120" s="83"/>
      <c r="E120" s="85"/>
      <c r="F120" s="83"/>
      <c r="G120" s="83"/>
      <c r="H120" s="83"/>
      <c r="I120" s="101"/>
      <c r="J120" s="193"/>
      <c r="K120" s="194"/>
      <c r="L120" s="114"/>
      <c r="M120" s="51"/>
      <c r="N120" s="63"/>
      <c r="O120" s="56"/>
      <c r="P120" s="63"/>
      <c r="Q120" s="63"/>
      <c r="R120" s="124"/>
    </row>
    <row r="121" spans="1:18" s="1" customFormat="1" ht="13.5" customHeight="1">
      <c r="A121" s="25" t="s">
        <v>123</v>
      </c>
      <c r="B121" s="26"/>
      <c r="C121" s="26">
        <v>30</v>
      </c>
      <c r="D121" s="27">
        <v>18</v>
      </c>
      <c r="E121" s="28" t="str">
        <f>UPPER(IF($D121="","",VLOOKUP($D121,'[5]男單50'!$A$8:$P$70,2)))</f>
        <v>曾祥賢</v>
      </c>
      <c r="F121" s="26"/>
      <c r="G121" s="26"/>
      <c r="H121" s="26" t="str">
        <f>IF($D121="","",VLOOKUP($D121,'[5]男單50'!$A$8:$P$70,4))</f>
        <v>台中市</v>
      </c>
      <c r="I121" s="108"/>
      <c r="J121" s="193"/>
      <c r="K121" s="194"/>
      <c r="L121" s="111"/>
      <c r="M121" s="56"/>
      <c r="N121" s="52"/>
      <c r="O121" s="56"/>
      <c r="P121" s="52"/>
      <c r="Q121" s="63"/>
      <c r="R121" s="36"/>
    </row>
    <row r="122" spans="1:18" s="1" customFormat="1" ht="11.25" customHeight="1">
      <c r="A122" s="25"/>
      <c r="B122" s="103"/>
      <c r="C122" s="103"/>
      <c r="D122" s="103"/>
      <c r="E122" s="195" t="s">
        <v>331</v>
      </c>
      <c r="F122" s="195"/>
      <c r="G122" s="195"/>
      <c r="H122" s="195"/>
      <c r="I122" s="196"/>
      <c r="J122" s="198"/>
      <c r="K122" s="199"/>
      <c r="L122" s="55"/>
      <c r="M122" s="56"/>
      <c r="N122" s="52"/>
      <c r="O122" s="56"/>
      <c r="P122" s="52"/>
      <c r="Q122" s="63"/>
      <c r="R122" s="36"/>
    </row>
    <row r="123" spans="1:18" s="1" customFormat="1" ht="13.5" customHeight="1">
      <c r="A123" s="25" t="s">
        <v>124</v>
      </c>
      <c r="B123" s="26"/>
      <c r="C123" s="26"/>
      <c r="D123" s="27">
        <v>53</v>
      </c>
      <c r="E123" s="28" t="str">
        <f>UPPER(IF($D123="","",VLOOKUP($D123,'[5]男單50'!$A$8:$P$70,2)))</f>
        <v>謝任崑</v>
      </c>
      <c r="F123" s="26"/>
      <c r="G123" s="26"/>
      <c r="H123" s="26" t="str">
        <f>IF($D123="","",VLOOKUP($D123,'[5]男單50'!$A$8:$P$70,4))</f>
        <v>桃園市</v>
      </c>
      <c r="I123" s="108"/>
      <c r="J123" s="111"/>
      <c r="K123" s="63"/>
      <c r="L123" s="112" t="s">
        <v>68</v>
      </c>
      <c r="M123" s="113"/>
      <c r="N123" s="55">
        <f>UPPER(IF(OR(M123="a",M123="as"),L119,IF(OR(M123="b",M123="bs"),L127,)))</f>
      </c>
      <c r="O123" s="56"/>
      <c r="P123" s="52"/>
      <c r="Q123" s="63"/>
      <c r="R123" s="36"/>
    </row>
    <row r="124" spans="1:18" s="123" customFormat="1" ht="9.75" customHeight="1">
      <c r="A124" s="25"/>
      <c r="B124" s="83"/>
      <c r="C124" s="83"/>
      <c r="D124" s="83"/>
      <c r="E124" s="85"/>
      <c r="F124" s="83"/>
      <c r="G124" s="83"/>
      <c r="H124" s="83"/>
      <c r="I124" s="101"/>
      <c r="J124" s="55"/>
      <c r="K124" s="63"/>
      <c r="L124" s="193" t="s">
        <v>344</v>
      </c>
      <c r="M124" s="194"/>
      <c r="N124" s="114"/>
      <c r="O124" s="62"/>
      <c r="P124" s="63"/>
      <c r="Q124" s="63"/>
      <c r="R124" s="124"/>
    </row>
    <row r="125" spans="1:18" s="1" customFormat="1" ht="13.5" customHeight="1">
      <c r="A125" s="25" t="s">
        <v>125</v>
      </c>
      <c r="B125" s="26"/>
      <c r="C125" s="26"/>
      <c r="D125" s="27">
        <v>48</v>
      </c>
      <c r="E125" s="28" t="str">
        <f>UPPER(IF($D125="","",VLOOKUP($D125,'[5]男單50'!$A$8:$P$70,2)))</f>
        <v>朱崇礼</v>
      </c>
      <c r="F125" s="26"/>
      <c r="G125" s="26"/>
      <c r="H125" s="26" t="str">
        <f>IF($D125="","",VLOOKUP($D125,'[5]男單50'!$A$8:$P$70,4))</f>
        <v>台東縣</v>
      </c>
      <c r="I125" s="108"/>
      <c r="J125" s="55">
        <f>UPPER(IF(OR(I127="a",I127="as"),E125,IF(OR(I127="b",I127="bs"),E127,)))</f>
      </c>
      <c r="K125" s="63"/>
      <c r="L125" s="193"/>
      <c r="M125" s="194"/>
      <c r="N125" s="111"/>
      <c r="O125" s="52"/>
      <c r="P125" s="52"/>
      <c r="Q125" s="52"/>
      <c r="R125" s="36"/>
    </row>
    <row r="126" spans="1:18" s="1" customFormat="1" ht="11.25" customHeight="1">
      <c r="A126" s="25"/>
      <c r="B126" s="103"/>
      <c r="C126" s="103"/>
      <c r="D126" s="103"/>
      <c r="E126" s="195" t="s">
        <v>332</v>
      </c>
      <c r="F126" s="195"/>
      <c r="G126" s="195"/>
      <c r="H126" s="195"/>
      <c r="I126" s="196"/>
      <c r="J126" s="114"/>
      <c r="K126" s="51"/>
      <c r="L126" s="115"/>
      <c r="M126" s="116"/>
      <c r="N126" s="55"/>
      <c r="O126" s="52"/>
      <c r="P126" s="52"/>
      <c r="Q126" s="52"/>
      <c r="R126" s="36"/>
    </row>
    <row r="127" spans="1:18" s="1" customFormat="1" ht="13.5" customHeight="1">
      <c r="A127" s="25" t="s">
        <v>126</v>
      </c>
      <c r="B127" s="26"/>
      <c r="C127" s="26"/>
      <c r="D127" s="27">
        <v>42</v>
      </c>
      <c r="E127" s="28" t="str">
        <f>UPPER(IF($D127="","",VLOOKUP($D127,'[5]男單50'!$A$8:$P$70,2)))</f>
        <v>鍾家桂</v>
      </c>
      <c r="F127" s="26"/>
      <c r="G127" s="26"/>
      <c r="H127" s="26" t="str">
        <f>IF($D127="","",VLOOKUP($D127,'[5]男單50'!$A$8:$P$70,4))</f>
        <v>台中市</v>
      </c>
      <c r="I127" s="117"/>
      <c r="J127" s="195" t="s">
        <v>340</v>
      </c>
      <c r="K127" s="196"/>
      <c r="L127" s="55">
        <f>UPPER(IF(OR(K127="a",K127="as"),J125,IF(OR(K127="b",K127="bs"),J127,)))</f>
      </c>
      <c r="M127" s="118"/>
      <c r="N127" s="52"/>
      <c r="O127" s="52"/>
      <c r="P127" s="52"/>
      <c r="Q127" s="52"/>
      <c r="R127" s="36"/>
    </row>
    <row r="128" spans="1:18" s="123" customFormat="1" ht="9.75" customHeight="1">
      <c r="A128" s="25"/>
      <c r="B128" s="83"/>
      <c r="C128" s="83"/>
      <c r="D128" s="83"/>
      <c r="E128" s="85"/>
      <c r="F128" s="83"/>
      <c r="G128" s="83"/>
      <c r="H128" s="83"/>
      <c r="I128" s="101"/>
      <c r="J128" s="193"/>
      <c r="K128" s="194"/>
      <c r="L128" s="114"/>
      <c r="M128" s="119"/>
      <c r="N128" s="63"/>
      <c r="O128" s="63"/>
      <c r="P128" s="63"/>
      <c r="Q128" s="63"/>
      <c r="R128" s="124"/>
    </row>
    <row r="129" spans="1:18" s="1" customFormat="1" ht="13.5" customHeight="1">
      <c r="A129" s="25" t="s">
        <v>127</v>
      </c>
      <c r="B129" s="26">
        <f>IF($D129="","",VLOOKUP($D129,'[5]男單50'!$A$8:$P$70,15))</f>
      </c>
      <c r="C129" s="26">
        <f>IF($D129="","",VLOOKUP($D129,'[5]男單50'!$A$8:$P$70,16))</f>
      </c>
      <c r="D129" s="27"/>
      <c r="E129" s="28" t="s">
        <v>16</v>
      </c>
      <c r="F129" s="26"/>
      <c r="G129" s="26"/>
      <c r="H129" s="26">
        <f>IF($D129="","",VLOOKUP($D129,'[5]男單50'!$A$8:$P$70,4))</f>
      </c>
      <c r="I129" s="108"/>
      <c r="J129" s="193"/>
      <c r="K129" s="194"/>
      <c r="L129" s="111"/>
      <c r="M129" s="63"/>
      <c r="N129" s="52"/>
      <c r="O129" s="52"/>
      <c r="P129" s="52"/>
      <c r="Q129" s="52"/>
      <c r="R129" s="36"/>
    </row>
    <row r="130" spans="1:18" s="1" customFormat="1" ht="11.25" customHeight="1">
      <c r="A130" s="25"/>
      <c r="B130" s="103"/>
      <c r="C130" s="103"/>
      <c r="D130" s="103"/>
      <c r="E130" s="195"/>
      <c r="F130" s="195"/>
      <c r="G130" s="195"/>
      <c r="H130" s="195"/>
      <c r="I130" s="196"/>
      <c r="J130" s="198"/>
      <c r="K130" s="199"/>
      <c r="L130" s="55"/>
      <c r="M130" s="63"/>
      <c r="N130" s="52"/>
      <c r="O130" s="52"/>
      <c r="P130" s="52"/>
      <c r="Q130" s="52"/>
      <c r="R130" s="36"/>
    </row>
    <row r="131" spans="1:18" s="1" customFormat="1" ht="13.5" customHeight="1">
      <c r="A131" s="25" t="s">
        <v>128</v>
      </c>
      <c r="B131" s="26">
        <v>2</v>
      </c>
      <c r="C131" s="26">
        <v>2</v>
      </c>
      <c r="D131" s="27">
        <v>2</v>
      </c>
      <c r="E131" s="28" t="str">
        <f>UPPER(IF($D131="","",VLOOKUP($D131,'[5]男單50'!$A$8:$P$70,2)))</f>
        <v>楊童遠</v>
      </c>
      <c r="F131" s="26"/>
      <c r="G131" s="26"/>
      <c r="H131" s="26" t="str">
        <f>IF($D131="","",VLOOKUP($D131,'[5]男單50'!$A$8:$P$70,4))</f>
        <v>花蓮縣</v>
      </c>
      <c r="I131" s="108"/>
      <c r="J131" s="111"/>
      <c r="K131" s="52"/>
      <c r="L131" s="63"/>
      <c r="M131" s="121"/>
      <c r="N131" s="204" t="s">
        <v>14</v>
      </c>
      <c r="O131" s="204"/>
      <c r="P131" s="52"/>
      <c r="Q131" s="52"/>
      <c r="R131" s="36"/>
    </row>
    <row r="132" spans="1:19" s="1" customFormat="1" ht="10.5" customHeight="1">
      <c r="A132" s="96"/>
      <c r="B132" s="96"/>
      <c r="C132" s="96"/>
      <c r="D132" s="139"/>
      <c r="E132" s="140"/>
      <c r="F132" s="63"/>
      <c r="G132" s="141"/>
      <c r="H132" s="63"/>
      <c r="I132" s="121"/>
      <c r="J132" s="52"/>
      <c r="K132" s="52"/>
      <c r="L132" s="63"/>
      <c r="M132" s="121"/>
      <c r="N132" s="205" t="s">
        <v>518</v>
      </c>
      <c r="O132" s="206"/>
      <c r="P132" s="211" t="s">
        <v>17</v>
      </c>
      <c r="Q132" s="212"/>
      <c r="R132" s="102"/>
      <c r="S132" s="102"/>
    </row>
    <row r="133" spans="2:19" ht="12" customHeight="1">
      <c r="B133" s="142"/>
      <c r="C133" s="142"/>
      <c r="D133" s="142"/>
      <c r="E133" s="142"/>
      <c r="F133" s="142"/>
      <c r="G133" s="142"/>
      <c r="H133" s="142"/>
      <c r="I133" s="143"/>
      <c r="N133" s="207"/>
      <c r="O133" s="208"/>
      <c r="P133" s="135"/>
      <c r="Q133" s="134"/>
      <c r="R133" s="144"/>
      <c r="S133" s="144"/>
    </row>
    <row r="134" spans="14:19" ht="13.5" customHeight="1">
      <c r="N134" s="209"/>
      <c r="O134" s="210"/>
      <c r="P134" s="132"/>
      <c r="Q134" s="132"/>
      <c r="R134" s="144"/>
      <c r="S134" s="144"/>
    </row>
  </sheetData>
  <sheetProtection/>
  <mergeCells count="60">
    <mergeCell ref="E74:I74"/>
    <mergeCell ref="E130:I130"/>
    <mergeCell ref="E106:I106"/>
    <mergeCell ref="E94:I94"/>
    <mergeCell ref="E90:I90"/>
    <mergeCell ref="E86:I86"/>
    <mergeCell ref="E82:I82"/>
    <mergeCell ref="E78:I78"/>
    <mergeCell ref="E27:I27"/>
    <mergeCell ref="E23:I23"/>
    <mergeCell ref="E19:I19"/>
    <mergeCell ref="E15:I15"/>
    <mergeCell ref="E11:I11"/>
    <mergeCell ref="E126:I126"/>
    <mergeCell ref="E122:I122"/>
    <mergeCell ref="E118:I118"/>
    <mergeCell ref="E114:I114"/>
    <mergeCell ref="E110:I110"/>
    <mergeCell ref="E63:I63"/>
    <mergeCell ref="E59:I59"/>
    <mergeCell ref="E51:I51"/>
    <mergeCell ref="E47:I47"/>
    <mergeCell ref="E43:I43"/>
    <mergeCell ref="E31:I31"/>
    <mergeCell ref="A1:P1"/>
    <mergeCell ref="P2:Q2"/>
    <mergeCell ref="P3:Q3"/>
    <mergeCell ref="J8:K11"/>
    <mergeCell ref="L13:M14"/>
    <mergeCell ref="J16:K19"/>
    <mergeCell ref="N20:O21"/>
    <mergeCell ref="J24:K27"/>
    <mergeCell ref="L29:M30"/>
    <mergeCell ref="J32:K35"/>
    <mergeCell ref="P35:Q36"/>
    <mergeCell ref="J40:K43"/>
    <mergeCell ref="L45:M46"/>
    <mergeCell ref="J48:K51"/>
    <mergeCell ref="N52:O53"/>
    <mergeCell ref="J56:K59"/>
    <mergeCell ref="L61:M62"/>
    <mergeCell ref="J64:K67"/>
    <mergeCell ref="J71:K74"/>
    <mergeCell ref="L76:M77"/>
    <mergeCell ref="J79:K82"/>
    <mergeCell ref="N83:O84"/>
    <mergeCell ref="J87:K90"/>
    <mergeCell ref="L92:M93"/>
    <mergeCell ref="J95:K98"/>
    <mergeCell ref="P98:Q99"/>
    <mergeCell ref="J103:K106"/>
    <mergeCell ref="L108:M109"/>
    <mergeCell ref="J111:K114"/>
    <mergeCell ref="N115:O116"/>
    <mergeCell ref="J119:K122"/>
    <mergeCell ref="L124:M125"/>
    <mergeCell ref="J127:K130"/>
    <mergeCell ref="N131:O131"/>
    <mergeCell ref="N132:O134"/>
    <mergeCell ref="P132:Q132"/>
  </mergeCells>
  <conditionalFormatting sqref="G72:G73 G9:G10 G69 G65:G66 G61:G62 G57:G58 G53:G54 G49:G50 G45:G46 G41:G42 G37:G38 G33:G34 G29:G30 G25:G26 G21:G22 G17:G18 G13:G14 G128:G129 G124:G125 G120:G121 G116:G117 G112:G113 G108:G109 G104:G105 G100:G101 G96:G97 G92:G93 G88:G89 G84:G85 G76:G77 G80:G81 G6">
    <cfRule type="expression" priority="172" dxfId="1005" stopIfTrue="1">
      <formula>AND($D6&lt;9,$C6&gt;0)</formula>
    </cfRule>
  </conditionalFormatting>
  <conditionalFormatting sqref="H9:H10 F65:F66 H72:H73 F128:F129 F72:F73 F69 H69 H65:H66 F61:F62 H61:H62 F57:F58 H57:H58 F53:F54 H53:H54 F49:F50 H49:H50 F45:F46 H45:H46 F41:F42 H41:H42 F37:F38 H37:H38 F33:F34 H33:H34 F29:F30 H29:H30 F25:F26 H25:H26 F21:F22 H21:H22 F17:F18 H17:H18 F13:F14 H13:H14 F9:F10 H128:H129 F124:F125 H124:H125 F120:F121 H120:H121 F116:F117 H116:H117 F112:F113 H112:H113 F108:F109 H108:H109 F104:F105 H104:H105 F100:F101 H100:H101 F96:F97 H96:H97 F92:F93 H92:H93 F88:F89 H88:H89 F84:F85 H84:H85 F80:F81 F76:F77 H76:H77 H80:H81 H6 F6">
    <cfRule type="expression" priority="171" dxfId="1005" stopIfTrue="1">
      <formula>AND($D6&lt;17,$C6&gt;0)</formula>
    </cfRule>
  </conditionalFormatting>
  <conditionalFormatting sqref="L8:L9 L16:L17 L24:L25 L32:L33 L40:L41 L48:L49 L56:L57 L64:L65 L71:L72 L79:L80 L87:L88 L95:L96 L103:L104 L111:L112 L119:L120 L127:L128 N28:N29 N44:N45 N60:N61 N75:N76 N91:N92 N107:N108 N123:N124 P20:P21 P52:P53 P83:P84 P115:P116 P68">
    <cfRule type="expression" priority="169" dxfId="1005" stopIfTrue="1">
      <formula>K8="as"</formula>
    </cfRule>
    <cfRule type="expression" priority="170" dxfId="1005" stopIfTrue="1">
      <formula>K8="bs"</formula>
    </cfRule>
  </conditionalFormatting>
  <conditionalFormatting sqref="N12:N13">
    <cfRule type="expression" priority="167" dxfId="1005" stopIfTrue="1">
      <formula>M12="as"</formula>
    </cfRule>
    <cfRule type="expression" priority="168" dxfId="1005" stopIfTrue="1">
      <formula>M12="bs"</formula>
    </cfRule>
  </conditionalFormatting>
  <conditionalFormatting sqref="J85:J86 J69:J70 J93:J94 J77:J78 P100">
    <cfRule type="expression" priority="165" dxfId="1005" stopIfTrue="1">
      <formula>I71="as"</formula>
    </cfRule>
    <cfRule type="expression" priority="166" dxfId="1005" stopIfTrue="1">
      <formula>I71="bs"</formula>
    </cfRule>
  </conditionalFormatting>
  <conditionalFormatting sqref="B6:B131">
    <cfRule type="cellIs" priority="163" dxfId="1007" operator="equal" stopIfTrue="1">
      <formula>"QA"</formula>
    </cfRule>
    <cfRule type="cellIs" priority="164" dxfId="1007" operator="equal" stopIfTrue="1">
      <formula>"DA"</formula>
    </cfRule>
  </conditionalFormatting>
  <conditionalFormatting sqref="O101:O102 I76 I72 I84 I88 I92 I96 I100 I104 I108 I112 I116 I120 I124 I128 I80 M75 M123 M107 M91 I13 I17 I21 I25 I29 I33 I37 I41 I45 I49 I53 I57 I61 I65 O68 O38:O39 I9 M60 M44 M12 M28">
    <cfRule type="expression" priority="162" dxfId="1012" stopIfTrue="1">
      <formula>#REF!="CU"</formula>
    </cfRule>
  </conditionalFormatting>
  <conditionalFormatting sqref="D48 D22 D10 D14 D18 D8 D12 D16 D20 D40 D26 D38 D42 D30 D34 D28 D32 D36 D66 D44 D50 D52 D54 D58 D56 D62 D60 D64 D46 D68:D69 D131 D73 D77 D81 D85 D89 D93 D97 D101 D105 D109 D113 D117 D121 D125 D71 D75 D79 D83 D87 D91 D95 D99 D103 D107 D111 D115 D119 D123 D127 D129 D6 D24">
    <cfRule type="expression" priority="161" dxfId="1006" stopIfTrue="1">
      <formula>$D6&lt;17</formula>
    </cfRule>
  </conditionalFormatting>
  <conditionalFormatting sqref="L12:L13 N20 N68 N101:N102 N38:N39 L28:L29 L44:L45 L60:L61 N52 L75:L76 L91:L92 L107:L108 L123:L124 N83 N115">
    <cfRule type="expression" priority="158" dxfId="1008" stopIfTrue="1">
      <formula>AND(#REF!="CU",L12="Umpire")</formula>
    </cfRule>
    <cfRule type="expression" priority="159" dxfId="1009" stopIfTrue="1">
      <formula>AND(#REF!="CU",L12&lt;&gt;"Umpire",M12&lt;&gt;"")</formula>
    </cfRule>
    <cfRule type="expression" priority="160" dxfId="1010" stopIfTrue="1">
      <formula>AND(#REF!="CU",L12&lt;&gt;"Umpire")</formula>
    </cfRule>
  </conditionalFormatting>
  <conditionalFormatting sqref="P132:P133">
    <cfRule type="expression" priority="156" dxfId="1005" stopIfTrue="1">
      <formula>O132="as"</formula>
    </cfRule>
    <cfRule type="expression" priority="157" dxfId="1005" stopIfTrue="1">
      <formula>O132="bs"</formula>
    </cfRule>
  </conditionalFormatting>
  <conditionalFormatting sqref="N132">
    <cfRule type="expression" priority="153" dxfId="1008" stopIfTrue="1">
      <formula>AND(#REF!="CU",N132="Umpire")</formula>
    </cfRule>
    <cfRule type="expression" priority="154" dxfId="1009" stopIfTrue="1">
      <formula>AND(#REF!="CU",N132&lt;&gt;"Umpire",O132&lt;&gt;"")</formula>
    </cfRule>
    <cfRule type="expression" priority="155" dxfId="1010" stopIfTrue="1">
      <formula>AND(#REF!="CU",N132&lt;&gt;"Umpire")</formula>
    </cfRule>
  </conditionalFormatting>
  <conditionalFormatting sqref="J6:J7 J125:J126 J14:J15 J54:J55 J117:J118 J38:J39 J22:J23 J62:J63 J30:J31 J46:J47 J109:J110 J101:J102 P37">
    <cfRule type="expression" priority="151" dxfId="1005" stopIfTrue="1">
      <formula>I8="as"</formula>
    </cfRule>
    <cfRule type="expression" priority="152" dxfId="1005" stopIfTrue="1">
      <formula>I8="bs"</formula>
    </cfRule>
  </conditionalFormatting>
  <conditionalFormatting sqref="G12">
    <cfRule type="expression" priority="150" dxfId="1005" stopIfTrue="1">
      <formula>AND($D12&lt;9,$C12&gt;0)</formula>
    </cfRule>
  </conditionalFormatting>
  <conditionalFormatting sqref="F12 H12">
    <cfRule type="expression" priority="149" dxfId="1005" stopIfTrue="1">
      <formula>AND($D12&lt;17,$C12&gt;0)</formula>
    </cfRule>
  </conditionalFormatting>
  <conditionalFormatting sqref="G16">
    <cfRule type="expression" priority="148" dxfId="1005" stopIfTrue="1">
      <formula>AND($D16&lt;9,$C16&gt;0)</formula>
    </cfRule>
  </conditionalFormatting>
  <conditionalFormatting sqref="F16 H16">
    <cfRule type="expression" priority="147" dxfId="1005" stopIfTrue="1">
      <formula>AND($D16&lt;17,$C16&gt;0)</formula>
    </cfRule>
  </conditionalFormatting>
  <conditionalFormatting sqref="G20">
    <cfRule type="expression" priority="146" dxfId="1005" stopIfTrue="1">
      <formula>AND($D20&lt;9,$C20&gt;0)</formula>
    </cfRule>
  </conditionalFormatting>
  <conditionalFormatting sqref="F20 H20">
    <cfRule type="expression" priority="145" dxfId="1005" stopIfTrue="1">
      <formula>AND($D20&lt;17,$C20&gt;0)</formula>
    </cfRule>
  </conditionalFormatting>
  <conditionalFormatting sqref="G24">
    <cfRule type="expression" priority="144" dxfId="1005" stopIfTrue="1">
      <formula>AND($D24&lt;9,$C24&gt;0)</formula>
    </cfRule>
  </conditionalFormatting>
  <conditionalFormatting sqref="F24 H24">
    <cfRule type="expression" priority="143" dxfId="1005" stopIfTrue="1">
      <formula>AND($D24&lt;17,$C24&gt;0)</formula>
    </cfRule>
  </conditionalFormatting>
  <conditionalFormatting sqref="G28">
    <cfRule type="expression" priority="142" dxfId="1005" stopIfTrue="1">
      <formula>AND($D28&lt;9,$C28&gt;0)</formula>
    </cfRule>
  </conditionalFormatting>
  <conditionalFormatting sqref="F28 H28">
    <cfRule type="expression" priority="141" dxfId="1005" stopIfTrue="1">
      <formula>AND($D28&lt;17,$C28&gt;0)</formula>
    </cfRule>
  </conditionalFormatting>
  <conditionalFormatting sqref="G32">
    <cfRule type="expression" priority="140" dxfId="1005" stopIfTrue="1">
      <formula>AND($D32&lt;9,$C32&gt;0)</formula>
    </cfRule>
  </conditionalFormatting>
  <conditionalFormatting sqref="F32 H32">
    <cfRule type="expression" priority="139" dxfId="1005" stopIfTrue="1">
      <formula>AND($D32&lt;17,$C32&gt;0)</formula>
    </cfRule>
  </conditionalFormatting>
  <conditionalFormatting sqref="G36">
    <cfRule type="expression" priority="138" dxfId="1005" stopIfTrue="1">
      <formula>AND($D36&lt;9,$C36&gt;0)</formula>
    </cfRule>
  </conditionalFormatting>
  <conditionalFormatting sqref="F36 H36">
    <cfRule type="expression" priority="137" dxfId="1005" stopIfTrue="1">
      <formula>AND($D36&lt;17,$C36&gt;0)</formula>
    </cfRule>
  </conditionalFormatting>
  <conditionalFormatting sqref="G40">
    <cfRule type="expression" priority="136" dxfId="1005" stopIfTrue="1">
      <formula>AND($D40&lt;9,$C40&gt;0)</formula>
    </cfRule>
  </conditionalFormatting>
  <conditionalFormatting sqref="F40 H40">
    <cfRule type="expression" priority="135" dxfId="1005" stopIfTrue="1">
      <formula>AND($D40&lt;17,$C40&gt;0)</formula>
    </cfRule>
  </conditionalFormatting>
  <conditionalFormatting sqref="G44">
    <cfRule type="expression" priority="134" dxfId="1005" stopIfTrue="1">
      <formula>AND($D44&lt;9,$C44&gt;0)</formula>
    </cfRule>
  </conditionalFormatting>
  <conditionalFormatting sqref="F44 H44">
    <cfRule type="expression" priority="133" dxfId="1005" stopIfTrue="1">
      <formula>AND($D44&lt;17,$C44&gt;0)</formula>
    </cfRule>
  </conditionalFormatting>
  <conditionalFormatting sqref="G48">
    <cfRule type="expression" priority="132" dxfId="1005" stopIfTrue="1">
      <formula>AND($D48&lt;9,$C48&gt;0)</formula>
    </cfRule>
  </conditionalFormatting>
  <conditionalFormatting sqref="F48 H48">
    <cfRule type="expression" priority="131" dxfId="1005" stopIfTrue="1">
      <formula>AND($D48&lt;17,$C48&gt;0)</formula>
    </cfRule>
  </conditionalFormatting>
  <conditionalFormatting sqref="G52">
    <cfRule type="expression" priority="130" dxfId="1005" stopIfTrue="1">
      <formula>AND($D52&lt;9,$C52&gt;0)</formula>
    </cfRule>
  </conditionalFormatting>
  <conditionalFormatting sqref="F52 H52">
    <cfRule type="expression" priority="129" dxfId="1005" stopIfTrue="1">
      <formula>AND($D52&lt;17,$C52&gt;0)</formula>
    </cfRule>
  </conditionalFormatting>
  <conditionalFormatting sqref="G56">
    <cfRule type="expression" priority="128" dxfId="1005" stopIfTrue="1">
      <formula>AND($D56&lt;9,$C56&gt;0)</formula>
    </cfRule>
  </conditionalFormatting>
  <conditionalFormatting sqref="F56 H56">
    <cfRule type="expression" priority="127" dxfId="1005" stopIfTrue="1">
      <formula>AND($D56&lt;17,$C56&gt;0)</formula>
    </cfRule>
  </conditionalFormatting>
  <conditionalFormatting sqref="G60">
    <cfRule type="expression" priority="126" dxfId="1005" stopIfTrue="1">
      <formula>AND($D60&lt;9,$C60&gt;0)</formula>
    </cfRule>
  </conditionalFormatting>
  <conditionalFormatting sqref="F60 H60">
    <cfRule type="expression" priority="125" dxfId="1005" stopIfTrue="1">
      <formula>AND($D60&lt;17,$C60&gt;0)</formula>
    </cfRule>
  </conditionalFormatting>
  <conditionalFormatting sqref="G64">
    <cfRule type="expression" priority="124" dxfId="1005" stopIfTrue="1">
      <formula>AND($D64&lt;9,$C64&gt;0)</formula>
    </cfRule>
  </conditionalFormatting>
  <conditionalFormatting sqref="F64 H64">
    <cfRule type="expression" priority="123" dxfId="1005" stopIfTrue="1">
      <formula>AND($D64&lt;17,$C64&gt;0)</formula>
    </cfRule>
  </conditionalFormatting>
  <conditionalFormatting sqref="G68">
    <cfRule type="expression" priority="122" dxfId="1005" stopIfTrue="1">
      <formula>AND($D68&lt;9,$C68&gt;0)</formula>
    </cfRule>
  </conditionalFormatting>
  <conditionalFormatting sqref="F68 H68">
    <cfRule type="expression" priority="121" dxfId="1005" stopIfTrue="1">
      <formula>AND($D68&lt;17,$C68&gt;0)</formula>
    </cfRule>
  </conditionalFormatting>
  <conditionalFormatting sqref="G71">
    <cfRule type="expression" priority="120" dxfId="1005" stopIfTrue="1">
      <formula>AND($D71&lt;9,$C71&gt;0)</formula>
    </cfRule>
  </conditionalFormatting>
  <conditionalFormatting sqref="F71 H71">
    <cfRule type="expression" priority="119" dxfId="1005" stopIfTrue="1">
      <formula>AND($D71&lt;17,$C71&gt;0)</formula>
    </cfRule>
  </conditionalFormatting>
  <conditionalFormatting sqref="G75">
    <cfRule type="expression" priority="118" dxfId="1005" stopIfTrue="1">
      <formula>AND($D75&lt;9,$C75&gt;0)</formula>
    </cfRule>
  </conditionalFormatting>
  <conditionalFormatting sqref="F75 H75">
    <cfRule type="expression" priority="117" dxfId="1005" stopIfTrue="1">
      <formula>AND($D75&lt;17,$C75&gt;0)</formula>
    </cfRule>
  </conditionalFormatting>
  <conditionalFormatting sqref="G79">
    <cfRule type="expression" priority="116" dxfId="1005" stopIfTrue="1">
      <formula>AND($D79&lt;9,$C79&gt;0)</formula>
    </cfRule>
  </conditionalFormatting>
  <conditionalFormatting sqref="F79 H79">
    <cfRule type="expression" priority="115" dxfId="1005" stopIfTrue="1">
      <formula>AND($D79&lt;17,$C79&gt;0)</formula>
    </cfRule>
  </conditionalFormatting>
  <conditionalFormatting sqref="G83">
    <cfRule type="expression" priority="114" dxfId="1005" stopIfTrue="1">
      <formula>AND($D83&lt;9,$C83&gt;0)</formula>
    </cfRule>
  </conditionalFormatting>
  <conditionalFormatting sqref="F83 H83">
    <cfRule type="expression" priority="113" dxfId="1005" stopIfTrue="1">
      <formula>AND($D83&lt;17,$C83&gt;0)</formula>
    </cfRule>
  </conditionalFormatting>
  <conditionalFormatting sqref="G87">
    <cfRule type="expression" priority="112" dxfId="1005" stopIfTrue="1">
      <formula>AND($D87&lt;9,$C87&gt;0)</formula>
    </cfRule>
  </conditionalFormatting>
  <conditionalFormatting sqref="F87 H87">
    <cfRule type="expression" priority="111" dxfId="1005" stopIfTrue="1">
      <formula>AND($D87&lt;17,$C87&gt;0)</formula>
    </cfRule>
  </conditionalFormatting>
  <conditionalFormatting sqref="G91">
    <cfRule type="expression" priority="110" dxfId="1005" stopIfTrue="1">
      <formula>AND($D91&lt;9,$C91&gt;0)</formula>
    </cfRule>
  </conditionalFormatting>
  <conditionalFormatting sqref="F91 H91">
    <cfRule type="expression" priority="109" dxfId="1005" stopIfTrue="1">
      <formula>AND($D91&lt;17,$C91&gt;0)</formula>
    </cfRule>
  </conditionalFormatting>
  <conditionalFormatting sqref="G95">
    <cfRule type="expression" priority="108" dxfId="1005" stopIfTrue="1">
      <formula>AND($D95&lt;9,$C95&gt;0)</formula>
    </cfRule>
  </conditionalFormatting>
  <conditionalFormatting sqref="F95 H95">
    <cfRule type="expression" priority="107" dxfId="1005" stopIfTrue="1">
      <formula>AND($D95&lt;17,$C95&gt;0)</formula>
    </cfRule>
  </conditionalFormatting>
  <conditionalFormatting sqref="G99">
    <cfRule type="expression" priority="106" dxfId="1005" stopIfTrue="1">
      <formula>AND($D99&lt;9,$C99&gt;0)</formula>
    </cfRule>
  </conditionalFormatting>
  <conditionalFormatting sqref="F99 H99">
    <cfRule type="expression" priority="105" dxfId="1005" stopIfTrue="1">
      <formula>AND($D99&lt;17,$C99&gt;0)</formula>
    </cfRule>
  </conditionalFormatting>
  <conditionalFormatting sqref="G103">
    <cfRule type="expression" priority="104" dxfId="1005" stopIfTrue="1">
      <formula>AND($D103&lt;9,$C103&gt;0)</formula>
    </cfRule>
  </conditionalFormatting>
  <conditionalFormatting sqref="F103 H103">
    <cfRule type="expression" priority="103" dxfId="1005" stopIfTrue="1">
      <formula>AND($D103&lt;17,$C103&gt;0)</formula>
    </cfRule>
  </conditionalFormatting>
  <conditionalFormatting sqref="G107">
    <cfRule type="expression" priority="102" dxfId="1005" stopIfTrue="1">
      <formula>AND($D107&lt;9,$C107&gt;0)</formula>
    </cfRule>
  </conditionalFormatting>
  <conditionalFormatting sqref="F107 H107">
    <cfRule type="expression" priority="101" dxfId="1005" stopIfTrue="1">
      <formula>AND($D107&lt;17,$C107&gt;0)</formula>
    </cfRule>
  </conditionalFormatting>
  <conditionalFormatting sqref="G111">
    <cfRule type="expression" priority="100" dxfId="1005" stopIfTrue="1">
      <formula>AND($D111&lt;9,$C111&gt;0)</formula>
    </cfRule>
  </conditionalFormatting>
  <conditionalFormatting sqref="F111 H111">
    <cfRule type="expression" priority="99" dxfId="1005" stopIfTrue="1">
      <formula>AND($D111&lt;17,$C111&gt;0)</formula>
    </cfRule>
  </conditionalFormatting>
  <conditionalFormatting sqref="G115">
    <cfRule type="expression" priority="98" dxfId="1005" stopIfTrue="1">
      <formula>AND($D115&lt;9,$C115&gt;0)</formula>
    </cfRule>
  </conditionalFormatting>
  <conditionalFormatting sqref="F115 H115">
    <cfRule type="expression" priority="97" dxfId="1005" stopIfTrue="1">
      <formula>AND($D115&lt;17,$C115&gt;0)</formula>
    </cfRule>
  </conditionalFormatting>
  <conditionalFormatting sqref="G119">
    <cfRule type="expression" priority="96" dxfId="1005" stopIfTrue="1">
      <formula>AND($D119&lt;9,$C119&gt;0)</formula>
    </cfRule>
  </conditionalFormatting>
  <conditionalFormatting sqref="F119 H119">
    <cfRule type="expression" priority="95" dxfId="1005" stopIfTrue="1">
      <formula>AND($D119&lt;17,$C119&gt;0)</formula>
    </cfRule>
  </conditionalFormatting>
  <conditionalFormatting sqref="G123">
    <cfRule type="expression" priority="94" dxfId="1005" stopIfTrue="1">
      <formula>AND($D123&lt;9,$C123&gt;0)</formula>
    </cfRule>
  </conditionalFormatting>
  <conditionalFormatting sqref="F123 H123">
    <cfRule type="expression" priority="93" dxfId="1005" stopIfTrue="1">
      <formula>AND($D123&lt;17,$C123&gt;0)</formula>
    </cfRule>
  </conditionalFormatting>
  <conditionalFormatting sqref="G127">
    <cfRule type="expression" priority="92" dxfId="1005" stopIfTrue="1">
      <formula>AND($D127&lt;9,$C127&gt;0)</formula>
    </cfRule>
  </conditionalFormatting>
  <conditionalFormatting sqref="F127 H127">
    <cfRule type="expression" priority="91" dxfId="1005" stopIfTrue="1">
      <formula>AND($D127&lt;17,$C127&gt;0)</formula>
    </cfRule>
  </conditionalFormatting>
  <conditionalFormatting sqref="G131">
    <cfRule type="expression" priority="90" dxfId="1005" stopIfTrue="1">
      <formula>AND($D131&lt;9,$C131&gt;0)</formula>
    </cfRule>
  </conditionalFormatting>
  <conditionalFormatting sqref="F131 H131">
    <cfRule type="expression" priority="89" dxfId="1005" stopIfTrue="1">
      <formula>AND($D131&lt;17,$C131&gt;0)</formula>
    </cfRule>
  </conditionalFormatting>
  <conditionalFormatting sqref="G24">
    <cfRule type="expression" priority="88" dxfId="1005" stopIfTrue="1">
      <formula>AND($D24&lt;9,$C24&gt;0)</formula>
    </cfRule>
  </conditionalFormatting>
  <conditionalFormatting sqref="F24 H24">
    <cfRule type="expression" priority="87" dxfId="1005" stopIfTrue="1">
      <formula>AND($D24&lt;17,$C24&gt;0)</formula>
    </cfRule>
  </conditionalFormatting>
  <conditionalFormatting sqref="G72:G73 G9:G10 G69 G65:G66 G61:G62 G57:G58 G53:G54 G49:G50 G45:G46 G41:G42 G37:G38 G33:G34 G29:G30 G25:G26 G21:G22 G17:G18 G13:G14 G128:G129 G124:G125 G120:G121 G116:G117 G112:G113 G108:G109 G104:G105 G100:G101 G96:G97 G92:G93 G88:G89 G84:G85 G76:G77 G80:G81 G6">
    <cfRule type="expression" priority="86" dxfId="1005" stopIfTrue="1">
      <formula>AND($D6&lt;9,$C6&gt;0)</formula>
    </cfRule>
  </conditionalFormatting>
  <conditionalFormatting sqref="H9:H10 F65:F66 H72:H73 F128:F129 F72:F73 F69 H69 H65:H66 F61:F62 H61:H62 F57:F58 H57:H58 F53:F54 H53:H54 F49:F50 H49:H50 F45:F46 H45:H46 F41:F42 H41:H42 F37:F38 H37:H38 F33:F34 H33:H34 F29:F30 H29:H30 F25:F26 H25:H26 F21:F22 H21:H22 F17:F18 H17:H18 F13:F14 H13:H14 F9:F10 H128:H129 F124:F125 H124:H125 F120:F121 H120:H121 F116:F117 H116:H117 F112:F113 H112:H113 F108:F109 H108:H109 F104:F105 H104:H105 F100:F101 H100:H101 F96:F97 H96:H97 F92:F93 H92:H93 F88:F89 H88:H89 F84:F85 H84:H85 F80:F81 F76:F77 H76:H77 H80:H81 H6 F6">
    <cfRule type="expression" priority="85" dxfId="1005" stopIfTrue="1">
      <formula>AND($D6&lt;17,$C6&gt;0)</formula>
    </cfRule>
  </conditionalFormatting>
  <conditionalFormatting sqref="L8:L9 L16:L17 L24:L25 L32:L33 L40:L41 L48:L49 L56:L57 L64:L65 L71:L72 L79:L80 L87:L88 L95:L96 L103:L104 L111:L112 L119:L120 L127:L128 N28:N29 N44:N45 N60:N61 N75:N76 N91:N92 N107:N108 N123:N124 P20:P21 P52:P53 P83:P84 P115:P116 P68">
    <cfRule type="expression" priority="83" dxfId="1005" stopIfTrue="1">
      <formula>K8="as"</formula>
    </cfRule>
    <cfRule type="expression" priority="84" dxfId="1005" stopIfTrue="1">
      <formula>K8="bs"</formula>
    </cfRule>
  </conditionalFormatting>
  <conditionalFormatting sqref="N12:N13">
    <cfRule type="expression" priority="81" dxfId="1005" stopIfTrue="1">
      <formula>M12="as"</formula>
    </cfRule>
    <cfRule type="expression" priority="82" dxfId="1005" stopIfTrue="1">
      <formula>M12="bs"</formula>
    </cfRule>
  </conditionalFormatting>
  <conditionalFormatting sqref="J85:J86 J69:J70 J93:J94 J77:J78 P100">
    <cfRule type="expression" priority="79" dxfId="1005" stopIfTrue="1">
      <formula>I71="as"</formula>
    </cfRule>
    <cfRule type="expression" priority="80" dxfId="1005" stopIfTrue="1">
      <formula>I71="bs"</formula>
    </cfRule>
  </conditionalFormatting>
  <conditionalFormatting sqref="B6:B131">
    <cfRule type="cellIs" priority="77" dxfId="1007" operator="equal" stopIfTrue="1">
      <formula>"QA"</formula>
    </cfRule>
    <cfRule type="cellIs" priority="78" dxfId="1007" operator="equal" stopIfTrue="1">
      <formula>"DA"</formula>
    </cfRule>
  </conditionalFormatting>
  <conditionalFormatting sqref="O101:O102 I76 I72 I84 I88 I92 I96 I100 I104 I108 I112 I116 I120 I124 I128 I80 M75 M123 M107 M91 I13 I17 I21 I25 I29 I33 I37 I41 I45 I49 I53 I57 I61 I65 O68 O38:O39 I9 M60 M44 M12 M28">
    <cfRule type="expression" priority="76" dxfId="1012" stopIfTrue="1">
      <formula>#REF!="CU"</formula>
    </cfRule>
  </conditionalFormatting>
  <conditionalFormatting sqref="D48 D22 D10 D14 D18 D8 D12 D16 D20 D40 D26 D38 D42 D30 D34 D28 D32 D36 D66 D44 D50 D52 D54 D58 D56 D62 D60 D64 D46 D68:D69 D131 D73 D77 D81 D85 D89 D93 D97 D101 D105 D109 D113 D117 D121 D125 D71 D75 D79 D83 D87 D91 D95 D99 D103 D107 D111 D115 D119 D123 D127 D129 D6 D24">
    <cfRule type="expression" priority="75" dxfId="1006" stopIfTrue="1">
      <formula>$D6&lt;17</formula>
    </cfRule>
  </conditionalFormatting>
  <conditionalFormatting sqref="L12:L13 N20 N68 N101:N102 N38:N39 L28:L29 L44:L45 L60:L61 N52 L75:L76 L91:L92 L107:L108 L123:L124 N83 N115">
    <cfRule type="expression" priority="72" dxfId="1008" stopIfTrue="1">
      <formula>AND(#REF!="CU",L12="Umpire")</formula>
    </cfRule>
    <cfRule type="expression" priority="73" dxfId="1009" stopIfTrue="1">
      <formula>AND(#REF!="CU",L12&lt;&gt;"Umpire",M12&lt;&gt;"")</formula>
    </cfRule>
    <cfRule type="expression" priority="74" dxfId="1010" stopIfTrue="1">
      <formula>AND(#REF!="CU",L12&lt;&gt;"Umpire")</formula>
    </cfRule>
  </conditionalFormatting>
  <conditionalFormatting sqref="P132:P133">
    <cfRule type="expression" priority="70" dxfId="1005" stopIfTrue="1">
      <formula>O132="as"</formula>
    </cfRule>
    <cfRule type="expression" priority="71" dxfId="1005" stopIfTrue="1">
      <formula>O132="bs"</formula>
    </cfRule>
  </conditionalFormatting>
  <conditionalFormatting sqref="N132">
    <cfRule type="expression" priority="67" dxfId="1008" stopIfTrue="1">
      <formula>AND(#REF!="CU",N132="Umpire")</formula>
    </cfRule>
    <cfRule type="expression" priority="68" dxfId="1009" stopIfTrue="1">
      <formula>AND(#REF!="CU",N132&lt;&gt;"Umpire",O132&lt;&gt;"")</formula>
    </cfRule>
    <cfRule type="expression" priority="69" dxfId="1010" stopIfTrue="1">
      <formula>AND(#REF!="CU",N132&lt;&gt;"Umpire")</formula>
    </cfRule>
  </conditionalFormatting>
  <conditionalFormatting sqref="J6:J7 J125:J126 J14:J15 J54:J55 J117:J118 J38:J39 J22:J23 J62:J63 J30:J31 J46:J47 J109:J110 J101:J102 P37">
    <cfRule type="expression" priority="65" dxfId="1005" stopIfTrue="1">
      <formula>I8="as"</formula>
    </cfRule>
    <cfRule type="expression" priority="66" dxfId="1005" stopIfTrue="1">
      <formula>I8="bs"</formula>
    </cfRule>
  </conditionalFormatting>
  <conditionalFormatting sqref="G12">
    <cfRule type="expression" priority="64" dxfId="1005" stopIfTrue="1">
      <formula>AND($D12&lt;9,$C12&gt;0)</formula>
    </cfRule>
  </conditionalFormatting>
  <conditionalFormatting sqref="F12 H12">
    <cfRule type="expression" priority="63" dxfId="1005" stopIfTrue="1">
      <formula>AND($D12&lt;17,$C12&gt;0)</formula>
    </cfRule>
  </conditionalFormatting>
  <conditionalFormatting sqref="G16">
    <cfRule type="expression" priority="62" dxfId="1005" stopIfTrue="1">
      <formula>AND($D16&lt;9,$C16&gt;0)</formula>
    </cfRule>
  </conditionalFormatting>
  <conditionalFormatting sqref="F16 H16">
    <cfRule type="expression" priority="61" dxfId="1005" stopIfTrue="1">
      <formula>AND($D16&lt;17,$C16&gt;0)</formula>
    </cfRule>
  </conditionalFormatting>
  <conditionalFormatting sqref="G20">
    <cfRule type="expression" priority="60" dxfId="1005" stopIfTrue="1">
      <formula>AND($D20&lt;9,$C20&gt;0)</formula>
    </cfRule>
  </conditionalFormatting>
  <conditionalFormatting sqref="F20 H20">
    <cfRule type="expression" priority="59" dxfId="1005" stopIfTrue="1">
      <formula>AND($D20&lt;17,$C20&gt;0)</formula>
    </cfRule>
  </conditionalFormatting>
  <conditionalFormatting sqref="G24">
    <cfRule type="expression" priority="58" dxfId="1005" stopIfTrue="1">
      <formula>AND($D24&lt;9,$C24&gt;0)</formula>
    </cfRule>
  </conditionalFormatting>
  <conditionalFormatting sqref="F24 H24">
    <cfRule type="expression" priority="57" dxfId="1005" stopIfTrue="1">
      <formula>AND($D24&lt;17,$C24&gt;0)</formula>
    </cfRule>
  </conditionalFormatting>
  <conditionalFormatting sqref="G28">
    <cfRule type="expression" priority="56" dxfId="1005" stopIfTrue="1">
      <formula>AND($D28&lt;9,$C28&gt;0)</formula>
    </cfRule>
  </conditionalFormatting>
  <conditionalFormatting sqref="F28 H28">
    <cfRule type="expression" priority="55" dxfId="1005" stopIfTrue="1">
      <formula>AND($D28&lt;17,$C28&gt;0)</formula>
    </cfRule>
  </conditionalFormatting>
  <conditionalFormatting sqref="G32">
    <cfRule type="expression" priority="54" dxfId="1005" stopIfTrue="1">
      <formula>AND($D32&lt;9,$C32&gt;0)</formula>
    </cfRule>
  </conditionalFormatting>
  <conditionalFormatting sqref="F32 H32">
    <cfRule type="expression" priority="53" dxfId="1005" stopIfTrue="1">
      <formula>AND($D32&lt;17,$C32&gt;0)</formula>
    </cfRule>
  </conditionalFormatting>
  <conditionalFormatting sqref="G36">
    <cfRule type="expression" priority="52" dxfId="1005" stopIfTrue="1">
      <formula>AND($D36&lt;9,$C36&gt;0)</formula>
    </cfRule>
  </conditionalFormatting>
  <conditionalFormatting sqref="F36 H36">
    <cfRule type="expression" priority="51" dxfId="1005" stopIfTrue="1">
      <formula>AND($D36&lt;17,$C36&gt;0)</formula>
    </cfRule>
  </conditionalFormatting>
  <conditionalFormatting sqref="G40">
    <cfRule type="expression" priority="50" dxfId="1005" stopIfTrue="1">
      <formula>AND($D40&lt;9,$C40&gt;0)</formula>
    </cfRule>
  </conditionalFormatting>
  <conditionalFormatting sqref="F40 H40">
    <cfRule type="expression" priority="49" dxfId="1005" stopIfTrue="1">
      <formula>AND($D40&lt;17,$C40&gt;0)</formula>
    </cfRule>
  </conditionalFormatting>
  <conditionalFormatting sqref="G44">
    <cfRule type="expression" priority="48" dxfId="1005" stopIfTrue="1">
      <formula>AND($D44&lt;9,$C44&gt;0)</formula>
    </cfRule>
  </conditionalFormatting>
  <conditionalFormatting sqref="F44 H44">
    <cfRule type="expression" priority="47" dxfId="1005" stopIfTrue="1">
      <formula>AND($D44&lt;17,$C44&gt;0)</formula>
    </cfRule>
  </conditionalFormatting>
  <conditionalFormatting sqref="G48">
    <cfRule type="expression" priority="46" dxfId="1005" stopIfTrue="1">
      <formula>AND($D48&lt;9,$C48&gt;0)</formula>
    </cfRule>
  </conditionalFormatting>
  <conditionalFormatting sqref="F48 H48">
    <cfRule type="expression" priority="45" dxfId="1005" stopIfTrue="1">
      <formula>AND($D48&lt;17,$C48&gt;0)</formula>
    </cfRule>
  </conditionalFormatting>
  <conditionalFormatting sqref="G52">
    <cfRule type="expression" priority="44" dxfId="1005" stopIfTrue="1">
      <formula>AND($D52&lt;9,$C52&gt;0)</formula>
    </cfRule>
  </conditionalFormatting>
  <conditionalFormatting sqref="F52 H52">
    <cfRule type="expression" priority="43" dxfId="1005" stopIfTrue="1">
      <formula>AND($D52&lt;17,$C52&gt;0)</formula>
    </cfRule>
  </conditionalFormatting>
  <conditionalFormatting sqref="G56">
    <cfRule type="expression" priority="42" dxfId="1005" stopIfTrue="1">
      <formula>AND($D56&lt;9,$C56&gt;0)</formula>
    </cfRule>
  </conditionalFormatting>
  <conditionalFormatting sqref="F56 H56">
    <cfRule type="expression" priority="41" dxfId="1005" stopIfTrue="1">
      <formula>AND($D56&lt;17,$C56&gt;0)</formula>
    </cfRule>
  </conditionalFormatting>
  <conditionalFormatting sqref="G60">
    <cfRule type="expression" priority="40" dxfId="1005" stopIfTrue="1">
      <formula>AND($D60&lt;9,$C60&gt;0)</formula>
    </cfRule>
  </conditionalFormatting>
  <conditionalFormatting sqref="F60 H60">
    <cfRule type="expression" priority="39" dxfId="1005" stopIfTrue="1">
      <formula>AND($D60&lt;17,$C60&gt;0)</formula>
    </cfRule>
  </conditionalFormatting>
  <conditionalFormatting sqref="G64">
    <cfRule type="expression" priority="38" dxfId="1005" stopIfTrue="1">
      <formula>AND($D64&lt;9,$C64&gt;0)</formula>
    </cfRule>
  </conditionalFormatting>
  <conditionalFormatting sqref="F64 H64">
    <cfRule type="expression" priority="37" dxfId="1005" stopIfTrue="1">
      <formula>AND($D64&lt;17,$C64&gt;0)</formula>
    </cfRule>
  </conditionalFormatting>
  <conditionalFormatting sqref="G68">
    <cfRule type="expression" priority="36" dxfId="1005" stopIfTrue="1">
      <formula>AND($D68&lt;9,$C68&gt;0)</formula>
    </cfRule>
  </conditionalFormatting>
  <conditionalFormatting sqref="F68 H68">
    <cfRule type="expression" priority="35" dxfId="1005" stopIfTrue="1">
      <formula>AND($D68&lt;17,$C68&gt;0)</formula>
    </cfRule>
  </conditionalFormatting>
  <conditionalFormatting sqref="G71">
    <cfRule type="expression" priority="34" dxfId="1005" stopIfTrue="1">
      <formula>AND($D71&lt;9,$C71&gt;0)</formula>
    </cfRule>
  </conditionalFormatting>
  <conditionalFormatting sqref="F71 H71">
    <cfRule type="expression" priority="33" dxfId="1005" stopIfTrue="1">
      <formula>AND($D71&lt;17,$C71&gt;0)</formula>
    </cfRule>
  </conditionalFormatting>
  <conditionalFormatting sqref="G75">
    <cfRule type="expression" priority="32" dxfId="1005" stopIfTrue="1">
      <formula>AND($D75&lt;9,$C75&gt;0)</formula>
    </cfRule>
  </conditionalFormatting>
  <conditionalFormatting sqref="F75 H75">
    <cfRule type="expression" priority="31" dxfId="1005" stopIfTrue="1">
      <formula>AND($D75&lt;17,$C75&gt;0)</formula>
    </cfRule>
  </conditionalFormatting>
  <conditionalFormatting sqref="G79">
    <cfRule type="expression" priority="30" dxfId="1005" stopIfTrue="1">
      <formula>AND($D79&lt;9,$C79&gt;0)</formula>
    </cfRule>
  </conditionalFormatting>
  <conditionalFormatting sqref="F79 H79">
    <cfRule type="expression" priority="29" dxfId="1005" stopIfTrue="1">
      <formula>AND($D79&lt;17,$C79&gt;0)</formula>
    </cfRule>
  </conditionalFormatting>
  <conditionalFormatting sqref="G83">
    <cfRule type="expression" priority="28" dxfId="1005" stopIfTrue="1">
      <formula>AND($D83&lt;9,$C83&gt;0)</formula>
    </cfRule>
  </conditionalFormatting>
  <conditionalFormatting sqref="F83 H83">
    <cfRule type="expression" priority="27" dxfId="1005" stopIfTrue="1">
      <formula>AND($D83&lt;17,$C83&gt;0)</formula>
    </cfRule>
  </conditionalFormatting>
  <conditionalFormatting sqref="G87">
    <cfRule type="expression" priority="26" dxfId="1005" stopIfTrue="1">
      <formula>AND($D87&lt;9,$C87&gt;0)</formula>
    </cfRule>
  </conditionalFormatting>
  <conditionalFormatting sqref="F87 H87">
    <cfRule type="expression" priority="25" dxfId="1005" stopIfTrue="1">
      <formula>AND($D87&lt;17,$C87&gt;0)</formula>
    </cfRule>
  </conditionalFormatting>
  <conditionalFormatting sqref="G91">
    <cfRule type="expression" priority="24" dxfId="1005" stopIfTrue="1">
      <formula>AND($D91&lt;9,$C91&gt;0)</formula>
    </cfRule>
  </conditionalFormatting>
  <conditionalFormatting sqref="F91 H91">
    <cfRule type="expression" priority="23" dxfId="1005" stopIfTrue="1">
      <formula>AND($D91&lt;17,$C91&gt;0)</formula>
    </cfRule>
  </conditionalFormatting>
  <conditionalFormatting sqref="G95">
    <cfRule type="expression" priority="22" dxfId="1005" stopIfTrue="1">
      <formula>AND($D95&lt;9,$C95&gt;0)</formula>
    </cfRule>
  </conditionalFormatting>
  <conditionalFormatting sqref="F95 H95">
    <cfRule type="expression" priority="21" dxfId="1005" stopIfTrue="1">
      <formula>AND($D95&lt;17,$C95&gt;0)</formula>
    </cfRule>
  </conditionalFormatting>
  <conditionalFormatting sqref="G99">
    <cfRule type="expression" priority="20" dxfId="1005" stopIfTrue="1">
      <formula>AND($D99&lt;9,$C99&gt;0)</formula>
    </cfRule>
  </conditionalFormatting>
  <conditionalFormatting sqref="F99 H99">
    <cfRule type="expression" priority="19" dxfId="1005" stopIfTrue="1">
      <formula>AND($D99&lt;17,$C99&gt;0)</formula>
    </cfRule>
  </conditionalFormatting>
  <conditionalFormatting sqref="G103">
    <cfRule type="expression" priority="18" dxfId="1005" stopIfTrue="1">
      <formula>AND($D103&lt;9,$C103&gt;0)</formula>
    </cfRule>
  </conditionalFormatting>
  <conditionalFormatting sqref="F103 H103">
    <cfRule type="expression" priority="17" dxfId="1005" stopIfTrue="1">
      <formula>AND($D103&lt;17,$C103&gt;0)</formula>
    </cfRule>
  </conditionalFormatting>
  <conditionalFormatting sqref="G107">
    <cfRule type="expression" priority="16" dxfId="1005" stopIfTrue="1">
      <formula>AND($D107&lt;9,$C107&gt;0)</formula>
    </cfRule>
  </conditionalFormatting>
  <conditionalFormatting sqref="F107 H107">
    <cfRule type="expression" priority="15" dxfId="1005" stopIfTrue="1">
      <formula>AND($D107&lt;17,$C107&gt;0)</formula>
    </cfRule>
  </conditionalFormatting>
  <conditionalFormatting sqref="G111">
    <cfRule type="expression" priority="14" dxfId="1005" stopIfTrue="1">
      <formula>AND($D111&lt;9,$C111&gt;0)</formula>
    </cfRule>
  </conditionalFormatting>
  <conditionalFormatting sqref="F111 H111">
    <cfRule type="expression" priority="13" dxfId="1005" stopIfTrue="1">
      <formula>AND($D111&lt;17,$C111&gt;0)</formula>
    </cfRule>
  </conditionalFormatting>
  <conditionalFormatting sqref="G115">
    <cfRule type="expression" priority="12" dxfId="1005" stopIfTrue="1">
      <formula>AND($D115&lt;9,$C115&gt;0)</formula>
    </cfRule>
  </conditionalFormatting>
  <conditionalFormatting sqref="F115 H115">
    <cfRule type="expression" priority="11" dxfId="1005" stopIfTrue="1">
      <formula>AND($D115&lt;17,$C115&gt;0)</formula>
    </cfRule>
  </conditionalFormatting>
  <conditionalFormatting sqref="G119">
    <cfRule type="expression" priority="10" dxfId="1005" stopIfTrue="1">
      <formula>AND($D119&lt;9,$C119&gt;0)</formula>
    </cfRule>
  </conditionalFormatting>
  <conditionalFormatting sqref="F119 H119">
    <cfRule type="expression" priority="9" dxfId="1005" stopIfTrue="1">
      <formula>AND($D119&lt;17,$C119&gt;0)</formula>
    </cfRule>
  </conditionalFormatting>
  <conditionalFormatting sqref="G123">
    <cfRule type="expression" priority="8" dxfId="1005" stopIfTrue="1">
      <formula>AND($D123&lt;9,$C123&gt;0)</formula>
    </cfRule>
  </conditionalFormatting>
  <conditionalFormatting sqref="F123 H123">
    <cfRule type="expression" priority="7" dxfId="1005" stopIfTrue="1">
      <formula>AND($D123&lt;17,$C123&gt;0)</formula>
    </cfRule>
  </conditionalFormatting>
  <conditionalFormatting sqref="G127">
    <cfRule type="expression" priority="6" dxfId="1005" stopIfTrue="1">
      <formula>AND($D127&lt;9,$C127&gt;0)</formula>
    </cfRule>
  </conditionalFormatting>
  <conditionalFormatting sqref="F127 H127">
    <cfRule type="expression" priority="5" dxfId="1005" stopIfTrue="1">
      <formula>AND($D127&lt;17,$C127&gt;0)</formula>
    </cfRule>
  </conditionalFormatting>
  <conditionalFormatting sqref="G131">
    <cfRule type="expression" priority="4" dxfId="1005" stopIfTrue="1">
      <formula>AND($D131&lt;9,$C131&gt;0)</formula>
    </cfRule>
  </conditionalFormatting>
  <conditionalFormatting sqref="F131 H131">
    <cfRule type="expression" priority="3" dxfId="1005" stopIfTrue="1">
      <formula>AND($D131&lt;17,$C131&gt;0)</formula>
    </cfRule>
  </conditionalFormatting>
  <conditionalFormatting sqref="G24">
    <cfRule type="expression" priority="2" dxfId="1005" stopIfTrue="1">
      <formula>AND($D24&lt;9,$C24&gt;0)</formula>
    </cfRule>
  </conditionalFormatting>
  <conditionalFormatting sqref="F24 H24">
    <cfRule type="expression" priority="1" dxfId="1005" stopIfTrue="1">
      <formula>AND($D24&lt;17,$C24&gt;0)</formula>
    </cfRule>
  </conditionalFormatting>
  <dataValidations count="1">
    <dataValidation type="list" allowBlank="1" showInputMessage="1" sqref="L123:L124 L12:L13 N52 L28:L29 L44:L45 N20 N68 N38:N39 L60:L61 N101:N102 N83 N132 L107:L108 L91:L92 L75:L76 N115">
      <formula1>$T$6:$T$24</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161"/>
  <sheetViews>
    <sheetView showGridLines="0" zoomScale="120" zoomScaleNormal="120" zoomScalePageLayoutView="0" workbookViewId="0" topLeftCell="A34">
      <selection activeCell="Q38" sqref="Q38"/>
    </sheetView>
  </sheetViews>
  <sheetFormatPr defaultColWidth="9.00390625" defaultRowHeight="15.75"/>
  <cols>
    <col min="1" max="1" width="2.125" style="77" customWidth="1"/>
    <col min="2" max="3" width="2.625" style="77" customWidth="1"/>
    <col min="4" max="4" width="0.6171875" style="77" customWidth="1"/>
    <col min="5" max="5" width="7.25390625" style="77" customWidth="1"/>
    <col min="6" max="6" width="12.25390625" style="77" customWidth="1"/>
    <col min="7" max="7" width="2.375" style="77" customWidth="1"/>
    <col min="8" max="8" width="4.875" style="150" customWidth="1"/>
    <col min="9" max="9" width="0.6171875" style="79" customWidth="1"/>
    <col min="10" max="10" width="6.75390625" style="77" customWidth="1"/>
    <col min="11" max="11" width="6.75390625" style="79" customWidth="1"/>
    <col min="12" max="12" width="6.75390625" style="77" customWidth="1"/>
    <col min="13" max="13" width="6.75390625" style="80" customWidth="1"/>
    <col min="14" max="14" width="6.75390625" style="77" customWidth="1"/>
    <col min="15" max="15" width="6.75390625" style="79" customWidth="1"/>
    <col min="16" max="16" width="6.75390625" style="77" customWidth="1"/>
    <col min="17" max="17" width="6.75390625" style="80" customWidth="1"/>
    <col min="18" max="18" width="0" style="77" hidden="1" customWidth="1"/>
    <col min="19" max="19" width="7.625" style="77" customWidth="1"/>
    <col min="20" max="20" width="8.00390625" style="77" hidden="1" customWidth="1"/>
    <col min="21" max="16384" width="9.00390625" style="77" customWidth="1"/>
  </cols>
  <sheetData>
    <row r="1" spans="1:16" s="1" customFormat="1" ht="19.5" customHeight="1">
      <c r="A1" s="203" t="s">
        <v>164</v>
      </c>
      <c r="B1" s="203"/>
      <c r="C1" s="203"/>
      <c r="D1" s="203"/>
      <c r="E1" s="203"/>
      <c r="F1" s="203"/>
      <c r="G1" s="203"/>
      <c r="H1" s="203"/>
      <c r="I1" s="203"/>
      <c r="J1" s="203"/>
      <c r="K1" s="203"/>
      <c r="L1" s="203"/>
      <c r="M1" s="203"/>
      <c r="N1" s="203"/>
      <c r="O1" s="203"/>
      <c r="P1" s="203"/>
    </row>
    <row r="2" spans="1:17" s="6" customFormat="1" ht="9.75" customHeight="1">
      <c r="A2" s="2" t="s">
        <v>1</v>
      </c>
      <c r="B2" s="2"/>
      <c r="C2" s="2"/>
      <c r="D2" s="2"/>
      <c r="E2" s="3"/>
      <c r="F2" s="2" t="s">
        <v>2</v>
      </c>
      <c r="G2" s="2"/>
      <c r="H2" s="156"/>
      <c r="I2" s="2"/>
      <c r="J2" s="5"/>
      <c r="K2" s="2"/>
      <c r="L2" s="5"/>
      <c r="M2" s="2"/>
      <c r="N2" s="4"/>
      <c r="O2" s="3"/>
      <c r="P2" s="201" t="s">
        <v>3</v>
      </c>
      <c r="Q2" s="201"/>
    </row>
    <row r="3" spans="1:17" s="12" customFormat="1" ht="11.25" customHeight="1" thickBot="1">
      <c r="A3" s="7" t="s">
        <v>4</v>
      </c>
      <c r="B3" s="7"/>
      <c r="C3" s="7"/>
      <c r="D3" s="7"/>
      <c r="E3" s="8"/>
      <c r="F3" s="8" t="s">
        <v>5</v>
      </c>
      <c r="G3" s="8"/>
      <c r="H3" s="155"/>
      <c r="I3" s="10"/>
      <c r="J3" s="9"/>
      <c r="K3" s="11"/>
      <c r="L3" s="9"/>
      <c r="M3" s="8"/>
      <c r="N3" s="9"/>
      <c r="O3" s="8"/>
      <c r="P3" s="202" t="s">
        <v>6</v>
      </c>
      <c r="Q3" s="202"/>
    </row>
    <row r="4" spans="1:17" s="17" customFormat="1" ht="12">
      <c r="A4" s="13"/>
      <c r="B4" s="14" t="s">
        <v>7</v>
      </c>
      <c r="C4" s="14" t="s">
        <v>8</v>
      </c>
      <c r="D4" s="14"/>
      <c r="E4" s="15" t="s">
        <v>9</v>
      </c>
      <c r="F4" s="15"/>
      <c r="G4" s="3"/>
      <c r="H4" s="154" t="s">
        <v>10</v>
      </c>
      <c r="I4" s="16"/>
      <c r="J4" s="14" t="s">
        <v>11</v>
      </c>
      <c r="K4" s="16"/>
      <c r="L4" s="14" t="s">
        <v>12</v>
      </c>
      <c r="M4" s="16"/>
      <c r="N4" s="14" t="s">
        <v>13</v>
      </c>
      <c r="O4" s="16"/>
      <c r="P4" s="14" t="s">
        <v>14</v>
      </c>
      <c r="Q4" s="5"/>
    </row>
    <row r="5" spans="1:17" s="17" customFormat="1" ht="0.75" customHeight="1" thickBot="1">
      <c r="A5" s="18"/>
      <c r="B5" s="19"/>
      <c r="C5" s="20"/>
      <c r="D5" s="19"/>
      <c r="E5" s="21"/>
      <c r="F5" s="21"/>
      <c r="G5" s="22"/>
      <c r="H5" s="153"/>
      <c r="I5" s="23"/>
      <c r="J5" s="19"/>
      <c r="K5" s="23"/>
      <c r="L5" s="19"/>
      <c r="M5" s="23"/>
      <c r="N5" s="19"/>
      <c r="O5" s="23"/>
      <c r="P5" s="19"/>
      <c r="Q5" s="24"/>
    </row>
    <row r="6" spans="1:20" s="1" customFormat="1" ht="14.25" customHeight="1">
      <c r="A6" s="25">
        <v>1</v>
      </c>
      <c r="B6" s="26">
        <v>1</v>
      </c>
      <c r="C6" s="26">
        <v>1</v>
      </c>
      <c r="D6" s="27">
        <v>1</v>
      </c>
      <c r="E6" s="28" t="str">
        <f>UPPER(IF($D6="","",VLOOKUP($D6,'[6]男單55'!$A$7:$P$37,2)))</f>
        <v>王明鴻</v>
      </c>
      <c r="F6" s="26"/>
      <c r="G6" s="26"/>
      <c r="H6" s="26" t="str">
        <f>IF($D6="","",VLOOKUP($D6,'[6]男單55'!$A$7:$P$37,4))</f>
        <v>宜蘭縣</v>
      </c>
      <c r="I6" s="29"/>
      <c r="J6" s="30"/>
      <c r="K6" s="30"/>
      <c r="L6" s="30"/>
      <c r="M6" s="31" t="s">
        <v>15</v>
      </c>
      <c r="N6" s="31"/>
      <c r="O6" s="33"/>
      <c r="P6" s="34"/>
      <c r="Q6" s="35"/>
      <c r="R6" s="36"/>
      <c r="T6" s="37" t="e">
        <f>#REF!</f>
        <v>#REF!</v>
      </c>
    </row>
    <row r="7" spans="1:20" s="1" customFormat="1" ht="14.25" customHeight="1">
      <c r="A7" s="25"/>
      <c r="B7" s="38"/>
      <c r="C7" s="38"/>
      <c r="D7" s="38"/>
      <c r="E7" s="39"/>
      <c r="F7" s="39" t="s">
        <v>347</v>
      </c>
      <c r="G7" s="39"/>
      <c r="H7" s="39"/>
      <c r="I7" s="40"/>
      <c r="J7" s="41">
        <f>UPPER(IF(OR(I7="a",I7="as"),E6,IF(OR(I7="b",I7="bs"),E8,)))</f>
      </c>
      <c r="K7" s="41"/>
      <c r="L7" s="30"/>
      <c r="M7" s="31"/>
      <c r="N7" s="31"/>
      <c r="O7" s="33"/>
      <c r="P7" s="34"/>
      <c r="Q7" s="35"/>
      <c r="R7" s="36"/>
      <c r="T7" s="42" t="e">
        <f>#REF!</f>
        <v>#REF!</v>
      </c>
    </row>
    <row r="8" spans="1:20" s="1" customFormat="1" ht="14.25" customHeight="1">
      <c r="A8" s="25">
        <v>2</v>
      </c>
      <c r="B8" s="26"/>
      <c r="C8" s="26"/>
      <c r="D8" s="27">
        <v>29</v>
      </c>
      <c r="E8" s="28" t="str">
        <f>UPPER(IF($D8="","",VLOOKUP($D8,'[6]男單55'!$A$7:$P$37,2)))</f>
        <v>徐文泉</v>
      </c>
      <c r="F8" s="26"/>
      <c r="G8" s="26"/>
      <c r="H8" s="26" t="str">
        <f>IF($D8="","",VLOOKUP($D8,'[6]男單55'!$A$7:$P$37,4))</f>
        <v>高雄市</v>
      </c>
      <c r="I8" s="29"/>
      <c r="J8" s="45"/>
      <c r="K8" s="46"/>
      <c r="L8" s="30"/>
      <c r="M8" s="30"/>
      <c r="N8" s="32"/>
      <c r="O8" s="33"/>
      <c r="P8" s="34"/>
      <c r="Q8" s="35"/>
      <c r="R8" s="36"/>
      <c r="T8" s="42" t="e">
        <f>#REF!</f>
        <v>#REF!</v>
      </c>
    </row>
    <row r="9" spans="1:20" s="1" customFormat="1" ht="3.75" customHeight="1">
      <c r="A9" s="25"/>
      <c r="B9" s="38"/>
      <c r="C9" s="38"/>
      <c r="D9" s="47"/>
      <c r="E9" s="48"/>
      <c r="F9" s="30"/>
      <c r="G9" s="49"/>
      <c r="H9" s="30"/>
      <c r="I9" s="50"/>
      <c r="J9" s="193" t="s">
        <v>367</v>
      </c>
      <c r="K9" s="194"/>
      <c r="L9" s="41">
        <f>UPPER(IF(OR(K9="a",K9="as"),J7,IF(OR(K9="b",K9="bs"),J11,)))</f>
      </c>
      <c r="M9" s="51"/>
      <c r="N9" s="52"/>
      <c r="O9" s="52"/>
      <c r="P9" s="34"/>
      <c r="Q9" s="35"/>
      <c r="R9" s="36"/>
      <c r="T9" s="42" t="e">
        <f>#REF!</f>
        <v>#REF!</v>
      </c>
    </row>
    <row r="10" spans="1:20" s="1" customFormat="1" ht="14.25" customHeight="1">
      <c r="A10" s="25">
        <v>3</v>
      </c>
      <c r="B10" s="26"/>
      <c r="C10" s="26"/>
      <c r="D10" s="27">
        <v>15</v>
      </c>
      <c r="E10" s="28" t="str">
        <f>UPPER(IF($D10="","",VLOOKUP($D10,'[6]男單55'!$A$7:$P$37,2)))</f>
        <v>陳永富</v>
      </c>
      <c r="F10" s="26"/>
      <c r="G10" s="26"/>
      <c r="H10" s="26" t="str">
        <f>IF($D10="","",VLOOKUP($D10,'[6]男單55'!$A$7:$P$37,4))</f>
        <v>台中市</v>
      </c>
      <c r="I10" s="29"/>
      <c r="J10" s="193"/>
      <c r="K10" s="194"/>
      <c r="L10" s="45"/>
      <c r="M10" s="53"/>
      <c r="N10" s="52"/>
      <c r="O10" s="52"/>
      <c r="P10" s="34"/>
      <c r="Q10" s="35"/>
      <c r="R10" s="36"/>
      <c r="T10" s="42" t="e">
        <f>#REF!</f>
        <v>#REF!</v>
      </c>
    </row>
    <row r="11" spans="1:20" s="1" customFormat="1" ht="14.25" customHeight="1">
      <c r="A11" s="25"/>
      <c r="B11" s="38"/>
      <c r="C11" s="38"/>
      <c r="D11" s="47"/>
      <c r="E11" s="39"/>
      <c r="F11" s="39" t="s">
        <v>348</v>
      </c>
      <c r="G11" s="39"/>
      <c r="H11" s="39"/>
      <c r="I11" s="40"/>
      <c r="J11" s="41">
        <f>UPPER(IF(OR(I11="a",I11="as"),E10,IF(OR(I11="b",I11="bs"),E12,)))</f>
      </c>
      <c r="K11" s="54"/>
      <c r="L11" s="55"/>
      <c r="M11" s="56"/>
      <c r="N11" s="52"/>
      <c r="O11" s="52"/>
      <c r="P11" s="34"/>
      <c r="Q11" s="35"/>
      <c r="R11" s="36"/>
      <c r="T11" s="42" t="e">
        <f>#REF!</f>
        <v>#REF!</v>
      </c>
    </row>
    <row r="12" spans="1:20" s="1" customFormat="1" ht="14.25" customHeight="1">
      <c r="A12" s="25">
        <v>4</v>
      </c>
      <c r="B12" s="26"/>
      <c r="C12" s="26"/>
      <c r="D12" s="27">
        <v>20</v>
      </c>
      <c r="E12" s="28" t="str">
        <f>UPPER(IF($D12="","",VLOOKUP($D12,'[6]男單55'!$A$7:$P$37,2)))</f>
        <v>曾智仁</v>
      </c>
      <c r="F12" s="26"/>
      <c r="G12" s="26"/>
      <c r="H12" s="26" t="str">
        <f>IF($D12="","",VLOOKUP($D12,'[6]男單55'!$A$7:$P$37,4))</f>
        <v>台北市</v>
      </c>
      <c r="I12" s="29"/>
      <c r="J12" s="45"/>
      <c r="K12" s="30"/>
      <c r="L12" s="193" t="s">
        <v>375</v>
      </c>
      <c r="M12" s="194"/>
      <c r="N12" s="52"/>
      <c r="O12" s="52"/>
      <c r="P12" s="34"/>
      <c r="Q12" s="35"/>
      <c r="R12" s="36"/>
      <c r="T12" s="42" t="e">
        <f>#REF!</f>
        <v>#REF!</v>
      </c>
    </row>
    <row r="13" spans="1:20" s="1" customFormat="1" ht="3.75" customHeight="1">
      <c r="A13" s="25"/>
      <c r="B13" s="38"/>
      <c r="C13" s="38"/>
      <c r="D13" s="47"/>
      <c r="E13" s="48"/>
      <c r="F13" s="30"/>
      <c r="G13" s="49"/>
      <c r="H13" s="30"/>
      <c r="I13" s="50"/>
      <c r="J13" s="30"/>
      <c r="K13" s="30"/>
      <c r="L13" s="193"/>
      <c r="M13" s="194"/>
      <c r="N13" s="41">
        <f>UPPER(IF(OR(M13="a",M13="as"),L9,IF(OR(M13="b",M13="bs"),L17,)))</f>
      </c>
      <c r="O13" s="51"/>
      <c r="P13" s="34"/>
      <c r="Q13" s="35"/>
      <c r="R13" s="36"/>
      <c r="T13" s="42" t="e">
        <f>#REF!</f>
        <v>#REF!</v>
      </c>
    </row>
    <row r="14" spans="1:20" s="1" customFormat="1" ht="14.25" customHeight="1">
      <c r="A14" s="25">
        <v>5</v>
      </c>
      <c r="B14" s="26"/>
      <c r="C14" s="26"/>
      <c r="D14" s="27">
        <v>17</v>
      </c>
      <c r="E14" s="28" t="str">
        <f>UPPER(IF($D14="","",VLOOKUP($D14,'[6]男單55'!$A$7:$P$37,2)))</f>
        <v>羅光永</v>
      </c>
      <c r="F14" s="26"/>
      <c r="G14" s="26"/>
      <c r="H14" s="26" t="str">
        <f>IF($D14="","",VLOOKUP($D14,'[6]男單55'!$A$7:$P$37,4))</f>
        <v>台中市</v>
      </c>
      <c r="I14" s="29"/>
      <c r="J14" s="30"/>
      <c r="K14" s="30"/>
      <c r="L14" s="193"/>
      <c r="M14" s="194"/>
      <c r="N14" s="45"/>
      <c r="O14" s="58"/>
      <c r="P14" s="32"/>
      <c r="Q14" s="33"/>
      <c r="R14" s="36"/>
      <c r="T14" s="42" t="e">
        <f>#REF!</f>
        <v>#REF!</v>
      </c>
    </row>
    <row r="15" spans="1:20" s="1" customFormat="1" ht="14.25" customHeight="1" thickBot="1">
      <c r="A15" s="25" t="s">
        <v>35</v>
      </c>
      <c r="B15" s="26"/>
      <c r="C15" s="26"/>
      <c r="D15" s="27">
        <v>31</v>
      </c>
      <c r="E15" s="28" t="str">
        <f>UPPER(IF($D15="","",VLOOKUP($D15,'[6]男單55'!$A$7:$P$37,2)))</f>
        <v>吳森富</v>
      </c>
      <c r="F15" s="39" t="s">
        <v>352</v>
      </c>
      <c r="G15" s="39"/>
      <c r="H15" s="83" t="s">
        <v>161</v>
      </c>
      <c r="I15" s="76"/>
      <c r="J15" s="41">
        <f>UPPER(IF(OR(I15="a",I15="as"),E14,IF(OR(I15="b",I15="bs"),E16,)))</f>
      </c>
      <c r="K15" s="41"/>
      <c r="L15" s="30"/>
      <c r="M15" s="56"/>
      <c r="N15" s="59"/>
      <c r="O15" s="58"/>
      <c r="P15" s="32"/>
      <c r="Q15" s="33"/>
      <c r="R15" s="36"/>
      <c r="T15" s="60" t="e">
        <f>#REF!</f>
        <v>#REF!</v>
      </c>
    </row>
    <row r="16" spans="1:18" s="1" customFormat="1" ht="14.25" customHeight="1">
      <c r="A16" s="25">
        <v>6</v>
      </c>
      <c r="B16" s="26"/>
      <c r="C16" s="26">
        <v>14</v>
      </c>
      <c r="D16" s="27">
        <v>11</v>
      </c>
      <c r="E16" s="28" t="str">
        <f>UPPER(IF($D16="","",VLOOKUP($D16,'[6]男單55'!$A$7:$P$37,2)))</f>
        <v>戴詒鵬</v>
      </c>
      <c r="F16" s="151" t="s">
        <v>353</v>
      </c>
      <c r="G16" s="43"/>
      <c r="H16" s="26" t="s">
        <v>153</v>
      </c>
      <c r="I16" s="44"/>
      <c r="J16" s="195" t="s">
        <v>368</v>
      </c>
      <c r="K16" s="196"/>
      <c r="L16" s="30"/>
      <c r="M16" s="56"/>
      <c r="N16" s="59"/>
      <c r="O16" s="58"/>
      <c r="P16" s="32"/>
      <c r="Q16" s="33"/>
      <c r="R16" s="36"/>
    </row>
    <row r="17" spans="1:18" s="1" customFormat="1" ht="3.75" customHeight="1">
      <c r="A17" s="25"/>
      <c r="B17" s="38"/>
      <c r="C17" s="38"/>
      <c r="D17" s="47"/>
      <c r="E17" s="48"/>
      <c r="F17" s="30"/>
      <c r="G17" s="49"/>
      <c r="H17" s="30"/>
      <c r="I17" s="50"/>
      <c r="J17" s="193"/>
      <c r="K17" s="194"/>
      <c r="L17" s="41">
        <f>UPPER(IF(OR(K17="a",K17="as"),J15,IF(OR(K17="b",K17="bs"),J19,)))</f>
      </c>
      <c r="M17" s="62"/>
      <c r="N17" s="59"/>
      <c r="O17" s="58"/>
      <c r="P17" s="32"/>
      <c r="Q17" s="33"/>
      <c r="R17" s="36"/>
    </row>
    <row r="18" spans="1:18" s="1" customFormat="1" ht="14.25" customHeight="1">
      <c r="A18" s="25">
        <v>7</v>
      </c>
      <c r="B18" s="26"/>
      <c r="C18" s="26"/>
      <c r="D18" s="27">
        <v>14</v>
      </c>
      <c r="E18" s="28" t="str">
        <f>UPPER(IF($D18="","",VLOOKUP($D18,'[6]男單55'!$A$7:$P$37,2)))</f>
        <v>洪堯榮</v>
      </c>
      <c r="F18" s="26"/>
      <c r="G18" s="26"/>
      <c r="H18" s="26" t="str">
        <f>IF($D18="","",VLOOKUP($D18,'[6]男單55'!$A$7:$P$37,4))</f>
        <v>台中市</v>
      </c>
      <c r="I18" s="29"/>
      <c r="J18" s="193"/>
      <c r="K18" s="194"/>
      <c r="L18" s="45"/>
      <c r="M18" s="52"/>
      <c r="N18" s="59"/>
      <c r="O18" s="58"/>
      <c r="P18" s="32"/>
      <c r="Q18" s="33"/>
      <c r="R18" s="36"/>
    </row>
    <row r="19" spans="1:18" s="1" customFormat="1" ht="14.25" customHeight="1">
      <c r="A19" s="25"/>
      <c r="B19" s="38"/>
      <c r="C19" s="38"/>
      <c r="D19" s="38"/>
      <c r="E19" s="39"/>
      <c r="F19" s="39" t="s">
        <v>349</v>
      </c>
      <c r="G19" s="39"/>
      <c r="H19" s="39"/>
      <c r="I19" s="40"/>
      <c r="J19" s="41">
        <f>UPPER(IF(OR(I19="a",I19="as"),E18,IF(OR(I19="b",I19="bs"),E20,)))</f>
      </c>
      <c r="K19" s="54"/>
      <c r="L19" s="55"/>
      <c r="M19" s="52"/>
      <c r="N19" s="59"/>
      <c r="O19" s="58"/>
      <c r="P19" s="32"/>
      <c r="Q19" s="33"/>
      <c r="R19" s="36"/>
    </row>
    <row r="20" spans="1:18" s="1" customFormat="1" ht="14.25" customHeight="1">
      <c r="A20" s="25">
        <v>8</v>
      </c>
      <c r="B20" s="26">
        <v>7</v>
      </c>
      <c r="C20" s="26">
        <v>6</v>
      </c>
      <c r="D20" s="27">
        <v>7</v>
      </c>
      <c r="E20" s="28" t="str">
        <f>UPPER(IF($D20="","",VLOOKUP($D20,'[6]男單55'!$A$7:$P$37,2)))</f>
        <v>郭惠新</v>
      </c>
      <c r="F20" s="26"/>
      <c r="G20" s="26"/>
      <c r="H20" s="26" t="str">
        <f>IF($D20="","",VLOOKUP($D20,'[6]男單55'!$A$7:$P$37,4))</f>
        <v>台北市</v>
      </c>
      <c r="I20" s="29"/>
      <c r="J20" s="45"/>
      <c r="K20" s="30"/>
      <c r="L20" s="55"/>
      <c r="M20" s="52"/>
      <c r="N20" s="193" t="s">
        <v>519</v>
      </c>
      <c r="O20" s="194"/>
      <c r="P20" s="32"/>
      <c r="Q20" s="33"/>
      <c r="R20" s="36"/>
    </row>
    <row r="21" spans="1:18" s="1" customFormat="1" ht="3.75" customHeight="1">
      <c r="A21" s="25"/>
      <c r="B21" s="38"/>
      <c r="C21" s="38"/>
      <c r="D21" s="38"/>
      <c r="E21" s="48"/>
      <c r="F21" s="30"/>
      <c r="G21" s="49"/>
      <c r="H21" s="30"/>
      <c r="I21" s="50"/>
      <c r="J21" s="30"/>
      <c r="K21" s="30"/>
      <c r="L21" s="55"/>
      <c r="M21" s="63"/>
      <c r="N21" s="193"/>
      <c r="O21" s="194"/>
      <c r="P21" s="41">
        <f>UPPER(IF(OR(O21="a",O21="as"),N13,IF(OR(O21="b",O21="bs"),N29,)))</f>
      </c>
      <c r="Q21" s="64"/>
      <c r="R21" s="36"/>
    </row>
    <row r="22" spans="1:18" s="1" customFormat="1" ht="14.25" customHeight="1">
      <c r="A22" s="25">
        <v>9</v>
      </c>
      <c r="B22" s="26">
        <v>3</v>
      </c>
      <c r="C22" s="26">
        <v>3</v>
      </c>
      <c r="D22" s="27">
        <v>3</v>
      </c>
      <c r="E22" s="28" t="str">
        <f>UPPER(IF($D22="","",VLOOKUP($D22,'[6]男單55'!$A$7:$P$37,2)))</f>
        <v>游貴柱</v>
      </c>
      <c r="F22" s="26"/>
      <c r="G22" s="26"/>
      <c r="H22" s="26" t="str">
        <f>IF($D22="","",VLOOKUP($D22,'[6]男單55'!$A$7:$P$37,4))</f>
        <v>南投縣</v>
      </c>
      <c r="I22" s="29"/>
      <c r="J22" s="30"/>
      <c r="K22" s="30"/>
      <c r="L22" s="30"/>
      <c r="M22" s="52"/>
      <c r="N22" s="193"/>
      <c r="O22" s="194"/>
      <c r="P22" s="45"/>
      <c r="Q22" s="58"/>
      <c r="R22" s="36"/>
    </row>
    <row r="23" spans="1:18" s="1" customFormat="1" ht="14.25" customHeight="1">
      <c r="A23" s="25"/>
      <c r="B23" s="38"/>
      <c r="C23" s="38"/>
      <c r="D23" s="38"/>
      <c r="E23" s="39"/>
      <c r="F23" s="39" t="s">
        <v>350</v>
      </c>
      <c r="G23" s="39"/>
      <c r="H23" s="39"/>
      <c r="I23" s="40"/>
      <c r="J23" s="41">
        <f>UPPER(IF(OR(I23="a",I23="as"),E22,IF(OR(I23="b",I23="bs"),E24,)))</f>
      </c>
      <c r="K23" s="41"/>
      <c r="L23" s="30"/>
      <c r="M23" s="52"/>
      <c r="N23" s="32"/>
      <c r="O23" s="58"/>
      <c r="P23" s="32"/>
      <c r="Q23" s="58"/>
      <c r="R23" s="36"/>
    </row>
    <row r="24" spans="1:18" s="1" customFormat="1" ht="14.25" customHeight="1">
      <c r="A24" s="25">
        <v>10</v>
      </c>
      <c r="B24" s="26"/>
      <c r="C24" s="26"/>
      <c r="D24" s="27">
        <v>30</v>
      </c>
      <c r="E24" s="28" t="str">
        <f>UPPER(IF($D24="","",VLOOKUP($D24,'[6]男單55'!$A$7:$P$37,2)))</f>
        <v>洪志仁</v>
      </c>
      <c r="F24" s="26"/>
      <c r="G24" s="26"/>
      <c r="H24" s="26" t="str">
        <f>IF($D24="","",VLOOKUP($D24,'[6]男單55'!$A$7:$P$37,4))</f>
        <v>桃園市</v>
      </c>
      <c r="I24" s="29"/>
      <c r="J24" s="45"/>
      <c r="K24" s="46"/>
      <c r="L24" s="30"/>
      <c r="M24" s="52"/>
      <c r="N24" s="32"/>
      <c r="O24" s="58"/>
      <c r="P24" s="32"/>
      <c r="Q24" s="58"/>
      <c r="R24" s="36"/>
    </row>
    <row r="25" spans="1:18" s="1" customFormat="1" ht="3.75" customHeight="1">
      <c r="A25" s="25"/>
      <c r="B25" s="38"/>
      <c r="C25" s="38"/>
      <c r="D25" s="47"/>
      <c r="E25" s="48"/>
      <c r="F25" s="30"/>
      <c r="G25" s="49"/>
      <c r="H25" s="30"/>
      <c r="I25" s="50"/>
      <c r="J25" s="193" t="s">
        <v>369</v>
      </c>
      <c r="K25" s="194"/>
      <c r="L25" s="41">
        <f>UPPER(IF(OR(K25="a",K25="as"),J23,IF(OR(K25="b",K25="bs"),J27,)))</f>
      </c>
      <c r="M25" s="51"/>
      <c r="N25" s="32"/>
      <c r="O25" s="58"/>
      <c r="P25" s="32"/>
      <c r="Q25" s="58"/>
      <c r="R25" s="36"/>
    </row>
    <row r="26" spans="1:18" s="1" customFormat="1" ht="14.25" customHeight="1">
      <c r="A26" s="25">
        <v>11</v>
      </c>
      <c r="B26" s="26"/>
      <c r="C26" s="26"/>
      <c r="D26" s="27">
        <v>28</v>
      </c>
      <c r="E26" s="28" t="str">
        <f>UPPER(IF($D26="","",VLOOKUP($D26,'[6]男單55'!$A$7:$P$37,2)))</f>
        <v>劉昌裕</v>
      </c>
      <c r="F26" s="26"/>
      <c r="G26" s="26"/>
      <c r="H26" s="26" t="str">
        <f>IF($D26="","",VLOOKUP($D26,'[6]男單55'!$A$7:$P$37,4))</f>
        <v>桃園市</v>
      </c>
      <c r="I26" s="29"/>
      <c r="J26" s="193"/>
      <c r="K26" s="194"/>
      <c r="L26" s="45"/>
      <c r="M26" s="53"/>
      <c r="N26" s="32"/>
      <c r="O26" s="58"/>
      <c r="P26" s="32"/>
      <c r="Q26" s="58"/>
      <c r="R26" s="36"/>
    </row>
    <row r="27" spans="1:18" s="1" customFormat="1" ht="14.25" customHeight="1">
      <c r="A27" s="25" t="s">
        <v>36</v>
      </c>
      <c r="B27" s="26"/>
      <c r="C27" s="26"/>
      <c r="D27" s="27">
        <v>16</v>
      </c>
      <c r="E27" s="28" t="str">
        <f>UPPER(IF($D27="","",VLOOKUP($D27,'[6]男單55'!$A$7:$P$37,2)))</f>
        <v>劉興章</v>
      </c>
      <c r="F27" s="151" t="s">
        <v>354</v>
      </c>
      <c r="G27" s="39"/>
      <c r="H27" s="103" t="s">
        <v>5</v>
      </c>
      <c r="I27" s="40"/>
      <c r="J27" s="41">
        <f>UPPER(IF(OR(I27="a",I27="as"),E26,IF(OR(I27="b",I27="bs"),E28,)))</f>
      </c>
      <c r="K27" s="54"/>
      <c r="L27" s="55"/>
      <c r="M27" s="56"/>
      <c r="N27" s="32"/>
      <c r="O27" s="58"/>
      <c r="P27" s="32"/>
      <c r="Q27" s="58"/>
      <c r="R27" s="36"/>
    </row>
    <row r="28" spans="1:18" s="1" customFormat="1" ht="14.25" customHeight="1">
      <c r="A28" s="25">
        <v>12</v>
      </c>
      <c r="B28" s="26"/>
      <c r="C28" s="26"/>
      <c r="D28" s="27">
        <v>19</v>
      </c>
      <c r="E28" s="28" t="str">
        <f>UPPER(IF($D28="","",VLOOKUP($D28,'[6]男單55'!$A$7:$P$37,2)))</f>
        <v>黃國禎</v>
      </c>
      <c r="F28" s="43" t="s">
        <v>355</v>
      </c>
      <c r="G28" s="43"/>
      <c r="H28" s="26" t="str">
        <f>IF($D28="","",VLOOKUP($D28,'[6]男單55'!$A$7:$P$37,4))</f>
        <v>台南市</v>
      </c>
      <c r="I28" s="29"/>
      <c r="J28" s="45"/>
      <c r="K28" s="30"/>
      <c r="L28" s="193" t="s">
        <v>376</v>
      </c>
      <c r="M28" s="194"/>
      <c r="N28" s="32"/>
      <c r="O28" s="58"/>
      <c r="P28" s="32"/>
      <c r="Q28" s="58"/>
      <c r="R28" s="36"/>
    </row>
    <row r="29" spans="1:18" s="1" customFormat="1" ht="3.75" customHeight="1">
      <c r="A29" s="25"/>
      <c r="B29" s="38"/>
      <c r="C29" s="38"/>
      <c r="D29" s="47"/>
      <c r="E29" s="48"/>
      <c r="F29" s="30"/>
      <c r="G29" s="49"/>
      <c r="H29" s="30"/>
      <c r="I29" s="50"/>
      <c r="J29" s="30"/>
      <c r="K29" s="30"/>
      <c r="L29" s="193"/>
      <c r="M29" s="194"/>
      <c r="N29" s="41">
        <f>UPPER(IF(OR(M29="a",M29="as"),L25,IF(OR(M29="b",M29="bs"),L33,)))</f>
      </c>
      <c r="O29" s="69"/>
      <c r="P29" s="32"/>
      <c r="Q29" s="58"/>
      <c r="R29" s="36"/>
    </row>
    <row r="30" spans="1:18" s="1" customFormat="1" ht="14.25" customHeight="1">
      <c r="A30" s="25">
        <v>13</v>
      </c>
      <c r="B30" s="26"/>
      <c r="C30" s="26"/>
      <c r="D30" s="27">
        <v>25</v>
      </c>
      <c r="E30" s="28" t="s">
        <v>160</v>
      </c>
      <c r="F30" s="26"/>
      <c r="G30" s="26"/>
      <c r="H30" s="26" t="s">
        <v>5</v>
      </c>
      <c r="I30" s="29"/>
      <c r="J30" s="30"/>
      <c r="K30" s="30"/>
      <c r="L30" s="193"/>
      <c r="M30" s="194"/>
      <c r="N30" s="45"/>
      <c r="O30" s="70"/>
      <c r="P30" s="32"/>
      <c r="Q30" s="58"/>
      <c r="R30" s="36"/>
    </row>
    <row r="31" spans="1:18" s="1" customFormat="1" ht="14.25" customHeight="1">
      <c r="A31" s="25"/>
      <c r="B31" s="38"/>
      <c r="C31" s="38"/>
      <c r="D31" s="47"/>
      <c r="E31" s="39"/>
      <c r="F31" s="39" t="s">
        <v>351</v>
      </c>
      <c r="G31" s="39"/>
      <c r="H31" s="39"/>
      <c r="I31" s="40"/>
      <c r="J31" s="65">
        <f>UPPER(IF(OR(I31="a",I31="as"),E30,IF(OR(I31="b",I31="bs"),E32,)))</f>
      </c>
      <c r="K31" s="65"/>
      <c r="L31" s="30"/>
      <c r="M31" s="56"/>
      <c r="N31" s="59"/>
      <c r="O31" s="70"/>
      <c r="P31" s="32"/>
      <c r="Q31" s="58"/>
      <c r="R31" s="36"/>
    </row>
    <row r="32" spans="1:18" s="1" customFormat="1" ht="14.25" customHeight="1">
      <c r="A32" s="25">
        <v>14</v>
      </c>
      <c r="B32" s="26"/>
      <c r="C32" s="26">
        <v>14</v>
      </c>
      <c r="D32" s="27">
        <v>10</v>
      </c>
      <c r="E32" s="28" t="str">
        <f>UPPER(IF($D32="","",VLOOKUP($D32,'[6]男單55'!$A$7:$P$37,2)))</f>
        <v>余建政</v>
      </c>
      <c r="F32" s="26"/>
      <c r="G32" s="26"/>
      <c r="H32" s="26" t="str">
        <f>IF($D32="","",VLOOKUP($D32,'[6]男單55'!$A$7:$P$37,4))</f>
        <v>高雄市</v>
      </c>
      <c r="I32" s="29"/>
      <c r="J32" s="67"/>
      <c r="K32" s="152"/>
      <c r="L32" s="30"/>
      <c r="M32" s="56"/>
      <c r="N32" s="59"/>
      <c r="O32" s="70"/>
      <c r="P32" s="32"/>
      <c r="Q32" s="58"/>
      <c r="R32" s="36"/>
    </row>
    <row r="33" spans="1:18" s="1" customFormat="1" ht="3.75" customHeight="1">
      <c r="A33" s="25"/>
      <c r="B33" s="38"/>
      <c r="C33" s="38"/>
      <c r="D33" s="47"/>
      <c r="E33" s="48"/>
      <c r="F33" s="30"/>
      <c r="G33" s="49"/>
      <c r="H33" s="30"/>
      <c r="I33" s="50"/>
      <c r="J33" s="193" t="s">
        <v>370</v>
      </c>
      <c r="K33" s="194"/>
      <c r="L33" s="41">
        <f>UPPER(IF(OR(K33="a",K33="as"),J31,IF(OR(K33="b",K33="bs"),J35,)))</f>
      </c>
      <c r="M33" s="62"/>
      <c r="N33" s="59"/>
      <c r="O33" s="70"/>
      <c r="P33" s="32"/>
      <c r="Q33" s="58"/>
      <c r="R33" s="36"/>
    </row>
    <row r="34" spans="1:18" s="1" customFormat="1" ht="14.25" customHeight="1">
      <c r="A34" s="25">
        <v>15</v>
      </c>
      <c r="B34" s="26">
        <f>IF($D34="","",VLOOKUP($D34,'[6]男單55'!$A$7:$P$37,15))</f>
      </c>
      <c r="C34" s="26">
        <f>IF($D34="","",VLOOKUP($D34,'[6]男單55'!$A$7:$P$37,16))</f>
      </c>
      <c r="D34" s="27"/>
      <c r="E34" s="28" t="s">
        <v>159</v>
      </c>
      <c r="F34" s="26">
        <f>IF($D34="","",VLOOKUP($D34,'[6]男單55'!$A$7:$P$37,3))</f>
      </c>
      <c r="G34" s="26"/>
      <c r="H34" s="26" t="s">
        <v>28</v>
      </c>
      <c r="I34" s="29"/>
      <c r="J34" s="193"/>
      <c r="K34" s="194"/>
      <c r="L34" s="45"/>
      <c r="M34" s="52"/>
      <c r="N34" s="59"/>
      <c r="O34" s="70"/>
      <c r="P34" s="32"/>
      <c r="Q34" s="58"/>
      <c r="R34" s="36"/>
    </row>
    <row r="35" spans="1:18" s="1" customFormat="1" ht="14.25" customHeight="1">
      <c r="A35" s="25"/>
      <c r="B35" s="38"/>
      <c r="C35" s="38"/>
      <c r="D35" s="38"/>
      <c r="E35" s="39"/>
      <c r="F35" s="39" t="s">
        <v>356</v>
      </c>
      <c r="G35" s="39"/>
      <c r="H35" s="39"/>
      <c r="I35" s="40"/>
      <c r="J35" s="65">
        <f>UPPER(IF(OR(I35="a",I35="as"),E34,IF(OR(I35="b",I35="bs"),E36,)))</f>
      </c>
      <c r="K35" s="66"/>
      <c r="L35" s="55"/>
      <c r="M35" s="52"/>
      <c r="N35" s="59"/>
      <c r="O35" s="70"/>
      <c r="P35" s="32"/>
      <c r="Q35" s="58"/>
      <c r="R35" s="36"/>
    </row>
    <row r="36" spans="1:18" s="1" customFormat="1" ht="14.25" customHeight="1">
      <c r="A36" s="25">
        <v>16</v>
      </c>
      <c r="B36" s="26">
        <v>8</v>
      </c>
      <c r="C36" s="26">
        <v>6</v>
      </c>
      <c r="D36" s="27">
        <v>8</v>
      </c>
      <c r="E36" s="28" t="str">
        <f>UPPER(IF($D36="","",VLOOKUP($D36,'[6]男單55'!$A$7:$P$37,2)))</f>
        <v>賴昆光</v>
      </c>
      <c r="F36" s="26"/>
      <c r="G36" s="26"/>
      <c r="H36" s="26" t="str">
        <f>IF($D36="","",VLOOKUP($D36,'[6]男單55'!$A$7:$P$37,4))</f>
        <v>高雄市</v>
      </c>
      <c r="I36" s="29"/>
      <c r="J36" s="67"/>
      <c r="K36" s="68"/>
      <c r="L36" s="55"/>
      <c r="M36" s="52"/>
      <c r="N36" s="197" t="s">
        <v>158</v>
      </c>
      <c r="O36" s="197"/>
      <c r="P36" s="193" t="s">
        <v>521</v>
      </c>
      <c r="Q36" s="194"/>
      <c r="R36" s="36"/>
    </row>
    <row r="37" spans="1:18" s="1" customFormat="1" ht="3.75" customHeight="1">
      <c r="A37" s="25"/>
      <c r="B37" s="38"/>
      <c r="C37" s="38"/>
      <c r="D37" s="38"/>
      <c r="E37" s="48"/>
      <c r="F37" s="30"/>
      <c r="G37" s="49"/>
      <c r="H37" s="30"/>
      <c r="I37" s="50"/>
      <c r="J37" s="68"/>
      <c r="K37" s="68"/>
      <c r="L37" s="55"/>
      <c r="M37" s="63"/>
      <c r="N37" s="197"/>
      <c r="O37" s="197"/>
      <c r="P37" s="198"/>
      <c r="Q37" s="199"/>
      <c r="R37" s="36"/>
    </row>
    <row r="38" spans="1:18" s="1" customFormat="1" ht="14.25" customHeight="1">
      <c r="A38" s="25">
        <v>17</v>
      </c>
      <c r="B38" s="26">
        <v>5</v>
      </c>
      <c r="C38" s="26">
        <v>5</v>
      </c>
      <c r="D38" s="27">
        <v>5</v>
      </c>
      <c r="E38" s="28" t="str">
        <f>UPPER(IF($D38="","",VLOOKUP($D38,'[6]男單55'!$A$7:$P$37,2)))</f>
        <v>劉建宏</v>
      </c>
      <c r="F38" s="26"/>
      <c r="G38" s="26"/>
      <c r="H38" s="26" t="str">
        <f>IF($D38="","",VLOOKUP($D38,'[6]男單55'!$A$7:$P$37,4))</f>
        <v>高雄市</v>
      </c>
      <c r="I38" s="29"/>
      <c r="J38" s="68"/>
      <c r="K38" s="68"/>
      <c r="L38" s="30"/>
      <c r="M38" s="52"/>
      <c r="N38" s="197"/>
      <c r="O38" s="197"/>
      <c r="P38" s="71"/>
      <c r="Q38" s="72"/>
      <c r="R38" s="36"/>
    </row>
    <row r="39" spans="1:18" s="1" customFormat="1" ht="14.25" customHeight="1">
      <c r="A39" s="25"/>
      <c r="B39" s="38"/>
      <c r="C39" s="38"/>
      <c r="D39" s="38"/>
      <c r="E39" s="39"/>
      <c r="F39" s="39" t="s">
        <v>357</v>
      </c>
      <c r="G39" s="39"/>
      <c r="H39" s="39"/>
      <c r="I39" s="40"/>
      <c r="J39" s="65">
        <f>UPPER(IF(OR(I39="a",I39="as"),E38,IF(OR(I39="b",I39="bs"),E40,)))</f>
      </c>
      <c r="K39" s="65"/>
      <c r="L39" s="30"/>
      <c r="M39" s="52"/>
      <c r="N39" s="32"/>
      <c r="O39" s="33"/>
      <c r="P39" s="32"/>
      <c r="Q39" s="58"/>
      <c r="R39" s="36"/>
    </row>
    <row r="40" spans="1:18" s="1" customFormat="1" ht="14.25" customHeight="1">
      <c r="A40" s="25">
        <v>18</v>
      </c>
      <c r="B40" s="26"/>
      <c r="C40" s="26"/>
      <c r="D40" s="27">
        <v>23</v>
      </c>
      <c r="E40" s="28" t="str">
        <f>UPPER(IF($D40="","",VLOOKUP($D40,'[6]男單55'!$A$7:$P$37,2)))</f>
        <v>林合正</v>
      </c>
      <c r="F40" s="26"/>
      <c r="G40" s="26"/>
      <c r="H40" s="26" t="str">
        <f>IF($D40="","",VLOOKUP($D40,'[6]男單55'!$A$7:$P$37,4))</f>
        <v>新竹市</v>
      </c>
      <c r="I40" s="29"/>
      <c r="J40" s="67"/>
      <c r="K40" s="152"/>
      <c r="L40" s="30"/>
      <c r="M40" s="52"/>
      <c r="N40" s="32"/>
      <c r="O40" s="33"/>
      <c r="P40" s="32"/>
      <c r="Q40" s="58"/>
      <c r="R40" s="36"/>
    </row>
    <row r="41" spans="1:18" s="1" customFormat="1" ht="3.75" customHeight="1">
      <c r="A41" s="25"/>
      <c r="B41" s="38"/>
      <c r="C41" s="38"/>
      <c r="D41" s="47"/>
      <c r="E41" s="48"/>
      <c r="F41" s="30"/>
      <c r="G41" s="49"/>
      <c r="H41" s="30"/>
      <c r="I41" s="50"/>
      <c r="J41" s="193" t="s">
        <v>371</v>
      </c>
      <c r="K41" s="194"/>
      <c r="L41" s="41">
        <f>UPPER(IF(OR(K41="a",K41="as"),J39,IF(OR(K41="b",K41="bs"),J43,)))</f>
      </c>
      <c r="M41" s="51"/>
      <c r="N41" s="32"/>
      <c r="O41" s="33"/>
      <c r="P41" s="32"/>
      <c r="Q41" s="58"/>
      <c r="R41" s="36"/>
    </row>
    <row r="42" spans="1:18" s="1" customFormat="1" ht="14.25" customHeight="1">
      <c r="A42" s="25">
        <v>19</v>
      </c>
      <c r="B42" s="26"/>
      <c r="C42" s="26">
        <v>11</v>
      </c>
      <c r="D42" s="27">
        <v>9</v>
      </c>
      <c r="E42" s="28" t="str">
        <f>UPPER(IF($D42="","",VLOOKUP($D42,'[6]男單55'!$A$7:$P$37,2)))</f>
        <v>邱炳煌</v>
      </c>
      <c r="F42" s="26"/>
      <c r="G42" s="26"/>
      <c r="H42" s="26" t="str">
        <f>IF($D42="","",VLOOKUP($D42,'[6]男單55'!$A$7:$P$37,4))</f>
        <v>屏東縣</v>
      </c>
      <c r="I42" s="29"/>
      <c r="J42" s="193"/>
      <c r="K42" s="194"/>
      <c r="L42" s="45"/>
      <c r="M42" s="53"/>
      <c r="N42" s="32"/>
      <c r="O42" s="33"/>
      <c r="P42" s="32"/>
      <c r="Q42" s="58"/>
      <c r="R42" s="36"/>
    </row>
    <row r="43" spans="1:18" s="1" customFormat="1" ht="14.25" customHeight="1">
      <c r="A43" s="25"/>
      <c r="B43" s="38"/>
      <c r="C43" s="38"/>
      <c r="D43" s="47"/>
      <c r="E43" s="39"/>
      <c r="F43" s="39" t="s">
        <v>358</v>
      </c>
      <c r="G43" s="39"/>
      <c r="H43" s="39"/>
      <c r="I43" s="40"/>
      <c r="J43" s="65">
        <f>UPPER(IF(OR(I43="a",I43="as"),E42,IF(OR(I43="b",I43="bs"),E44,)))</f>
      </c>
      <c r="K43" s="66"/>
      <c r="L43" s="55"/>
      <c r="M43" s="56"/>
      <c r="N43" s="32"/>
      <c r="O43" s="33"/>
      <c r="P43" s="32"/>
      <c r="Q43" s="58"/>
      <c r="R43" s="36"/>
    </row>
    <row r="44" spans="1:18" s="1" customFormat="1" ht="14.25" customHeight="1">
      <c r="A44" s="25">
        <v>20</v>
      </c>
      <c r="B44" s="26"/>
      <c r="C44" s="26"/>
      <c r="D44" s="27">
        <v>24</v>
      </c>
      <c r="E44" s="28" t="str">
        <f>UPPER(IF($D44="","",VLOOKUP($D44,'[6]男單55'!$A$7:$P$37,2)))</f>
        <v>施世貴</v>
      </c>
      <c r="F44" s="26"/>
      <c r="G44" s="26"/>
      <c r="H44" s="26" t="str">
        <f>IF($D44="","",VLOOKUP($D44,'[6]男單55'!$A$7:$P$37,4))</f>
        <v>新北市</v>
      </c>
      <c r="I44" s="29"/>
      <c r="J44" s="67"/>
      <c r="K44" s="68"/>
      <c r="L44" s="193" t="s">
        <v>377</v>
      </c>
      <c r="M44" s="194"/>
      <c r="N44" s="32"/>
      <c r="O44" s="33"/>
      <c r="P44" s="32"/>
      <c r="Q44" s="58"/>
      <c r="R44" s="36"/>
    </row>
    <row r="45" spans="1:18" s="1" customFormat="1" ht="3.75" customHeight="1">
      <c r="A45" s="25"/>
      <c r="B45" s="38"/>
      <c r="C45" s="38"/>
      <c r="D45" s="47"/>
      <c r="E45" s="48"/>
      <c r="F45" s="30"/>
      <c r="G45" s="49"/>
      <c r="H45" s="30"/>
      <c r="I45" s="50"/>
      <c r="J45" s="68"/>
      <c r="K45" s="68"/>
      <c r="L45" s="193"/>
      <c r="M45" s="194"/>
      <c r="N45" s="41">
        <f>UPPER(IF(OR(M45="a",M45="as"),L41,IF(OR(M45="b",M45="bs"),L49,)))</f>
      </c>
      <c r="O45" s="64"/>
      <c r="P45" s="32"/>
      <c r="Q45" s="58"/>
      <c r="R45" s="36"/>
    </row>
    <row r="46" spans="1:18" s="1" customFormat="1" ht="14.25" customHeight="1">
      <c r="A46" s="25">
        <v>21</v>
      </c>
      <c r="B46" s="26"/>
      <c r="C46" s="26"/>
      <c r="D46" s="27">
        <v>13</v>
      </c>
      <c r="E46" s="28" t="str">
        <f>UPPER(IF($D46="","",VLOOKUP($D46,'[6]男單55'!$A$7:$P$37,2)))</f>
        <v>賴經寬</v>
      </c>
      <c r="F46" s="26"/>
      <c r="G46" s="26"/>
      <c r="H46" s="26" t="str">
        <f>IF($D46="","",VLOOKUP($D46,'[6]男單55'!$A$7:$P$37,4))</f>
        <v>台中市</v>
      </c>
      <c r="I46" s="29"/>
      <c r="J46" s="30"/>
      <c r="K46" s="30"/>
      <c r="L46" s="193"/>
      <c r="M46" s="194"/>
      <c r="N46" s="45"/>
      <c r="O46" s="58"/>
      <c r="P46" s="32"/>
      <c r="Q46" s="58"/>
      <c r="R46" s="36"/>
    </row>
    <row r="47" spans="1:18" s="1" customFormat="1" ht="14.25" customHeight="1">
      <c r="A47" s="25" t="s">
        <v>157</v>
      </c>
      <c r="B47" s="26"/>
      <c r="C47" s="26"/>
      <c r="D47" s="27">
        <v>27</v>
      </c>
      <c r="E47" s="28" t="str">
        <f>UPPER(IF($D47="","",VLOOKUP($D47,'[6]男單55'!$A$7:$P$37,2)))</f>
        <v>張上梓</v>
      </c>
      <c r="F47" s="39" t="s">
        <v>363</v>
      </c>
      <c r="G47" s="39"/>
      <c r="H47" s="83" t="s">
        <v>156</v>
      </c>
      <c r="I47" s="76"/>
      <c r="J47" s="41">
        <f>UPPER(IF(OR(I47="a",I47="as"),E46,IF(OR(I47="b",I47="bs"),E48,)))</f>
      </c>
      <c r="K47" s="41"/>
      <c r="L47" s="30"/>
      <c r="M47" s="56"/>
      <c r="N47" s="59"/>
      <c r="O47" s="58"/>
      <c r="P47" s="32"/>
      <c r="Q47" s="58"/>
      <c r="R47" s="36"/>
    </row>
    <row r="48" spans="1:18" s="1" customFormat="1" ht="14.25" customHeight="1">
      <c r="A48" s="25">
        <v>22</v>
      </c>
      <c r="B48" s="26"/>
      <c r="C48" s="26"/>
      <c r="D48" s="27">
        <v>22</v>
      </c>
      <c r="E48" s="28" t="str">
        <f>UPPER(IF($D48="","",VLOOKUP($D48,'[6]男單55'!$A$7:$P$37,2)))</f>
        <v>羅棋穎</v>
      </c>
      <c r="F48" s="151" t="s">
        <v>364</v>
      </c>
      <c r="G48" s="43"/>
      <c r="H48" s="26" t="s">
        <v>154</v>
      </c>
      <c r="I48" s="44"/>
      <c r="J48" s="45"/>
      <c r="K48" s="46"/>
      <c r="L48" s="30"/>
      <c r="M48" s="56"/>
      <c r="N48" s="59"/>
      <c r="O48" s="58"/>
      <c r="P48" s="32"/>
      <c r="Q48" s="58"/>
      <c r="R48" s="36"/>
    </row>
    <row r="49" spans="1:18" s="1" customFormat="1" ht="3.75" customHeight="1">
      <c r="A49" s="25"/>
      <c r="B49" s="38"/>
      <c r="C49" s="38"/>
      <c r="D49" s="47"/>
      <c r="E49" s="48"/>
      <c r="F49" s="30"/>
      <c r="G49" s="49"/>
      <c r="H49" s="30"/>
      <c r="I49" s="50"/>
      <c r="J49" s="193" t="s">
        <v>372</v>
      </c>
      <c r="K49" s="194"/>
      <c r="L49" s="41">
        <f>UPPER(IF(OR(K49="a",K49="as"),J47,IF(OR(K49="b",K49="bs"),J51,)))</f>
      </c>
      <c r="M49" s="62"/>
      <c r="N49" s="59"/>
      <c r="O49" s="58"/>
      <c r="P49" s="32"/>
      <c r="Q49" s="58"/>
      <c r="R49" s="36"/>
    </row>
    <row r="50" spans="1:18" s="1" customFormat="1" ht="14.25" customHeight="1">
      <c r="A50" s="25">
        <v>23</v>
      </c>
      <c r="B50" s="26"/>
      <c r="C50" s="26"/>
      <c r="D50" s="27">
        <v>18</v>
      </c>
      <c r="E50" s="28" t="str">
        <f>UPPER(IF($D50="","",VLOOKUP($D50,'[6]男單55'!$A$7:$P$37,2)))</f>
        <v>李易靜</v>
      </c>
      <c r="F50" s="26"/>
      <c r="G50" s="26"/>
      <c r="H50" s="26" t="str">
        <f>IF($D50="","",VLOOKUP($D50,'[6]男單55'!$A$7:$P$37,4))</f>
        <v>台中市</v>
      </c>
      <c r="I50" s="29"/>
      <c r="J50" s="193"/>
      <c r="K50" s="194"/>
      <c r="L50" s="45"/>
      <c r="M50" s="52"/>
      <c r="N50" s="59"/>
      <c r="O50" s="58"/>
      <c r="P50" s="32"/>
      <c r="Q50" s="58"/>
      <c r="R50" s="36"/>
    </row>
    <row r="51" spans="1:18" s="1" customFormat="1" ht="14.25" customHeight="1">
      <c r="A51" s="25"/>
      <c r="B51" s="38"/>
      <c r="C51" s="38"/>
      <c r="D51" s="38"/>
      <c r="E51" s="39"/>
      <c r="F51" s="39" t="s">
        <v>359</v>
      </c>
      <c r="G51" s="39"/>
      <c r="H51" s="39"/>
      <c r="I51" s="40"/>
      <c r="J51" s="41">
        <f>UPPER(IF(OR(I51="a",I51="as"),E50,IF(OR(I51="b",I51="bs"),E52,)))</f>
      </c>
      <c r="K51" s="54"/>
      <c r="L51" s="55"/>
      <c r="M51" s="52"/>
      <c r="N51" s="59"/>
      <c r="O51" s="58"/>
      <c r="P51" s="32"/>
      <c r="Q51" s="58"/>
      <c r="R51" s="36"/>
    </row>
    <row r="52" spans="1:18" s="1" customFormat="1" ht="14.25" customHeight="1">
      <c r="A52" s="25">
        <v>24</v>
      </c>
      <c r="B52" s="26">
        <v>4</v>
      </c>
      <c r="C52" s="26">
        <v>5</v>
      </c>
      <c r="D52" s="27">
        <v>4</v>
      </c>
      <c r="E52" s="28" t="str">
        <f>UPPER(IF($D52="","",VLOOKUP($D52,'[6]男單55'!$A$7:$P$37,2)))</f>
        <v>宋偉雄</v>
      </c>
      <c r="F52" s="26"/>
      <c r="G52" s="26"/>
      <c r="H52" s="26" t="str">
        <f>IF($D52="","",VLOOKUP($D52,'[6]男單55'!$A$7:$P$37,4))</f>
        <v>新竹市</v>
      </c>
      <c r="I52" s="29"/>
      <c r="J52" s="45"/>
      <c r="K52" s="30"/>
      <c r="L52" s="55"/>
      <c r="M52" s="52"/>
      <c r="N52" s="193" t="s">
        <v>520</v>
      </c>
      <c r="O52" s="194"/>
      <c r="P52" s="32"/>
      <c r="Q52" s="58"/>
      <c r="R52" s="36"/>
    </row>
    <row r="53" spans="1:18" s="1" customFormat="1" ht="3.75" customHeight="1">
      <c r="A53" s="25"/>
      <c r="B53" s="38"/>
      <c r="C53" s="38"/>
      <c r="D53" s="38"/>
      <c r="E53" s="48"/>
      <c r="F53" s="30"/>
      <c r="G53" s="49"/>
      <c r="H53" s="30"/>
      <c r="I53" s="50"/>
      <c r="J53" s="30"/>
      <c r="K53" s="30"/>
      <c r="L53" s="55"/>
      <c r="M53" s="63"/>
      <c r="N53" s="193"/>
      <c r="O53" s="194"/>
      <c r="P53" s="41">
        <f>UPPER(IF(OR(O53="a",O53="as"),N45,IF(OR(O53="b",O53="bs"),N61,)))</f>
      </c>
      <c r="Q53" s="69"/>
      <c r="R53" s="36"/>
    </row>
    <row r="54" spans="1:18" s="1" customFormat="1" ht="14.25" customHeight="1">
      <c r="A54" s="25">
        <v>25</v>
      </c>
      <c r="B54" s="26">
        <v>6</v>
      </c>
      <c r="C54" s="26">
        <v>6</v>
      </c>
      <c r="D54" s="27">
        <v>6</v>
      </c>
      <c r="E54" s="28" t="str">
        <f>UPPER(IF($D54="","",VLOOKUP($D54,'[6]男單55'!$A$7:$P$37,2)))</f>
        <v>范振祥</v>
      </c>
      <c r="F54" s="26"/>
      <c r="G54" s="26"/>
      <c r="H54" s="26" t="str">
        <f>IF($D54="","",VLOOKUP($D54,'[6]男單55'!$A$7:$P$37,4))</f>
        <v>桃園市</v>
      </c>
      <c r="I54" s="29"/>
      <c r="J54" s="30"/>
      <c r="K54" s="30"/>
      <c r="L54" s="30"/>
      <c r="M54" s="52"/>
      <c r="N54" s="193"/>
      <c r="O54" s="194"/>
      <c r="P54" s="45"/>
      <c r="Q54" s="73"/>
      <c r="R54" s="36"/>
    </row>
    <row r="55" spans="1:18" s="1" customFormat="1" ht="14.25" customHeight="1">
      <c r="A55" s="25"/>
      <c r="B55" s="38"/>
      <c r="C55" s="38"/>
      <c r="D55" s="38"/>
      <c r="E55" s="39"/>
      <c r="F55" s="39" t="s">
        <v>360</v>
      </c>
      <c r="G55" s="39"/>
      <c r="H55" s="39"/>
      <c r="I55" s="40"/>
      <c r="J55" s="41">
        <f>UPPER(IF(OR(I55="a",I55="as"),E54,IF(OR(I55="b",I55="bs"),E56,)))</f>
      </c>
      <c r="K55" s="41"/>
      <c r="L55" s="30"/>
      <c r="M55" s="52"/>
      <c r="N55" s="32"/>
      <c r="O55" s="58"/>
      <c r="P55" s="32"/>
      <c r="Q55" s="70"/>
      <c r="R55" s="36"/>
    </row>
    <row r="56" spans="1:18" s="1" customFormat="1" ht="14.25" customHeight="1">
      <c r="A56" s="25">
        <v>26</v>
      </c>
      <c r="B56" s="26">
        <f>IF($D56="","",VLOOKUP($D56,'[6]男單55'!$A$7:$P$37,15))</f>
      </c>
      <c r="C56" s="26">
        <f>IF($D56="","",VLOOKUP($D56,'[6]男單55'!$A$7:$P$37,16))</f>
      </c>
      <c r="D56" s="27"/>
      <c r="E56" s="28" t="s">
        <v>155</v>
      </c>
      <c r="F56" s="26">
        <f>IF($D56="","",VLOOKUP($D56,'[6]男單55'!$A$7:$P$37,3))</f>
      </c>
      <c r="G56" s="26"/>
      <c r="H56" s="26" t="s">
        <v>154</v>
      </c>
      <c r="I56" s="29"/>
      <c r="J56" s="45"/>
      <c r="K56" s="46"/>
      <c r="L56" s="30"/>
      <c r="M56" s="52"/>
      <c r="N56" s="32"/>
      <c r="O56" s="58"/>
      <c r="P56" s="32"/>
      <c r="Q56" s="70"/>
      <c r="R56" s="36"/>
    </row>
    <row r="57" spans="1:18" s="1" customFormat="1" ht="3.75" customHeight="1">
      <c r="A57" s="25"/>
      <c r="B57" s="38"/>
      <c r="C57" s="38"/>
      <c r="D57" s="47"/>
      <c r="E57" s="48"/>
      <c r="F57" s="30"/>
      <c r="G57" s="49"/>
      <c r="H57" s="30"/>
      <c r="I57" s="50"/>
      <c r="J57" s="193" t="s">
        <v>373</v>
      </c>
      <c r="K57" s="194"/>
      <c r="L57" s="41">
        <f>UPPER(IF(OR(K57="a",K57="as"),J55,IF(OR(K57="b",K57="bs"),J59,)))</f>
      </c>
      <c r="M57" s="51"/>
      <c r="N57" s="32"/>
      <c r="O57" s="58"/>
      <c r="P57" s="32"/>
      <c r="Q57" s="70"/>
      <c r="R57" s="36"/>
    </row>
    <row r="58" spans="1:18" s="1" customFormat="1" ht="14.25" customHeight="1">
      <c r="A58" s="25">
        <v>27</v>
      </c>
      <c r="B58" s="26"/>
      <c r="C58" s="26">
        <v>21</v>
      </c>
      <c r="D58" s="27">
        <v>12</v>
      </c>
      <c r="E58" s="28" t="str">
        <f>UPPER(IF($D58="","",VLOOKUP($D58,'[6]男單55'!$A$7:$P$37,2)))</f>
        <v>劉奇和</v>
      </c>
      <c r="F58" s="26"/>
      <c r="G58" s="26"/>
      <c r="H58" s="26" t="str">
        <f>IF($D58="","",VLOOKUP($D58,'[6]男單55'!$A$7:$P$37,4))</f>
        <v>台中市</v>
      </c>
      <c r="I58" s="29"/>
      <c r="J58" s="193"/>
      <c r="K58" s="194"/>
      <c r="L58" s="45"/>
      <c r="M58" s="53"/>
      <c r="N58" s="32"/>
      <c r="O58" s="58"/>
      <c r="P58" s="32"/>
      <c r="Q58" s="70"/>
      <c r="R58" s="74"/>
    </row>
    <row r="59" spans="1:18" s="1" customFormat="1" ht="14.25" customHeight="1">
      <c r="A59" s="25" t="s">
        <v>152</v>
      </c>
      <c r="B59" s="26">
        <f>IF($D59="","",VLOOKUP($D59,'[6]男單55'!$A$7:$P$37,15))</f>
      </c>
      <c r="C59" s="26">
        <f>IF($D59="","",VLOOKUP($D59,'[6]男單55'!$A$7:$P$37,16))</f>
      </c>
      <c r="D59" s="27"/>
      <c r="E59" s="28" t="s">
        <v>151</v>
      </c>
      <c r="F59" s="151" t="s">
        <v>365</v>
      </c>
      <c r="G59" s="39"/>
      <c r="H59" s="103" t="s">
        <v>150</v>
      </c>
      <c r="I59" s="40"/>
      <c r="J59" s="41">
        <f>UPPER(IF(OR(I59="a",I59="as"),E58,IF(OR(I59="b",I59="bs"),E60,)))</f>
      </c>
      <c r="K59" s="54"/>
      <c r="L59" s="55"/>
      <c r="M59" s="56"/>
      <c r="N59" s="32"/>
      <c r="O59" s="58"/>
      <c r="P59" s="32"/>
      <c r="Q59" s="70"/>
      <c r="R59" s="36"/>
    </row>
    <row r="60" spans="1:18" s="1" customFormat="1" ht="14.25" customHeight="1">
      <c r="A60" s="25">
        <v>28</v>
      </c>
      <c r="B60" s="26"/>
      <c r="C60" s="26"/>
      <c r="D60" s="27">
        <v>26</v>
      </c>
      <c r="E60" s="28" t="str">
        <f>UPPER(IF($D60="","",VLOOKUP($D60,'[6]男單55'!$A$7:$P$37,2)))</f>
        <v>徐繁勝</v>
      </c>
      <c r="F60" s="43" t="s">
        <v>366</v>
      </c>
      <c r="G60" s="43"/>
      <c r="H60" s="26" t="str">
        <f>IF($D60="","",VLOOKUP($D60,'[6]男單55'!$A$7:$P$37,4))</f>
        <v>桃園市</v>
      </c>
      <c r="I60" s="29"/>
      <c r="J60" s="45"/>
      <c r="K60" s="30"/>
      <c r="L60" s="193" t="s">
        <v>378</v>
      </c>
      <c r="M60" s="194"/>
      <c r="N60" s="32"/>
      <c r="O60" s="58"/>
      <c r="P60" s="32"/>
      <c r="Q60" s="70"/>
      <c r="R60" s="36"/>
    </row>
    <row r="61" spans="1:18" s="1" customFormat="1" ht="3.75" customHeight="1">
      <c r="A61" s="25"/>
      <c r="B61" s="38"/>
      <c r="C61" s="38"/>
      <c r="D61" s="47"/>
      <c r="E61" s="48"/>
      <c r="F61" s="30"/>
      <c r="G61" s="49"/>
      <c r="H61" s="30"/>
      <c r="I61" s="50"/>
      <c r="J61" s="30"/>
      <c r="K61" s="30"/>
      <c r="L61" s="193"/>
      <c r="M61" s="194"/>
      <c r="N61" s="41">
        <f>UPPER(IF(OR(M61="a",M61="as"),L57,IF(OR(M61="b",M61="bs"),L65,)))</f>
      </c>
      <c r="O61" s="69"/>
      <c r="P61" s="32"/>
      <c r="Q61" s="70"/>
      <c r="R61" s="36"/>
    </row>
    <row r="62" spans="1:18" s="1" customFormat="1" ht="14.25" customHeight="1">
      <c r="A62" s="25">
        <v>29</v>
      </c>
      <c r="B62" s="26"/>
      <c r="C62" s="26"/>
      <c r="D62" s="27">
        <v>21</v>
      </c>
      <c r="E62" s="28" t="str">
        <f>UPPER(IF($D62="","",VLOOKUP($D62,'[6]男單55'!$A$7:$P$37,2)))</f>
        <v>陳星誌</v>
      </c>
      <c r="F62" s="26"/>
      <c r="G62" s="26"/>
      <c r="H62" s="26" t="str">
        <f>IF($D62="","",VLOOKUP($D62,'[6]男單55'!$A$7:$P$37,4))</f>
        <v>新北市</v>
      </c>
      <c r="I62" s="29"/>
      <c r="J62" s="30"/>
      <c r="K62" s="30"/>
      <c r="L62" s="193"/>
      <c r="M62" s="194"/>
      <c r="N62" s="45"/>
      <c r="O62" s="63"/>
      <c r="P62" s="34"/>
      <c r="Q62" s="35"/>
      <c r="R62" s="36"/>
    </row>
    <row r="63" spans="1:18" s="1" customFormat="1" ht="14.25" customHeight="1">
      <c r="A63" s="25"/>
      <c r="B63" s="38"/>
      <c r="C63" s="38"/>
      <c r="D63" s="47"/>
      <c r="E63" s="39"/>
      <c r="F63" s="39" t="s">
        <v>361</v>
      </c>
      <c r="G63" s="39"/>
      <c r="H63" s="39"/>
      <c r="I63" s="40"/>
      <c r="J63" s="41">
        <f>UPPER(IF(OR(I63="a",I63="as"),E62,IF(OR(I63="b",I63="bs"),E64,)))</f>
      </c>
      <c r="K63" s="41"/>
      <c r="L63" s="75"/>
      <c r="M63" s="76"/>
      <c r="N63" s="52"/>
      <c r="O63" s="63"/>
      <c r="P63" s="34"/>
      <c r="Q63" s="35"/>
      <c r="R63" s="36"/>
    </row>
    <row r="64" spans="1:18" s="1" customFormat="1" ht="14.25" customHeight="1">
      <c r="A64" s="25">
        <v>30</v>
      </c>
      <c r="B64" s="26">
        <f>IF($D64="","",VLOOKUP($D64,'[6]男單55'!$A$7:$P$37,15))</f>
      </c>
      <c r="C64" s="26">
        <f>IF($D64="","",VLOOKUP($D64,'[6]男單55'!$A$7:$P$37,16))</f>
      </c>
      <c r="D64" s="27"/>
      <c r="E64" s="28" t="s">
        <v>149</v>
      </c>
      <c r="F64" s="26"/>
      <c r="G64" s="26"/>
      <c r="H64" s="26" t="s">
        <v>148</v>
      </c>
      <c r="I64" s="29"/>
      <c r="J64" s="45"/>
      <c r="K64" s="46"/>
      <c r="L64" s="30"/>
      <c r="M64" s="56"/>
      <c r="N64" s="52"/>
      <c r="O64" s="63"/>
      <c r="P64" s="34"/>
      <c r="Q64" s="35"/>
      <c r="R64" s="36"/>
    </row>
    <row r="65" spans="1:18" s="1" customFormat="1" ht="3.75" customHeight="1">
      <c r="A65" s="25"/>
      <c r="B65" s="38"/>
      <c r="C65" s="38"/>
      <c r="D65" s="47"/>
      <c r="E65" s="48"/>
      <c r="F65" s="30"/>
      <c r="G65" s="49"/>
      <c r="H65" s="30"/>
      <c r="I65" s="50"/>
      <c r="J65" s="193" t="s">
        <v>374</v>
      </c>
      <c r="K65" s="194"/>
      <c r="L65" s="41">
        <f>UPPER(IF(OR(K65="a",K65="as"),J63,IF(OR(K65="b",K65="bs"),J67,)))</f>
      </c>
      <c r="M65" s="62"/>
      <c r="N65" s="52"/>
      <c r="O65" s="63"/>
      <c r="P65" s="34"/>
      <c r="Q65" s="35"/>
      <c r="R65" s="36"/>
    </row>
    <row r="66" spans="1:18" s="1" customFormat="1" ht="14.25" customHeight="1">
      <c r="A66" s="25">
        <v>31</v>
      </c>
      <c r="B66" s="26"/>
      <c r="C66" s="26"/>
      <c r="D66" s="27">
        <v>25</v>
      </c>
      <c r="E66" s="28" t="str">
        <f>UPPER(IF($D66="","",VLOOKUP($D66,'[6]男單55'!$A$7:$P$37,2)))</f>
        <v>林世傑</v>
      </c>
      <c r="F66" s="26"/>
      <c r="G66" s="26"/>
      <c r="H66" s="26" t="str">
        <f>IF($D66="","",VLOOKUP($D66,'[6]男單55'!$A$7:$P$37,4))</f>
        <v>台南市</v>
      </c>
      <c r="I66" s="29"/>
      <c r="J66" s="193"/>
      <c r="K66" s="194"/>
      <c r="L66" s="45"/>
      <c r="M66" s="52"/>
      <c r="N66" s="52"/>
      <c r="O66" s="52"/>
      <c r="P66" s="34"/>
      <c r="Q66" s="35"/>
      <c r="R66" s="36"/>
    </row>
    <row r="67" spans="1:18" s="1" customFormat="1" ht="14.25" customHeight="1">
      <c r="A67" s="25"/>
      <c r="B67" s="38"/>
      <c r="C67" s="38"/>
      <c r="D67" s="38"/>
      <c r="E67" s="39"/>
      <c r="F67" s="39" t="s">
        <v>362</v>
      </c>
      <c r="G67" s="39"/>
      <c r="H67" s="39"/>
      <c r="I67" s="40"/>
      <c r="J67" s="41">
        <f>UPPER(IF(OR(I67="a",I67="as"),E66,IF(OR(I67="b",I67="bs"),E68,)))</f>
      </c>
      <c r="K67" s="54"/>
      <c r="L67" s="55"/>
      <c r="M67" s="52"/>
      <c r="N67" s="52"/>
      <c r="O67" s="52"/>
      <c r="P67" s="34"/>
      <c r="Q67" s="35"/>
      <c r="R67" s="36"/>
    </row>
    <row r="68" spans="1:18" s="1" customFormat="1" ht="14.25" customHeight="1">
      <c r="A68" s="25">
        <v>32</v>
      </c>
      <c r="B68" s="26">
        <v>2</v>
      </c>
      <c r="C68" s="26">
        <v>2</v>
      </c>
      <c r="D68" s="27">
        <v>2</v>
      </c>
      <c r="E68" s="28" t="str">
        <f>UPPER(IF($D68="","",VLOOKUP($D68,'[6]男單55'!$A$7:$P$37,2)))</f>
        <v>林榮基</v>
      </c>
      <c r="F68" s="26"/>
      <c r="G68" s="26"/>
      <c r="H68" s="26" t="str">
        <f>IF($D68="","",VLOOKUP($D68,'[6]男單55'!$A$7:$P$37,4))</f>
        <v>台中市</v>
      </c>
      <c r="I68" s="29"/>
      <c r="J68" s="45"/>
      <c r="K68" s="30"/>
      <c r="L68" s="55"/>
      <c r="M68" s="55"/>
      <c r="N68" s="59"/>
      <c r="O68" s="70"/>
      <c r="P68" s="34"/>
      <c r="Q68" s="35"/>
      <c r="R68" s="36"/>
    </row>
    <row r="69" spans="1:18" s="1" customFormat="1" ht="30" customHeight="1">
      <c r="A69" s="145"/>
      <c r="B69" s="145"/>
      <c r="C69" s="145"/>
      <c r="D69" s="145"/>
      <c r="E69" s="86"/>
      <c r="F69" s="146"/>
      <c r="G69" s="146"/>
      <c r="H69" s="87"/>
      <c r="I69" s="147"/>
      <c r="J69" s="90"/>
      <c r="K69" s="91"/>
      <c r="L69" s="88"/>
      <c r="M69" s="89"/>
      <c r="N69" s="88"/>
      <c r="O69" s="89"/>
      <c r="P69" s="90"/>
      <c r="Q69" s="91"/>
      <c r="R69" s="36"/>
    </row>
    <row r="70" ht="16.5">
      <c r="E70" s="78"/>
    </row>
    <row r="71" ht="16.5">
      <c r="E71" s="78"/>
    </row>
    <row r="72" ht="16.5">
      <c r="E72" s="78"/>
    </row>
    <row r="73" ht="16.5">
      <c r="E73" s="78"/>
    </row>
    <row r="74" ht="16.5">
      <c r="E74" s="78"/>
    </row>
    <row r="75" ht="16.5">
      <c r="E75" s="78"/>
    </row>
    <row r="76" ht="16.5">
      <c r="E76" s="78"/>
    </row>
    <row r="77" ht="16.5">
      <c r="E77" s="78"/>
    </row>
    <row r="78" ht="16.5">
      <c r="E78" s="78"/>
    </row>
    <row r="79" ht="16.5">
      <c r="E79" s="78"/>
    </row>
    <row r="80" ht="16.5">
      <c r="E80" s="78"/>
    </row>
    <row r="81" s="77" customFormat="1" ht="16.5">
      <c r="E81" s="78"/>
    </row>
    <row r="82" s="77" customFormat="1" ht="16.5">
      <c r="E82" s="78"/>
    </row>
    <row r="83" s="77" customFormat="1" ht="16.5">
      <c r="E83" s="78"/>
    </row>
    <row r="84" s="77" customFormat="1" ht="16.5">
      <c r="E84" s="78"/>
    </row>
    <row r="85" s="77" customFormat="1" ht="16.5">
      <c r="E85" s="78"/>
    </row>
    <row r="86" s="77" customFormat="1" ht="16.5">
      <c r="E86" s="78"/>
    </row>
    <row r="87" s="77" customFormat="1" ht="16.5">
      <c r="E87" s="78"/>
    </row>
    <row r="88" s="77" customFormat="1" ht="16.5">
      <c r="E88" s="78"/>
    </row>
    <row r="89" s="77" customFormat="1" ht="16.5">
      <c r="E89" s="78"/>
    </row>
    <row r="90" s="77" customFormat="1" ht="16.5">
      <c r="E90" s="78"/>
    </row>
    <row r="91" s="77" customFormat="1" ht="16.5">
      <c r="E91" s="78"/>
    </row>
    <row r="92" s="77" customFormat="1" ht="16.5">
      <c r="E92" s="78"/>
    </row>
    <row r="93" s="77" customFormat="1" ht="16.5">
      <c r="E93" s="78"/>
    </row>
    <row r="94" s="77" customFormat="1" ht="16.5">
      <c r="E94" s="78"/>
    </row>
    <row r="95" s="77" customFormat="1" ht="16.5">
      <c r="E95" s="78"/>
    </row>
    <row r="96" s="77" customFormat="1" ht="16.5">
      <c r="E96" s="78"/>
    </row>
    <row r="97" s="77" customFormat="1" ht="16.5">
      <c r="E97" s="78"/>
    </row>
    <row r="98" s="77" customFormat="1" ht="16.5">
      <c r="E98" s="78"/>
    </row>
    <row r="99" s="77" customFormat="1" ht="16.5">
      <c r="E99" s="78"/>
    </row>
    <row r="100" s="77" customFormat="1" ht="16.5">
      <c r="E100" s="78"/>
    </row>
    <row r="101" s="77" customFormat="1" ht="16.5">
      <c r="E101" s="78"/>
    </row>
    <row r="102" s="77" customFormat="1" ht="16.5">
      <c r="E102" s="78"/>
    </row>
    <row r="103" s="77" customFormat="1" ht="16.5">
      <c r="E103" s="78"/>
    </row>
    <row r="104" s="77" customFormat="1" ht="16.5">
      <c r="E104" s="78"/>
    </row>
    <row r="105" s="77" customFormat="1" ht="16.5">
      <c r="E105" s="78"/>
    </row>
    <row r="106" s="77" customFormat="1" ht="16.5">
      <c r="E106" s="78"/>
    </row>
    <row r="107" s="77" customFormat="1" ht="16.5">
      <c r="E107" s="78"/>
    </row>
    <row r="108" s="77" customFormat="1" ht="16.5">
      <c r="E108" s="78"/>
    </row>
    <row r="109" s="77" customFormat="1" ht="16.5">
      <c r="E109" s="78"/>
    </row>
    <row r="110" s="77" customFormat="1" ht="16.5">
      <c r="E110" s="78"/>
    </row>
    <row r="111" s="77" customFormat="1" ht="16.5">
      <c r="E111" s="78"/>
    </row>
    <row r="112" s="77" customFormat="1" ht="16.5">
      <c r="E112" s="78"/>
    </row>
    <row r="113" s="77" customFormat="1" ht="16.5">
      <c r="E113" s="78"/>
    </row>
    <row r="114" s="77" customFormat="1" ht="16.5">
      <c r="E114" s="78"/>
    </row>
    <row r="115" s="77" customFormat="1" ht="16.5">
      <c r="E115" s="78"/>
    </row>
    <row r="116" s="77" customFormat="1" ht="16.5">
      <c r="E116" s="78"/>
    </row>
    <row r="117" s="77" customFormat="1" ht="16.5">
      <c r="E117" s="78"/>
    </row>
    <row r="118" s="77" customFormat="1" ht="16.5">
      <c r="E118" s="78"/>
    </row>
    <row r="119" s="77" customFormat="1" ht="16.5">
      <c r="E119" s="78"/>
    </row>
    <row r="120" s="77" customFormat="1" ht="16.5">
      <c r="E120" s="78"/>
    </row>
    <row r="121" s="77" customFormat="1" ht="16.5">
      <c r="E121" s="78"/>
    </row>
    <row r="122" s="77" customFormat="1" ht="16.5">
      <c r="E122" s="78"/>
    </row>
    <row r="123" s="77" customFormat="1" ht="16.5">
      <c r="E123" s="78"/>
    </row>
    <row r="124" s="77" customFormat="1" ht="16.5">
      <c r="E124" s="78"/>
    </row>
    <row r="125" s="77" customFormat="1" ht="16.5">
      <c r="E125" s="78"/>
    </row>
    <row r="126" s="77" customFormat="1" ht="16.5">
      <c r="E126" s="78"/>
    </row>
    <row r="127" s="77" customFormat="1" ht="16.5">
      <c r="E127" s="78"/>
    </row>
    <row r="128" s="77" customFormat="1" ht="16.5">
      <c r="E128" s="78"/>
    </row>
    <row r="129" s="77" customFormat="1" ht="16.5">
      <c r="E129" s="78"/>
    </row>
    <row r="130" s="77" customFormat="1" ht="16.5">
      <c r="E130" s="78"/>
    </row>
    <row r="131" s="77" customFormat="1" ht="16.5">
      <c r="E131" s="78"/>
    </row>
    <row r="132" s="77" customFormat="1" ht="16.5">
      <c r="E132" s="78"/>
    </row>
    <row r="133" s="77" customFormat="1" ht="16.5">
      <c r="E133" s="78"/>
    </row>
    <row r="134" s="77" customFormat="1" ht="16.5">
      <c r="E134" s="78"/>
    </row>
    <row r="135" s="77" customFormat="1" ht="16.5">
      <c r="E135" s="78"/>
    </row>
    <row r="136" s="77" customFormat="1" ht="16.5">
      <c r="E136" s="78"/>
    </row>
    <row r="137" s="77" customFormat="1" ht="16.5">
      <c r="E137" s="78"/>
    </row>
    <row r="138" s="77" customFormat="1" ht="16.5">
      <c r="E138" s="78"/>
    </row>
    <row r="139" s="77" customFormat="1" ht="16.5">
      <c r="E139" s="78"/>
    </row>
    <row r="140" s="77" customFormat="1" ht="16.5">
      <c r="E140" s="78"/>
    </row>
    <row r="141" s="77" customFormat="1" ht="16.5">
      <c r="E141" s="78"/>
    </row>
    <row r="142" s="77" customFormat="1" ht="16.5">
      <c r="E142" s="78"/>
    </row>
    <row r="143" s="77" customFormat="1" ht="16.5">
      <c r="E143" s="78"/>
    </row>
    <row r="144" s="77" customFormat="1" ht="16.5">
      <c r="E144" s="78"/>
    </row>
    <row r="145" s="77" customFormat="1" ht="16.5">
      <c r="E145" s="78"/>
    </row>
    <row r="146" s="77" customFormat="1" ht="16.5">
      <c r="E146" s="78"/>
    </row>
    <row r="147" s="77" customFormat="1" ht="16.5">
      <c r="E147" s="78"/>
    </row>
    <row r="148" s="77" customFormat="1" ht="16.5">
      <c r="E148" s="78"/>
    </row>
    <row r="149" s="77" customFormat="1" ht="16.5">
      <c r="E149" s="78"/>
    </row>
    <row r="150" s="77" customFormat="1" ht="16.5">
      <c r="E150" s="78"/>
    </row>
    <row r="151" s="77" customFormat="1" ht="16.5">
      <c r="E151" s="78"/>
    </row>
    <row r="152" s="77" customFormat="1" ht="16.5">
      <c r="E152" s="78"/>
    </row>
    <row r="153" s="77" customFormat="1" ht="16.5">
      <c r="E153" s="78"/>
    </row>
    <row r="154" s="77" customFormat="1" ht="16.5">
      <c r="E154" s="78"/>
    </row>
    <row r="155" s="77" customFormat="1" ht="16.5">
      <c r="E155" s="78"/>
    </row>
    <row r="156" s="77" customFormat="1" ht="16.5">
      <c r="E156" s="78"/>
    </row>
    <row r="157" s="77" customFormat="1" ht="16.5">
      <c r="E157" s="78"/>
    </row>
    <row r="158" s="77" customFormat="1" ht="16.5">
      <c r="E158" s="78"/>
    </row>
    <row r="159" s="77" customFormat="1" ht="16.5">
      <c r="E159" s="78"/>
    </row>
    <row r="160" s="77" customFormat="1" ht="16.5">
      <c r="E160" s="78"/>
    </row>
    <row r="161" s="77" customFormat="1" ht="16.5">
      <c r="E161" s="78"/>
    </row>
  </sheetData>
  <sheetProtection/>
  <mergeCells count="19">
    <mergeCell ref="A1:P1"/>
    <mergeCell ref="P2:Q2"/>
    <mergeCell ref="P3:Q3"/>
    <mergeCell ref="J9:K10"/>
    <mergeCell ref="L12:M14"/>
    <mergeCell ref="J16:K18"/>
    <mergeCell ref="N20:O22"/>
    <mergeCell ref="J25:K26"/>
    <mergeCell ref="L28:M30"/>
    <mergeCell ref="J33:K34"/>
    <mergeCell ref="N36:O38"/>
    <mergeCell ref="P36:Q37"/>
    <mergeCell ref="J65:K66"/>
    <mergeCell ref="J41:K42"/>
    <mergeCell ref="L44:M46"/>
    <mergeCell ref="J49:K50"/>
    <mergeCell ref="N52:O54"/>
    <mergeCell ref="J57:K58"/>
    <mergeCell ref="L60:M62"/>
  </mergeCells>
  <conditionalFormatting sqref="G38 G54 G6 G30 G10 G34 G14 G26 G18 G22 G42 G62 G46 G58 G50 G66">
    <cfRule type="expression" priority="78" dxfId="1005" stopIfTrue="1">
      <formula>AND($D6&lt;9,$C6&gt;0)</formula>
    </cfRule>
  </conditionalFormatting>
  <conditionalFormatting sqref="D66 D64 D62 D12 D60 D14 D16 D20 D18 D22 D24 D26 D30 D32 D36 D34 D38 D40 D42 D46 D44 D50 D52 D54 D56 D58 D68 D48 D28">
    <cfRule type="expression" priority="77" dxfId="1006" stopIfTrue="1">
      <formula>AND($D12&lt;9,$C12&gt;0)</formula>
    </cfRule>
  </conditionalFormatting>
  <conditionalFormatting sqref="L9 L17 L25 L33 L41 L49 L57 L65 N13 N29 N45 N61 P21 P53">
    <cfRule type="expression" priority="75" dxfId="1005" stopIfTrue="1">
      <formula>K9="as"</formula>
    </cfRule>
    <cfRule type="expression" priority="76" dxfId="1005" stopIfTrue="1">
      <formula>K9="bs"</formula>
    </cfRule>
  </conditionalFormatting>
  <conditionalFormatting sqref="J7 J11 J15 J19 J23 J27 J31 J35 J39 J43 J47 J51 J55 J59 J63 J67">
    <cfRule type="expression" priority="73" dxfId="1005" stopIfTrue="1">
      <formula>I7="as"</formula>
    </cfRule>
    <cfRule type="expression" priority="74" dxfId="1005" stopIfTrue="1">
      <formula>I7="bs"</formula>
    </cfRule>
  </conditionalFormatting>
  <conditionalFormatting sqref="B6 B8 B10 B12 B14 B16 B18 B20 B22 B24 B26 B30 B32 B34 B36 B38 B40 B42 B44 B46 B50 B52 B54 B56 B58 B60 B62 B64 B66 B68 B48 B28">
    <cfRule type="cellIs" priority="71" dxfId="1007" operator="equal" stopIfTrue="1">
      <formula>"QA"</formula>
    </cfRule>
    <cfRule type="cellIs" priority="72" dxfId="1007" operator="equal" stopIfTrue="1">
      <formula>"DA"</formula>
    </cfRule>
  </conditionalFormatting>
  <conditionalFormatting sqref="D6 D8 D10">
    <cfRule type="expression" priority="70" dxfId="1006" stopIfTrue="1">
      <formula>$D6&lt;9</formula>
    </cfRule>
  </conditionalFormatting>
  <conditionalFormatting sqref="J9 J25 J33 J41 J49 J57 J65">
    <cfRule type="expression" priority="67" dxfId="1008" stopIfTrue="1">
      <formula>AND(#REF!="CU",J9="Umpire")</formula>
    </cfRule>
    <cfRule type="expression" priority="68" dxfId="1009" stopIfTrue="1">
      <formula>AND(#REF!="CU",J9&lt;&gt;"Umpire",K9&lt;&gt;"")</formula>
    </cfRule>
    <cfRule type="expression" priority="69" dxfId="1010" stopIfTrue="1">
      <formula>AND(#REF!="CU",J9&lt;&gt;"Umpire")</formula>
    </cfRule>
  </conditionalFormatting>
  <conditionalFormatting sqref="B15">
    <cfRule type="cellIs" priority="65" dxfId="1007" operator="equal" stopIfTrue="1">
      <formula>"QA"</formula>
    </cfRule>
    <cfRule type="cellIs" priority="66" dxfId="1007" operator="equal" stopIfTrue="1">
      <formula>"DA"</formula>
    </cfRule>
  </conditionalFormatting>
  <conditionalFormatting sqref="D15">
    <cfRule type="expression" priority="64" dxfId="1006" stopIfTrue="1">
      <formula>$D15&lt;9</formula>
    </cfRule>
  </conditionalFormatting>
  <conditionalFormatting sqref="B47">
    <cfRule type="cellIs" priority="62" dxfId="1007" operator="equal" stopIfTrue="1">
      <formula>"QA"</formula>
    </cfRule>
    <cfRule type="cellIs" priority="63" dxfId="1007" operator="equal" stopIfTrue="1">
      <formula>"DA"</formula>
    </cfRule>
  </conditionalFormatting>
  <conditionalFormatting sqref="D47">
    <cfRule type="expression" priority="61" dxfId="1006" stopIfTrue="1">
      <formula>$D47&lt;9</formula>
    </cfRule>
  </conditionalFormatting>
  <conditionalFormatting sqref="D59">
    <cfRule type="expression" priority="60" dxfId="1006" stopIfTrue="1">
      <formula>AND($D59&lt;9,$C59&gt;0)</formula>
    </cfRule>
  </conditionalFormatting>
  <conditionalFormatting sqref="B59">
    <cfRule type="cellIs" priority="58" dxfId="1007" operator="equal" stopIfTrue="1">
      <formula>"QA"</formula>
    </cfRule>
    <cfRule type="cellIs" priority="59" dxfId="1007" operator="equal" stopIfTrue="1">
      <formula>"DA"</formula>
    </cfRule>
  </conditionalFormatting>
  <conditionalFormatting sqref="D27">
    <cfRule type="expression" priority="57" dxfId="1006" stopIfTrue="1">
      <formula>AND($D27&lt;9,$C27&gt;0)</formula>
    </cfRule>
  </conditionalFormatting>
  <conditionalFormatting sqref="B27">
    <cfRule type="cellIs" priority="55" dxfId="1007" operator="equal" stopIfTrue="1">
      <formula>"QA"</formula>
    </cfRule>
    <cfRule type="cellIs" priority="56" dxfId="1007" operator="equal" stopIfTrue="1">
      <formula>"DA"</formula>
    </cfRule>
  </conditionalFormatting>
  <conditionalFormatting sqref="G8">
    <cfRule type="expression" priority="54" dxfId="1005" stopIfTrue="1">
      <formula>AND($D8&lt;9,$C8&gt;0)</formula>
    </cfRule>
  </conditionalFormatting>
  <conditionalFormatting sqref="G12">
    <cfRule type="expression" priority="53" dxfId="1005" stopIfTrue="1">
      <formula>AND($D12&lt;9,$C12&gt;0)</formula>
    </cfRule>
  </conditionalFormatting>
  <conditionalFormatting sqref="G20">
    <cfRule type="expression" priority="52" dxfId="1005" stopIfTrue="1">
      <formula>AND($D20&lt;9,$C20&gt;0)</formula>
    </cfRule>
  </conditionalFormatting>
  <conditionalFormatting sqref="G24">
    <cfRule type="expression" priority="51" dxfId="1005" stopIfTrue="1">
      <formula>AND($D24&lt;9,$C24&gt;0)</formula>
    </cfRule>
  </conditionalFormatting>
  <conditionalFormatting sqref="G28">
    <cfRule type="expression" priority="50" dxfId="1005" stopIfTrue="1">
      <formula>AND($D28&lt;9,$C28&gt;0)</formula>
    </cfRule>
  </conditionalFormatting>
  <conditionalFormatting sqref="G32">
    <cfRule type="expression" priority="49" dxfId="1005" stopIfTrue="1">
      <formula>AND($D32&lt;9,$C32&gt;0)</formula>
    </cfRule>
  </conditionalFormatting>
  <conditionalFormatting sqref="G36">
    <cfRule type="expression" priority="48" dxfId="1005" stopIfTrue="1">
      <formula>AND($D36&lt;9,$C36&gt;0)</formula>
    </cfRule>
  </conditionalFormatting>
  <conditionalFormatting sqref="G40">
    <cfRule type="expression" priority="47" dxfId="1005" stopIfTrue="1">
      <formula>AND($D40&lt;9,$C40&gt;0)</formula>
    </cfRule>
  </conditionalFormatting>
  <conditionalFormatting sqref="G44">
    <cfRule type="expression" priority="46" dxfId="1005" stopIfTrue="1">
      <formula>AND($D44&lt;9,$C44&gt;0)</formula>
    </cfRule>
  </conditionalFormatting>
  <conditionalFormatting sqref="G52">
    <cfRule type="expression" priority="45" dxfId="1005" stopIfTrue="1">
      <formula>AND($D52&lt;9,$C52&gt;0)</formula>
    </cfRule>
  </conditionalFormatting>
  <conditionalFormatting sqref="G56">
    <cfRule type="expression" priority="44" dxfId="1005" stopIfTrue="1">
      <formula>AND($D56&lt;9,$C56&gt;0)</formula>
    </cfRule>
  </conditionalFormatting>
  <conditionalFormatting sqref="G56">
    <cfRule type="expression" priority="43" dxfId="1005" stopIfTrue="1">
      <formula>AND($D56&lt;9,$C56&gt;0)</formula>
    </cfRule>
  </conditionalFormatting>
  <conditionalFormatting sqref="G60">
    <cfRule type="expression" priority="42" dxfId="1005" stopIfTrue="1">
      <formula>AND($D60&lt;9,$C60&gt;0)</formula>
    </cfRule>
  </conditionalFormatting>
  <conditionalFormatting sqref="G64">
    <cfRule type="expression" priority="41" dxfId="1005" stopIfTrue="1">
      <formula>AND($D64&lt;9,$C64&gt;0)</formula>
    </cfRule>
  </conditionalFormatting>
  <conditionalFormatting sqref="G68">
    <cfRule type="expression" priority="40" dxfId="1005" stopIfTrue="1">
      <formula>AND($D68&lt;9,$C68&gt;0)</formula>
    </cfRule>
  </conditionalFormatting>
  <conditionalFormatting sqref="G38 G54 G6 G30 G10 G34 G14 G26 G18 G22 G42 G62 G46 G58 G50 G66">
    <cfRule type="expression" priority="39" dxfId="1005" stopIfTrue="1">
      <formula>AND($D6&lt;9,$C6&gt;0)</formula>
    </cfRule>
  </conditionalFormatting>
  <conditionalFormatting sqref="D66 D64 D62 D12 D60 D14 D16 D20 D18 D22 D24 D26 D30 D32 D36 D34 D38 D40 D42 D46 D44 D50 D52 D54 D56 D58 D68 D48 D28">
    <cfRule type="expression" priority="38" dxfId="1006" stopIfTrue="1">
      <formula>AND($D12&lt;9,$C12&gt;0)</formula>
    </cfRule>
  </conditionalFormatting>
  <conditionalFormatting sqref="L9 L17 L25 L33 L41 L49 L57 L65 N13 N29 N45 N61 P21 P53">
    <cfRule type="expression" priority="36" dxfId="1005" stopIfTrue="1">
      <formula>K9="as"</formula>
    </cfRule>
    <cfRule type="expression" priority="37" dxfId="1005" stopIfTrue="1">
      <formula>K9="bs"</formula>
    </cfRule>
  </conditionalFormatting>
  <conditionalFormatting sqref="J7 J11 J15 J19 J23 J27 J31 J35 J39 J43 J47 J51 J55 J59 J63 J67">
    <cfRule type="expression" priority="34" dxfId="1005" stopIfTrue="1">
      <formula>I7="as"</formula>
    </cfRule>
    <cfRule type="expression" priority="35" dxfId="1005" stopIfTrue="1">
      <formula>I7="bs"</formula>
    </cfRule>
  </conditionalFormatting>
  <conditionalFormatting sqref="B6 B8 B10 B12 B14 B16 B18 B20 B22 B24 B26 B30 B32 B34 B36 B38 B40 B42 B44 B46 B50 B52 B54 B56 B58 B60 B62 B64 B66 B68 B48 B28">
    <cfRule type="cellIs" priority="32" dxfId="1007" operator="equal" stopIfTrue="1">
      <formula>"QA"</formula>
    </cfRule>
    <cfRule type="cellIs" priority="33" dxfId="1007" operator="equal" stopIfTrue="1">
      <formula>"DA"</formula>
    </cfRule>
  </conditionalFormatting>
  <conditionalFormatting sqref="D6 D8 D10">
    <cfRule type="expression" priority="31" dxfId="1006" stopIfTrue="1">
      <formula>$D6&lt;9</formula>
    </cfRule>
  </conditionalFormatting>
  <conditionalFormatting sqref="J9 J25 J33 J41 J49 J57 J65">
    <cfRule type="expression" priority="28" dxfId="1008" stopIfTrue="1">
      <formula>AND(#REF!="CU",J9="Umpire")</formula>
    </cfRule>
    <cfRule type="expression" priority="29" dxfId="1009" stopIfTrue="1">
      <formula>AND(#REF!="CU",J9&lt;&gt;"Umpire",K9&lt;&gt;"")</formula>
    </cfRule>
    <cfRule type="expression" priority="30" dxfId="1010" stopIfTrue="1">
      <formula>AND(#REF!="CU",J9&lt;&gt;"Umpire")</formula>
    </cfRule>
  </conditionalFormatting>
  <conditionalFormatting sqref="B15">
    <cfRule type="cellIs" priority="26" dxfId="1007" operator="equal" stopIfTrue="1">
      <formula>"QA"</formula>
    </cfRule>
    <cfRule type="cellIs" priority="27" dxfId="1007" operator="equal" stopIfTrue="1">
      <formula>"DA"</formula>
    </cfRule>
  </conditionalFormatting>
  <conditionalFormatting sqref="D15">
    <cfRule type="expression" priority="25" dxfId="1006" stopIfTrue="1">
      <formula>$D15&lt;9</formula>
    </cfRule>
  </conditionalFormatting>
  <conditionalFormatting sqref="B47">
    <cfRule type="cellIs" priority="23" dxfId="1007" operator="equal" stopIfTrue="1">
      <formula>"QA"</formula>
    </cfRule>
    <cfRule type="cellIs" priority="24" dxfId="1007" operator="equal" stopIfTrue="1">
      <formula>"DA"</formula>
    </cfRule>
  </conditionalFormatting>
  <conditionalFormatting sqref="D47">
    <cfRule type="expression" priority="22" dxfId="1006" stopIfTrue="1">
      <formula>$D47&lt;9</formula>
    </cfRule>
  </conditionalFormatting>
  <conditionalFormatting sqref="D59">
    <cfRule type="expression" priority="21" dxfId="1006" stopIfTrue="1">
      <formula>AND($D59&lt;9,$C59&gt;0)</formula>
    </cfRule>
  </conditionalFormatting>
  <conditionalFormatting sqref="B59">
    <cfRule type="cellIs" priority="19" dxfId="1007" operator="equal" stopIfTrue="1">
      <formula>"QA"</formula>
    </cfRule>
    <cfRule type="cellIs" priority="20" dxfId="1007" operator="equal" stopIfTrue="1">
      <formula>"DA"</formula>
    </cfRule>
  </conditionalFormatting>
  <conditionalFormatting sqref="D27">
    <cfRule type="expression" priority="18" dxfId="1006" stopIfTrue="1">
      <formula>AND($D27&lt;9,$C27&gt;0)</formula>
    </cfRule>
  </conditionalFormatting>
  <conditionalFormatting sqref="B27">
    <cfRule type="cellIs" priority="16" dxfId="1007" operator="equal" stopIfTrue="1">
      <formula>"QA"</formula>
    </cfRule>
    <cfRule type="cellIs" priority="17" dxfId="1007" operator="equal" stopIfTrue="1">
      <formula>"DA"</formula>
    </cfRule>
  </conditionalFormatting>
  <conditionalFormatting sqref="G8">
    <cfRule type="expression" priority="15" dxfId="1005" stopIfTrue="1">
      <formula>AND($D8&lt;9,$C8&gt;0)</formula>
    </cfRule>
  </conditionalFormatting>
  <conditionalFormatting sqref="G12">
    <cfRule type="expression" priority="14" dxfId="1005" stopIfTrue="1">
      <formula>AND($D12&lt;9,$C12&gt;0)</formula>
    </cfRule>
  </conditionalFormatting>
  <conditionalFormatting sqref="G20">
    <cfRule type="expression" priority="13" dxfId="1005" stopIfTrue="1">
      <formula>AND($D20&lt;9,$C20&gt;0)</formula>
    </cfRule>
  </conditionalFormatting>
  <conditionalFormatting sqref="G24">
    <cfRule type="expression" priority="12" dxfId="1005" stopIfTrue="1">
      <formula>AND($D24&lt;9,$C24&gt;0)</formula>
    </cfRule>
  </conditionalFormatting>
  <conditionalFormatting sqref="G28">
    <cfRule type="expression" priority="11" dxfId="1005" stopIfTrue="1">
      <formula>AND($D28&lt;9,$C28&gt;0)</formula>
    </cfRule>
  </conditionalFormatting>
  <conditionalFormatting sqref="G32">
    <cfRule type="expression" priority="10" dxfId="1005" stopIfTrue="1">
      <formula>AND($D32&lt;9,$C32&gt;0)</formula>
    </cfRule>
  </conditionalFormatting>
  <conditionalFormatting sqref="G36">
    <cfRule type="expression" priority="9" dxfId="1005" stopIfTrue="1">
      <formula>AND($D36&lt;9,$C36&gt;0)</formula>
    </cfRule>
  </conditionalFormatting>
  <conditionalFormatting sqref="G40">
    <cfRule type="expression" priority="8" dxfId="1005" stopIfTrue="1">
      <formula>AND($D40&lt;9,$C40&gt;0)</formula>
    </cfRule>
  </conditionalFormatting>
  <conditionalFormatting sqref="G44">
    <cfRule type="expression" priority="7" dxfId="1005" stopIfTrue="1">
      <formula>AND($D44&lt;9,$C44&gt;0)</formula>
    </cfRule>
  </conditionalFormatting>
  <conditionalFormatting sqref="G52">
    <cfRule type="expression" priority="6" dxfId="1005" stopIfTrue="1">
      <formula>AND($D52&lt;9,$C52&gt;0)</formula>
    </cfRule>
  </conditionalFormatting>
  <conditionalFormatting sqref="G56">
    <cfRule type="expression" priority="5" dxfId="1005" stopIfTrue="1">
      <formula>AND($D56&lt;9,$C56&gt;0)</formula>
    </cfRule>
  </conditionalFormatting>
  <conditionalFormatting sqref="G56">
    <cfRule type="expression" priority="4" dxfId="1005" stopIfTrue="1">
      <formula>AND($D56&lt;9,$C56&gt;0)</formula>
    </cfRule>
  </conditionalFormatting>
  <conditionalFormatting sqref="G60">
    <cfRule type="expression" priority="3" dxfId="1005" stopIfTrue="1">
      <formula>AND($D60&lt;9,$C60&gt;0)</formula>
    </cfRule>
  </conditionalFormatting>
  <conditionalFormatting sqref="G64">
    <cfRule type="expression" priority="2" dxfId="1005" stopIfTrue="1">
      <formula>AND($D64&lt;9,$C64&gt;0)</formula>
    </cfRule>
  </conditionalFormatting>
  <conditionalFormatting sqref="G68">
    <cfRule type="expression" priority="1" dxfId="1005" stopIfTrue="1">
      <formula>AND($D68&lt;9,$C68&gt;0)</formula>
    </cfRule>
  </conditionalFormatting>
  <dataValidations count="2">
    <dataValidation type="list" allowBlank="1" showInputMessage="1" sqref="N20 N52">
      <formula1>$U$7:$U$16</formula1>
    </dataValidation>
    <dataValidation type="list" allowBlank="1" showInputMessage="1" sqref="L12 L28 J16 E11 E19 J65 E35 E43 E51 E7 E67 J57 J49 J41 J33 J25 E23 J9 E63 E55 L44 E39 E31 L60">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134"/>
  <sheetViews>
    <sheetView showGridLines="0" zoomScale="120" zoomScaleNormal="120" zoomScalePageLayoutView="0" workbookViewId="0" topLeftCell="A1">
      <selection activeCell="S11" sqref="S11"/>
    </sheetView>
  </sheetViews>
  <sheetFormatPr defaultColWidth="9.00390625" defaultRowHeight="15.75"/>
  <cols>
    <col min="1" max="1" width="2.875" style="77" customWidth="1"/>
    <col min="2" max="3" width="2.50390625" style="77" customWidth="1"/>
    <col min="4" max="4" width="0.37109375" style="77" customWidth="1"/>
    <col min="5" max="5" width="10.125" style="77" customWidth="1"/>
    <col min="6" max="7" width="2.625" style="77" customWidth="1"/>
    <col min="8" max="8" width="4.875" style="77" customWidth="1"/>
    <col min="9" max="9" width="0.6171875" style="79" customWidth="1"/>
    <col min="10" max="10" width="7.625" style="77" customWidth="1"/>
    <col min="11" max="11" width="7.625" style="79" customWidth="1"/>
    <col min="12" max="12" width="7.625" style="77" customWidth="1"/>
    <col min="13" max="13" width="7.625" style="80" customWidth="1"/>
    <col min="14" max="14" width="7.625" style="77" customWidth="1"/>
    <col min="15" max="15" width="7.625" style="79" customWidth="1"/>
    <col min="16" max="16" width="7.625" style="77" customWidth="1"/>
    <col min="17" max="17" width="7.625" style="80" customWidth="1"/>
    <col min="18" max="19" width="5.50390625" style="77" customWidth="1"/>
    <col min="20" max="20" width="10.00390625" style="77" hidden="1" customWidth="1"/>
    <col min="21" max="16384" width="9.00390625" style="77" customWidth="1"/>
  </cols>
  <sheetData>
    <row r="1" spans="1:16" s="1" customFormat="1" ht="28.5" customHeight="1">
      <c r="A1" s="200" t="s">
        <v>166</v>
      </c>
      <c r="B1" s="200"/>
      <c r="C1" s="200"/>
      <c r="D1" s="200"/>
      <c r="E1" s="200"/>
      <c r="F1" s="200"/>
      <c r="G1" s="200"/>
      <c r="H1" s="200"/>
      <c r="I1" s="200"/>
      <c r="J1" s="200"/>
      <c r="K1" s="200"/>
      <c r="L1" s="200"/>
      <c r="M1" s="200"/>
      <c r="N1" s="200"/>
      <c r="O1" s="200"/>
      <c r="P1" s="200"/>
    </row>
    <row r="2" spans="1:17" s="6" customFormat="1" ht="11.25"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61</v>
      </c>
      <c r="M4" s="16"/>
      <c r="N4" s="14" t="s">
        <v>12</v>
      </c>
      <c r="O4" s="16"/>
      <c r="P4" s="14" t="s">
        <v>13</v>
      </c>
      <c r="Q4" s="5"/>
    </row>
    <row r="5" spans="1:17" s="17" customFormat="1" ht="3.75" customHeight="1" thickBot="1">
      <c r="A5" s="18"/>
      <c r="B5" s="19"/>
      <c r="C5" s="20"/>
      <c r="D5" s="19"/>
      <c r="E5" s="21"/>
      <c r="F5" s="21"/>
      <c r="G5" s="22"/>
      <c r="H5" s="21"/>
      <c r="I5" s="23"/>
      <c r="J5" s="19"/>
      <c r="K5" s="23"/>
      <c r="L5" s="19"/>
      <c r="M5" s="23"/>
      <c r="N5" s="19"/>
      <c r="O5" s="23"/>
      <c r="P5" s="19"/>
      <c r="Q5" s="24"/>
    </row>
    <row r="6" spans="1:20" s="1" customFormat="1" ht="14.25" customHeight="1">
      <c r="A6" s="25" t="s">
        <v>62</v>
      </c>
      <c r="B6" s="26">
        <v>1</v>
      </c>
      <c r="C6" s="26">
        <v>1</v>
      </c>
      <c r="D6" s="27">
        <v>1</v>
      </c>
      <c r="E6" s="28" t="str">
        <f>UPPER(IF($D6="","",VLOOKUP($D6,'[7]男單60'!$A$7:$P$70,2)))</f>
        <v>謝文勇</v>
      </c>
      <c r="F6" s="26"/>
      <c r="G6" s="26"/>
      <c r="H6" s="26" t="str">
        <f>IF($D6="","",VLOOKUP($D6,'[7]男單60'!$A$7:$P$70,4))</f>
        <v>宜蘭縣</v>
      </c>
      <c r="I6" s="108"/>
      <c r="J6" s="55">
        <f>UPPER(IF(OR(I8="a",I8="as"),E6,IF(OR(I8="b",I8="bs"),E8,)))</f>
      </c>
      <c r="K6" s="63"/>
      <c r="L6" s="52"/>
      <c r="M6" s="31" t="s">
        <v>163</v>
      </c>
      <c r="N6" s="52"/>
      <c r="O6" s="52"/>
      <c r="P6" s="52"/>
      <c r="Q6" s="52"/>
      <c r="R6" s="36"/>
      <c r="T6" s="37" t="e">
        <f>#REF!</f>
        <v>#REF!</v>
      </c>
    </row>
    <row r="7" spans="1:20" s="1" customFormat="1" ht="11.25" customHeight="1">
      <c r="A7" s="25"/>
      <c r="B7" s="103"/>
      <c r="C7" s="103"/>
      <c r="D7" s="109"/>
      <c r="E7" s="110"/>
      <c r="F7" s="39"/>
      <c r="G7" s="39"/>
      <c r="H7" s="39"/>
      <c r="I7" s="40"/>
      <c r="J7" s="55"/>
      <c r="K7" s="63"/>
      <c r="L7" s="52"/>
      <c r="M7" s="31" t="s">
        <v>162</v>
      </c>
      <c r="N7" s="52"/>
      <c r="O7" s="52"/>
      <c r="P7" s="52"/>
      <c r="Q7" s="52"/>
      <c r="R7" s="36"/>
      <c r="T7" s="42"/>
    </row>
    <row r="8" spans="1:20" s="1" customFormat="1" ht="14.25" customHeight="1">
      <c r="A8" s="25" t="s">
        <v>65</v>
      </c>
      <c r="B8" s="26">
        <f>IF($D8="","",VLOOKUP($D8,'[7]男單60'!$A$7:$P$70,15))</f>
      </c>
      <c r="C8" s="26">
        <f>IF($D8="","",VLOOKUP($D8,'[7]男單60'!$A$7:$P$70,16))</f>
      </c>
      <c r="D8" s="27"/>
      <c r="E8" s="28" t="s">
        <v>16</v>
      </c>
      <c r="F8" s="43"/>
      <c r="G8" s="43"/>
      <c r="H8" s="43"/>
      <c r="I8" s="44"/>
      <c r="J8" s="195" t="s">
        <v>386</v>
      </c>
      <c r="K8" s="196"/>
      <c r="L8" s="111">
        <f>UPPER(IF(OR(K8="a",K8="as"),J6,IF(OR(K8="b",K8="bs"),J8,)))</f>
      </c>
      <c r="M8" s="63"/>
      <c r="N8" s="52"/>
      <c r="O8" s="52"/>
      <c r="P8" s="52"/>
      <c r="Q8" s="52"/>
      <c r="R8" s="36"/>
      <c r="T8" s="42" t="e">
        <f>#REF!</f>
        <v>#REF!</v>
      </c>
    </row>
    <row r="9" spans="1:20" s="1" customFormat="1" ht="6.75" customHeight="1">
      <c r="A9" s="25"/>
      <c r="B9" s="83"/>
      <c r="C9" s="83"/>
      <c r="D9" s="83"/>
      <c r="E9" s="85"/>
      <c r="F9" s="83"/>
      <c r="G9" s="83"/>
      <c r="H9" s="83"/>
      <c r="I9" s="101"/>
      <c r="J9" s="193"/>
      <c r="K9" s="194"/>
      <c r="L9" s="55"/>
      <c r="M9" s="63"/>
      <c r="N9" s="52"/>
      <c r="O9" s="52"/>
      <c r="P9" s="52"/>
      <c r="Q9" s="52"/>
      <c r="R9" s="36"/>
      <c r="T9" s="42"/>
    </row>
    <row r="10" spans="1:20" s="1" customFormat="1" ht="14.25" customHeight="1">
      <c r="A10" s="25" t="s">
        <v>66</v>
      </c>
      <c r="B10" s="26"/>
      <c r="C10" s="26"/>
      <c r="D10" s="27">
        <v>26</v>
      </c>
      <c r="E10" s="28" t="str">
        <f>UPPER(IF($D10="","",VLOOKUP($D10,'[7]男單60'!$A$7:$P$70,2)))</f>
        <v>楊文峯</v>
      </c>
      <c r="F10" s="26"/>
      <c r="G10" s="26"/>
      <c r="H10" s="26" t="str">
        <f>IF($D10="","",VLOOKUP($D10,'[7]男單60'!$A$7:$P$70,4))</f>
        <v>台北市</v>
      </c>
      <c r="I10" s="108"/>
      <c r="J10" s="193"/>
      <c r="K10" s="194"/>
      <c r="L10" s="45"/>
      <c r="M10" s="53"/>
      <c r="N10" s="52"/>
      <c r="O10" s="52"/>
      <c r="P10" s="52"/>
      <c r="Q10" s="52"/>
      <c r="R10" s="36"/>
      <c r="T10" s="42" t="e">
        <f>#REF!</f>
        <v>#REF!</v>
      </c>
    </row>
    <row r="11" spans="1:20" s="1" customFormat="1" ht="11.25" customHeight="1">
      <c r="A11" s="25"/>
      <c r="B11" s="103"/>
      <c r="C11" s="110"/>
      <c r="D11" s="110"/>
      <c r="E11" s="195" t="s">
        <v>379</v>
      </c>
      <c r="F11" s="195"/>
      <c r="G11" s="195"/>
      <c r="H11" s="195"/>
      <c r="I11" s="196"/>
      <c r="J11" s="198"/>
      <c r="K11" s="199"/>
      <c r="L11" s="55"/>
      <c r="M11" s="56"/>
      <c r="N11" s="52"/>
      <c r="O11" s="52"/>
      <c r="P11" s="52"/>
      <c r="Q11" s="52"/>
      <c r="R11" s="36"/>
      <c r="T11" s="42"/>
    </row>
    <row r="12" spans="1:20" s="1" customFormat="1" ht="14.25" customHeight="1">
      <c r="A12" s="25" t="s">
        <v>67</v>
      </c>
      <c r="B12" s="26"/>
      <c r="C12" s="26"/>
      <c r="D12" s="27">
        <v>35</v>
      </c>
      <c r="E12" s="28" t="str">
        <f>UPPER(IF($D12="","",VLOOKUP($D12,'[7]男單60'!$A$7:$P$70,2)))</f>
        <v>湯福進</v>
      </c>
      <c r="F12" s="26"/>
      <c r="G12" s="26"/>
      <c r="H12" s="26" t="str">
        <f>IF($D12="","",VLOOKUP($D12,'[7]男單60'!$A$7:$P$70,4))</f>
        <v>桃園市</v>
      </c>
      <c r="I12" s="108"/>
      <c r="J12" s="111"/>
      <c r="K12" s="63"/>
      <c r="L12" s="112" t="s">
        <v>68</v>
      </c>
      <c r="M12" s="113"/>
      <c r="N12" s="55">
        <f>UPPER(IF(OR(M12="a",M12="as"),L8,IF(OR(M12="b",M12="bs"),L16,)))</f>
      </c>
      <c r="O12" s="63"/>
      <c r="P12" s="52"/>
      <c r="Q12" s="52"/>
      <c r="R12" s="36"/>
      <c r="T12" s="42" t="e">
        <f>#REF!</f>
        <v>#REF!</v>
      </c>
    </row>
    <row r="13" spans="1:20" s="1" customFormat="1" ht="6.75" customHeight="1">
      <c r="A13" s="25"/>
      <c r="B13" s="83"/>
      <c r="C13" s="83"/>
      <c r="D13" s="83"/>
      <c r="E13" s="85"/>
      <c r="F13" s="83"/>
      <c r="G13" s="83"/>
      <c r="H13" s="83"/>
      <c r="I13" s="101"/>
      <c r="J13" s="55"/>
      <c r="K13" s="63"/>
      <c r="L13" s="193" t="s">
        <v>395</v>
      </c>
      <c r="M13" s="194"/>
      <c r="N13" s="114"/>
      <c r="O13" s="51"/>
      <c r="P13" s="63"/>
      <c r="Q13" s="52"/>
      <c r="R13" s="36"/>
      <c r="T13" s="42"/>
    </row>
    <row r="14" spans="1:20" s="1" customFormat="1" ht="14.25" customHeight="1">
      <c r="A14" s="25" t="s">
        <v>69</v>
      </c>
      <c r="B14" s="26">
        <f>IF($D14="","",VLOOKUP($D14,'[7]男單60'!$A$7:$P$70,15))</f>
      </c>
      <c r="C14" s="26">
        <f>IF($D14="","",VLOOKUP($D14,'[7]男單60'!$A$7:$P$70,16))</f>
      </c>
      <c r="D14" s="27"/>
      <c r="E14" s="28" t="s">
        <v>16</v>
      </c>
      <c r="F14" s="26"/>
      <c r="G14" s="26"/>
      <c r="H14" s="26">
        <f>IF($D14="","",VLOOKUP($D14,'[7]男單60'!$A$7:$P$70,4))</f>
      </c>
      <c r="I14" s="108"/>
      <c r="J14" s="55">
        <f>UPPER(IF(OR(I16="a",I16="as"),E14,IF(OR(I16="b",I16="bs"),E16,)))</f>
      </c>
      <c r="K14" s="63"/>
      <c r="L14" s="193"/>
      <c r="M14" s="194"/>
      <c r="N14" s="111"/>
      <c r="O14" s="56"/>
      <c r="P14" s="52"/>
      <c r="Q14" s="52"/>
      <c r="R14" s="36"/>
      <c r="T14" s="42" t="e">
        <f>#REF!</f>
        <v>#REF!</v>
      </c>
    </row>
    <row r="15" spans="1:20" s="1" customFormat="1" ht="11.25" customHeight="1">
      <c r="A15" s="25"/>
      <c r="B15" s="103"/>
      <c r="C15" s="103"/>
      <c r="D15" s="103"/>
      <c r="E15" s="110"/>
      <c r="F15" s="39"/>
      <c r="G15" s="39"/>
      <c r="H15" s="39"/>
      <c r="I15" s="40"/>
      <c r="J15" s="114"/>
      <c r="K15" s="51"/>
      <c r="L15" s="115"/>
      <c r="M15" s="116"/>
      <c r="N15" s="55"/>
      <c r="O15" s="56"/>
      <c r="P15" s="52"/>
      <c r="Q15" s="52"/>
      <c r="R15" s="36"/>
      <c r="T15" s="42"/>
    </row>
    <row r="16" spans="1:20" s="1" customFormat="1" ht="14.25" customHeight="1">
      <c r="A16" s="25" t="s">
        <v>70</v>
      </c>
      <c r="B16" s="26"/>
      <c r="C16" s="26">
        <v>27</v>
      </c>
      <c r="D16" s="27">
        <v>19</v>
      </c>
      <c r="E16" s="28" t="str">
        <f>UPPER(IF($D16="","",VLOOKUP($D16,'[7]男單60'!$A$7:$P$70,2)))</f>
        <v>奚義華</v>
      </c>
      <c r="F16" s="26"/>
      <c r="G16" s="26"/>
      <c r="H16" s="26" t="str">
        <f>IF($D16="","",VLOOKUP($D16,'[7]男單60'!$A$7:$P$70,4))</f>
        <v>台中市</v>
      </c>
      <c r="I16" s="117"/>
      <c r="J16" s="195" t="s">
        <v>387</v>
      </c>
      <c r="K16" s="196"/>
      <c r="L16" s="55">
        <f>UPPER(IF(OR(K16="a",K16="as"),J14,IF(OR(K16="b",K16="bs"),J16,)))</f>
      </c>
      <c r="M16" s="118"/>
      <c r="N16" s="52"/>
      <c r="O16" s="56"/>
      <c r="P16" s="52"/>
      <c r="Q16" s="52"/>
      <c r="R16" s="36"/>
      <c r="T16" s="42" t="e">
        <f>#REF!</f>
        <v>#REF!</v>
      </c>
    </row>
    <row r="17" spans="1:20" s="1" customFormat="1" ht="6.75" customHeight="1">
      <c r="A17" s="25"/>
      <c r="B17" s="83"/>
      <c r="C17" s="83"/>
      <c r="D17" s="83"/>
      <c r="E17" s="85"/>
      <c r="F17" s="83"/>
      <c r="G17" s="83"/>
      <c r="H17" s="83"/>
      <c r="I17" s="101"/>
      <c r="J17" s="193"/>
      <c r="K17" s="194"/>
      <c r="L17" s="114"/>
      <c r="M17" s="119"/>
      <c r="N17" s="52"/>
      <c r="O17" s="56"/>
      <c r="P17" s="52"/>
      <c r="Q17" s="52"/>
      <c r="R17" s="36"/>
      <c r="T17" s="42"/>
    </row>
    <row r="18" spans="1:20" s="1" customFormat="1" ht="14.25" customHeight="1">
      <c r="A18" s="25" t="s">
        <v>71</v>
      </c>
      <c r="B18" s="26">
        <f>IF($D18="","",VLOOKUP($D18,'[7]男單60'!$A$7:$P$70,15))</f>
      </c>
      <c r="C18" s="26">
        <f>IF($D18="","",VLOOKUP($D18,'[7]男單60'!$A$7:$P$70,16))</f>
      </c>
      <c r="D18" s="27"/>
      <c r="E18" s="28" t="s">
        <v>16</v>
      </c>
      <c r="F18" s="26"/>
      <c r="G18" s="26"/>
      <c r="H18" s="26">
        <f>IF($D18="","",VLOOKUP($D18,'[7]男單60'!$A$7:$P$70,4))</f>
      </c>
      <c r="I18" s="108"/>
      <c r="J18" s="193"/>
      <c r="K18" s="194"/>
      <c r="L18" s="111"/>
      <c r="M18" s="63"/>
      <c r="N18" s="52"/>
      <c r="O18" s="56"/>
      <c r="P18" s="52"/>
      <c r="Q18" s="52"/>
      <c r="R18" s="36"/>
      <c r="T18" s="42" t="e">
        <f>#REF!</f>
        <v>#REF!</v>
      </c>
    </row>
    <row r="19" spans="1:20" s="1" customFormat="1" ht="11.25" customHeight="1">
      <c r="A19" s="25"/>
      <c r="B19" s="103"/>
      <c r="C19" s="103"/>
      <c r="D19" s="103"/>
      <c r="E19" s="110"/>
      <c r="F19" s="39"/>
      <c r="G19" s="39"/>
      <c r="H19" s="39"/>
      <c r="I19" s="40"/>
      <c r="J19" s="198"/>
      <c r="K19" s="199"/>
      <c r="L19" s="55"/>
      <c r="M19" s="63"/>
      <c r="N19" s="52"/>
      <c r="O19" s="56"/>
      <c r="P19" s="52"/>
      <c r="Q19" s="52"/>
      <c r="R19" s="36"/>
      <c r="T19" s="42"/>
    </row>
    <row r="20" spans="1:20" s="1" customFormat="1" ht="14.25" customHeight="1">
      <c r="A20" s="25" t="s">
        <v>72</v>
      </c>
      <c r="B20" s="26">
        <v>15</v>
      </c>
      <c r="C20" s="26">
        <v>16</v>
      </c>
      <c r="D20" s="27">
        <v>15</v>
      </c>
      <c r="E20" s="28" t="str">
        <f>UPPER(IF($D20="","",VLOOKUP($D20,'[7]男單60'!$A$7:$P$70,2)))</f>
        <v>戴國熙</v>
      </c>
      <c r="F20" s="26"/>
      <c r="G20" s="26"/>
      <c r="H20" s="26" t="str">
        <f>IF($D20="","",VLOOKUP($D20,'[7]男單60'!$A$7:$P$70,4))</f>
        <v>花蓮市</v>
      </c>
      <c r="I20" s="108"/>
      <c r="J20" s="111"/>
      <c r="K20" s="52"/>
      <c r="L20" s="63"/>
      <c r="M20" s="121"/>
      <c r="N20" s="193" t="s">
        <v>399</v>
      </c>
      <c r="O20" s="194"/>
      <c r="P20" s="41">
        <f>UPPER(IF(OR(O20="a",O20="as"),N12,IF(OR(O20="b",O20="bs"),N28,)))</f>
      </c>
      <c r="Q20" s="51"/>
      <c r="R20" s="36"/>
      <c r="T20" s="42" t="e">
        <f>#REF!</f>
        <v>#REF!</v>
      </c>
    </row>
    <row r="21" spans="1:20" s="123" customFormat="1" ht="6.75" customHeight="1">
      <c r="A21" s="25"/>
      <c r="B21" s="83"/>
      <c r="C21" s="83"/>
      <c r="D21" s="83"/>
      <c r="E21" s="85"/>
      <c r="F21" s="83"/>
      <c r="G21" s="83"/>
      <c r="H21" s="83"/>
      <c r="I21" s="101"/>
      <c r="J21" s="55"/>
      <c r="K21" s="63"/>
      <c r="L21" s="63"/>
      <c r="M21" s="121"/>
      <c r="N21" s="193"/>
      <c r="O21" s="194"/>
      <c r="P21" s="55"/>
      <c r="Q21" s="53"/>
      <c r="R21" s="122"/>
      <c r="T21" s="42"/>
    </row>
    <row r="22" spans="1:20" s="1" customFormat="1" ht="14.25" customHeight="1">
      <c r="A22" s="25" t="s">
        <v>73</v>
      </c>
      <c r="B22" s="26">
        <v>10</v>
      </c>
      <c r="C22" s="26">
        <v>16</v>
      </c>
      <c r="D22" s="27">
        <v>10</v>
      </c>
      <c r="E22" s="28" t="str">
        <f>UPPER(IF($D22="","",VLOOKUP($D22,'[7]男單60'!$A$7:$P$70,2)))</f>
        <v>詹行愨</v>
      </c>
      <c r="F22" s="26"/>
      <c r="G22" s="26"/>
      <c r="H22" s="26" t="str">
        <f>IF($D22="","",VLOOKUP($D22,'[7]男單60'!$A$7:$P$70,4))</f>
        <v>台中市</v>
      </c>
      <c r="I22" s="108"/>
      <c r="J22" s="55">
        <f>UPPER(IF(OR(I24="a",I24="as"),E22,IF(OR(I24="b",I24="bs"),E24,)))</f>
      </c>
      <c r="K22" s="63"/>
      <c r="L22" s="52"/>
      <c r="M22" s="52"/>
      <c r="N22" s="52"/>
      <c r="O22" s="56"/>
      <c r="P22" s="111"/>
      <c r="Q22" s="56"/>
      <c r="R22" s="36"/>
      <c r="T22" s="42" t="e">
        <f>#REF!</f>
        <v>#REF!</v>
      </c>
    </row>
    <row r="23" spans="1:20" s="1" customFormat="1" ht="11.25" customHeight="1">
      <c r="A23" s="25"/>
      <c r="B23" s="103"/>
      <c r="C23" s="103"/>
      <c r="D23" s="103"/>
      <c r="E23" s="110"/>
      <c r="F23" s="39">
        <f>IF($D24="","",VLOOKUP($D24,'[7]男單60'!$A$7:$P$70,3))</f>
      </c>
      <c r="G23" s="39"/>
      <c r="H23" s="39"/>
      <c r="I23" s="40"/>
      <c r="J23" s="114"/>
      <c r="K23" s="51"/>
      <c r="L23" s="52"/>
      <c r="M23" s="52"/>
      <c r="N23" s="52"/>
      <c r="O23" s="56"/>
      <c r="P23" s="55"/>
      <c r="Q23" s="56"/>
      <c r="R23" s="36"/>
      <c r="T23" s="42"/>
    </row>
    <row r="24" spans="1:20" s="1" customFormat="1" ht="14.25" customHeight="1" thickBot="1">
      <c r="A24" s="25" t="s">
        <v>74</v>
      </c>
      <c r="B24" s="26">
        <f>IF($D24="","",VLOOKUP($D24,'[7]男單60'!$A$7:$P$70,15))</f>
      </c>
      <c r="C24" s="26">
        <f>IF($D24="","",VLOOKUP($D24,'[7]男單60'!$A$7:$P$70,16))</f>
      </c>
      <c r="D24" s="27"/>
      <c r="E24" s="28" t="s">
        <v>16</v>
      </c>
      <c r="F24" s="26">
        <f>IF($D24="","",VLOOKUP($D24,'[7]男單60'!$A$7:$P$70,3))</f>
      </c>
      <c r="G24" s="26"/>
      <c r="H24" s="26">
        <f>IF($D24="","",VLOOKUP($D24,'[7]男單60'!$A$7:$P$70,4))</f>
      </c>
      <c r="I24" s="117"/>
      <c r="J24" s="195" t="s">
        <v>388</v>
      </c>
      <c r="K24" s="196"/>
      <c r="L24" s="55">
        <f>UPPER(IF(OR(K24="a",K24="as"),J22,IF(OR(K24="b",K24="bs"),J24,)))</f>
      </c>
      <c r="M24" s="63"/>
      <c r="N24" s="52"/>
      <c r="O24" s="56"/>
      <c r="P24" s="52"/>
      <c r="Q24" s="56"/>
      <c r="R24" s="36"/>
      <c r="T24" s="60" t="e">
        <f>#REF!</f>
        <v>#REF!</v>
      </c>
    </row>
    <row r="25" spans="1:18" s="123" customFormat="1" ht="6.75" customHeight="1">
      <c r="A25" s="25"/>
      <c r="B25" s="83"/>
      <c r="C25" s="83"/>
      <c r="D25" s="83"/>
      <c r="E25" s="85"/>
      <c r="F25" s="83"/>
      <c r="G25" s="83"/>
      <c r="H25" s="83"/>
      <c r="I25" s="101"/>
      <c r="J25" s="193"/>
      <c r="K25" s="194"/>
      <c r="L25" s="114"/>
      <c r="M25" s="51"/>
      <c r="N25" s="63"/>
      <c r="O25" s="56"/>
      <c r="P25" s="63"/>
      <c r="Q25" s="56"/>
      <c r="R25" s="124"/>
    </row>
    <row r="26" spans="1:18" s="1" customFormat="1" ht="14.25" customHeight="1">
      <c r="A26" s="25" t="s">
        <v>75</v>
      </c>
      <c r="B26" s="26"/>
      <c r="C26" s="26"/>
      <c r="D26" s="27">
        <v>39</v>
      </c>
      <c r="E26" s="28" t="str">
        <f>UPPER(IF($D26="","",VLOOKUP($D26,'[7]男單60'!$A$7:$P$70,2)))</f>
        <v>李忠華</v>
      </c>
      <c r="F26" s="26"/>
      <c r="G26" s="26"/>
      <c r="H26" s="26" t="str">
        <f>IF($D26="","",VLOOKUP($D26,'[7]男單60'!$A$7:$P$70,4))</f>
        <v>苗栗縣</v>
      </c>
      <c r="I26" s="108"/>
      <c r="J26" s="193"/>
      <c r="K26" s="194"/>
      <c r="L26" s="111"/>
      <c r="M26" s="56"/>
      <c r="N26" s="52"/>
      <c r="O26" s="56"/>
      <c r="P26" s="52"/>
      <c r="Q26" s="56"/>
      <c r="R26" s="36"/>
    </row>
    <row r="27" spans="1:18" s="1" customFormat="1" ht="11.25" customHeight="1">
      <c r="A27" s="25"/>
      <c r="B27" s="103"/>
      <c r="C27" s="103"/>
      <c r="D27" s="103"/>
      <c r="E27" s="195" t="s">
        <v>380</v>
      </c>
      <c r="F27" s="195"/>
      <c r="G27" s="195"/>
      <c r="H27" s="195"/>
      <c r="I27" s="196"/>
      <c r="J27" s="198"/>
      <c r="K27" s="199"/>
      <c r="L27" s="55"/>
      <c r="M27" s="56"/>
      <c r="N27" s="52"/>
      <c r="O27" s="56"/>
      <c r="P27" s="52"/>
      <c r="Q27" s="56"/>
      <c r="R27" s="36"/>
    </row>
    <row r="28" spans="1:18" s="1" customFormat="1" ht="14.25" customHeight="1">
      <c r="A28" s="25" t="s">
        <v>76</v>
      </c>
      <c r="B28" s="26"/>
      <c r="C28" s="26"/>
      <c r="D28" s="27">
        <v>42</v>
      </c>
      <c r="E28" s="28" t="str">
        <f>UPPER(IF($D28="","",VLOOKUP($D28,'[7]男單60'!$A$7:$P$70,2)))</f>
        <v>李自明</v>
      </c>
      <c r="F28" s="26"/>
      <c r="G28" s="26"/>
      <c r="H28" s="26" t="str">
        <f>IF($D28="","",VLOOKUP($D28,'[7]男單60'!$A$7:$P$70,4))</f>
        <v>台北市</v>
      </c>
      <c r="I28" s="108"/>
      <c r="J28" s="111"/>
      <c r="K28" s="63"/>
      <c r="L28" s="112" t="s">
        <v>68</v>
      </c>
      <c r="M28" s="113"/>
      <c r="N28" s="55">
        <f>UPPER(IF(OR(M28="a",M28="as"),L24,IF(OR(M28="b",M28="bs"),L32,)))</f>
      </c>
      <c r="O28" s="56"/>
      <c r="P28" s="52"/>
      <c r="Q28" s="56"/>
      <c r="R28" s="36"/>
    </row>
    <row r="29" spans="1:18" s="123" customFormat="1" ht="6.75" customHeight="1">
      <c r="A29" s="25"/>
      <c r="B29" s="83"/>
      <c r="C29" s="83"/>
      <c r="D29" s="83"/>
      <c r="E29" s="85"/>
      <c r="F29" s="83"/>
      <c r="G29" s="83"/>
      <c r="H29" s="83"/>
      <c r="I29" s="101"/>
      <c r="J29" s="55"/>
      <c r="K29" s="63"/>
      <c r="L29" s="193" t="s">
        <v>396</v>
      </c>
      <c r="M29" s="194"/>
      <c r="N29" s="114"/>
      <c r="O29" s="62"/>
      <c r="P29" s="63"/>
      <c r="Q29" s="56"/>
      <c r="R29" s="124"/>
    </row>
    <row r="30" spans="1:18" s="1" customFormat="1" ht="14.25" customHeight="1">
      <c r="A30" s="25" t="s">
        <v>77</v>
      </c>
      <c r="B30" s="26"/>
      <c r="C30" s="26"/>
      <c r="D30" s="27">
        <v>32</v>
      </c>
      <c r="E30" s="28" t="str">
        <f>UPPER(IF($D30="","",VLOOKUP($D30,'[7]男單60'!$A$7:$P$70,2)))</f>
        <v>陳虎明</v>
      </c>
      <c r="F30" s="26"/>
      <c r="G30" s="26"/>
      <c r="H30" s="26" t="str">
        <f>IF($D30="","",VLOOKUP($D30,'[7]男單60'!$A$7:$P$70,4))</f>
        <v>台中市</v>
      </c>
      <c r="I30" s="108"/>
      <c r="J30" s="55">
        <f>UPPER(IF(OR(I32="a",I32="as"),E30,IF(OR(I32="b",I32="bs"),E32,)))</f>
      </c>
      <c r="K30" s="63"/>
      <c r="L30" s="193"/>
      <c r="M30" s="194"/>
      <c r="N30" s="111"/>
      <c r="O30" s="52"/>
      <c r="P30" s="52"/>
      <c r="Q30" s="56"/>
      <c r="R30" s="36"/>
    </row>
    <row r="31" spans="1:18" s="1" customFormat="1" ht="11.25" customHeight="1">
      <c r="A31" s="25"/>
      <c r="B31" s="103"/>
      <c r="C31" s="103"/>
      <c r="D31" s="103"/>
      <c r="E31" s="195" t="s">
        <v>381</v>
      </c>
      <c r="F31" s="195"/>
      <c r="G31" s="195"/>
      <c r="H31" s="195"/>
      <c r="I31" s="196"/>
      <c r="J31" s="114"/>
      <c r="K31" s="51"/>
      <c r="L31" s="115"/>
      <c r="M31" s="116"/>
      <c r="N31" s="55"/>
      <c r="O31" s="52"/>
      <c r="P31" s="52"/>
      <c r="Q31" s="56"/>
      <c r="R31" s="36"/>
    </row>
    <row r="32" spans="1:18" s="1" customFormat="1" ht="14.25" customHeight="1">
      <c r="A32" s="25" t="s">
        <v>78</v>
      </c>
      <c r="B32" s="26"/>
      <c r="C32" s="26"/>
      <c r="D32" s="27">
        <v>38</v>
      </c>
      <c r="E32" s="28" t="str">
        <f>UPPER(IF($D32="","",VLOOKUP($D32,'[7]男單60'!$A$7:$P$70,2)))</f>
        <v>傅守仁</v>
      </c>
      <c r="F32" s="26"/>
      <c r="G32" s="26"/>
      <c r="H32" s="26" t="str">
        <f>IF($D32="","",VLOOKUP($D32,'[7]男單60'!$A$7:$P$70,4))</f>
        <v>南投市</v>
      </c>
      <c r="I32" s="117"/>
      <c r="J32" s="195" t="s">
        <v>389</v>
      </c>
      <c r="K32" s="196"/>
      <c r="L32" s="55">
        <f>UPPER(IF(OR(K32="a",K32="as"),J30,IF(OR(K32="b",K32="bs"),J32,)))</f>
      </c>
      <c r="M32" s="118"/>
      <c r="N32" s="52"/>
      <c r="O32" s="52"/>
      <c r="P32" s="52"/>
      <c r="Q32" s="56"/>
      <c r="R32" s="36"/>
    </row>
    <row r="33" spans="1:18" s="123" customFormat="1" ht="6.75" customHeight="1">
      <c r="A33" s="25"/>
      <c r="B33" s="83"/>
      <c r="C33" s="83"/>
      <c r="D33" s="83"/>
      <c r="E33" s="85"/>
      <c r="F33" s="83"/>
      <c r="G33" s="83"/>
      <c r="H33" s="83"/>
      <c r="I33" s="101"/>
      <c r="J33" s="193"/>
      <c r="K33" s="194"/>
      <c r="L33" s="114"/>
      <c r="M33" s="119"/>
      <c r="N33" s="63"/>
      <c r="O33" s="63"/>
      <c r="P33" s="63"/>
      <c r="Q33" s="56"/>
      <c r="R33" s="124"/>
    </row>
    <row r="34" spans="1:18" s="1" customFormat="1" ht="14.25" customHeight="1">
      <c r="A34" s="25" t="s">
        <v>79</v>
      </c>
      <c r="B34" s="26">
        <f>IF($D34="","",VLOOKUP($D34,'[7]男單60'!$A$7:$P$70,15))</f>
      </c>
      <c r="C34" s="26">
        <f>IF($D34="","",VLOOKUP($D34,'[7]男單60'!$A$7:$P$70,16))</f>
      </c>
      <c r="D34" s="27"/>
      <c r="E34" s="28" t="s">
        <v>16</v>
      </c>
      <c r="F34" s="26"/>
      <c r="G34" s="26"/>
      <c r="H34" s="26">
        <f>IF($D34="","",VLOOKUP($D34,'[7]男單60'!$A$7:$P$70,4))</f>
      </c>
      <c r="I34" s="108"/>
      <c r="J34" s="193"/>
      <c r="K34" s="194"/>
      <c r="L34" s="111"/>
      <c r="M34" s="63"/>
      <c r="N34" s="52"/>
      <c r="O34" s="52"/>
      <c r="P34" s="52"/>
      <c r="Q34" s="56"/>
      <c r="R34" s="36"/>
    </row>
    <row r="35" spans="1:18" s="1" customFormat="1" ht="11.25" customHeight="1">
      <c r="A35" s="25"/>
      <c r="B35" s="103"/>
      <c r="C35" s="103"/>
      <c r="D35" s="103"/>
      <c r="E35" s="110"/>
      <c r="F35" s="39"/>
      <c r="G35" s="39"/>
      <c r="H35" s="39"/>
      <c r="I35" s="40"/>
      <c r="J35" s="198"/>
      <c r="K35" s="199"/>
      <c r="L35" s="55"/>
      <c r="M35" s="63"/>
      <c r="N35" s="52"/>
      <c r="O35" s="52"/>
      <c r="P35" s="193" t="s">
        <v>522</v>
      </c>
      <c r="Q35" s="194"/>
      <c r="R35" s="36"/>
    </row>
    <row r="36" spans="1:18" s="1" customFormat="1" ht="14.25" customHeight="1">
      <c r="A36" s="25" t="s">
        <v>80</v>
      </c>
      <c r="B36" s="26">
        <v>5</v>
      </c>
      <c r="C36" s="26">
        <v>4</v>
      </c>
      <c r="D36" s="27">
        <v>5</v>
      </c>
      <c r="E36" s="28" t="str">
        <f>UPPER(IF($D36="","",VLOOKUP($D36,'[7]男單60'!$A$7:$P$70,2)))</f>
        <v>葉錦德</v>
      </c>
      <c r="F36" s="26"/>
      <c r="G36" s="26"/>
      <c r="H36" s="26" t="str">
        <f>IF($D36="","",VLOOKUP($D36,'[7]男單60'!$A$7:$P$70,4))</f>
        <v>高雄市</v>
      </c>
      <c r="I36" s="108"/>
      <c r="J36" s="111"/>
      <c r="K36" s="52"/>
      <c r="L36" s="63"/>
      <c r="M36" s="121"/>
      <c r="N36" s="125"/>
      <c r="O36" s="126"/>
      <c r="P36" s="198"/>
      <c r="Q36" s="199"/>
      <c r="R36" s="36"/>
    </row>
    <row r="37" spans="1:18" s="123" customFormat="1" ht="6.75" customHeight="1">
      <c r="A37" s="25"/>
      <c r="B37" s="83"/>
      <c r="C37" s="83"/>
      <c r="D37" s="83"/>
      <c r="E37" s="85"/>
      <c r="F37" s="83"/>
      <c r="G37" s="83"/>
      <c r="H37" s="83"/>
      <c r="I37" s="101"/>
      <c r="J37" s="55"/>
      <c r="K37" s="63"/>
      <c r="L37" s="63"/>
      <c r="M37" s="121"/>
      <c r="N37" s="125"/>
      <c r="O37" s="127"/>
      <c r="P37" s="55"/>
      <c r="Q37" s="128"/>
      <c r="R37" s="124"/>
    </row>
    <row r="38" spans="1:18" s="1" customFormat="1" ht="14.25" customHeight="1">
      <c r="A38" s="25" t="s">
        <v>81</v>
      </c>
      <c r="B38" s="26">
        <v>4</v>
      </c>
      <c r="C38" s="26">
        <v>4</v>
      </c>
      <c r="D38" s="27">
        <v>4</v>
      </c>
      <c r="E38" s="28" t="str">
        <f>UPPER(IF($D38="","",VLOOKUP($D38,'[7]男單60'!$A$7:$P$70,2)))</f>
        <v>張東佶</v>
      </c>
      <c r="F38" s="26"/>
      <c r="G38" s="26"/>
      <c r="H38" s="26" t="str">
        <f>IF($D38="","",VLOOKUP($D38,'[7]男單60'!$A$7:$P$70,4))</f>
        <v>高雄市</v>
      </c>
      <c r="I38" s="108"/>
      <c r="J38" s="55">
        <f>UPPER(IF(OR(I40="a",I40="as"),E38,IF(OR(I40="b",I40="bs"),E40,)))</f>
      </c>
      <c r="K38" s="63"/>
      <c r="L38" s="52"/>
      <c r="M38" s="52"/>
      <c r="N38" s="112" t="s">
        <v>68</v>
      </c>
      <c r="O38" s="101"/>
      <c r="P38" s="55"/>
      <c r="Q38" s="58"/>
      <c r="R38" s="36"/>
    </row>
    <row r="39" spans="1:18" s="1" customFormat="1" ht="11.25" customHeight="1">
      <c r="A39" s="25"/>
      <c r="B39" s="103"/>
      <c r="C39" s="103"/>
      <c r="D39" s="103"/>
      <c r="E39" s="110"/>
      <c r="F39" s="39">
        <f>IF($D40="","",VLOOKUP($D40,'[7]男單60'!$A$7:$P$70,3))</f>
      </c>
      <c r="G39" s="39"/>
      <c r="H39" s="39"/>
      <c r="I39" s="40"/>
      <c r="J39" s="114"/>
      <c r="K39" s="51"/>
      <c r="L39" s="63"/>
      <c r="M39" s="52"/>
      <c r="N39" s="112"/>
      <c r="O39" s="101"/>
      <c r="P39" s="55"/>
      <c r="Q39" s="58"/>
      <c r="R39" s="36"/>
    </row>
    <row r="40" spans="1:18" s="1" customFormat="1" ht="14.25" customHeight="1">
      <c r="A40" s="25" t="s">
        <v>82</v>
      </c>
      <c r="B40" s="26">
        <f>IF($D40="","",VLOOKUP($D40,'[7]男單60'!$A$7:$P$70,15))</f>
      </c>
      <c r="C40" s="26">
        <f>IF($D40="","",VLOOKUP($D40,'[7]男單60'!$A$7:$P$70,16))</f>
      </c>
      <c r="D40" s="27"/>
      <c r="E40" s="28" t="s">
        <v>16</v>
      </c>
      <c r="F40" s="26">
        <f>IF($D40="","",VLOOKUP($D40,'[7]男單60'!$A$7:$P$70,3))</f>
      </c>
      <c r="G40" s="26"/>
      <c r="H40" s="26">
        <f>IF($D40="","",VLOOKUP($D40,'[7]男單60'!$A$7:$P$70,4))</f>
      </c>
      <c r="I40" s="117"/>
      <c r="J40" s="195" t="s">
        <v>390</v>
      </c>
      <c r="K40" s="196"/>
      <c r="L40" s="55">
        <f>UPPER(IF(OR(K40="a",K40="as"),J38,IF(OR(K40="b",K40="bs"),J40,)))</f>
      </c>
      <c r="M40" s="63"/>
      <c r="N40" s="52"/>
      <c r="O40" s="52"/>
      <c r="P40" s="52"/>
      <c r="Q40" s="56"/>
      <c r="R40" s="36"/>
    </row>
    <row r="41" spans="1:18" s="1" customFormat="1" ht="6.75" customHeight="1">
      <c r="A41" s="25"/>
      <c r="B41" s="83"/>
      <c r="C41" s="83"/>
      <c r="D41" s="83"/>
      <c r="E41" s="85"/>
      <c r="F41" s="83"/>
      <c r="G41" s="83"/>
      <c r="H41" s="83"/>
      <c r="I41" s="101"/>
      <c r="J41" s="193"/>
      <c r="K41" s="194"/>
      <c r="L41" s="114"/>
      <c r="M41" s="51"/>
      <c r="N41" s="52"/>
      <c r="O41" s="52"/>
      <c r="P41" s="52"/>
      <c r="Q41" s="56"/>
      <c r="R41" s="36"/>
    </row>
    <row r="42" spans="1:18" s="1" customFormat="1" ht="14.25" customHeight="1">
      <c r="A42" s="25" t="s">
        <v>83</v>
      </c>
      <c r="B42" s="26"/>
      <c r="C42" s="26"/>
      <c r="D42" s="27">
        <v>24</v>
      </c>
      <c r="E42" s="28" t="str">
        <f>UPPER(IF($D42="","",VLOOKUP($D42,'[7]男單60'!$A$7:$P$70,2)))</f>
        <v>林益興</v>
      </c>
      <c r="F42" s="26"/>
      <c r="G42" s="26"/>
      <c r="H42" s="26" t="str">
        <f>IF($D42="","",VLOOKUP($D42,'[7]男單60'!$A$7:$P$70,4))</f>
        <v>台中市</v>
      </c>
      <c r="I42" s="108"/>
      <c r="J42" s="193"/>
      <c r="K42" s="194"/>
      <c r="L42" s="55"/>
      <c r="M42" s="56"/>
      <c r="N42" s="52"/>
      <c r="O42" s="52"/>
      <c r="P42" s="52"/>
      <c r="Q42" s="56"/>
      <c r="R42" s="36"/>
    </row>
    <row r="43" spans="1:18" s="1" customFormat="1" ht="11.25" customHeight="1">
      <c r="A43" s="25"/>
      <c r="B43" s="103"/>
      <c r="C43" s="103"/>
      <c r="D43" s="103"/>
      <c r="E43" s="195" t="s">
        <v>382</v>
      </c>
      <c r="F43" s="195"/>
      <c r="G43" s="195"/>
      <c r="H43" s="195"/>
      <c r="I43" s="196"/>
      <c r="J43" s="198"/>
      <c r="K43" s="199"/>
      <c r="L43" s="55"/>
      <c r="M43" s="56"/>
      <c r="N43" s="52"/>
      <c r="O43" s="52"/>
      <c r="P43" s="52"/>
      <c r="Q43" s="56"/>
      <c r="R43" s="36"/>
    </row>
    <row r="44" spans="1:18" s="1" customFormat="1" ht="14.25" customHeight="1">
      <c r="A44" s="25" t="s">
        <v>84</v>
      </c>
      <c r="B44" s="26"/>
      <c r="C44" s="26"/>
      <c r="D44" s="27">
        <v>30</v>
      </c>
      <c r="E44" s="28" t="str">
        <f>UPPER(IF($D44="","",VLOOKUP($D44,'[7]男單60'!$A$7:$P$70,2)))</f>
        <v>施光明</v>
      </c>
      <c r="F44" s="26"/>
      <c r="G44" s="26"/>
      <c r="H44" s="26" t="str">
        <f>IF($D44="","",VLOOKUP($D44,'[7]男單60'!$A$7:$P$70,4))</f>
        <v>台北市</v>
      </c>
      <c r="I44" s="108"/>
      <c r="J44" s="111"/>
      <c r="K44" s="63"/>
      <c r="L44" s="112" t="s">
        <v>68</v>
      </c>
      <c r="M44" s="113"/>
      <c r="N44" s="55">
        <f>UPPER(IF(OR(M44="a",M44="as"),L40,IF(OR(M44="b",M44="bs"),L48,)))</f>
      </c>
      <c r="O44" s="63"/>
      <c r="P44" s="52"/>
      <c r="Q44" s="56"/>
      <c r="R44" s="36"/>
    </row>
    <row r="45" spans="1:18" s="123" customFormat="1" ht="6.75" customHeight="1">
      <c r="A45" s="25"/>
      <c r="B45" s="83"/>
      <c r="C45" s="83"/>
      <c r="D45" s="83"/>
      <c r="E45" s="85"/>
      <c r="F45" s="83"/>
      <c r="G45" s="83"/>
      <c r="H45" s="83"/>
      <c r="I45" s="101"/>
      <c r="J45" s="55"/>
      <c r="K45" s="63"/>
      <c r="L45" s="193" t="s">
        <v>397</v>
      </c>
      <c r="M45" s="194"/>
      <c r="N45" s="114"/>
      <c r="O45" s="51"/>
      <c r="P45" s="63"/>
      <c r="Q45" s="56"/>
      <c r="R45" s="124"/>
    </row>
    <row r="46" spans="1:18" s="1" customFormat="1" ht="14.25" customHeight="1">
      <c r="A46" s="25" t="s">
        <v>85</v>
      </c>
      <c r="B46" s="26"/>
      <c r="C46" s="26"/>
      <c r="D46" s="27">
        <v>36</v>
      </c>
      <c r="E46" s="28" t="str">
        <f>UPPER(IF($D46="","",VLOOKUP($D46,'[7]男單60'!$A$7:$P$70,2)))</f>
        <v>葉展雄</v>
      </c>
      <c r="F46" s="26"/>
      <c r="G46" s="26"/>
      <c r="H46" s="26" t="str">
        <f>IF($D46="","",VLOOKUP($D46,'[7]男單60'!$A$7:$P$70,4))</f>
        <v>嘉義市</v>
      </c>
      <c r="I46" s="108"/>
      <c r="J46" s="55">
        <f>UPPER(IF(OR(I48="a",I48="as"),E46,IF(OR(I48="b",I48="bs"),E48,)))</f>
      </c>
      <c r="K46" s="63"/>
      <c r="L46" s="193"/>
      <c r="M46" s="194"/>
      <c r="N46" s="111"/>
      <c r="O46" s="56"/>
      <c r="P46" s="52"/>
      <c r="Q46" s="56"/>
      <c r="R46" s="36"/>
    </row>
    <row r="47" spans="1:18" s="1" customFormat="1" ht="11.25" customHeight="1">
      <c r="A47" s="25"/>
      <c r="B47" s="103"/>
      <c r="C47" s="103"/>
      <c r="D47" s="103"/>
      <c r="E47" s="195" t="s">
        <v>383</v>
      </c>
      <c r="F47" s="195"/>
      <c r="G47" s="195"/>
      <c r="H47" s="195"/>
      <c r="I47" s="40"/>
      <c r="J47" s="114"/>
      <c r="K47" s="51"/>
      <c r="L47" s="115"/>
      <c r="M47" s="116"/>
      <c r="N47" s="55"/>
      <c r="O47" s="56"/>
      <c r="P47" s="52"/>
      <c r="Q47" s="56"/>
      <c r="R47" s="36"/>
    </row>
    <row r="48" spans="1:18" s="1" customFormat="1" ht="14.25" customHeight="1">
      <c r="A48" s="25" t="s">
        <v>86</v>
      </c>
      <c r="B48" s="26"/>
      <c r="C48" s="26">
        <v>27</v>
      </c>
      <c r="D48" s="27">
        <v>18</v>
      </c>
      <c r="E48" s="28" t="str">
        <f>UPPER(IF($D48="","",VLOOKUP($D48,'[7]男單60'!$A$7:$P$70,2)))</f>
        <v>張世群</v>
      </c>
      <c r="F48" s="26"/>
      <c r="G48" s="26"/>
      <c r="H48" s="26" t="str">
        <f>IF($D48="","",VLOOKUP($D48,'[7]男單60'!$A$7:$P$70,4))</f>
        <v>台北市</v>
      </c>
      <c r="I48" s="117"/>
      <c r="J48" s="195" t="s">
        <v>391</v>
      </c>
      <c r="K48" s="196"/>
      <c r="L48" s="55">
        <f>UPPER(IF(OR(K48="a",K48="as"),J46,IF(OR(K48="b",K48="bs"),J48,)))</f>
      </c>
      <c r="M48" s="118"/>
      <c r="N48" s="52"/>
      <c r="O48" s="56"/>
      <c r="P48" s="52"/>
      <c r="Q48" s="56"/>
      <c r="R48" s="36"/>
    </row>
    <row r="49" spans="1:18" s="123" customFormat="1" ht="6.75" customHeight="1">
      <c r="A49" s="25"/>
      <c r="B49" s="83"/>
      <c r="C49" s="83"/>
      <c r="D49" s="83"/>
      <c r="E49" s="85"/>
      <c r="F49" s="83"/>
      <c r="G49" s="83"/>
      <c r="H49" s="83"/>
      <c r="I49" s="101"/>
      <c r="J49" s="193"/>
      <c r="K49" s="194"/>
      <c r="L49" s="114"/>
      <c r="M49" s="119"/>
      <c r="N49" s="63"/>
      <c r="O49" s="56"/>
      <c r="P49" s="63"/>
      <c r="Q49" s="56"/>
      <c r="R49" s="124"/>
    </row>
    <row r="50" spans="1:18" s="1" customFormat="1" ht="14.25" customHeight="1">
      <c r="A50" s="25" t="s">
        <v>87</v>
      </c>
      <c r="B50" s="26">
        <f>IF($D50="","",VLOOKUP($D50,'[7]男單60'!$A$7:$P$70,15))</f>
      </c>
      <c r="C50" s="26">
        <f>IF($D50="","",VLOOKUP($D50,'[7]男單60'!$A$7:$P$70,16))</f>
      </c>
      <c r="D50" s="27"/>
      <c r="E50" s="28" t="s">
        <v>16</v>
      </c>
      <c r="F50" s="26"/>
      <c r="G50" s="26"/>
      <c r="H50" s="26">
        <f>IF($D50="","",VLOOKUP($D50,'[7]男單60'!$A$7:$P$70,4))</f>
      </c>
      <c r="I50" s="108"/>
      <c r="J50" s="193"/>
      <c r="K50" s="194"/>
      <c r="L50" s="111"/>
      <c r="M50" s="63"/>
      <c r="N50" s="52"/>
      <c r="O50" s="56"/>
      <c r="P50" s="52"/>
      <c r="Q50" s="56"/>
      <c r="R50" s="36"/>
    </row>
    <row r="51" spans="1:18" s="1" customFormat="1" ht="11.25" customHeight="1">
      <c r="A51" s="25"/>
      <c r="B51" s="103"/>
      <c r="C51" s="103"/>
      <c r="D51" s="103"/>
      <c r="E51" s="110"/>
      <c r="F51" s="39"/>
      <c r="G51" s="39"/>
      <c r="H51" s="39"/>
      <c r="I51" s="40"/>
      <c r="J51" s="198"/>
      <c r="K51" s="199"/>
      <c r="L51" s="55"/>
      <c r="M51" s="63"/>
      <c r="N51" s="52"/>
      <c r="O51" s="56"/>
      <c r="P51" s="52"/>
      <c r="Q51" s="56"/>
      <c r="R51" s="36"/>
    </row>
    <row r="52" spans="1:18" s="1" customFormat="1" ht="14.25" customHeight="1">
      <c r="A52" s="25" t="s">
        <v>88</v>
      </c>
      <c r="B52" s="26">
        <v>13</v>
      </c>
      <c r="C52" s="26">
        <v>16</v>
      </c>
      <c r="D52" s="27">
        <v>13</v>
      </c>
      <c r="E52" s="28" t="str">
        <f>UPPER(IF($D52="","",VLOOKUP($D52,'[7]男單60'!$A$7:$P$70,2)))</f>
        <v>鄧穩貴</v>
      </c>
      <c r="F52" s="26"/>
      <c r="G52" s="26"/>
      <c r="H52" s="26" t="str">
        <f>IF($D52="","",VLOOKUP($D52,'[7]男單60'!$A$7:$P$70,4))</f>
        <v>台中市</v>
      </c>
      <c r="I52" s="108"/>
      <c r="J52" s="111"/>
      <c r="K52" s="52"/>
      <c r="L52" s="63"/>
      <c r="M52" s="121"/>
      <c r="N52" s="193" t="s">
        <v>400</v>
      </c>
      <c r="O52" s="194"/>
      <c r="P52" s="41">
        <f>UPPER(IF(OR(O52="a",O52="as"),N44,IF(OR(O52="b",O52="bs"),N60,)))</f>
      </c>
      <c r="Q52" s="62"/>
      <c r="R52" s="36"/>
    </row>
    <row r="53" spans="1:18" s="123" customFormat="1" ht="6.75" customHeight="1">
      <c r="A53" s="25"/>
      <c r="B53" s="83"/>
      <c r="C53" s="83"/>
      <c r="D53" s="83"/>
      <c r="E53" s="85"/>
      <c r="F53" s="83"/>
      <c r="G53" s="83"/>
      <c r="H53" s="83"/>
      <c r="I53" s="101"/>
      <c r="J53" s="55"/>
      <c r="K53" s="63"/>
      <c r="L53" s="63"/>
      <c r="M53" s="121"/>
      <c r="N53" s="193"/>
      <c r="O53" s="194"/>
      <c r="P53" s="55"/>
      <c r="Q53" s="63"/>
      <c r="R53" s="124"/>
    </row>
    <row r="54" spans="1:18" s="1" customFormat="1" ht="14.25" customHeight="1">
      <c r="A54" s="25" t="s">
        <v>89</v>
      </c>
      <c r="B54" s="26">
        <v>9</v>
      </c>
      <c r="C54" s="26">
        <v>13</v>
      </c>
      <c r="D54" s="27">
        <v>9</v>
      </c>
      <c r="E54" s="28" t="str">
        <f>UPPER(IF($D54="","",VLOOKUP($D54,'[7]男單60'!$A$7:$P$70,2)))</f>
        <v>林志榮</v>
      </c>
      <c r="F54" s="26"/>
      <c r="G54" s="26"/>
      <c r="H54" s="26" t="str">
        <f>IF($D54="","",VLOOKUP($D54,'[7]男單60'!$A$7:$P$70,4))</f>
        <v>台南市</v>
      </c>
      <c r="I54" s="108"/>
      <c r="J54" s="55">
        <f>UPPER(IF(OR(I56="a",I56="as"),E54,IF(OR(I56="b",I56="bs"),E56,)))</f>
      </c>
      <c r="K54" s="63"/>
      <c r="L54" s="52"/>
      <c r="M54" s="52"/>
      <c r="N54" s="52"/>
      <c r="O54" s="56"/>
      <c r="P54" s="111"/>
      <c r="Q54" s="63"/>
      <c r="R54" s="36"/>
    </row>
    <row r="55" spans="1:18" s="1" customFormat="1" ht="11.25" customHeight="1">
      <c r="A55" s="25"/>
      <c r="B55" s="103"/>
      <c r="C55" s="103"/>
      <c r="D55" s="103"/>
      <c r="E55" s="110"/>
      <c r="F55" s="39"/>
      <c r="G55" s="39"/>
      <c r="H55" s="39"/>
      <c r="I55" s="40"/>
      <c r="J55" s="114"/>
      <c r="K55" s="51"/>
      <c r="L55" s="52"/>
      <c r="M55" s="52"/>
      <c r="N55" s="52"/>
      <c r="O55" s="56"/>
      <c r="P55" s="55"/>
      <c r="Q55" s="63"/>
      <c r="R55" s="36"/>
    </row>
    <row r="56" spans="1:18" s="1" customFormat="1" ht="14.25" customHeight="1">
      <c r="A56" s="25" t="s">
        <v>90</v>
      </c>
      <c r="B56" s="26"/>
      <c r="C56" s="26">
        <f>IF($D56="","",VLOOKUP($D56,'[7]男單60'!$A$7:$P$70,16))</f>
      </c>
      <c r="D56" s="27"/>
      <c r="E56" s="28" t="s">
        <v>16</v>
      </c>
      <c r="F56" s="43"/>
      <c r="G56" s="43"/>
      <c r="H56" s="43"/>
      <c r="I56" s="44"/>
      <c r="J56" s="195" t="s">
        <v>392</v>
      </c>
      <c r="K56" s="196"/>
      <c r="L56" s="41">
        <f>UPPER(IF(OR(K56="a",K56="as"),J54,IF(OR(K56="b",K56="bs"),J56,)))</f>
      </c>
      <c r="M56" s="51"/>
      <c r="N56" s="52"/>
      <c r="O56" s="56"/>
      <c r="P56" s="52"/>
      <c r="Q56" s="63"/>
      <c r="R56" s="36"/>
    </row>
    <row r="57" spans="1:18" s="123" customFormat="1" ht="6.75" customHeight="1">
      <c r="A57" s="25"/>
      <c r="B57" s="83"/>
      <c r="C57" s="83"/>
      <c r="D57" s="83"/>
      <c r="E57" s="85"/>
      <c r="F57" s="83"/>
      <c r="G57" s="83"/>
      <c r="H57" s="83"/>
      <c r="I57" s="101"/>
      <c r="J57" s="193"/>
      <c r="K57" s="194"/>
      <c r="L57" s="55"/>
      <c r="M57" s="63"/>
      <c r="N57" s="129"/>
      <c r="O57" s="56"/>
      <c r="P57" s="63"/>
      <c r="Q57" s="63"/>
      <c r="R57" s="124"/>
    </row>
    <row r="58" spans="1:18" s="1" customFormat="1" ht="14.25" customHeight="1">
      <c r="A58" s="25" t="s">
        <v>91</v>
      </c>
      <c r="B58" s="26"/>
      <c r="C58" s="26"/>
      <c r="D58" s="27">
        <v>27</v>
      </c>
      <c r="E58" s="28" t="str">
        <f>UPPER(IF($D58="","",VLOOKUP($D58,'[7]男單60'!$A$7:$P$70,2)))</f>
        <v>黃慧銘</v>
      </c>
      <c r="F58" s="26"/>
      <c r="G58" s="26"/>
      <c r="H58" s="26" t="str">
        <f>IF($D58="","",VLOOKUP($D58,'[7]男單60'!$A$7:$P$70,4))</f>
        <v>台北市</v>
      </c>
      <c r="I58" s="108"/>
      <c r="J58" s="193"/>
      <c r="K58" s="194"/>
      <c r="L58" s="111"/>
      <c r="M58" s="56"/>
      <c r="N58" s="52"/>
      <c r="O58" s="56"/>
      <c r="P58" s="52"/>
      <c r="Q58" s="63"/>
      <c r="R58" s="36"/>
    </row>
    <row r="59" spans="1:18" s="1" customFormat="1" ht="11.25" customHeight="1">
      <c r="A59" s="25"/>
      <c r="B59" s="103"/>
      <c r="C59" s="103"/>
      <c r="D59" s="103"/>
      <c r="E59" s="195" t="s">
        <v>384</v>
      </c>
      <c r="F59" s="195"/>
      <c r="G59" s="195"/>
      <c r="H59" s="195"/>
      <c r="I59" s="40"/>
      <c r="J59" s="198"/>
      <c r="K59" s="199"/>
      <c r="L59" s="55"/>
      <c r="M59" s="56"/>
      <c r="N59" s="52"/>
      <c r="O59" s="56"/>
      <c r="P59" s="52"/>
      <c r="Q59" s="63"/>
      <c r="R59" s="36"/>
    </row>
    <row r="60" spans="1:18" s="1" customFormat="1" ht="14.25" customHeight="1">
      <c r="A60" s="25" t="s">
        <v>92</v>
      </c>
      <c r="B60" s="26"/>
      <c r="C60" s="26"/>
      <c r="D60" s="27">
        <v>44</v>
      </c>
      <c r="E60" s="28" t="str">
        <f>UPPER(IF($D60="","",VLOOKUP($D60,'[7]男單60'!$A$7:$P$70,2)))</f>
        <v>吳崇楨</v>
      </c>
      <c r="F60" s="26"/>
      <c r="G60" s="26"/>
      <c r="H60" s="26" t="str">
        <f>IF($D60="","",VLOOKUP($D60,'[7]男單60'!$A$7:$P$70,4))</f>
        <v>桃園市</v>
      </c>
      <c r="I60" s="108"/>
      <c r="J60" s="111"/>
      <c r="K60" s="63"/>
      <c r="L60" s="112" t="s">
        <v>68</v>
      </c>
      <c r="M60" s="113"/>
      <c r="N60" s="55">
        <f>UPPER(IF(OR(M60="a",M60="as"),L56,IF(OR(M60="b",M60="bs"),L64,)))</f>
      </c>
      <c r="O60" s="56"/>
      <c r="P60" s="52"/>
      <c r="Q60" s="63"/>
      <c r="R60" s="36"/>
    </row>
    <row r="61" spans="1:18" s="123" customFormat="1" ht="6.75" customHeight="1">
      <c r="A61" s="25"/>
      <c r="B61" s="83"/>
      <c r="C61" s="83"/>
      <c r="D61" s="83"/>
      <c r="E61" s="85"/>
      <c r="F61" s="83"/>
      <c r="G61" s="83"/>
      <c r="H61" s="83"/>
      <c r="I61" s="101"/>
      <c r="J61" s="55"/>
      <c r="K61" s="63"/>
      <c r="L61" s="193" t="s">
        <v>398</v>
      </c>
      <c r="M61" s="194"/>
      <c r="N61" s="114"/>
      <c r="O61" s="62"/>
      <c r="P61" s="63"/>
      <c r="Q61" s="63"/>
      <c r="R61" s="124"/>
    </row>
    <row r="62" spans="1:18" s="1" customFormat="1" ht="14.25" customHeight="1">
      <c r="A62" s="25" t="s">
        <v>93</v>
      </c>
      <c r="B62" s="26"/>
      <c r="C62" s="26"/>
      <c r="D62" s="27">
        <v>34</v>
      </c>
      <c r="E62" s="28" t="str">
        <f>UPPER(IF($D62="","",VLOOKUP($D62,'[7]男單60'!$A$7:$P$70,2)))</f>
        <v>林春慶</v>
      </c>
      <c r="F62" s="26"/>
      <c r="G62" s="26"/>
      <c r="H62" s="26" t="str">
        <f>IF($D62="","",VLOOKUP($D62,'[7]男單60'!$A$7:$P$70,4))</f>
        <v>台北市</v>
      </c>
      <c r="I62" s="108"/>
      <c r="J62" s="55">
        <f>UPPER(IF(OR(I64="a",I64="as"),E62,IF(OR(I64="b",I64="bs"),E64,)))</f>
      </c>
      <c r="K62" s="63"/>
      <c r="L62" s="193"/>
      <c r="M62" s="194"/>
      <c r="N62" s="111"/>
      <c r="O62" s="52"/>
      <c r="P62" s="52"/>
      <c r="Q62" s="52"/>
      <c r="R62" s="36"/>
    </row>
    <row r="63" spans="1:18" s="1" customFormat="1" ht="11.25" customHeight="1">
      <c r="A63" s="25"/>
      <c r="B63" s="103"/>
      <c r="C63" s="103"/>
      <c r="D63" s="103"/>
      <c r="E63" s="195" t="s">
        <v>385</v>
      </c>
      <c r="F63" s="195"/>
      <c r="G63" s="195"/>
      <c r="H63" s="195"/>
      <c r="I63" s="40"/>
      <c r="J63" s="114"/>
      <c r="K63" s="51"/>
      <c r="L63" s="115"/>
      <c r="M63" s="116"/>
      <c r="N63" s="55"/>
      <c r="O63" s="52"/>
      <c r="P63" s="52"/>
      <c r="Q63" s="52"/>
      <c r="R63" s="36"/>
    </row>
    <row r="64" spans="1:18" s="1" customFormat="1" ht="14.25" customHeight="1">
      <c r="A64" s="25" t="s">
        <v>94</v>
      </c>
      <c r="B64" s="26"/>
      <c r="C64" s="26"/>
      <c r="D64" s="27">
        <v>29</v>
      </c>
      <c r="E64" s="28" t="str">
        <f>UPPER(IF($D64="","",VLOOKUP($D64,'[7]男單60'!$A$7:$P$70,2)))</f>
        <v>沈天保</v>
      </c>
      <c r="F64" s="26"/>
      <c r="G64" s="26"/>
      <c r="H64" s="26" t="str">
        <f>IF($D64="","",VLOOKUP($D64,'[7]男單60'!$A$7:$P$70,4))</f>
        <v>台中市</v>
      </c>
      <c r="I64" s="117"/>
      <c r="J64" s="195" t="s">
        <v>393</v>
      </c>
      <c r="K64" s="196"/>
      <c r="L64" s="55">
        <f>UPPER(IF(OR(K64="a",K64="as"),J62,IF(OR(K64="b",K64="bs"),J64,)))</f>
      </c>
      <c r="M64" s="118"/>
      <c r="N64" s="131"/>
      <c r="O64" s="132"/>
      <c r="P64" s="131"/>
      <c r="Q64" s="132"/>
      <c r="R64" s="36"/>
    </row>
    <row r="65" spans="1:18" s="123" customFormat="1" ht="6.75" customHeight="1">
      <c r="A65" s="25"/>
      <c r="B65" s="83"/>
      <c r="C65" s="83"/>
      <c r="D65" s="83"/>
      <c r="E65" s="85"/>
      <c r="F65" s="83"/>
      <c r="G65" s="83"/>
      <c r="H65" s="83"/>
      <c r="I65" s="101"/>
      <c r="J65" s="193"/>
      <c r="K65" s="194"/>
      <c r="L65" s="114"/>
      <c r="M65" s="119"/>
      <c r="N65" s="133"/>
      <c r="O65" s="134"/>
      <c r="P65" s="133"/>
      <c r="Q65" s="134"/>
      <c r="R65" s="124"/>
    </row>
    <row r="66" spans="1:18" s="1" customFormat="1" ht="14.25" customHeight="1">
      <c r="A66" s="25" t="s">
        <v>95</v>
      </c>
      <c r="B66" s="26"/>
      <c r="C66" s="26">
        <f>IF($D66="","",VLOOKUP($D66,'[7]男單60'!$A$7:$P$70,16))</f>
      </c>
      <c r="D66" s="27"/>
      <c r="E66" s="28" t="s">
        <v>16</v>
      </c>
      <c r="F66" s="26"/>
      <c r="G66" s="26"/>
      <c r="H66" s="26">
        <f>IF($D66="","",VLOOKUP($D66,'[7]男單60'!$A$7:$P$70,4))</f>
      </c>
      <c r="I66" s="108"/>
      <c r="J66" s="193"/>
      <c r="K66" s="194"/>
      <c r="L66" s="111"/>
      <c r="M66" s="63"/>
      <c r="N66" s="135"/>
      <c r="O66" s="134"/>
      <c r="P66" s="131"/>
      <c r="Q66" s="132"/>
      <c r="R66" s="36"/>
    </row>
    <row r="67" spans="1:18" s="1" customFormat="1" ht="11.25" customHeight="1">
      <c r="A67" s="25"/>
      <c r="B67" s="103"/>
      <c r="C67" s="103"/>
      <c r="D67" s="103"/>
      <c r="E67" s="110"/>
      <c r="F67" s="39"/>
      <c r="G67" s="39"/>
      <c r="H67" s="39"/>
      <c r="I67" s="40"/>
      <c r="J67" s="198"/>
      <c r="K67" s="199"/>
      <c r="L67" s="55"/>
      <c r="M67" s="63"/>
      <c r="N67" s="135"/>
      <c r="O67" s="134"/>
      <c r="P67" s="131"/>
      <c r="Q67" s="132"/>
      <c r="R67" s="36"/>
    </row>
    <row r="68" spans="1:18" s="1" customFormat="1" ht="14.25" customHeight="1">
      <c r="A68" s="25" t="s">
        <v>96</v>
      </c>
      <c r="B68" s="26">
        <v>7</v>
      </c>
      <c r="C68" s="26">
        <v>9</v>
      </c>
      <c r="D68" s="27">
        <v>7</v>
      </c>
      <c r="E68" s="28" t="str">
        <f>UPPER(IF($D68="","",VLOOKUP($D68,'[7]男單60'!$A$7:$P$70,2)))</f>
        <v>江進喜</v>
      </c>
      <c r="F68" s="26"/>
      <c r="G68" s="26"/>
      <c r="H68" s="26" t="str">
        <f>IF($D68="","",VLOOKUP($D68,'[7]男單60'!$A$7:$P$70,4))</f>
        <v>新北市</v>
      </c>
      <c r="I68" s="108"/>
      <c r="J68" s="111"/>
      <c r="K68" s="52"/>
      <c r="L68" s="63"/>
      <c r="M68" s="136"/>
      <c r="N68" s="100"/>
      <c r="O68" s="101"/>
      <c r="P68" s="135"/>
      <c r="Q68" s="134"/>
      <c r="R68" s="36"/>
    </row>
    <row r="69" spans="1:18" s="1" customFormat="1" ht="14.25" customHeight="1">
      <c r="A69" s="25" t="s">
        <v>97</v>
      </c>
      <c r="B69" s="26">
        <v>8</v>
      </c>
      <c r="C69" s="26">
        <v>9</v>
      </c>
      <c r="D69" s="27">
        <v>8</v>
      </c>
      <c r="E69" s="28" t="str">
        <f>UPPER(IF($D69="","",VLOOKUP($D69,'[7]男單60'!$A$7:$P$70,2)))</f>
        <v>劉建民</v>
      </c>
      <c r="F69" s="26"/>
      <c r="G69" s="26"/>
      <c r="H69" s="26" t="str">
        <f>IF($D69="","",VLOOKUP($D69,'[7]男單60'!$A$7:$P$70,4))</f>
        <v>苗栗市</v>
      </c>
      <c r="I69" s="108"/>
      <c r="J69" s="55">
        <f>UPPER(IF(OR(I71="a",I71="as"),E69,IF(OR(I71="b",I71="bs"),E71,)))</f>
      </c>
      <c r="K69" s="63"/>
      <c r="L69" s="52"/>
      <c r="M69" s="137"/>
      <c r="N69" s="135"/>
      <c r="O69" s="134"/>
      <c r="P69" s="134"/>
      <c r="Q69" s="132"/>
      <c r="R69" s="36"/>
    </row>
    <row r="70" spans="1:18" s="1" customFormat="1" ht="9.75" customHeight="1">
      <c r="A70" s="25"/>
      <c r="B70" s="103"/>
      <c r="C70" s="103"/>
      <c r="D70" s="103"/>
      <c r="E70" s="110"/>
      <c r="F70" s="39">
        <f>IF($D71="","",VLOOKUP($D71,'[7]男單60'!$A$7:$P$70,3))</f>
      </c>
      <c r="G70" s="39"/>
      <c r="H70" s="39"/>
      <c r="I70" s="40"/>
      <c r="J70" s="114"/>
      <c r="K70" s="51"/>
      <c r="L70" s="52"/>
      <c r="M70" s="137"/>
      <c r="N70" s="135"/>
      <c r="O70" s="134"/>
      <c r="P70" s="134"/>
      <c r="Q70" s="132"/>
      <c r="R70" s="36"/>
    </row>
    <row r="71" spans="1:18" s="1" customFormat="1" ht="13.5" customHeight="1">
      <c r="A71" s="25" t="s">
        <v>98</v>
      </c>
      <c r="B71" s="26">
        <f>IF($D71="","",VLOOKUP($D71,'[7]男單60'!$A$7:$P$70,15))</f>
      </c>
      <c r="C71" s="26">
        <f>IF($D71="","",VLOOKUP($D71,'[7]男單60'!$A$7:$P$70,16))</f>
      </c>
      <c r="D71" s="27"/>
      <c r="E71" s="28" t="s">
        <v>16</v>
      </c>
      <c r="F71" s="43"/>
      <c r="G71" s="43"/>
      <c r="H71" s="43"/>
      <c r="I71" s="44"/>
      <c r="J71" s="195" t="s">
        <v>394</v>
      </c>
      <c r="K71" s="196"/>
      <c r="L71" s="55">
        <f>UPPER(IF(OR(K71="a",K71="as"),J69,IF(OR(K71="b",K71="bs"),J71,)))</f>
      </c>
      <c r="M71" s="63"/>
      <c r="N71" s="132"/>
      <c r="O71" s="132"/>
      <c r="P71" s="132"/>
      <c r="Q71" s="132"/>
      <c r="R71" s="36"/>
    </row>
    <row r="72" spans="1:18" s="123" customFormat="1" ht="9.75" customHeight="1">
      <c r="A72" s="25"/>
      <c r="B72" s="83"/>
      <c r="C72" s="83"/>
      <c r="D72" s="83"/>
      <c r="E72" s="85"/>
      <c r="F72" s="83"/>
      <c r="G72" s="83"/>
      <c r="H72" s="83"/>
      <c r="I72" s="101"/>
      <c r="J72" s="193"/>
      <c r="K72" s="194"/>
      <c r="L72" s="114"/>
      <c r="M72" s="51"/>
      <c r="N72" s="134"/>
      <c r="O72" s="134"/>
      <c r="P72" s="134"/>
      <c r="Q72" s="134"/>
      <c r="R72" s="124"/>
    </row>
    <row r="73" spans="1:18" s="1" customFormat="1" ht="14.25" customHeight="1">
      <c r="A73" s="25" t="s">
        <v>99</v>
      </c>
      <c r="B73" s="26"/>
      <c r="C73" s="26">
        <v>27</v>
      </c>
      <c r="D73" s="27">
        <v>21</v>
      </c>
      <c r="E73" s="28" t="str">
        <f>UPPER(IF($D73="","",VLOOKUP($D73,'[7]男單60'!$A$7:$P$70,2)))</f>
        <v>李榮烈</v>
      </c>
      <c r="F73" s="26"/>
      <c r="G73" s="26"/>
      <c r="H73" s="26" t="str">
        <f>IF($D73="","",VLOOKUP($D73,'[7]男單60'!$A$7:$P$70,4))</f>
        <v>台南市</v>
      </c>
      <c r="I73" s="108"/>
      <c r="J73" s="193"/>
      <c r="K73" s="194"/>
      <c r="L73" s="111"/>
      <c r="M73" s="56"/>
      <c r="N73" s="132"/>
      <c r="O73" s="132"/>
      <c r="P73" s="132"/>
      <c r="Q73" s="132"/>
      <c r="R73" s="36"/>
    </row>
    <row r="74" spans="1:18" s="1" customFormat="1" ht="9.75" customHeight="1">
      <c r="A74" s="25"/>
      <c r="B74" s="103"/>
      <c r="C74" s="103"/>
      <c r="D74" s="103"/>
      <c r="E74" s="195" t="s">
        <v>401</v>
      </c>
      <c r="F74" s="195"/>
      <c r="G74" s="195"/>
      <c r="H74" s="195"/>
      <c r="I74" s="196"/>
      <c r="J74" s="198"/>
      <c r="K74" s="199"/>
      <c r="L74" s="55"/>
      <c r="M74" s="56"/>
      <c r="N74" s="132"/>
      <c r="O74" s="132"/>
      <c r="P74" s="132"/>
      <c r="Q74" s="132"/>
      <c r="R74" s="36"/>
    </row>
    <row r="75" spans="1:18" s="1" customFormat="1" ht="14.25" customHeight="1">
      <c r="A75" s="25" t="s">
        <v>100</v>
      </c>
      <c r="B75" s="26"/>
      <c r="C75" s="26"/>
      <c r="D75" s="27">
        <v>43</v>
      </c>
      <c r="E75" s="28" t="str">
        <f>UPPER(IF($D75="","",VLOOKUP($D75,'[7]男單60'!$A$7:$P$70,2)))</f>
        <v>左志輝</v>
      </c>
      <c r="F75" s="26"/>
      <c r="G75" s="26"/>
      <c r="H75" s="26" t="str">
        <f>IF($D75="","",VLOOKUP($D75,'[7]男單60'!$A$7:$P$70,4))</f>
        <v>台北市</v>
      </c>
      <c r="I75" s="108"/>
      <c r="J75" s="111"/>
      <c r="K75" s="63"/>
      <c r="L75" s="112" t="s">
        <v>68</v>
      </c>
      <c r="M75" s="113"/>
      <c r="N75" s="55">
        <f>UPPER(IF(OR(M75="a",M75="as"),L71,IF(OR(M75="b",M75="bs"),L79,)))</f>
      </c>
      <c r="O75" s="63"/>
      <c r="P75" s="52"/>
      <c r="Q75" s="52"/>
      <c r="R75" s="36"/>
    </row>
    <row r="76" spans="1:18" s="123" customFormat="1" ht="9.75" customHeight="1">
      <c r="A76" s="25"/>
      <c r="B76" s="83"/>
      <c r="C76" s="83"/>
      <c r="D76" s="83"/>
      <c r="E76" s="85"/>
      <c r="F76" s="83"/>
      <c r="G76" s="83"/>
      <c r="H76" s="83"/>
      <c r="I76" s="101"/>
      <c r="J76" s="55"/>
      <c r="K76" s="63"/>
      <c r="L76" s="193" t="s">
        <v>415</v>
      </c>
      <c r="M76" s="194"/>
      <c r="N76" s="114"/>
      <c r="O76" s="51"/>
      <c r="P76" s="63"/>
      <c r="Q76" s="63"/>
      <c r="R76" s="124"/>
    </row>
    <row r="77" spans="1:18" s="1" customFormat="1" ht="14.25" customHeight="1">
      <c r="A77" s="25" t="s">
        <v>101</v>
      </c>
      <c r="B77" s="26"/>
      <c r="C77" s="26">
        <v>27</v>
      </c>
      <c r="D77" s="27">
        <v>22</v>
      </c>
      <c r="E77" s="28" t="str">
        <f>UPPER(IF($D77="","",VLOOKUP($D77,'[7]男單60'!$A$7:$P$70,2)))</f>
        <v>曹超玲</v>
      </c>
      <c r="F77" s="26"/>
      <c r="G77" s="26"/>
      <c r="H77" s="26" t="str">
        <f>IF($D77="","",VLOOKUP($D77,'[7]男單60'!$A$7:$P$70,4))</f>
        <v>高雄市</v>
      </c>
      <c r="I77" s="108"/>
      <c r="J77" s="55">
        <f>UPPER(IF(OR(I79="a",I79="as"),E77,IF(OR(I79="b",I79="bs"),E79,)))</f>
      </c>
      <c r="K77" s="63"/>
      <c r="L77" s="193"/>
      <c r="M77" s="194"/>
      <c r="N77" s="111"/>
      <c r="O77" s="56"/>
      <c r="P77" s="52"/>
      <c r="Q77" s="52"/>
      <c r="R77" s="36"/>
    </row>
    <row r="78" spans="1:18" s="1" customFormat="1" ht="9.75" customHeight="1">
      <c r="A78" s="25"/>
      <c r="B78" s="103"/>
      <c r="C78" s="103"/>
      <c r="D78" s="103"/>
      <c r="E78" s="195" t="s">
        <v>402</v>
      </c>
      <c r="F78" s="195"/>
      <c r="G78" s="195"/>
      <c r="H78" s="195"/>
      <c r="I78" s="196"/>
      <c r="J78" s="114"/>
      <c r="K78" s="51"/>
      <c r="L78" s="115"/>
      <c r="M78" s="116"/>
      <c r="N78" s="55"/>
      <c r="O78" s="56"/>
      <c r="P78" s="52"/>
      <c r="Q78" s="52"/>
      <c r="R78" s="36"/>
    </row>
    <row r="79" spans="1:18" s="1" customFormat="1" ht="14.25" customHeight="1">
      <c r="A79" s="25" t="s">
        <v>102</v>
      </c>
      <c r="B79" s="26"/>
      <c r="C79" s="26"/>
      <c r="D79" s="27">
        <v>28</v>
      </c>
      <c r="E79" s="28" t="str">
        <f>UPPER(IF($D79="","",VLOOKUP($D79,'[7]男單60'!$A$7:$P$70,2)))</f>
        <v>林香筍</v>
      </c>
      <c r="F79" s="26"/>
      <c r="G79" s="26"/>
      <c r="H79" s="26" t="str">
        <f>IF($D79="","",VLOOKUP($D79,'[7]男單60'!$A$7:$P$70,4))</f>
        <v>台中市</v>
      </c>
      <c r="I79" s="117"/>
      <c r="J79" s="195" t="s">
        <v>408</v>
      </c>
      <c r="K79" s="196"/>
      <c r="L79" s="55">
        <f>UPPER(IF(OR(K79="a",K79="as"),J77,IF(OR(K79="b",K79="bs"),J79,)))</f>
      </c>
      <c r="M79" s="118"/>
      <c r="N79" s="52"/>
      <c r="O79" s="56"/>
      <c r="P79" s="52"/>
      <c r="Q79" s="52"/>
      <c r="R79" s="36"/>
    </row>
    <row r="80" spans="1:18" s="123" customFormat="1" ht="9.75" customHeight="1">
      <c r="A80" s="25"/>
      <c r="B80" s="83"/>
      <c r="C80" s="83"/>
      <c r="D80" s="83"/>
      <c r="E80" s="85"/>
      <c r="F80" s="83"/>
      <c r="G80" s="83"/>
      <c r="H80" s="83"/>
      <c r="I80" s="101"/>
      <c r="J80" s="193"/>
      <c r="K80" s="194"/>
      <c r="L80" s="114"/>
      <c r="M80" s="119"/>
      <c r="N80" s="63"/>
      <c r="O80" s="56"/>
      <c r="P80" s="63"/>
      <c r="Q80" s="63"/>
      <c r="R80" s="124"/>
    </row>
    <row r="81" spans="1:18" s="1" customFormat="1" ht="14.25" customHeight="1">
      <c r="A81" s="25" t="s">
        <v>103</v>
      </c>
      <c r="B81" s="26"/>
      <c r="C81" s="26">
        <f>IF($D81="","",VLOOKUP($D81,'[7]男單60'!$A$7:$P$70,16))</f>
      </c>
      <c r="D81" s="27"/>
      <c r="E81" s="28" t="s">
        <v>16</v>
      </c>
      <c r="F81" s="26"/>
      <c r="G81" s="26"/>
      <c r="H81" s="26">
        <f>IF($D81="","",VLOOKUP($D81,'[7]男單60'!$A$7:$P$70,4))</f>
      </c>
      <c r="I81" s="108"/>
      <c r="J81" s="193"/>
      <c r="K81" s="194"/>
      <c r="L81" s="111"/>
      <c r="M81" s="63"/>
      <c r="N81" s="52"/>
      <c r="O81" s="56"/>
      <c r="P81" s="52"/>
      <c r="Q81" s="52"/>
      <c r="R81" s="36"/>
    </row>
    <row r="82" spans="1:18" s="1" customFormat="1" ht="9.75" customHeight="1">
      <c r="A82" s="25"/>
      <c r="B82" s="103"/>
      <c r="C82" s="103"/>
      <c r="D82" s="103"/>
      <c r="E82" s="110"/>
      <c r="F82" s="39"/>
      <c r="G82" s="39"/>
      <c r="H82" s="39"/>
      <c r="I82" s="40"/>
      <c r="J82" s="198"/>
      <c r="K82" s="199"/>
      <c r="L82" s="55"/>
      <c r="M82" s="63"/>
      <c r="N82" s="52"/>
      <c r="O82" s="56"/>
      <c r="P82" s="52"/>
      <c r="Q82" s="52"/>
      <c r="R82" s="36"/>
    </row>
    <row r="83" spans="1:18" s="1" customFormat="1" ht="14.25" customHeight="1">
      <c r="A83" s="25" t="s">
        <v>104</v>
      </c>
      <c r="B83" s="26">
        <v>11</v>
      </c>
      <c r="C83" s="26">
        <v>16</v>
      </c>
      <c r="D83" s="27">
        <v>11</v>
      </c>
      <c r="E83" s="28" t="str">
        <f>UPPER(IF($D83="","",VLOOKUP($D83,'[7]男單60'!$A$7:$P$70,2)))</f>
        <v>黃禎宏</v>
      </c>
      <c r="F83" s="26"/>
      <c r="G83" s="26"/>
      <c r="H83" s="26" t="str">
        <f>IF($D83="","",VLOOKUP($D83,'[7]男單60'!$A$7:$P$70,4))</f>
        <v>新竹市</v>
      </c>
      <c r="I83" s="108"/>
      <c r="J83" s="111"/>
      <c r="K83" s="52"/>
      <c r="L83" s="63"/>
      <c r="M83" s="121"/>
      <c r="N83" s="193" t="s">
        <v>419</v>
      </c>
      <c r="O83" s="194"/>
      <c r="P83" s="41">
        <f>UPPER(IF(OR(O83="a",O83="as"),N75,IF(OR(O83="b",O83="bs"),N91,)))</f>
      </c>
      <c r="Q83" s="51"/>
      <c r="R83" s="36"/>
    </row>
    <row r="84" spans="1:18" s="123" customFormat="1" ht="9.75" customHeight="1">
      <c r="A84" s="25"/>
      <c r="B84" s="83"/>
      <c r="C84" s="83"/>
      <c r="D84" s="83"/>
      <c r="E84" s="85"/>
      <c r="F84" s="83"/>
      <c r="G84" s="83"/>
      <c r="H84" s="83"/>
      <c r="I84" s="101"/>
      <c r="J84" s="55"/>
      <c r="K84" s="63"/>
      <c r="L84" s="63"/>
      <c r="M84" s="121"/>
      <c r="N84" s="193"/>
      <c r="O84" s="194"/>
      <c r="P84" s="55"/>
      <c r="Q84" s="53"/>
      <c r="R84" s="124"/>
    </row>
    <row r="85" spans="1:18" s="1" customFormat="1" ht="14.25" customHeight="1">
      <c r="A85" s="25" t="s">
        <v>105</v>
      </c>
      <c r="B85" s="26">
        <v>16</v>
      </c>
      <c r="C85" s="26">
        <v>16</v>
      </c>
      <c r="D85" s="27">
        <v>16</v>
      </c>
      <c r="E85" s="28" t="str">
        <f>UPPER(IF($D85="","",VLOOKUP($D85,'[7]男單60'!$A$7:$P$70,2)))</f>
        <v>葉  為</v>
      </c>
      <c r="F85" s="26"/>
      <c r="G85" s="26"/>
      <c r="H85" s="26" t="str">
        <f>IF($D85="","",VLOOKUP($D85,'[7]男單60'!$A$7:$P$70,4))</f>
        <v>彰化市</v>
      </c>
      <c r="I85" s="108"/>
      <c r="J85" s="55">
        <f>UPPER(IF(OR(I87="a",I87="as"),E85,IF(OR(I87="b",I87="bs"),E87,)))</f>
      </c>
      <c r="K85" s="63"/>
      <c r="L85" s="52"/>
      <c r="M85" s="52"/>
      <c r="N85" s="52"/>
      <c r="O85" s="56"/>
      <c r="P85" s="111"/>
      <c r="Q85" s="56"/>
      <c r="R85" s="36"/>
    </row>
    <row r="86" spans="1:18" s="1" customFormat="1" ht="9.75" customHeight="1">
      <c r="A86" s="25"/>
      <c r="B86" s="103"/>
      <c r="C86" s="103"/>
      <c r="D86" s="103"/>
      <c r="E86" s="110"/>
      <c r="F86" s="39">
        <f>IF($D87="","",VLOOKUP($D87,'[7]男單60'!$A$7:$P$70,3))</f>
      </c>
      <c r="G86" s="39"/>
      <c r="H86" s="39"/>
      <c r="I86" s="40"/>
      <c r="J86" s="114"/>
      <c r="K86" s="51"/>
      <c r="L86" s="52"/>
      <c r="M86" s="52"/>
      <c r="N86" s="52"/>
      <c r="O86" s="56"/>
      <c r="P86" s="55"/>
      <c r="Q86" s="56"/>
      <c r="R86" s="36"/>
    </row>
    <row r="87" spans="1:18" s="1" customFormat="1" ht="14.25" customHeight="1">
      <c r="A87" s="25" t="s">
        <v>106</v>
      </c>
      <c r="B87" s="26"/>
      <c r="C87" s="26">
        <f>IF($D87="","",VLOOKUP($D87,'[7]男單60'!$A$7:$P$70,16))</f>
      </c>
      <c r="D87" s="27"/>
      <c r="E87" s="28" t="s">
        <v>16</v>
      </c>
      <c r="F87" s="26">
        <f>IF($D87="","",VLOOKUP($D87,'[7]男單60'!$A$7:$P$70,3))</f>
      </c>
      <c r="G87" s="26"/>
      <c r="H87" s="26">
        <f>IF($D87="","",VLOOKUP($D87,'[7]男單60'!$A$7:$P$70,4))</f>
      </c>
      <c r="I87" s="117"/>
      <c r="J87" s="195" t="s">
        <v>409</v>
      </c>
      <c r="K87" s="196"/>
      <c r="L87" s="55">
        <f>UPPER(IF(OR(K87="a",K87="as"),J85,IF(OR(K87="b",K87="bs"),J87,)))</f>
      </c>
      <c r="M87" s="63"/>
      <c r="N87" s="52"/>
      <c r="O87" s="56"/>
      <c r="P87" s="52"/>
      <c r="Q87" s="56"/>
      <c r="R87" s="36"/>
    </row>
    <row r="88" spans="1:18" s="123" customFormat="1" ht="9.75" customHeight="1">
      <c r="A88" s="25"/>
      <c r="B88" s="83"/>
      <c r="C88" s="83"/>
      <c r="D88" s="83"/>
      <c r="E88" s="85"/>
      <c r="F88" s="83"/>
      <c r="G88" s="83"/>
      <c r="H88" s="83"/>
      <c r="I88" s="101"/>
      <c r="J88" s="193"/>
      <c r="K88" s="194"/>
      <c r="L88" s="114"/>
      <c r="M88" s="51"/>
      <c r="N88" s="63"/>
      <c r="O88" s="56"/>
      <c r="P88" s="63"/>
      <c r="Q88" s="56"/>
      <c r="R88" s="124"/>
    </row>
    <row r="89" spans="1:18" s="1" customFormat="1" ht="14.25" customHeight="1">
      <c r="A89" s="25" t="s">
        <v>107</v>
      </c>
      <c r="B89" s="26"/>
      <c r="C89" s="26">
        <v>27</v>
      </c>
      <c r="D89" s="27">
        <v>17</v>
      </c>
      <c r="E89" s="28" t="str">
        <f>UPPER(IF($D89="","",VLOOKUP($D89,'[7]男單60'!$A$7:$P$70,2)))</f>
        <v>林國訓</v>
      </c>
      <c r="F89" s="26"/>
      <c r="G89" s="26"/>
      <c r="H89" s="26" t="str">
        <f>IF($D89="","",VLOOKUP($D89,'[7]男單60'!$A$7:$P$70,4))</f>
        <v>桃園市</v>
      </c>
      <c r="I89" s="108"/>
      <c r="J89" s="193"/>
      <c r="K89" s="194"/>
      <c r="L89" s="111"/>
      <c r="M89" s="56"/>
      <c r="N89" s="52"/>
      <c r="O89" s="56"/>
      <c r="P89" s="52"/>
      <c r="Q89" s="56"/>
      <c r="R89" s="36"/>
    </row>
    <row r="90" spans="1:18" s="1" customFormat="1" ht="9.75" customHeight="1">
      <c r="A90" s="25"/>
      <c r="B90" s="103"/>
      <c r="C90" s="103"/>
      <c r="D90" s="103"/>
      <c r="E90" s="195" t="s">
        <v>403</v>
      </c>
      <c r="F90" s="195"/>
      <c r="G90" s="195"/>
      <c r="H90" s="195"/>
      <c r="I90" s="196"/>
      <c r="J90" s="198"/>
      <c r="K90" s="199"/>
      <c r="L90" s="55"/>
      <c r="M90" s="56"/>
      <c r="N90" s="52"/>
      <c r="O90" s="56"/>
      <c r="P90" s="52"/>
      <c r="Q90" s="56"/>
      <c r="R90" s="36"/>
    </row>
    <row r="91" spans="1:18" s="1" customFormat="1" ht="14.25" customHeight="1">
      <c r="A91" s="25" t="s">
        <v>108</v>
      </c>
      <c r="B91" s="26"/>
      <c r="C91" s="26"/>
      <c r="D91" s="27">
        <v>23</v>
      </c>
      <c r="E91" s="28" t="str">
        <f>UPPER(IF($D91="","",VLOOKUP($D91,'[7]男單60'!$A$7:$P$70,2)))</f>
        <v>劉陞權</v>
      </c>
      <c r="F91" s="26"/>
      <c r="G91" s="26"/>
      <c r="H91" s="26" t="str">
        <f>IF($D91="","",VLOOKUP($D91,'[7]男單60'!$A$7:$P$70,4))</f>
        <v>台中市</v>
      </c>
      <c r="I91" s="108"/>
      <c r="J91" s="111"/>
      <c r="K91" s="63"/>
      <c r="L91" s="112" t="s">
        <v>68</v>
      </c>
      <c r="M91" s="113"/>
      <c r="N91" s="55">
        <f>UPPER(IF(OR(M91="a",M91="as"),L87,IF(OR(M91="b",M91="bs"),L95,)))</f>
      </c>
      <c r="O91" s="56"/>
      <c r="P91" s="52"/>
      <c r="Q91" s="56"/>
      <c r="R91" s="36"/>
    </row>
    <row r="92" spans="1:18" s="123" customFormat="1" ht="9.75" customHeight="1">
      <c r="A92" s="25"/>
      <c r="B92" s="83"/>
      <c r="C92" s="83"/>
      <c r="D92" s="83"/>
      <c r="E92" s="85"/>
      <c r="F92" s="83"/>
      <c r="G92" s="83"/>
      <c r="H92" s="83"/>
      <c r="I92" s="101"/>
      <c r="J92" s="55"/>
      <c r="K92" s="63"/>
      <c r="L92" s="193" t="s">
        <v>416</v>
      </c>
      <c r="M92" s="194"/>
      <c r="N92" s="114"/>
      <c r="O92" s="62"/>
      <c r="P92" s="63"/>
      <c r="Q92" s="56"/>
      <c r="R92" s="124"/>
    </row>
    <row r="93" spans="1:18" s="1" customFormat="1" ht="14.25" customHeight="1">
      <c r="A93" s="25" t="s">
        <v>109</v>
      </c>
      <c r="B93" s="26"/>
      <c r="C93" s="26"/>
      <c r="D93" s="27">
        <v>40</v>
      </c>
      <c r="E93" s="28" t="str">
        <f>UPPER(IF($D93="","",VLOOKUP($D93,'[7]男單60'!$A$7:$P$70,2)))</f>
        <v>林詩堯</v>
      </c>
      <c r="F93" s="26"/>
      <c r="G93" s="26"/>
      <c r="H93" s="26" t="str">
        <f>IF($D93="","",VLOOKUP($D93,'[7]男單60'!$A$7:$P$70,4))</f>
        <v>新北市</v>
      </c>
      <c r="I93" s="108"/>
      <c r="J93" s="55">
        <f>UPPER(IF(OR(I95="a",I95="as"),E93,IF(OR(I95="b",I95="bs"),E95,)))</f>
      </c>
      <c r="K93" s="63"/>
      <c r="L93" s="193"/>
      <c r="M93" s="194"/>
      <c r="N93" s="111"/>
      <c r="O93" s="52"/>
      <c r="P93" s="52"/>
      <c r="Q93" s="56"/>
      <c r="R93" s="36"/>
    </row>
    <row r="94" spans="1:18" s="1" customFormat="1" ht="9.75" customHeight="1">
      <c r="A94" s="25"/>
      <c r="B94" s="103"/>
      <c r="C94" s="103"/>
      <c r="D94" s="103"/>
      <c r="E94" s="195" t="s">
        <v>404</v>
      </c>
      <c r="F94" s="195"/>
      <c r="G94" s="195"/>
      <c r="H94" s="195"/>
      <c r="I94" s="40"/>
      <c r="J94" s="114"/>
      <c r="K94" s="51"/>
      <c r="L94" s="115"/>
      <c r="M94" s="116"/>
      <c r="N94" s="55"/>
      <c r="O94" s="52"/>
      <c r="P94" s="52"/>
      <c r="Q94" s="56"/>
      <c r="R94" s="36"/>
    </row>
    <row r="95" spans="1:18" s="1" customFormat="1" ht="14.25" customHeight="1">
      <c r="A95" s="25" t="s">
        <v>110</v>
      </c>
      <c r="B95" s="26"/>
      <c r="C95" s="26"/>
      <c r="D95" s="27">
        <v>41</v>
      </c>
      <c r="E95" s="28" t="str">
        <f>UPPER(IF($D95="","",VLOOKUP($D95,'[7]男單60'!$A$7:$P$70,2)))</f>
        <v>陳禮成</v>
      </c>
      <c r="F95" s="26"/>
      <c r="G95" s="26"/>
      <c r="H95" s="26" t="str">
        <f>IF($D95="","",VLOOKUP($D95,'[7]男單60'!$A$7:$P$70,4))</f>
        <v>台北市</v>
      </c>
      <c r="I95" s="117"/>
      <c r="J95" s="195" t="s">
        <v>410</v>
      </c>
      <c r="K95" s="196"/>
      <c r="L95" s="55">
        <f>UPPER(IF(OR(K95="a",K95="as"),J93,IF(OR(K95="b",K95="bs"),J95,)))</f>
      </c>
      <c r="M95" s="118"/>
      <c r="N95" s="52"/>
      <c r="O95" s="52"/>
      <c r="P95" s="52"/>
      <c r="Q95" s="56"/>
      <c r="R95" s="36"/>
    </row>
    <row r="96" spans="1:18" s="123" customFormat="1" ht="9.75" customHeight="1">
      <c r="A96" s="25"/>
      <c r="B96" s="83"/>
      <c r="C96" s="83"/>
      <c r="D96" s="83"/>
      <c r="E96" s="85"/>
      <c r="F96" s="83"/>
      <c r="G96" s="83"/>
      <c r="H96" s="83"/>
      <c r="I96" s="101"/>
      <c r="J96" s="193"/>
      <c r="K96" s="194"/>
      <c r="L96" s="114"/>
      <c r="M96" s="119"/>
      <c r="N96" s="63"/>
      <c r="O96" s="63"/>
      <c r="P96" s="63"/>
      <c r="Q96" s="56"/>
      <c r="R96" s="124"/>
    </row>
    <row r="97" spans="1:18" s="1" customFormat="1" ht="14.25" customHeight="1">
      <c r="A97" s="25" t="s">
        <v>111</v>
      </c>
      <c r="B97" s="26">
        <f>IF($D97="","",VLOOKUP($D97,'[7]男單60'!$A$7:$P$70,15))</f>
      </c>
      <c r="C97" s="26">
        <f>IF($D97="","",VLOOKUP($D97,'[7]男單60'!$A$7:$P$70,16))</f>
      </c>
      <c r="D97" s="27"/>
      <c r="E97" s="28" t="s">
        <v>16</v>
      </c>
      <c r="F97" s="26"/>
      <c r="G97" s="26"/>
      <c r="H97" s="26">
        <f>IF($D97="","",VLOOKUP($D97,'[7]男單60'!$A$7:$P$70,4))</f>
      </c>
      <c r="I97" s="108"/>
      <c r="J97" s="193"/>
      <c r="K97" s="194"/>
      <c r="L97" s="111"/>
      <c r="M97" s="63"/>
      <c r="N97" s="52"/>
      <c r="O97" s="52"/>
      <c r="P97" s="52"/>
      <c r="Q97" s="56"/>
      <c r="R97" s="36"/>
    </row>
    <row r="98" spans="1:18" s="1" customFormat="1" ht="9.75" customHeight="1">
      <c r="A98" s="25"/>
      <c r="B98" s="103"/>
      <c r="C98" s="103"/>
      <c r="D98" s="103"/>
      <c r="E98" s="110"/>
      <c r="F98" s="39"/>
      <c r="G98" s="39"/>
      <c r="H98" s="39"/>
      <c r="I98" s="40"/>
      <c r="J98" s="198"/>
      <c r="K98" s="199"/>
      <c r="L98" s="55"/>
      <c r="M98" s="63"/>
      <c r="N98" s="52"/>
      <c r="O98" s="52"/>
      <c r="P98" s="193" t="s">
        <v>523</v>
      </c>
      <c r="Q98" s="194"/>
      <c r="R98" s="36"/>
    </row>
    <row r="99" spans="1:18" s="1" customFormat="1" ht="14.25" customHeight="1">
      <c r="A99" s="25" t="s">
        <v>112</v>
      </c>
      <c r="B99" s="26">
        <v>3</v>
      </c>
      <c r="C99" s="26">
        <v>3</v>
      </c>
      <c r="D99" s="27">
        <v>3</v>
      </c>
      <c r="E99" s="28" t="str">
        <f>UPPER(IF($D99="","",VLOOKUP($D99,'[7]男單60'!$A$7:$P$70,2)))</f>
        <v>王松村</v>
      </c>
      <c r="F99" s="26"/>
      <c r="G99" s="26"/>
      <c r="H99" s="26" t="str">
        <f>IF($D99="","",VLOOKUP($D99,'[7]男單60'!$A$7:$P$70,4))</f>
        <v>台南市</v>
      </c>
      <c r="I99" s="108"/>
      <c r="J99" s="111"/>
      <c r="K99" s="52"/>
      <c r="L99" s="63"/>
      <c r="M99" s="121"/>
      <c r="N99" s="125"/>
      <c r="O99" s="126"/>
      <c r="P99" s="198"/>
      <c r="Q99" s="199"/>
      <c r="R99" s="36"/>
    </row>
    <row r="100" spans="1:18" s="123" customFormat="1" ht="9.75" customHeight="1">
      <c r="A100" s="25"/>
      <c r="B100" s="83"/>
      <c r="C100" s="83"/>
      <c r="D100" s="83"/>
      <c r="E100" s="85"/>
      <c r="F100" s="83"/>
      <c r="G100" s="83"/>
      <c r="H100" s="83"/>
      <c r="I100" s="101"/>
      <c r="J100" s="55"/>
      <c r="K100" s="63"/>
      <c r="L100" s="63"/>
      <c r="M100" s="121"/>
      <c r="N100" s="125"/>
      <c r="O100" s="127"/>
      <c r="P100" s="55"/>
      <c r="Q100" s="128"/>
      <c r="R100" s="124"/>
    </row>
    <row r="101" spans="1:18" s="1" customFormat="1" ht="14.25" customHeight="1">
      <c r="A101" s="25" t="s">
        <v>113</v>
      </c>
      <c r="B101" s="26">
        <v>6</v>
      </c>
      <c r="C101" s="26">
        <v>9</v>
      </c>
      <c r="D101" s="27">
        <v>6</v>
      </c>
      <c r="E101" s="28" t="str">
        <f>UPPER(IF($D101="","",VLOOKUP($D101,'[7]男單60'!$A$7:$P$70,2)))</f>
        <v>尹大明</v>
      </c>
      <c r="F101" s="26"/>
      <c r="G101" s="26"/>
      <c r="H101" s="26" t="str">
        <f>IF($D101="","",VLOOKUP($D101,'[7]男單60'!$A$7:$P$70,4))</f>
        <v>桃園市</v>
      </c>
      <c r="I101" s="108"/>
      <c r="J101" s="55">
        <f>UPPER(IF(OR(I103="a",I103="as"),E101,IF(OR(I103="b",I103="bs"),E103,)))</f>
      </c>
      <c r="K101" s="63"/>
      <c r="L101" s="52"/>
      <c r="M101" s="52"/>
      <c r="N101" s="112" t="s">
        <v>68</v>
      </c>
      <c r="O101" s="101"/>
      <c r="P101" s="55"/>
      <c r="Q101" s="58"/>
      <c r="R101" s="36"/>
    </row>
    <row r="102" spans="1:18" s="1" customFormat="1" ht="9.75" customHeight="1">
      <c r="A102" s="25"/>
      <c r="B102" s="103"/>
      <c r="C102" s="103"/>
      <c r="D102" s="103"/>
      <c r="E102" s="110"/>
      <c r="F102" s="39"/>
      <c r="G102" s="39"/>
      <c r="H102" s="39"/>
      <c r="I102" s="40"/>
      <c r="J102" s="114"/>
      <c r="K102" s="51"/>
      <c r="L102" s="52"/>
      <c r="M102" s="52"/>
      <c r="N102" s="112"/>
      <c r="O102" s="101"/>
      <c r="P102" s="55"/>
      <c r="Q102" s="58"/>
      <c r="R102" s="36"/>
    </row>
    <row r="103" spans="1:18" s="1" customFormat="1" ht="14.25" customHeight="1">
      <c r="A103" s="25" t="s">
        <v>114</v>
      </c>
      <c r="B103" s="26">
        <f>IF($D103="","",VLOOKUP($D103,'[7]男單60'!$A$7:$P$70,15))</f>
      </c>
      <c r="C103" s="26">
        <f>IF($D103="","",VLOOKUP($D103,'[7]男單60'!$A$7:$P$70,16))</f>
      </c>
      <c r="D103" s="27"/>
      <c r="E103" s="28" t="s">
        <v>16</v>
      </c>
      <c r="F103" s="43"/>
      <c r="G103" s="43"/>
      <c r="H103" s="43"/>
      <c r="I103" s="44"/>
      <c r="J103" s="195" t="s">
        <v>411</v>
      </c>
      <c r="K103" s="196"/>
      <c r="L103" s="55">
        <f>UPPER(IF(OR(K103="a",K103="as"),J101,IF(OR(K103="b",K103="bs"),J103,)))</f>
      </c>
      <c r="M103" s="63"/>
      <c r="N103" s="52"/>
      <c r="O103" s="52"/>
      <c r="P103" s="52"/>
      <c r="Q103" s="56"/>
      <c r="R103" s="36"/>
    </row>
    <row r="104" spans="1:18" s="123" customFormat="1" ht="9.75" customHeight="1">
      <c r="A104" s="25"/>
      <c r="B104" s="83"/>
      <c r="C104" s="83"/>
      <c r="D104" s="83"/>
      <c r="E104" s="85"/>
      <c r="F104" s="83"/>
      <c r="G104" s="83"/>
      <c r="H104" s="83"/>
      <c r="I104" s="101"/>
      <c r="J104" s="193"/>
      <c r="K104" s="194"/>
      <c r="L104" s="114"/>
      <c r="M104" s="51"/>
      <c r="N104" s="63"/>
      <c r="O104" s="63"/>
      <c r="P104" s="63"/>
      <c r="Q104" s="56"/>
      <c r="R104" s="124"/>
    </row>
    <row r="105" spans="1:18" s="1" customFormat="1" ht="14.25" customHeight="1">
      <c r="A105" s="25" t="s">
        <v>115</v>
      </c>
      <c r="B105" s="26"/>
      <c r="C105" s="26"/>
      <c r="D105" s="27">
        <v>25</v>
      </c>
      <c r="E105" s="28" t="str">
        <f>UPPER(IF($D105="","",VLOOKUP($D105,'[7]男單60'!$A$7:$P$70,2)))</f>
        <v>林玹鋒</v>
      </c>
      <c r="F105" s="26"/>
      <c r="G105" s="26"/>
      <c r="H105" s="26" t="str">
        <f>IF($D105="","",VLOOKUP($D105,'[7]男單60'!$A$7:$P$70,4))</f>
        <v>新竹市</v>
      </c>
      <c r="I105" s="108"/>
      <c r="J105" s="193"/>
      <c r="K105" s="194"/>
      <c r="L105" s="111"/>
      <c r="M105" s="56"/>
      <c r="N105" s="52"/>
      <c r="O105" s="52"/>
      <c r="P105" s="52"/>
      <c r="Q105" s="56"/>
      <c r="R105" s="36"/>
    </row>
    <row r="106" spans="1:18" s="1" customFormat="1" ht="9.75" customHeight="1">
      <c r="A106" s="25"/>
      <c r="B106" s="103"/>
      <c r="C106" s="103"/>
      <c r="D106" s="103"/>
      <c r="E106" s="195" t="s">
        <v>405</v>
      </c>
      <c r="F106" s="195"/>
      <c r="G106" s="195"/>
      <c r="H106" s="195"/>
      <c r="I106" s="196"/>
      <c r="J106" s="198"/>
      <c r="K106" s="199"/>
      <c r="L106" s="55"/>
      <c r="M106" s="56"/>
      <c r="N106" s="52"/>
      <c r="O106" s="52"/>
      <c r="P106" s="52"/>
      <c r="Q106" s="56"/>
      <c r="R106" s="36"/>
    </row>
    <row r="107" spans="1:18" s="1" customFormat="1" ht="14.25" customHeight="1">
      <c r="A107" s="25" t="s">
        <v>116</v>
      </c>
      <c r="B107" s="26"/>
      <c r="C107" s="26"/>
      <c r="D107" s="27">
        <v>37</v>
      </c>
      <c r="E107" s="28" t="str">
        <f>UPPER(IF($D107="","",VLOOKUP($D107,'[7]男單60'!$A$7:$P$70,2)))</f>
        <v>唐永興</v>
      </c>
      <c r="F107" s="26"/>
      <c r="G107" s="26"/>
      <c r="H107" s="26" t="str">
        <f>IF($D107="","",VLOOKUP($D107,'[7]男單60'!$A$7:$P$70,4))</f>
        <v>台中市</v>
      </c>
      <c r="I107" s="108"/>
      <c r="J107" s="111"/>
      <c r="K107" s="63"/>
      <c r="L107" s="112" t="s">
        <v>68</v>
      </c>
      <c r="M107" s="113"/>
      <c r="N107" s="55">
        <f>UPPER(IF(OR(M107="a",M107="as"),L103,IF(OR(M107="b",M107="bs"),L111,)))</f>
      </c>
      <c r="O107" s="63"/>
      <c r="P107" s="52"/>
      <c r="Q107" s="56"/>
      <c r="R107" s="36"/>
    </row>
    <row r="108" spans="1:18" s="123" customFormat="1" ht="9.75" customHeight="1">
      <c r="A108" s="25"/>
      <c r="B108" s="83"/>
      <c r="C108" s="83"/>
      <c r="D108" s="83"/>
      <c r="E108" s="85"/>
      <c r="F108" s="83"/>
      <c r="G108" s="83"/>
      <c r="H108" s="83"/>
      <c r="I108" s="101"/>
      <c r="J108" s="55"/>
      <c r="K108" s="63"/>
      <c r="L108" s="193" t="s">
        <v>417</v>
      </c>
      <c r="M108" s="194"/>
      <c r="N108" s="114"/>
      <c r="O108" s="51"/>
      <c r="P108" s="63"/>
      <c r="Q108" s="56"/>
      <c r="R108" s="124"/>
    </row>
    <row r="109" spans="1:18" s="1" customFormat="1" ht="14.25" customHeight="1">
      <c r="A109" s="25" t="s">
        <v>117</v>
      </c>
      <c r="B109" s="26"/>
      <c r="C109" s="26"/>
      <c r="D109" s="27">
        <v>33</v>
      </c>
      <c r="E109" s="28" t="str">
        <f>UPPER(IF($D109="","",VLOOKUP($D109,'[7]男單60'!$A$7:$P$70,2)))</f>
        <v>陳治藩</v>
      </c>
      <c r="F109" s="26"/>
      <c r="G109" s="26"/>
      <c r="H109" s="26" t="str">
        <f>IF($D109="","",VLOOKUP($D109,'[7]男單60'!$A$7:$P$70,4))</f>
        <v>屏東市</v>
      </c>
      <c r="I109" s="108"/>
      <c r="J109" s="55">
        <f>UPPER(IF(OR(I111="a",I111="as"),E109,IF(OR(I111="b",I111="bs"),E111,)))</f>
      </c>
      <c r="K109" s="63"/>
      <c r="L109" s="193"/>
      <c r="M109" s="194"/>
      <c r="N109" s="111"/>
      <c r="O109" s="56"/>
      <c r="P109" s="52"/>
      <c r="Q109" s="56"/>
      <c r="R109" s="36"/>
    </row>
    <row r="110" spans="1:18" s="1" customFormat="1" ht="9.75" customHeight="1">
      <c r="A110" s="25"/>
      <c r="B110" s="103"/>
      <c r="C110" s="103"/>
      <c r="D110" s="103"/>
      <c r="E110" s="195" t="s">
        <v>406</v>
      </c>
      <c r="F110" s="195"/>
      <c r="G110" s="195"/>
      <c r="H110" s="195"/>
      <c r="I110" s="196"/>
      <c r="J110" s="114"/>
      <c r="K110" s="51"/>
      <c r="L110" s="115"/>
      <c r="M110" s="116"/>
      <c r="N110" s="55"/>
      <c r="O110" s="56"/>
      <c r="P110" s="52"/>
      <c r="Q110" s="56"/>
      <c r="R110" s="36"/>
    </row>
    <row r="111" spans="1:18" s="1" customFormat="1" ht="14.25" customHeight="1">
      <c r="A111" s="25" t="s">
        <v>118</v>
      </c>
      <c r="B111" s="26"/>
      <c r="C111" s="26"/>
      <c r="D111" s="27">
        <v>46</v>
      </c>
      <c r="E111" s="28" t="str">
        <f>UPPER(IF($D111="","",VLOOKUP($D111,'[7]男單60'!$A$7:$P$70,2)))</f>
        <v>伊藤浩</v>
      </c>
      <c r="F111" s="26"/>
      <c r="G111" s="26"/>
      <c r="H111" s="26" t="str">
        <f>IF($D111="","",VLOOKUP($D111,'[7]男單60'!$A$7:$P$70,4))</f>
        <v>台北市</v>
      </c>
      <c r="I111" s="117"/>
      <c r="J111" s="195" t="s">
        <v>412</v>
      </c>
      <c r="K111" s="196"/>
      <c r="L111" s="55">
        <f>UPPER(IF(OR(K111="a",K111="as"),J109,IF(OR(K111="b",K111="bs"),J111,)))</f>
      </c>
      <c r="M111" s="118"/>
      <c r="N111" s="52"/>
      <c r="O111" s="56"/>
      <c r="P111" s="52"/>
      <c r="Q111" s="56"/>
      <c r="R111" s="36"/>
    </row>
    <row r="112" spans="1:18" s="123" customFormat="1" ht="9.75" customHeight="1">
      <c r="A112" s="25"/>
      <c r="B112" s="83"/>
      <c r="C112" s="83"/>
      <c r="D112" s="83"/>
      <c r="E112" s="85"/>
      <c r="F112" s="83"/>
      <c r="G112" s="83"/>
      <c r="H112" s="83"/>
      <c r="I112" s="101"/>
      <c r="J112" s="193"/>
      <c r="K112" s="194"/>
      <c r="L112" s="114"/>
      <c r="M112" s="119"/>
      <c r="N112" s="63"/>
      <c r="O112" s="56"/>
      <c r="P112" s="63"/>
      <c r="Q112" s="56"/>
      <c r="R112" s="124"/>
    </row>
    <row r="113" spans="1:18" s="1" customFormat="1" ht="14.25" customHeight="1">
      <c r="A113" s="25" t="s">
        <v>119</v>
      </c>
      <c r="B113" s="26"/>
      <c r="C113" s="26">
        <f>IF($D113="","",VLOOKUP($D113,'[7]男單60'!$A$7:$P$70,16))</f>
      </c>
      <c r="D113" s="27"/>
      <c r="E113" s="28" t="s">
        <v>16</v>
      </c>
      <c r="F113" s="26"/>
      <c r="G113" s="26"/>
      <c r="H113" s="26">
        <f>IF($D113="","",VLOOKUP($D113,'[7]男單60'!$A$7:$P$70,4))</f>
      </c>
      <c r="I113" s="108"/>
      <c r="J113" s="193"/>
      <c r="K113" s="194"/>
      <c r="L113" s="111"/>
      <c r="M113" s="63"/>
      <c r="N113" s="52"/>
      <c r="O113" s="56"/>
      <c r="P113" s="52"/>
      <c r="Q113" s="56"/>
      <c r="R113" s="36"/>
    </row>
    <row r="114" spans="1:18" s="1" customFormat="1" ht="9.75" customHeight="1">
      <c r="A114" s="25"/>
      <c r="B114" s="103"/>
      <c r="C114" s="103"/>
      <c r="D114" s="103"/>
      <c r="E114" s="110"/>
      <c r="F114" s="39"/>
      <c r="G114" s="39"/>
      <c r="H114" s="39"/>
      <c r="I114" s="40"/>
      <c r="J114" s="198"/>
      <c r="K114" s="199"/>
      <c r="L114" s="55"/>
      <c r="M114" s="63"/>
      <c r="N114" s="52"/>
      <c r="O114" s="56"/>
      <c r="P114" s="52"/>
      <c r="Q114" s="56"/>
      <c r="R114" s="36"/>
    </row>
    <row r="115" spans="1:18" s="1" customFormat="1" ht="14.25" customHeight="1">
      <c r="A115" s="25" t="s">
        <v>120</v>
      </c>
      <c r="B115" s="26">
        <v>12</v>
      </c>
      <c r="C115" s="26">
        <v>16</v>
      </c>
      <c r="D115" s="27">
        <v>12</v>
      </c>
      <c r="E115" s="28" t="str">
        <f>UPPER(IF($D115="","",VLOOKUP($D115,'[7]男單60'!$A$7:$P$70,2)))</f>
        <v>張天和</v>
      </c>
      <c r="F115" s="26"/>
      <c r="G115" s="26"/>
      <c r="H115" s="26" t="str">
        <f>IF($D115="","",VLOOKUP($D115,'[7]男單60'!$A$7:$P$70,4))</f>
        <v>台中市</v>
      </c>
      <c r="I115" s="108"/>
      <c r="J115" s="111"/>
      <c r="K115" s="52"/>
      <c r="L115" s="63"/>
      <c r="M115" s="121"/>
      <c r="N115" s="193" t="s">
        <v>420</v>
      </c>
      <c r="O115" s="194"/>
      <c r="P115" s="41">
        <f>UPPER(IF(OR(O115="a",O115="as"),N107,IF(OR(O115="b",O115="bs"),N123,)))</f>
      </c>
      <c r="Q115" s="62"/>
      <c r="R115" s="36"/>
    </row>
    <row r="116" spans="1:18" s="123" customFormat="1" ht="9.75" customHeight="1">
      <c r="A116" s="25"/>
      <c r="B116" s="83"/>
      <c r="C116" s="83"/>
      <c r="D116" s="83"/>
      <c r="E116" s="85"/>
      <c r="F116" s="83"/>
      <c r="G116" s="83"/>
      <c r="H116" s="83"/>
      <c r="I116" s="101"/>
      <c r="J116" s="55"/>
      <c r="K116" s="63"/>
      <c r="L116" s="63"/>
      <c r="M116" s="121"/>
      <c r="N116" s="193"/>
      <c r="O116" s="194"/>
      <c r="P116" s="55"/>
      <c r="Q116" s="63"/>
      <c r="R116" s="124"/>
    </row>
    <row r="117" spans="1:18" s="1" customFormat="1" ht="14.25" customHeight="1">
      <c r="A117" s="25" t="s">
        <v>121</v>
      </c>
      <c r="B117" s="26">
        <v>14</v>
      </c>
      <c r="C117" s="26">
        <v>16</v>
      </c>
      <c r="D117" s="27">
        <v>14</v>
      </c>
      <c r="E117" s="28" t="str">
        <f>UPPER(IF($D117="","",VLOOKUP($D117,'[7]男單60'!$A$7:$P$70,2)))</f>
        <v>王興科</v>
      </c>
      <c r="F117" s="26"/>
      <c r="G117" s="26"/>
      <c r="H117" s="26" t="str">
        <f>IF($D117="","",VLOOKUP($D117,'[7]男單60'!$A$7:$P$70,4))</f>
        <v>桃園市</v>
      </c>
      <c r="I117" s="108"/>
      <c r="J117" s="55">
        <f>UPPER(IF(OR(I119="a",I119="as"),E117,IF(OR(I119="b",I119="bs"),E119,)))</f>
      </c>
      <c r="K117" s="63"/>
      <c r="L117" s="52"/>
      <c r="M117" s="52"/>
      <c r="N117" s="52"/>
      <c r="O117" s="56"/>
      <c r="P117" s="111"/>
      <c r="Q117" s="63"/>
      <c r="R117" s="36"/>
    </row>
    <row r="118" spans="1:18" s="1" customFormat="1" ht="9.75" customHeight="1">
      <c r="A118" s="25"/>
      <c r="B118" s="103"/>
      <c r="C118" s="103"/>
      <c r="D118" s="103"/>
      <c r="E118" s="110"/>
      <c r="F118" s="39"/>
      <c r="G118" s="39"/>
      <c r="H118" s="39"/>
      <c r="I118" s="40"/>
      <c r="J118" s="114"/>
      <c r="K118" s="51"/>
      <c r="L118" s="52"/>
      <c r="M118" s="52"/>
      <c r="N118" s="52"/>
      <c r="O118" s="56"/>
      <c r="P118" s="55"/>
      <c r="Q118" s="63"/>
      <c r="R118" s="36"/>
    </row>
    <row r="119" spans="1:18" s="1" customFormat="1" ht="14.25" customHeight="1">
      <c r="A119" s="25" t="s">
        <v>122</v>
      </c>
      <c r="B119" s="26">
        <f>IF($D119="","",VLOOKUP($D119,'[7]男單60'!$A$7:$P$70,15))</f>
      </c>
      <c r="C119" s="26">
        <f>IF($D119="","",VLOOKUP($D119,'[7]男單60'!$A$7:$P$70,16))</f>
      </c>
      <c r="D119" s="27"/>
      <c r="E119" s="28" t="s">
        <v>16</v>
      </c>
      <c r="F119" s="43"/>
      <c r="G119" s="43"/>
      <c r="H119" s="43"/>
      <c r="I119" s="44"/>
      <c r="J119" s="195" t="s">
        <v>413</v>
      </c>
      <c r="K119" s="196"/>
      <c r="L119" s="55">
        <f>UPPER(IF(OR(K119="a",K119="as"),J117,IF(OR(K119="b",K119="bs"),J119,)))</f>
      </c>
      <c r="M119" s="63"/>
      <c r="N119" s="52"/>
      <c r="O119" s="56"/>
      <c r="P119" s="52"/>
      <c r="Q119" s="63"/>
      <c r="R119" s="36"/>
    </row>
    <row r="120" spans="1:18" s="123" customFormat="1" ht="9.75" customHeight="1">
      <c r="A120" s="25"/>
      <c r="B120" s="83"/>
      <c r="C120" s="83"/>
      <c r="D120" s="83"/>
      <c r="E120" s="85"/>
      <c r="F120" s="83"/>
      <c r="G120" s="83"/>
      <c r="H120" s="83"/>
      <c r="I120" s="101"/>
      <c r="J120" s="193"/>
      <c r="K120" s="194"/>
      <c r="L120" s="114"/>
      <c r="M120" s="51"/>
      <c r="N120" s="63"/>
      <c r="O120" s="56"/>
      <c r="P120" s="63"/>
      <c r="Q120" s="63"/>
      <c r="R120" s="124"/>
    </row>
    <row r="121" spans="1:18" s="1" customFormat="1" ht="14.25" customHeight="1">
      <c r="A121" s="25" t="s">
        <v>123</v>
      </c>
      <c r="B121" s="26"/>
      <c r="C121" s="26">
        <v>27</v>
      </c>
      <c r="D121" s="27">
        <v>20</v>
      </c>
      <c r="E121" s="28" t="str">
        <f>UPPER(IF($D121="","",VLOOKUP($D121,'[7]男單60'!$A$7:$P$70,2)))</f>
        <v>蔡鶯欽</v>
      </c>
      <c r="F121" s="26"/>
      <c r="G121" s="26"/>
      <c r="H121" s="26" t="str">
        <f>IF($D121="","",VLOOKUP($D121,'[7]男單60'!$A$7:$P$70,4))</f>
        <v>台中市</v>
      </c>
      <c r="I121" s="108"/>
      <c r="J121" s="193"/>
      <c r="K121" s="194"/>
      <c r="L121" s="111"/>
      <c r="M121" s="56"/>
      <c r="N121" s="52"/>
      <c r="O121" s="56"/>
      <c r="P121" s="52"/>
      <c r="Q121" s="63"/>
      <c r="R121" s="36"/>
    </row>
    <row r="122" spans="1:18" s="1" customFormat="1" ht="9.75" customHeight="1">
      <c r="A122" s="25"/>
      <c r="B122" s="103"/>
      <c r="C122" s="103"/>
      <c r="D122" s="103"/>
      <c r="E122" s="110"/>
      <c r="F122" s="39"/>
      <c r="G122" s="39"/>
      <c r="H122" s="39"/>
      <c r="I122" s="40"/>
      <c r="J122" s="198"/>
      <c r="K122" s="199"/>
      <c r="L122" s="55"/>
      <c r="M122" s="56"/>
      <c r="N122" s="52"/>
      <c r="O122" s="56"/>
      <c r="P122" s="52"/>
      <c r="Q122" s="63"/>
      <c r="R122" s="36"/>
    </row>
    <row r="123" spans="1:18" s="1" customFormat="1" ht="14.25" customHeight="1">
      <c r="A123" s="25" t="s">
        <v>124</v>
      </c>
      <c r="B123" s="26">
        <f>IF($D123="","",VLOOKUP($D123,'[7]男單60'!$A$7:$P$70,15))</f>
      </c>
      <c r="C123" s="26">
        <f>IF($D123="","",VLOOKUP($D123,'[7]男單60'!$A$7:$P$70,16))</f>
      </c>
      <c r="D123" s="27"/>
      <c r="E123" s="28" t="s">
        <v>16</v>
      </c>
      <c r="F123" s="43"/>
      <c r="G123" s="43"/>
      <c r="H123" s="43"/>
      <c r="I123" s="44"/>
      <c r="J123" s="111"/>
      <c r="K123" s="63"/>
      <c r="L123" s="112" t="s">
        <v>68</v>
      </c>
      <c r="M123" s="113"/>
      <c r="N123" s="55">
        <f>UPPER(IF(OR(M123="a",M123="as"),L119,IF(OR(M123="b",M123="bs"),L127,)))</f>
      </c>
      <c r="O123" s="56"/>
      <c r="P123" s="52"/>
      <c r="Q123" s="63"/>
      <c r="R123" s="36"/>
    </row>
    <row r="124" spans="1:18" s="123" customFormat="1" ht="9.75" customHeight="1">
      <c r="A124" s="25"/>
      <c r="B124" s="83"/>
      <c r="C124" s="83"/>
      <c r="D124" s="83"/>
      <c r="E124" s="85"/>
      <c r="F124" s="83"/>
      <c r="G124" s="83"/>
      <c r="H124" s="83"/>
      <c r="I124" s="101"/>
      <c r="J124" s="55"/>
      <c r="K124" s="63"/>
      <c r="L124" s="193" t="s">
        <v>418</v>
      </c>
      <c r="M124" s="194"/>
      <c r="N124" s="114"/>
      <c r="O124" s="62"/>
      <c r="P124" s="63"/>
      <c r="Q124" s="63"/>
      <c r="R124" s="124"/>
    </row>
    <row r="125" spans="1:18" s="1" customFormat="1" ht="14.25" customHeight="1">
      <c r="A125" s="25" t="s">
        <v>125</v>
      </c>
      <c r="B125" s="26"/>
      <c r="C125" s="26"/>
      <c r="D125" s="27">
        <v>31</v>
      </c>
      <c r="E125" s="28" t="str">
        <f>UPPER(IF($D125="","",VLOOKUP($D125,'[7]男單60'!$A$7:$P$70,2)))</f>
        <v>李玉海</v>
      </c>
      <c r="F125" s="26"/>
      <c r="G125" s="26"/>
      <c r="H125" s="26" t="str">
        <f>IF($D125="","",VLOOKUP($D125,'[7]男單60'!$A$7:$P$70,4))</f>
        <v>桃園市</v>
      </c>
      <c r="I125" s="108"/>
      <c r="J125" s="55">
        <f>UPPER(IF(OR(I127="a",I127="as"),E125,IF(OR(I127="b",I127="bs"),E127,)))</f>
      </c>
      <c r="K125" s="63"/>
      <c r="L125" s="193"/>
      <c r="M125" s="194"/>
      <c r="N125" s="111"/>
      <c r="O125" s="52"/>
      <c r="P125" s="52"/>
      <c r="Q125" s="52"/>
      <c r="R125" s="36"/>
    </row>
    <row r="126" spans="1:18" s="1" customFormat="1" ht="9.75" customHeight="1">
      <c r="A126" s="25"/>
      <c r="B126" s="103"/>
      <c r="C126" s="103"/>
      <c r="D126" s="103"/>
      <c r="E126" s="195" t="s">
        <v>407</v>
      </c>
      <c r="F126" s="195"/>
      <c r="G126" s="195"/>
      <c r="H126" s="195"/>
      <c r="I126" s="196"/>
      <c r="J126" s="114"/>
      <c r="K126" s="51"/>
      <c r="L126" s="115"/>
      <c r="M126" s="116"/>
      <c r="N126" s="55"/>
      <c r="O126" s="52"/>
      <c r="P126" s="52"/>
      <c r="Q126" s="52"/>
      <c r="R126" s="36"/>
    </row>
    <row r="127" spans="1:18" s="1" customFormat="1" ht="14.25" customHeight="1">
      <c r="A127" s="25" t="s">
        <v>126</v>
      </c>
      <c r="B127" s="26"/>
      <c r="C127" s="26"/>
      <c r="D127" s="27">
        <v>45</v>
      </c>
      <c r="E127" s="28" t="str">
        <f>UPPER(IF($D127="","",VLOOKUP($D127,'[7]男單60'!$A$7:$P$70,2)))</f>
        <v>楊鴻輝</v>
      </c>
      <c r="F127" s="26"/>
      <c r="G127" s="26"/>
      <c r="H127" s="26" t="str">
        <f>IF($D127="","",VLOOKUP($D127,'[7]男單60'!$A$7:$P$70,4))</f>
        <v>高雄市</v>
      </c>
      <c r="I127" s="117"/>
      <c r="J127" s="195" t="s">
        <v>414</v>
      </c>
      <c r="K127" s="196"/>
      <c r="L127" s="55">
        <f>UPPER(IF(OR(K127="a",K127="as"),J125,IF(OR(K127="b",K127="bs"),J127,)))</f>
      </c>
      <c r="M127" s="118"/>
      <c r="N127" s="52"/>
      <c r="O127" s="52"/>
      <c r="P127" s="52"/>
      <c r="Q127" s="52"/>
      <c r="R127" s="36"/>
    </row>
    <row r="128" spans="1:18" s="123" customFormat="1" ht="9.75" customHeight="1">
      <c r="A128" s="25"/>
      <c r="B128" s="83"/>
      <c r="C128" s="83"/>
      <c r="D128" s="83"/>
      <c r="E128" s="85"/>
      <c r="F128" s="83"/>
      <c r="G128" s="83"/>
      <c r="H128" s="83"/>
      <c r="I128" s="101"/>
      <c r="J128" s="193"/>
      <c r="K128" s="194"/>
      <c r="L128" s="114"/>
      <c r="M128" s="119"/>
      <c r="N128" s="63"/>
      <c r="O128" s="63"/>
      <c r="P128" s="63"/>
      <c r="Q128" s="63"/>
      <c r="R128" s="124"/>
    </row>
    <row r="129" spans="1:18" s="1" customFormat="1" ht="14.25" customHeight="1">
      <c r="A129" s="25" t="s">
        <v>127</v>
      </c>
      <c r="B129" s="26">
        <f>IF($D129="","",VLOOKUP($D129,'[7]男單60'!$A$7:$P$70,15))</f>
      </c>
      <c r="C129" s="26">
        <f>IF($D129="","",VLOOKUP($D129,'[7]男單60'!$A$7:$P$70,16))</f>
      </c>
      <c r="D129" s="27"/>
      <c r="E129" s="28" t="s">
        <v>16</v>
      </c>
      <c r="F129" s="26"/>
      <c r="G129" s="26"/>
      <c r="H129" s="26">
        <f>IF($D129="","",VLOOKUP($D129,'[7]男單60'!$A$7:$P$70,4))</f>
      </c>
      <c r="I129" s="108"/>
      <c r="J129" s="193"/>
      <c r="K129" s="194"/>
      <c r="L129" s="111"/>
      <c r="M129" s="63"/>
      <c r="N129" s="52"/>
      <c r="O129" s="52"/>
      <c r="P129" s="52"/>
      <c r="Q129" s="52"/>
      <c r="R129" s="36"/>
    </row>
    <row r="130" spans="1:18" s="1" customFormat="1" ht="9.75" customHeight="1">
      <c r="A130" s="25"/>
      <c r="B130" s="103"/>
      <c r="C130" s="103"/>
      <c r="D130" s="103"/>
      <c r="E130" s="110"/>
      <c r="F130" s="39"/>
      <c r="G130" s="39"/>
      <c r="H130" s="39"/>
      <c r="I130" s="40"/>
      <c r="J130" s="198"/>
      <c r="K130" s="199"/>
      <c r="L130" s="55"/>
      <c r="M130" s="63"/>
      <c r="N130" s="52"/>
      <c r="O130" s="52"/>
      <c r="P130" s="52"/>
      <c r="Q130" s="52"/>
      <c r="R130" s="36"/>
    </row>
    <row r="131" spans="1:18" s="1" customFormat="1" ht="14.25" customHeight="1">
      <c r="A131" s="25" t="s">
        <v>128</v>
      </c>
      <c r="B131" s="26">
        <v>2</v>
      </c>
      <c r="C131" s="26">
        <v>1</v>
      </c>
      <c r="D131" s="27">
        <v>2</v>
      </c>
      <c r="E131" s="28" t="str">
        <f>UPPER(IF($D131="","",VLOOKUP($D131,'[7]男單60'!$A$7:$P$70,2)))</f>
        <v>王昭輝</v>
      </c>
      <c r="F131" s="26"/>
      <c r="G131" s="26"/>
      <c r="H131" s="26" t="str">
        <f>IF($D131="","",VLOOKUP($D131,'[7]男單60'!$A$7:$P$70,4))</f>
        <v>高雄市</v>
      </c>
      <c r="I131" s="108"/>
      <c r="J131" s="111"/>
      <c r="K131" s="52"/>
      <c r="L131" s="63"/>
      <c r="M131" s="121"/>
      <c r="N131" s="204" t="s">
        <v>165</v>
      </c>
      <c r="O131" s="204"/>
      <c r="P131" s="52"/>
      <c r="Q131" s="52"/>
      <c r="R131" s="36"/>
    </row>
    <row r="132" spans="1:19" s="1" customFormat="1" ht="13.5" customHeight="1">
      <c r="A132" s="96"/>
      <c r="B132" s="96"/>
      <c r="C132" s="96"/>
      <c r="D132" s="139"/>
      <c r="E132" s="140"/>
      <c r="F132" s="63"/>
      <c r="G132" s="141"/>
      <c r="H132" s="63"/>
      <c r="I132" s="121"/>
      <c r="J132" s="52"/>
      <c r="K132" s="52"/>
      <c r="L132" s="63"/>
      <c r="M132" s="121"/>
      <c r="N132" s="205" t="s">
        <v>524</v>
      </c>
      <c r="O132" s="206"/>
      <c r="P132" s="211" t="s">
        <v>158</v>
      </c>
      <c r="Q132" s="212"/>
      <c r="R132" s="102"/>
      <c r="S132" s="102"/>
    </row>
    <row r="133" spans="2:19" ht="13.5" customHeight="1">
      <c r="B133" s="142"/>
      <c r="C133" s="142"/>
      <c r="D133" s="142"/>
      <c r="E133" s="142"/>
      <c r="F133" s="142"/>
      <c r="G133" s="142"/>
      <c r="H133" s="142"/>
      <c r="I133" s="143"/>
      <c r="N133" s="207"/>
      <c r="O133" s="208"/>
      <c r="P133" s="135"/>
      <c r="Q133" s="134"/>
      <c r="R133" s="144"/>
      <c r="S133" s="144"/>
    </row>
    <row r="134" spans="14:19" ht="13.5" customHeight="1">
      <c r="N134" s="209"/>
      <c r="O134" s="210"/>
      <c r="P134" s="132"/>
      <c r="Q134" s="132"/>
      <c r="R134" s="144"/>
      <c r="S134" s="144"/>
    </row>
  </sheetData>
  <sheetProtection/>
  <mergeCells count="50">
    <mergeCell ref="A1:P1"/>
    <mergeCell ref="P2:Q2"/>
    <mergeCell ref="P3:Q3"/>
    <mergeCell ref="J8:K11"/>
    <mergeCell ref="L13:M14"/>
    <mergeCell ref="J16:K19"/>
    <mergeCell ref="N20:O21"/>
    <mergeCell ref="J24:K27"/>
    <mergeCell ref="L29:M30"/>
    <mergeCell ref="P35:Q36"/>
    <mergeCell ref="J40:K43"/>
    <mergeCell ref="J32:K35"/>
    <mergeCell ref="L45:M46"/>
    <mergeCell ref="J48:K51"/>
    <mergeCell ref="N52:O53"/>
    <mergeCell ref="J56:K59"/>
    <mergeCell ref="L61:M62"/>
    <mergeCell ref="J64:K67"/>
    <mergeCell ref="J71:K74"/>
    <mergeCell ref="L76:M77"/>
    <mergeCell ref="J79:K82"/>
    <mergeCell ref="N83:O84"/>
    <mergeCell ref="J87:K90"/>
    <mergeCell ref="L92:M93"/>
    <mergeCell ref="J95:K98"/>
    <mergeCell ref="P98:Q99"/>
    <mergeCell ref="J103:K106"/>
    <mergeCell ref="L108:M109"/>
    <mergeCell ref="J111:K114"/>
    <mergeCell ref="N115:O116"/>
    <mergeCell ref="J119:K122"/>
    <mergeCell ref="L124:M125"/>
    <mergeCell ref="J127:K130"/>
    <mergeCell ref="N131:O131"/>
    <mergeCell ref="N132:O134"/>
    <mergeCell ref="P132:Q132"/>
    <mergeCell ref="E27:I27"/>
    <mergeCell ref="E11:I11"/>
    <mergeCell ref="E74:I74"/>
    <mergeCell ref="E63:H63"/>
    <mergeCell ref="E59:H59"/>
    <mergeCell ref="E47:H47"/>
    <mergeCell ref="E43:I43"/>
    <mergeCell ref="E106:I106"/>
    <mergeCell ref="E94:H94"/>
    <mergeCell ref="E90:I90"/>
    <mergeCell ref="E126:I126"/>
    <mergeCell ref="E110:I110"/>
    <mergeCell ref="E31:I31"/>
    <mergeCell ref="E78:I78"/>
  </mergeCells>
  <conditionalFormatting sqref="G9:G10 G65:G66 G61:G62 G57:G58 G53:G54 G49:G50 G45:G46 G41:G42 G37:G38 G33:G34 G29:G30 G25:G26 G21:G22 G17:G18 G13:G14 G6 G128:G129 G124:G125 G120:G121 G116:G117 G112:G113 G108:G109 G104:G105 G100:G101 G96:G97 G92:G93 G88:G89 G84:G85 G80:G81 G76:G77 G69 G72:G73">
    <cfRule type="expression" priority="148" dxfId="1005" stopIfTrue="1">
      <formula>AND($D6&lt;9,$C6&gt;0)</formula>
    </cfRule>
  </conditionalFormatting>
  <conditionalFormatting sqref="F128:F129 F65:F66 H9:H10 H65:H66 F61:F62 H61:H62 F57:F58 H57:H58 F53:F54 H53:H54 F49:F50 H49:H50 F45:F46 H45:H46 F41:F42 H41:H42 F37:F38 H37:H38 F33:F34 H33:H34 F29:F30 H29:H30 F25:F26 H25:H26 F21:F22 H21:H22 F17:F18 H17:H18 F13:F14 H13:H14 F9:F10 F6 H6 H128:H129 F124:F125 H124:H125 F120:F121 H120:H121 F116:F117 H116:H117 F112:F113 H112:H113 F108:F109 H108:H109 F104:F105 H104:H105 F100:F101 H100:H101 F96:F97 H96:H97 F92:F93 H92:H93 F88:F89 H88:H89 F84:F85 H84:H85 F80:F81 H80:H81 F76:F77 H76:H77 F72:F73 F69 H69 H72:H73">
    <cfRule type="expression" priority="147" dxfId="1005" stopIfTrue="1">
      <formula>AND($D6&lt;17,$C6&gt;0)</formula>
    </cfRule>
  </conditionalFormatting>
  <conditionalFormatting sqref="L8:L9 L16:L17 L24:L25 L32:L33 L40:L41 L48:L49 L56:L57 L64:L65 L71:L72 L79:L80 L87:L88 L95:L96 L103:L104 L111:L112 L119:L120 L127:L128 N28:N29 N44:N45 N60:N61 N75:N76 N91:N92 N107:N108 N123:N124 P20:P21 P52:P53 P83:P84 P115:P116 P68">
    <cfRule type="expression" priority="145" dxfId="1005" stopIfTrue="1">
      <formula>K8="as"</formula>
    </cfRule>
    <cfRule type="expression" priority="146" dxfId="1005" stopIfTrue="1">
      <formula>K8="bs"</formula>
    </cfRule>
  </conditionalFormatting>
  <conditionalFormatting sqref="N12:N13">
    <cfRule type="expression" priority="143" dxfId="1005" stopIfTrue="1">
      <formula>M12="as"</formula>
    </cfRule>
    <cfRule type="expression" priority="144" dxfId="1005" stopIfTrue="1">
      <formula>M12="bs"</formula>
    </cfRule>
  </conditionalFormatting>
  <conditionalFormatting sqref="J85:J86 J69:J70 J93:J94 J77:J78 P100">
    <cfRule type="expression" priority="141" dxfId="1005" stopIfTrue="1">
      <formula>I71="as"</formula>
    </cfRule>
    <cfRule type="expression" priority="142" dxfId="1005" stopIfTrue="1">
      <formula>I71="bs"</formula>
    </cfRule>
  </conditionalFormatting>
  <conditionalFormatting sqref="B6:B131">
    <cfRule type="cellIs" priority="139" dxfId="1007" operator="equal" stopIfTrue="1">
      <formula>"QA"</formula>
    </cfRule>
    <cfRule type="cellIs" priority="140" dxfId="1007" operator="equal" stopIfTrue="1">
      <formula>"DA"</formula>
    </cfRule>
  </conditionalFormatting>
  <conditionalFormatting sqref="O101:O102 I76 I80 I84 I88 I92 I96 I100 I104 I108 I112 I116 I120 I124 I128 M91 M75 M107 M123 I72 I13 I17 I21 I25 I29 I33 I37 I41 I45 I49 I53 I57 I61 I65 O68 O38:O39 I9 M60 M44 M28 M12">
    <cfRule type="expression" priority="138" dxfId="1012" stopIfTrue="1">
      <formula>#REF!="CU"</formula>
    </cfRule>
  </conditionalFormatting>
  <conditionalFormatting sqref="D48 D6 D22 D10 D14 D18 D8 D12 D16 D20 D40 D26 D38 D42 D30 D34 D24 D28 D32 D36 D66 D44 D50 D52 D54 D58 D56 D62 D60 D64 D46 D68:D69 D131 D73 D77 D81 D85 D89 D93 D97 D101 D105 D109 D113 D117 D121 D125 D71 D75 D79 D83 D87 D91 D95 D99 D103 D107 D111 D115 D119 D123 D127 D129">
    <cfRule type="expression" priority="137" dxfId="1006" stopIfTrue="1">
      <formula>$D6&lt;17</formula>
    </cfRule>
  </conditionalFormatting>
  <conditionalFormatting sqref="L12:L13 N52 N68 N101:N102 N38:N39 N20 L28:L29 L44:L45 L60:L61 L75:L76 L91:L92 L107:L108 L123:L124 N83 N115">
    <cfRule type="expression" priority="134" dxfId="1008" stopIfTrue="1">
      <formula>AND(#REF!="CU",L12="Umpire")</formula>
    </cfRule>
    <cfRule type="expression" priority="135" dxfId="1009" stopIfTrue="1">
      <formula>AND(#REF!="CU",L12&lt;&gt;"Umpire",M12&lt;&gt;"")</formula>
    </cfRule>
    <cfRule type="expression" priority="136" dxfId="1010" stopIfTrue="1">
      <formula>AND(#REF!="CU",L12&lt;&gt;"Umpire")</formula>
    </cfRule>
  </conditionalFormatting>
  <conditionalFormatting sqref="P132:P133">
    <cfRule type="expression" priority="132" dxfId="1005" stopIfTrue="1">
      <formula>O132="as"</formula>
    </cfRule>
    <cfRule type="expression" priority="133" dxfId="1005" stopIfTrue="1">
      <formula>O132="bs"</formula>
    </cfRule>
  </conditionalFormatting>
  <conditionalFormatting sqref="N132">
    <cfRule type="expression" priority="129" dxfId="1008" stopIfTrue="1">
      <formula>AND(#REF!="CU",N132="Umpire")</formula>
    </cfRule>
    <cfRule type="expression" priority="130" dxfId="1009" stopIfTrue="1">
      <formula>AND(#REF!="CU",N132&lt;&gt;"Umpire",O132&lt;&gt;"")</formula>
    </cfRule>
    <cfRule type="expression" priority="131" dxfId="1010" stopIfTrue="1">
      <formula>AND(#REF!="CU",N132&lt;&gt;"Umpire")</formula>
    </cfRule>
  </conditionalFormatting>
  <conditionalFormatting sqref="J6:J7 J125:J126 J14:J15 J54:J55 J101:J102 J38:J39 J22:J23 P37 J30:J31 J109:J110 J117:J118 J62:J63 J46:J47">
    <cfRule type="expression" priority="127" dxfId="1005" stopIfTrue="1">
      <formula>I8="as"</formula>
    </cfRule>
    <cfRule type="expression" priority="128" dxfId="1005" stopIfTrue="1">
      <formula>I8="bs"</formula>
    </cfRule>
  </conditionalFormatting>
  <conditionalFormatting sqref="G12">
    <cfRule type="expression" priority="126" dxfId="1005" stopIfTrue="1">
      <formula>AND($D12&lt;9,$C12&gt;0)</formula>
    </cfRule>
  </conditionalFormatting>
  <conditionalFormatting sqref="F12 H12">
    <cfRule type="expression" priority="125" dxfId="1005" stopIfTrue="1">
      <formula>AND($D12&lt;17,$C12&gt;0)</formula>
    </cfRule>
  </conditionalFormatting>
  <conditionalFormatting sqref="G16">
    <cfRule type="expression" priority="124" dxfId="1005" stopIfTrue="1">
      <formula>AND($D16&lt;9,$C16&gt;0)</formula>
    </cfRule>
  </conditionalFormatting>
  <conditionalFormatting sqref="F16 H16">
    <cfRule type="expression" priority="123" dxfId="1005" stopIfTrue="1">
      <formula>AND($D16&lt;17,$C16&gt;0)</formula>
    </cfRule>
  </conditionalFormatting>
  <conditionalFormatting sqref="G20">
    <cfRule type="expression" priority="122" dxfId="1005" stopIfTrue="1">
      <formula>AND($D20&lt;9,$C20&gt;0)</formula>
    </cfRule>
  </conditionalFormatting>
  <conditionalFormatting sqref="F20 H20">
    <cfRule type="expression" priority="121" dxfId="1005" stopIfTrue="1">
      <formula>AND($D20&lt;17,$C20&gt;0)</formula>
    </cfRule>
  </conditionalFormatting>
  <conditionalFormatting sqref="G24">
    <cfRule type="expression" priority="120" dxfId="1005" stopIfTrue="1">
      <formula>AND($D24&lt;9,$C24&gt;0)</formula>
    </cfRule>
  </conditionalFormatting>
  <conditionalFormatting sqref="F24 H24">
    <cfRule type="expression" priority="119" dxfId="1005" stopIfTrue="1">
      <formula>AND($D24&lt;17,$C24&gt;0)</formula>
    </cfRule>
  </conditionalFormatting>
  <conditionalFormatting sqref="G28">
    <cfRule type="expression" priority="118" dxfId="1005" stopIfTrue="1">
      <formula>AND($D28&lt;9,$C28&gt;0)</formula>
    </cfRule>
  </conditionalFormatting>
  <conditionalFormatting sqref="F28 H28">
    <cfRule type="expression" priority="117" dxfId="1005" stopIfTrue="1">
      <formula>AND($D28&lt;17,$C28&gt;0)</formula>
    </cfRule>
  </conditionalFormatting>
  <conditionalFormatting sqref="G32">
    <cfRule type="expression" priority="116" dxfId="1005" stopIfTrue="1">
      <formula>AND($D32&lt;9,$C32&gt;0)</formula>
    </cfRule>
  </conditionalFormatting>
  <conditionalFormatting sqref="F32 H32">
    <cfRule type="expression" priority="115" dxfId="1005" stopIfTrue="1">
      <formula>AND($D32&lt;17,$C32&gt;0)</formula>
    </cfRule>
  </conditionalFormatting>
  <conditionalFormatting sqref="G36">
    <cfRule type="expression" priority="114" dxfId="1005" stopIfTrue="1">
      <formula>AND($D36&lt;9,$C36&gt;0)</formula>
    </cfRule>
  </conditionalFormatting>
  <conditionalFormatting sqref="F36 H36">
    <cfRule type="expression" priority="113" dxfId="1005" stopIfTrue="1">
      <formula>AND($D36&lt;17,$C36&gt;0)</formula>
    </cfRule>
  </conditionalFormatting>
  <conditionalFormatting sqref="G40">
    <cfRule type="expression" priority="112" dxfId="1005" stopIfTrue="1">
      <formula>AND($D40&lt;9,$C40&gt;0)</formula>
    </cfRule>
  </conditionalFormatting>
  <conditionalFormatting sqref="F40 H40">
    <cfRule type="expression" priority="111" dxfId="1005" stopIfTrue="1">
      <formula>AND($D40&lt;17,$C40&gt;0)</formula>
    </cfRule>
  </conditionalFormatting>
  <conditionalFormatting sqref="G44">
    <cfRule type="expression" priority="110" dxfId="1005" stopIfTrue="1">
      <formula>AND($D44&lt;9,$C44&gt;0)</formula>
    </cfRule>
  </conditionalFormatting>
  <conditionalFormatting sqref="F44 H44">
    <cfRule type="expression" priority="109" dxfId="1005" stopIfTrue="1">
      <formula>AND($D44&lt;17,$C44&gt;0)</formula>
    </cfRule>
  </conditionalFormatting>
  <conditionalFormatting sqref="G48">
    <cfRule type="expression" priority="108" dxfId="1005" stopIfTrue="1">
      <formula>AND($D48&lt;9,$C48&gt;0)</formula>
    </cfRule>
  </conditionalFormatting>
  <conditionalFormatting sqref="F48 H48">
    <cfRule type="expression" priority="107" dxfId="1005" stopIfTrue="1">
      <formula>AND($D48&lt;17,$C48&gt;0)</formula>
    </cfRule>
  </conditionalFormatting>
  <conditionalFormatting sqref="G52">
    <cfRule type="expression" priority="106" dxfId="1005" stopIfTrue="1">
      <formula>AND($D52&lt;9,$C52&gt;0)</formula>
    </cfRule>
  </conditionalFormatting>
  <conditionalFormatting sqref="F52 H52">
    <cfRule type="expression" priority="105" dxfId="1005" stopIfTrue="1">
      <formula>AND($D52&lt;17,$C52&gt;0)</formula>
    </cfRule>
  </conditionalFormatting>
  <conditionalFormatting sqref="G60">
    <cfRule type="expression" priority="104" dxfId="1005" stopIfTrue="1">
      <formula>AND($D60&lt;9,$C60&gt;0)</formula>
    </cfRule>
  </conditionalFormatting>
  <conditionalFormatting sqref="F60 H60">
    <cfRule type="expression" priority="103" dxfId="1005" stopIfTrue="1">
      <formula>AND($D60&lt;17,$C60&gt;0)</formula>
    </cfRule>
  </conditionalFormatting>
  <conditionalFormatting sqref="G64">
    <cfRule type="expression" priority="102" dxfId="1005" stopIfTrue="1">
      <formula>AND($D64&lt;9,$C64&gt;0)</formula>
    </cfRule>
  </conditionalFormatting>
  <conditionalFormatting sqref="F64 H64">
    <cfRule type="expression" priority="101" dxfId="1005" stopIfTrue="1">
      <formula>AND($D64&lt;17,$C64&gt;0)</formula>
    </cfRule>
  </conditionalFormatting>
  <conditionalFormatting sqref="G68">
    <cfRule type="expression" priority="100" dxfId="1005" stopIfTrue="1">
      <formula>AND($D68&lt;9,$C68&gt;0)</formula>
    </cfRule>
  </conditionalFormatting>
  <conditionalFormatting sqref="F68 H68">
    <cfRule type="expression" priority="99" dxfId="1005" stopIfTrue="1">
      <formula>AND($D68&lt;17,$C68&gt;0)</formula>
    </cfRule>
  </conditionalFormatting>
  <conditionalFormatting sqref="G75">
    <cfRule type="expression" priority="98" dxfId="1005" stopIfTrue="1">
      <formula>AND($D75&lt;9,$C75&gt;0)</formula>
    </cfRule>
  </conditionalFormatting>
  <conditionalFormatting sqref="F75 H75">
    <cfRule type="expression" priority="97" dxfId="1005" stopIfTrue="1">
      <formula>AND($D75&lt;17,$C75&gt;0)</formula>
    </cfRule>
  </conditionalFormatting>
  <conditionalFormatting sqref="G79">
    <cfRule type="expression" priority="96" dxfId="1005" stopIfTrue="1">
      <formula>AND($D79&lt;9,$C79&gt;0)</formula>
    </cfRule>
  </conditionalFormatting>
  <conditionalFormatting sqref="F79 H79">
    <cfRule type="expression" priority="95" dxfId="1005" stopIfTrue="1">
      <formula>AND($D79&lt;17,$C79&gt;0)</formula>
    </cfRule>
  </conditionalFormatting>
  <conditionalFormatting sqref="G83">
    <cfRule type="expression" priority="94" dxfId="1005" stopIfTrue="1">
      <formula>AND($D83&lt;9,$C83&gt;0)</formula>
    </cfRule>
  </conditionalFormatting>
  <conditionalFormatting sqref="F83 H83">
    <cfRule type="expression" priority="93" dxfId="1005" stopIfTrue="1">
      <formula>AND($D83&lt;17,$C83&gt;0)</formula>
    </cfRule>
  </conditionalFormatting>
  <conditionalFormatting sqref="G87">
    <cfRule type="expression" priority="92" dxfId="1005" stopIfTrue="1">
      <formula>AND($D87&lt;9,$C87&gt;0)</formula>
    </cfRule>
  </conditionalFormatting>
  <conditionalFormatting sqref="F87 H87">
    <cfRule type="expression" priority="91" dxfId="1005" stopIfTrue="1">
      <formula>AND($D87&lt;17,$C87&gt;0)</formula>
    </cfRule>
  </conditionalFormatting>
  <conditionalFormatting sqref="G91">
    <cfRule type="expression" priority="90" dxfId="1005" stopIfTrue="1">
      <formula>AND($D91&lt;9,$C91&gt;0)</formula>
    </cfRule>
  </conditionalFormatting>
  <conditionalFormatting sqref="F91 H91">
    <cfRule type="expression" priority="89" dxfId="1005" stopIfTrue="1">
      <formula>AND($D91&lt;17,$C91&gt;0)</formula>
    </cfRule>
  </conditionalFormatting>
  <conditionalFormatting sqref="G95">
    <cfRule type="expression" priority="88" dxfId="1005" stopIfTrue="1">
      <formula>AND($D95&lt;9,$C95&gt;0)</formula>
    </cfRule>
  </conditionalFormatting>
  <conditionalFormatting sqref="F95 H95">
    <cfRule type="expression" priority="87" dxfId="1005" stopIfTrue="1">
      <formula>AND($D95&lt;17,$C95&gt;0)</formula>
    </cfRule>
  </conditionalFormatting>
  <conditionalFormatting sqref="G99">
    <cfRule type="expression" priority="86" dxfId="1005" stopIfTrue="1">
      <formula>AND($D99&lt;9,$C99&gt;0)</formula>
    </cfRule>
  </conditionalFormatting>
  <conditionalFormatting sqref="F99 H99">
    <cfRule type="expression" priority="85" dxfId="1005" stopIfTrue="1">
      <formula>AND($D99&lt;17,$C99&gt;0)</formula>
    </cfRule>
  </conditionalFormatting>
  <conditionalFormatting sqref="G107">
    <cfRule type="expression" priority="84" dxfId="1005" stopIfTrue="1">
      <formula>AND($D107&lt;9,$C107&gt;0)</formula>
    </cfRule>
  </conditionalFormatting>
  <conditionalFormatting sqref="F107 H107">
    <cfRule type="expression" priority="83" dxfId="1005" stopIfTrue="1">
      <formula>AND($D107&lt;17,$C107&gt;0)</formula>
    </cfRule>
  </conditionalFormatting>
  <conditionalFormatting sqref="G111">
    <cfRule type="expression" priority="82" dxfId="1005" stopIfTrue="1">
      <formula>AND($D111&lt;9,$C111&gt;0)</formula>
    </cfRule>
  </conditionalFormatting>
  <conditionalFormatting sqref="F111 H111">
    <cfRule type="expression" priority="81" dxfId="1005" stopIfTrue="1">
      <formula>AND($D111&lt;17,$C111&gt;0)</formula>
    </cfRule>
  </conditionalFormatting>
  <conditionalFormatting sqref="G115">
    <cfRule type="expression" priority="80" dxfId="1005" stopIfTrue="1">
      <formula>AND($D115&lt;9,$C115&gt;0)</formula>
    </cfRule>
  </conditionalFormatting>
  <conditionalFormatting sqref="F115 H115">
    <cfRule type="expression" priority="79" dxfId="1005" stopIfTrue="1">
      <formula>AND($D115&lt;17,$C115&gt;0)</formula>
    </cfRule>
  </conditionalFormatting>
  <conditionalFormatting sqref="G127">
    <cfRule type="expression" priority="78" dxfId="1005" stopIfTrue="1">
      <formula>AND($D127&lt;9,$C127&gt;0)</formula>
    </cfRule>
  </conditionalFormatting>
  <conditionalFormatting sqref="F127 H127">
    <cfRule type="expression" priority="77" dxfId="1005" stopIfTrue="1">
      <formula>AND($D127&lt;17,$C127&gt;0)</formula>
    </cfRule>
  </conditionalFormatting>
  <conditionalFormatting sqref="G131">
    <cfRule type="expression" priority="76" dxfId="1005" stopIfTrue="1">
      <formula>AND($D131&lt;9,$C131&gt;0)</formula>
    </cfRule>
  </conditionalFormatting>
  <conditionalFormatting sqref="F131 H131">
    <cfRule type="expression" priority="75" dxfId="1005" stopIfTrue="1">
      <formula>AND($D131&lt;17,$C131&gt;0)</formula>
    </cfRule>
  </conditionalFormatting>
  <conditionalFormatting sqref="G9:G10 G65:G66 G61:G62 G57:G58 G53:G54 G49:G50 G45:G46 G41:G42 G37:G38 G33:G34 G29:G30 G25:G26 G21:G22 G17:G18 G13:G14 G6 G128:G129 G124:G125 G120:G121 G116:G117 G112:G113 G108:G109 G104:G105 G100:G101 G96:G97 G92:G93 G88:G89 G84:G85 G80:G81 G76:G77 G69 G72:G73">
    <cfRule type="expression" priority="74" dxfId="1005" stopIfTrue="1">
      <formula>AND($D6&lt;9,$C6&gt;0)</formula>
    </cfRule>
  </conditionalFormatting>
  <conditionalFormatting sqref="F128:F129 F65:F66 H9:H10 H65:H66 F61:F62 H61:H62 F57:F58 H57:H58 F53:F54 H53:H54 F49:F50 H49:H50 F45:F46 H45:H46 F41:F42 H41:H42 F37:F38 H37:H38 F33:F34 H33:H34 F29:F30 H29:H30 F25:F26 H25:H26 F21:F22 H21:H22 F17:F18 H17:H18 F13:F14 H13:H14 F9:F10 F6 H6 H128:H129 F124:F125 H124:H125 F120:F121 H120:H121 F116:F117 H116:H117 F112:F113 H112:H113 F108:F109 H108:H109 F104:F105 H104:H105 F100:F101 H100:H101 F96:F97 H96:H97 F92:F93 H92:H93 F88:F89 H88:H89 F84:F85 H84:H85 F80:F81 H80:H81 F76:F77 H76:H77 F72:F73 F69 H69 H72:H73">
    <cfRule type="expression" priority="73" dxfId="1005" stopIfTrue="1">
      <formula>AND($D6&lt;17,$C6&gt;0)</formula>
    </cfRule>
  </conditionalFormatting>
  <conditionalFormatting sqref="L8:L9 L16:L17 L24:L25 L32:L33 L40:L41 L48:L49 L56:L57 L64:L65 L71:L72 L79:L80 L87:L88 L95:L96 L103:L104 L111:L112 L119:L120 L127:L128 N28:N29 N44:N45 N60:N61 N75:N76 N91:N92 N107:N108 N123:N124 P20:P21 P52:P53 P83:P84 P115:P116 P68">
    <cfRule type="expression" priority="71" dxfId="1005" stopIfTrue="1">
      <formula>K8="as"</formula>
    </cfRule>
    <cfRule type="expression" priority="72" dxfId="1005" stopIfTrue="1">
      <formula>K8="bs"</formula>
    </cfRule>
  </conditionalFormatting>
  <conditionalFormatting sqref="N12:N13">
    <cfRule type="expression" priority="69" dxfId="1005" stopIfTrue="1">
      <formula>M12="as"</formula>
    </cfRule>
    <cfRule type="expression" priority="70" dxfId="1005" stopIfTrue="1">
      <formula>M12="bs"</formula>
    </cfRule>
  </conditionalFormatting>
  <conditionalFormatting sqref="J85:J86 J69:J70 J93:J94 J77:J78 P100">
    <cfRule type="expression" priority="67" dxfId="1005" stopIfTrue="1">
      <formula>I71="as"</formula>
    </cfRule>
    <cfRule type="expression" priority="68" dxfId="1005" stopIfTrue="1">
      <formula>I71="bs"</formula>
    </cfRule>
  </conditionalFormatting>
  <conditionalFormatting sqref="B6:B131">
    <cfRule type="cellIs" priority="65" dxfId="1007" operator="equal" stopIfTrue="1">
      <formula>"QA"</formula>
    </cfRule>
    <cfRule type="cellIs" priority="66" dxfId="1007" operator="equal" stopIfTrue="1">
      <formula>"DA"</formula>
    </cfRule>
  </conditionalFormatting>
  <conditionalFormatting sqref="O101:O102 I76 I80 I84 I88 I92 I96 I100 I104 I108 I112 I116 I120 I124 I128 M91 M75 M107 M123 I72 I13 I17 I21 I25 I29 I33 I37 I41 I45 I49 I53 I57 I61 I65 O68 O38:O39 I9 M60 M44 M28 M12">
    <cfRule type="expression" priority="64" dxfId="1012" stopIfTrue="1">
      <formula>#REF!="CU"</formula>
    </cfRule>
  </conditionalFormatting>
  <conditionalFormatting sqref="D48 D6 D22 D10 D14 D18 D8 D12 D16 D20 D40 D26 D38 D42 D30 D34 D24 D28 D32 D36 D66 D44 D50 D52 D54 D58 D56 D62 D60 D64 D46 D68:D69 D131 D73 D77 D81 D85 D89 D93 D97 D101 D105 D109 D113 D117 D121 D125 D71 D75 D79 D83 D87 D91 D95 D99 D103 D107 D111 D115 D119 D123 D127 D129">
    <cfRule type="expression" priority="63" dxfId="1006" stopIfTrue="1">
      <formula>$D6&lt;17</formula>
    </cfRule>
  </conditionalFormatting>
  <conditionalFormatting sqref="L12:L13 N52 N68 N101:N102 N38:N39 N20 L28:L29 L44:L45 L60:L61 L75:L76 L91:L92 L107:L108 L123:L124 N83 N115">
    <cfRule type="expression" priority="60" dxfId="1008" stopIfTrue="1">
      <formula>AND(#REF!="CU",L12="Umpire")</formula>
    </cfRule>
    <cfRule type="expression" priority="61" dxfId="1009" stopIfTrue="1">
      <formula>AND(#REF!="CU",L12&lt;&gt;"Umpire",M12&lt;&gt;"")</formula>
    </cfRule>
    <cfRule type="expression" priority="62" dxfId="1010" stopIfTrue="1">
      <formula>AND(#REF!="CU",L12&lt;&gt;"Umpire")</formula>
    </cfRule>
  </conditionalFormatting>
  <conditionalFormatting sqref="P132:P133">
    <cfRule type="expression" priority="58" dxfId="1005" stopIfTrue="1">
      <formula>O132="as"</formula>
    </cfRule>
    <cfRule type="expression" priority="59" dxfId="1005" stopIfTrue="1">
      <formula>O132="bs"</formula>
    </cfRule>
  </conditionalFormatting>
  <conditionalFormatting sqref="N132">
    <cfRule type="expression" priority="55" dxfId="1008" stopIfTrue="1">
      <formula>AND(#REF!="CU",N132="Umpire")</formula>
    </cfRule>
    <cfRule type="expression" priority="56" dxfId="1009" stopIfTrue="1">
      <formula>AND(#REF!="CU",N132&lt;&gt;"Umpire",O132&lt;&gt;"")</formula>
    </cfRule>
    <cfRule type="expression" priority="57" dxfId="1010" stopIfTrue="1">
      <formula>AND(#REF!="CU",N132&lt;&gt;"Umpire")</formula>
    </cfRule>
  </conditionalFormatting>
  <conditionalFormatting sqref="J6:J7 J125:J126 J14:J15 J54:J55 J101:J102 J38:J39 J22:J23 P37 J30:J31 J109:J110 J117:J118 J62:J63 J46:J47">
    <cfRule type="expression" priority="53" dxfId="1005" stopIfTrue="1">
      <formula>I8="as"</formula>
    </cfRule>
    <cfRule type="expression" priority="54" dxfId="1005" stopIfTrue="1">
      <formula>I8="bs"</formula>
    </cfRule>
  </conditionalFormatting>
  <conditionalFormatting sqref="G12">
    <cfRule type="expression" priority="52" dxfId="1005" stopIfTrue="1">
      <formula>AND($D12&lt;9,$C12&gt;0)</formula>
    </cfRule>
  </conditionalFormatting>
  <conditionalFormatting sqref="F12 H12">
    <cfRule type="expression" priority="51" dxfId="1005" stopIfTrue="1">
      <formula>AND($D12&lt;17,$C12&gt;0)</formula>
    </cfRule>
  </conditionalFormatting>
  <conditionalFormatting sqref="G16">
    <cfRule type="expression" priority="50" dxfId="1005" stopIfTrue="1">
      <formula>AND($D16&lt;9,$C16&gt;0)</formula>
    </cfRule>
  </conditionalFormatting>
  <conditionalFormatting sqref="F16 H16">
    <cfRule type="expression" priority="49" dxfId="1005" stopIfTrue="1">
      <formula>AND($D16&lt;17,$C16&gt;0)</formula>
    </cfRule>
  </conditionalFormatting>
  <conditionalFormatting sqref="G20">
    <cfRule type="expression" priority="48" dxfId="1005" stopIfTrue="1">
      <formula>AND($D20&lt;9,$C20&gt;0)</formula>
    </cfRule>
  </conditionalFormatting>
  <conditionalFormatting sqref="F20 H20">
    <cfRule type="expression" priority="47" dxfId="1005" stopIfTrue="1">
      <formula>AND($D20&lt;17,$C20&gt;0)</formula>
    </cfRule>
  </conditionalFormatting>
  <conditionalFormatting sqref="G24">
    <cfRule type="expression" priority="46" dxfId="1005" stopIfTrue="1">
      <formula>AND($D24&lt;9,$C24&gt;0)</formula>
    </cfRule>
  </conditionalFormatting>
  <conditionalFormatting sqref="F24 H24">
    <cfRule type="expression" priority="45" dxfId="1005" stopIfTrue="1">
      <formula>AND($D24&lt;17,$C24&gt;0)</formula>
    </cfRule>
  </conditionalFormatting>
  <conditionalFormatting sqref="G28">
    <cfRule type="expression" priority="44" dxfId="1005" stopIfTrue="1">
      <formula>AND($D28&lt;9,$C28&gt;0)</formula>
    </cfRule>
  </conditionalFormatting>
  <conditionalFormatting sqref="F28 H28">
    <cfRule type="expression" priority="43" dxfId="1005" stopIfTrue="1">
      <formula>AND($D28&lt;17,$C28&gt;0)</formula>
    </cfRule>
  </conditionalFormatting>
  <conditionalFormatting sqref="G32">
    <cfRule type="expression" priority="42" dxfId="1005" stopIfTrue="1">
      <formula>AND($D32&lt;9,$C32&gt;0)</formula>
    </cfRule>
  </conditionalFormatting>
  <conditionalFormatting sqref="F32 H32">
    <cfRule type="expression" priority="41" dxfId="1005" stopIfTrue="1">
      <formula>AND($D32&lt;17,$C32&gt;0)</formula>
    </cfRule>
  </conditionalFormatting>
  <conditionalFormatting sqref="G36">
    <cfRule type="expression" priority="40" dxfId="1005" stopIfTrue="1">
      <formula>AND($D36&lt;9,$C36&gt;0)</formula>
    </cfRule>
  </conditionalFormatting>
  <conditionalFormatting sqref="F36 H36">
    <cfRule type="expression" priority="39" dxfId="1005" stopIfTrue="1">
      <formula>AND($D36&lt;17,$C36&gt;0)</formula>
    </cfRule>
  </conditionalFormatting>
  <conditionalFormatting sqref="G40">
    <cfRule type="expression" priority="38" dxfId="1005" stopIfTrue="1">
      <formula>AND($D40&lt;9,$C40&gt;0)</formula>
    </cfRule>
  </conditionalFormatting>
  <conditionalFormatting sqref="F40 H40">
    <cfRule type="expression" priority="37" dxfId="1005" stopIfTrue="1">
      <formula>AND($D40&lt;17,$C40&gt;0)</formula>
    </cfRule>
  </conditionalFormatting>
  <conditionalFormatting sqref="G44">
    <cfRule type="expression" priority="36" dxfId="1005" stopIfTrue="1">
      <formula>AND($D44&lt;9,$C44&gt;0)</formula>
    </cfRule>
  </conditionalFormatting>
  <conditionalFormatting sqref="F44 H44">
    <cfRule type="expression" priority="35" dxfId="1005" stopIfTrue="1">
      <formula>AND($D44&lt;17,$C44&gt;0)</formula>
    </cfRule>
  </conditionalFormatting>
  <conditionalFormatting sqref="G48">
    <cfRule type="expression" priority="34" dxfId="1005" stopIfTrue="1">
      <formula>AND($D48&lt;9,$C48&gt;0)</formula>
    </cfRule>
  </conditionalFormatting>
  <conditionalFormatting sqref="F48 H48">
    <cfRule type="expression" priority="33" dxfId="1005" stopIfTrue="1">
      <formula>AND($D48&lt;17,$C48&gt;0)</formula>
    </cfRule>
  </conditionalFormatting>
  <conditionalFormatting sqref="G52">
    <cfRule type="expression" priority="32" dxfId="1005" stopIfTrue="1">
      <formula>AND($D52&lt;9,$C52&gt;0)</formula>
    </cfRule>
  </conditionalFormatting>
  <conditionalFormatting sqref="F52 H52">
    <cfRule type="expression" priority="31" dxfId="1005" stopIfTrue="1">
      <formula>AND($D52&lt;17,$C52&gt;0)</formula>
    </cfRule>
  </conditionalFormatting>
  <conditionalFormatting sqref="G60">
    <cfRule type="expression" priority="30" dxfId="1005" stopIfTrue="1">
      <formula>AND($D60&lt;9,$C60&gt;0)</formula>
    </cfRule>
  </conditionalFormatting>
  <conditionalFormatting sqref="F60 H60">
    <cfRule type="expression" priority="29" dxfId="1005" stopIfTrue="1">
      <formula>AND($D60&lt;17,$C60&gt;0)</formula>
    </cfRule>
  </conditionalFormatting>
  <conditionalFormatting sqref="G64">
    <cfRule type="expression" priority="28" dxfId="1005" stopIfTrue="1">
      <formula>AND($D64&lt;9,$C64&gt;0)</formula>
    </cfRule>
  </conditionalFormatting>
  <conditionalFormatting sqref="F64 H64">
    <cfRule type="expression" priority="27" dxfId="1005" stopIfTrue="1">
      <formula>AND($D64&lt;17,$C64&gt;0)</formula>
    </cfRule>
  </conditionalFormatting>
  <conditionalFormatting sqref="G68">
    <cfRule type="expression" priority="26" dxfId="1005" stopIfTrue="1">
      <formula>AND($D68&lt;9,$C68&gt;0)</formula>
    </cfRule>
  </conditionalFormatting>
  <conditionalFormatting sqref="F68 H68">
    <cfRule type="expression" priority="25" dxfId="1005" stopIfTrue="1">
      <formula>AND($D68&lt;17,$C68&gt;0)</formula>
    </cfRule>
  </conditionalFormatting>
  <conditionalFormatting sqref="G75">
    <cfRule type="expression" priority="24" dxfId="1005" stopIfTrue="1">
      <formula>AND($D75&lt;9,$C75&gt;0)</formula>
    </cfRule>
  </conditionalFormatting>
  <conditionalFormatting sqref="F75 H75">
    <cfRule type="expression" priority="23" dxfId="1005" stopIfTrue="1">
      <formula>AND($D75&lt;17,$C75&gt;0)</formula>
    </cfRule>
  </conditionalFormatting>
  <conditionalFormatting sqref="G79">
    <cfRule type="expression" priority="22" dxfId="1005" stopIfTrue="1">
      <formula>AND($D79&lt;9,$C79&gt;0)</formula>
    </cfRule>
  </conditionalFormatting>
  <conditionalFormatting sqref="F79 H79">
    <cfRule type="expression" priority="21" dxfId="1005" stopIfTrue="1">
      <formula>AND($D79&lt;17,$C79&gt;0)</formula>
    </cfRule>
  </conditionalFormatting>
  <conditionalFormatting sqref="G83">
    <cfRule type="expression" priority="20" dxfId="1005" stopIfTrue="1">
      <formula>AND($D83&lt;9,$C83&gt;0)</formula>
    </cfRule>
  </conditionalFormatting>
  <conditionalFormatting sqref="F83 H83">
    <cfRule type="expression" priority="19" dxfId="1005" stopIfTrue="1">
      <formula>AND($D83&lt;17,$C83&gt;0)</formula>
    </cfRule>
  </conditionalFormatting>
  <conditionalFormatting sqref="G87">
    <cfRule type="expression" priority="18" dxfId="1005" stopIfTrue="1">
      <formula>AND($D87&lt;9,$C87&gt;0)</formula>
    </cfRule>
  </conditionalFormatting>
  <conditionalFormatting sqref="F87 H87">
    <cfRule type="expression" priority="17" dxfId="1005" stopIfTrue="1">
      <formula>AND($D87&lt;17,$C87&gt;0)</formula>
    </cfRule>
  </conditionalFormatting>
  <conditionalFormatting sqref="G91">
    <cfRule type="expression" priority="16" dxfId="1005" stopIfTrue="1">
      <formula>AND($D91&lt;9,$C91&gt;0)</formula>
    </cfRule>
  </conditionalFormatting>
  <conditionalFormatting sqref="F91 H91">
    <cfRule type="expression" priority="15" dxfId="1005" stopIfTrue="1">
      <formula>AND($D91&lt;17,$C91&gt;0)</formula>
    </cfRule>
  </conditionalFormatting>
  <conditionalFormatting sqref="G95">
    <cfRule type="expression" priority="14" dxfId="1005" stopIfTrue="1">
      <formula>AND($D95&lt;9,$C95&gt;0)</formula>
    </cfRule>
  </conditionalFormatting>
  <conditionalFormatting sqref="F95 H95">
    <cfRule type="expression" priority="13" dxfId="1005" stopIfTrue="1">
      <formula>AND($D95&lt;17,$C95&gt;0)</formula>
    </cfRule>
  </conditionalFormatting>
  <conditionalFormatting sqref="G99">
    <cfRule type="expression" priority="12" dxfId="1005" stopIfTrue="1">
      <formula>AND($D99&lt;9,$C99&gt;0)</formula>
    </cfRule>
  </conditionalFormatting>
  <conditionalFormatting sqref="F99 H99">
    <cfRule type="expression" priority="11" dxfId="1005" stopIfTrue="1">
      <formula>AND($D99&lt;17,$C99&gt;0)</formula>
    </cfRule>
  </conditionalFormatting>
  <conditionalFormatting sqref="G107">
    <cfRule type="expression" priority="10" dxfId="1005" stopIfTrue="1">
      <formula>AND($D107&lt;9,$C107&gt;0)</formula>
    </cfRule>
  </conditionalFormatting>
  <conditionalFormatting sqref="F107 H107">
    <cfRule type="expression" priority="9" dxfId="1005" stopIfTrue="1">
      <formula>AND($D107&lt;17,$C107&gt;0)</formula>
    </cfRule>
  </conditionalFormatting>
  <conditionalFormatting sqref="G111">
    <cfRule type="expression" priority="8" dxfId="1005" stopIfTrue="1">
      <formula>AND($D111&lt;9,$C111&gt;0)</formula>
    </cfRule>
  </conditionalFormatting>
  <conditionalFormatting sqref="F111 H111">
    <cfRule type="expression" priority="7" dxfId="1005" stopIfTrue="1">
      <formula>AND($D111&lt;17,$C111&gt;0)</formula>
    </cfRule>
  </conditionalFormatting>
  <conditionalFormatting sqref="G115">
    <cfRule type="expression" priority="6" dxfId="1005" stopIfTrue="1">
      <formula>AND($D115&lt;9,$C115&gt;0)</formula>
    </cfRule>
  </conditionalFormatting>
  <conditionalFormatting sqref="F115 H115">
    <cfRule type="expression" priority="5" dxfId="1005" stopIfTrue="1">
      <formula>AND($D115&lt;17,$C115&gt;0)</formula>
    </cfRule>
  </conditionalFormatting>
  <conditionalFormatting sqref="G127">
    <cfRule type="expression" priority="4" dxfId="1005" stopIfTrue="1">
      <formula>AND($D127&lt;9,$C127&gt;0)</formula>
    </cfRule>
  </conditionalFormatting>
  <conditionalFormatting sqref="F127 H127">
    <cfRule type="expression" priority="3" dxfId="1005" stopIfTrue="1">
      <formula>AND($D127&lt;17,$C127&gt;0)</formula>
    </cfRule>
  </conditionalFormatting>
  <conditionalFormatting sqref="G131">
    <cfRule type="expression" priority="2" dxfId="1005" stopIfTrue="1">
      <formula>AND($D131&lt;9,$C131&gt;0)</formula>
    </cfRule>
  </conditionalFormatting>
  <conditionalFormatting sqref="F131 H131">
    <cfRule type="expression" priority="1" dxfId="1005" stopIfTrue="1">
      <formula>AND($D131&lt;17,$C131&gt;0)</formula>
    </cfRule>
  </conditionalFormatting>
  <dataValidations count="1">
    <dataValidation type="list" allowBlank="1" showInputMessage="1" sqref="L60:L61 L12:L13 N20 L75:L76 L28:L29 L44:L45 N52 N68 N38:N39 N132 N101:N102 N83 L123:L124 L107:L108 L91:L92 N115">
      <formula1>$T$6:$T$24</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T160"/>
  <sheetViews>
    <sheetView showGridLines="0" zoomScale="140" zoomScaleNormal="140" zoomScalePageLayoutView="0" workbookViewId="0" topLeftCell="A1">
      <selection activeCell="M7" sqref="M7"/>
    </sheetView>
  </sheetViews>
  <sheetFormatPr defaultColWidth="9.00390625" defaultRowHeight="15.75"/>
  <cols>
    <col min="1" max="1" width="2.50390625" style="77" customWidth="1"/>
    <col min="2" max="3" width="2.625" style="77" customWidth="1"/>
    <col min="4" max="4" width="0.37109375" style="77" customWidth="1"/>
    <col min="5" max="5" width="7.125" style="77" customWidth="1"/>
    <col min="6" max="6" width="12.75390625" style="77" customWidth="1"/>
    <col min="7" max="7" width="2.375" style="77" customWidth="1"/>
    <col min="8" max="8" width="4.875" style="77" customWidth="1"/>
    <col min="9" max="9" width="0.37109375" style="79" customWidth="1"/>
    <col min="10" max="10" width="6.75390625" style="77" customWidth="1"/>
    <col min="11" max="11" width="6.75390625" style="79" customWidth="1"/>
    <col min="12" max="12" width="6.75390625" style="77" customWidth="1"/>
    <col min="13" max="13" width="6.75390625" style="80" customWidth="1"/>
    <col min="14" max="14" width="6.75390625" style="77" customWidth="1"/>
    <col min="15" max="15" width="6.75390625" style="79" customWidth="1"/>
    <col min="16" max="16" width="6.75390625" style="77" customWidth="1"/>
    <col min="17" max="17" width="6.75390625" style="80" customWidth="1"/>
    <col min="18" max="18" width="0" style="77" hidden="1" customWidth="1"/>
    <col min="19" max="19" width="7.625" style="77" customWidth="1"/>
    <col min="20" max="20" width="8.00390625" style="77" hidden="1" customWidth="1"/>
    <col min="21" max="16384" width="9.00390625" style="77" customWidth="1"/>
  </cols>
  <sheetData>
    <row r="1" spans="1:16" s="1" customFormat="1" ht="23.25" customHeight="1">
      <c r="A1" s="200" t="s">
        <v>189</v>
      </c>
      <c r="B1" s="200"/>
      <c r="C1" s="200"/>
      <c r="D1" s="200"/>
      <c r="E1" s="200"/>
      <c r="F1" s="200"/>
      <c r="G1" s="200"/>
      <c r="H1" s="200"/>
      <c r="I1" s="200"/>
      <c r="J1" s="200"/>
      <c r="K1" s="200"/>
      <c r="L1" s="200"/>
      <c r="M1" s="200"/>
      <c r="N1" s="200"/>
      <c r="O1" s="200"/>
      <c r="P1" s="200"/>
    </row>
    <row r="2" spans="1:17" s="6" customFormat="1" ht="11.25"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12</v>
      </c>
      <c r="M4" s="16"/>
      <c r="N4" s="14" t="s">
        <v>13</v>
      </c>
      <c r="O4" s="16"/>
      <c r="P4" s="14" t="s">
        <v>14</v>
      </c>
      <c r="Q4" s="5"/>
    </row>
    <row r="5" spans="1:17" s="17" customFormat="1" ht="2.25" customHeight="1" thickBot="1">
      <c r="A5" s="18"/>
      <c r="B5" s="19"/>
      <c r="C5" s="20"/>
      <c r="D5" s="19"/>
      <c r="E5" s="21"/>
      <c r="F5" s="21"/>
      <c r="G5" s="22"/>
      <c r="H5" s="21"/>
      <c r="I5" s="23"/>
      <c r="J5" s="19"/>
      <c r="K5" s="23"/>
      <c r="L5" s="19"/>
      <c r="M5" s="23"/>
      <c r="N5" s="19"/>
      <c r="O5" s="23"/>
      <c r="P5" s="19"/>
      <c r="Q5" s="24"/>
    </row>
    <row r="6" spans="1:20" s="1" customFormat="1" ht="13.5" customHeight="1">
      <c r="A6" s="25">
        <v>1</v>
      </c>
      <c r="B6" s="26">
        <v>1</v>
      </c>
      <c r="C6" s="26">
        <v>2</v>
      </c>
      <c r="D6" s="27"/>
      <c r="E6" s="28" t="s">
        <v>188</v>
      </c>
      <c r="F6" s="157">
        <f>IF($D6="","",VLOOKUP($D6,'[8]男單65'!$A$8:$P$38,3))</f>
      </c>
      <c r="G6" s="157"/>
      <c r="H6" s="26" t="s">
        <v>64</v>
      </c>
      <c r="I6" s="29"/>
      <c r="J6" s="30"/>
      <c r="K6" s="30"/>
      <c r="L6" s="30"/>
      <c r="M6" s="31" t="s">
        <v>197</v>
      </c>
      <c r="N6" s="32"/>
      <c r="O6" s="33"/>
      <c r="P6" s="34"/>
      <c r="Q6" s="35"/>
      <c r="R6" s="36"/>
      <c r="T6" s="37" t="e">
        <f>#REF!</f>
        <v>#REF!</v>
      </c>
    </row>
    <row r="7" spans="1:20" s="1" customFormat="1" ht="13.5" customHeight="1">
      <c r="A7" s="25"/>
      <c r="B7" s="38"/>
      <c r="C7" s="38"/>
      <c r="D7" s="38"/>
      <c r="E7" s="39"/>
      <c r="F7" s="39" t="s">
        <v>421</v>
      </c>
      <c r="G7" s="39"/>
      <c r="H7" s="39"/>
      <c r="I7" s="40"/>
      <c r="J7" s="41">
        <f>UPPER(IF(OR(I7="a",I7="as"),E6,IF(OR(I7="b",I7="bs"),E8,)))</f>
      </c>
      <c r="K7" s="41"/>
      <c r="L7" s="30"/>
      <c r="M7" s="31" t="s">
        <v>162</v>
      </c>
      <c r="N7" s="32"/>
      <c r="O7" s="33"/>
      <c r="P7" s="34"/>
      <c r="Q7" s="35"/>
      <c r="R7" s="36"/>
      <c r="T7" s="42" t="e">
        <f>#REF!</f>
        <v>#REF!</v>
      </c>
    </row>
    <row r="8" spans="1:20" s="1" customFormat="1" ht="13.5" customHeight="1">
      <c r="A8" s="25">
        <v>2</v>
      </c>
      <c r="B8" s="26">
        <f>IF($D8="","",VLOOKUP($D8,'[8]男單65'!$A$8:$P$38,15))</f>
      </c>
      <c r="C8" s="26">
        <f>IF($D8="","",VLOOKUP($D8,'[8]男單65'!$A$8:$P$38,16))</f>
      </c>
      <c r="D8" s="27"/>
      <c r="E8" s="28" t="s">
        <v>186</v>
      </c>
      <c r="F8" s="26">
        <f>IF($D8="","",VLOOKUP($D8,'[8]男單65'!$A$8:$P$38,3))</f>
      </c>
      <c r="G8" s="26"/>
      <c r="H8" s="26" t="s">
        <v>58</v>
      </c>
      <c r="I8" s="29"/>
      <c r="J8" s="45"/>
      <c r="K8" s="46"/>
      <c r="L8" s="30"/>
      <c r="M8" s="30"/>
      <c r="N8" s="32"/>
      <c r="O8" s="33"/>
      <c r="P8" s="34"/>
      <c r="Q8" s="35"/>
      <c r="R8" s="36"/>
      <c r="T8" s="42" t="e">
        <f>#REF!</f>
        <v>#REF!</v>
      </c>
    </row>
    <row r="9" spans="1:20" s="1" customFormat="1" ht="6" customHeight="1">
      <c r="A9" s="25"/>
      <c r="B9" s="38"/>
      <c r="C9" s="38"/>
      <c r="D9" s="47"/>
      <c r="E9" s="48"/>
      <c r="F9" s="30"/>
      <c r="G9" s="49"/>
      <c r="H9" s="30"/>
      <c r="I9" s="50"/>
      <c r="J9" s="193" t="s">
        <v>444</v>
      </c>
      <c r="K9" s="194"/>
      <c r="L9" s="41">
        <f>UPPER(IF(OR(K9="a",K9="as"),J7,IF(OR(K9="b",K9="bs"),J11,)))</f>
      </c>
      <c r="M9" s="51"/>
      <c r="N9" s="52"/>
      <c r="O9" s="52"/>
      <c r="P9" s="34"/>
      <c r="Q9" s="35"/>
      <c r="R9" s="36"/>
      <c r="T9" s="42" t="e">
        <f>#REF!</f>
        <v>#REF!</v>
      </c>
    </row>
    <row r="10" spans="1:20" s="1" customFormat="1" ht="13.5" customHeight="1">
      <c r="A10" s="25">
        <v>3</v>
      </c>
      <c r="B10" s="26"/>
      <c r="C10" s="26">
        <v>18</v>
      </c>
      <c r="D10" s="27">
        <v>20</v>
      </c>
      <c r="E10" s="28" t="str">
        <f>UPPER(IF($D10="","",VLOOKUP($D10,'[8]男單65'!$A$8:$P$38,2)))</f>
        <v>程明振</v>
      </c>
      <c r="F10" s="26"/>
      <c r="G10" s="26"/>
      <c r="H10" s="26" t="str">
        <f>IF($D10="","",VLOOKUP($D10,'[8]男單65'!$A$8:$P$38,4))</f>
        <v>桃園市</v>
      </c>
      <c r="I10" s="29"/>
      <c r="J10" s="193"/>
      <c r="K10" s="194"/>
      <c r="L10" s="45"/>
      <c r="M10" s="53"/>
      <c r="N10" s="52"/>
      <c r="O10" s="52"/>
      <c r="P10" s="34"/>
      <c r="Q10" s="35"/>
      <c r="R10" s="36"/>
      <c r="T10" s="42" t="e">
        <f>#REF!</f>
        <v>#REF!</v>
      </c>
    </row>
    <row r="11" spans="1:20" s="1" customFormat="1" ht="13.5" customHeight="1">
      <c r="A11" s="25" t="s">
        <v>185</v>
      </c>
      <c r="B11" s="26"/>
      <c r="C11" s="26"/>
      <c r="D11" s="27">
        <v>30</v>
      </c>
      <c r="E11" s="28" t="str">
        <f>UPPER(IF($D11="","",VLOOKUP($D11,'[8]男單65'!$A$8:$P$38,2)))</f>
        <v>江明暘</v>
      </c>
      <c r="F11" s="39" t="s">
        <v>422</v>
      </c>
      <c r="G11" s="39"/>
      <c r="H11" s="83" t="s">
        <v>171</v>
      </c>
      <c r="I11" s="76"/>
      <c r="J11" s="41">
        <f>UPPER(IF(OR(I11="a",I11="as"),E10,IF(OR(I11="b",I11="bs"),E12,)))</f>
      </c>
      <c r="K11" s="54"/>
      <c r="L11" s="55"/>
      <c r="M11" s="56"/>
      <c r="N11" s="52"/>
      <c r="O11" s="52"/>
      <c r="P11" s="34"/>
      <c r="Q11" s="35"/>
      <c r="R11" s="36"/>
      <c r="T11" s="42" t="e">
        <f>#REF!</f>
        <v>#REF!</v>
      </c>
    </row>
    <row r="12" spans="1:20" s="1" customFormat="1" ht="13.5" customHeight="1">
      <c r="A12" s="25">
        <v>4</v>
      </c>
      <c r="B12" s="26"/>
      <c r="C12" s="26">
        <v>18</v>
      </c>
      <c r="D12" s="27">
        <v>14</v>
      </c>
      <c r="E12" s="28" t="str">
        <f>UPPER(IF($D12="","",VLOOKUP($D12,'[8]男單65'!$A$8:$P$38,2)))</f>
        <v>黃瑞添</v>
      </c>
      <c r="F12" s="151" t="s">
        <v>423</v>
      </c>
      <c r="G12" s="160"/>
      <c r="H12" s="26" t="s">
        <v>182</v>
      </c>
      <c r="I12" s="44"/>
      <c r="J12" s="45"/>
      <c r="K12" s="30"/>
      <c r="L12" s="193" t="s">
        <v>452</v>
      </c>
      <c r="M12" s="194"/>
      <c r="N12" s="52"/>
      <c r="O12" s="52"/>
      <c r="P12" s="34"/>
      <c r="Q12" s="35"/>
      <c r="R12" s="36"/>
      <c r="T12" s="42" t="e">
        <f>#REF!</f>
        <v>#REF!</v>
      </c>
    </row>
    <row r="13" spans="1:20" s="1" customFormat="1" ht="6" customHeight="1">
      <c r="A13" s="25"/>
      <c r="B13" s="38"/>
      <c r="C13" s="38"/>
      <c r="D13" s="47"/>
      <c r="E13" s="48"/>
      <c r="F13" s="30"/>
      <c r="G13" s="49"/>
      <c r="H13" s="30"/>
      <c r="I13" s="50"/>
      <c r="J13" s="30"/>
      <c r="K13" s="30"/>
      <c r="L13" s="193"/>
      <c r="M13" s="194"/>
      <c r="N13" s="41">
        <f>UPPER(IF(OR(M13="a",M13="as"),L9,IF(OR(M13="b",M13="bs"),L17,)))</f>
      </c>
      <c r="O13" s="51"/>
      <c r="P13" s="34"/>
      <c r="Q13" s="35"/>
      <c r="R13" s="36"/>
      <c r="T13" s="42" t="e">
        <f>#REF!</f>
        <v>#REF!</v>
      </c>
    </row>
    <row r="14" spans="1:20" s="1" customFormat="1" ht="13.5" customHeight="1">
      <c r="A14" s="25">
        <v>5</v>
      </c>
      <c r="B14" s="26"/>
      <c r="C14" s="26"/>
      <c r="D14" s="27">
        <v>28</v>
      </c>
      <c r="E14" s="28" t="str">
        <f>UPPER(IF($D14="","",VLOOKUP($D14,'[8]男單65'!$A$8:$P$38,2)))</f>
        <v>黃木權</v>
      </c>
      <c r="F14" s="26"/>
      <c r="G14" s="26"/>
      <c r="H14" s="26" t="str">
        <f>IF($D14="","",VLOOKUP($D14,'[8]男單65'!$A$8:$P$38,4))</f>
        <v>台中市</v>
      </c>
      <c r="I14" s="57"/>
      <c r="J14" s="30"/>
      <c r="K14" s="30"/>
      <c r="L14" s="193"/>
      <c r="M14" s="194"/>
      <c r="N14" s="45"/>
      <c r="O14" s="58"/>
      <c r="P14" s="32"/>
      <c r="Q14" s="33"/>
      <c r="R14" s="36"/>
      <c r="T14" s="42" t="e">
        <f>#REF!</f>
        <v>#REF!</v>
      </c>
    </row>
    <row r="15" spans="1:20" s="1" customFormat="1" ht="13.5" customHeight="1" thickBot="1">
      <c r="A15" s="25" t="s">
        <v>184</v>
      </c>
      <c r="B15" s="26"/>
      <c r="C15" s="26">
        <f>IF($D15="","",VLOOKUP($D15,'[8]男單65'!$A$8:$P$38,16))</f>
      </c>
      <c r="D15" s="27"/>
      <c r="E15" s="28" t="s">
        <v>183</v>
      </c>
      <c r="F15" s="39" t="s">
        <v>424</v>
      </c>
      <c r="G15" s="39"/>
      <c r="H15" s="83" t="s">
        <v>171</v>
      </c>
      <c r="I15" s="76"/>
      <c r="J15" s="41">
        <f>UPPER(IF(OR(I15="a",I15="as"),E14,IF(OR(I15="b",I15="bs"),E16,)))</f>
      </c>
      <c r="K15" s="41"/>
      <c r="L15" s="30"/>
      <c r="M15" s="56"/>
      <c r="N15" s="59"/>
      <c r="O15" s="58"/>
      <c r="P15" s="32"/>
      <c r="Q15" s="33"/>
      <c r="R15" s="36"/>
      <c r="T15" s="60" t="e">
        <f>#REF!</f>
        <v>#REF!</v>
      </c>
    </row>
    <row r="16" spans="1:18" s="1" customFormat="1" ht="13.5" customHeight="1">
      <c r="A16" s="25">
        <v>6</v>
      </c>
      <c r="B16" s="26"/>
      <c r="C16" s="26">
        <v>12</v>
      </c>
      <c r="D16" s="27">
        <v>10</v>
      </c>
      <c r="E16" s="28" t="str">
        <f>UPPER(IF($D16="","",VLOOKUP($D16,'[8]男單65'!$A$8:$P$38,2)))</f>
        <v>謝德亮</v>
      </c>
      <c r="F16" s="151" t="s">
        <v>425</v>
      </c>
      <c r="G16" s="160"/>
      <c r="H16" s="26" t="s">
        <v>182</v>
      </c>
      <c r="I16" s="44"/>
      <c r="J16" s="195" t="s">
        <v>445</v>
      </c>
      <c r="K16" s="196"/>
      <c r="L16" s="30"/>
      <c r="M16" s="56"/>
      <c r="N16" s="59"/>
      <c r="O16" s="58"/>
      <c r="P16" s="32"/>
      <c r="Q16" s="33"/>
      <c r="R16" s="36"/>
    </row>
    <row r="17" spans="1:18" s="1" customFormat="1" ht="6" customHeight="1">
      <c r="A17" s="25"/>
      <c r="B17" s="38"/>
      <c r="C17" s="38"/>
      <c r="D17" s="47"/>
      <c r="E17" s="48"/>
      <c r="F17" s="30"/>
      <c r="G17" s="49"/>
      <c r="H17" s="30"/>
      <c r="I17" s="50"/>
      <c r="J17" s="193"/>
      <c r="K17" s="194"/>
      <c r="L17" s="41">
        <f>UPPER(IF(OR(K17="a",K17="as"),J15,IF(OR(K17="b",K17="bs"),J19,)))</f>
      </c>
      <c r="M17" s="62"/>
      <c r="N17" s="59"/>
      <c r="O17" s="58"/>
      <c r="P17" s="32"/>
      <c r="Q17" s="33"/>
      <c r="R17" s="36"/>
    </row>
    <row r="18" spans="1:18" s="1" customFormat="1" ht="13.5" customHeight="1">
      <c r="A18" s="25">
        <v>7</v>
      </c>
      <c r="B18" s="26">
        <f>IF($D18="","",VLOOKUP($D18,'[8]男單65'!$A$8:$P$38,15))</f>
      </c>
      <c r="C18" s="26">
        <f>IF($D18="","",VLOOKUP($D18,'[8]男單65'!$A$8:$P$38,16))</f>
      </c>
      <c r="D18" s="27"/>
      <c r="E18" s="28" t="s">
        <v>181</v>
      </c>
      <c r="F18" s="26"/>
      <c r="G18" s="26"/>
      <c r="H18" s="26" t="s">
        <v>180</v>
      </c>
      <c r="I18" s="29"/>
      <c r="J18" s="193"/>
      <c r="K18" s="194"/>
      <c r="L18" s="45"/>
      <c r="M18" s="52"/>
      <c r="N18" s="59"/>
      <c r="O18" s="58"/>
      <c r="P18" s="32"/>
      <c r="Q18" s="33"/>
      <c r="R18" s="36"/>
    </row>
    <row r="19" spans="1:18" s="1" customFormat="1" ht="13.5" customHeight="1">
      <c r="A19" s="25"/>
      <c r="B19" s="38"/>
      <c r="C19" s="38"/>
      <c r="D19" s="38"/>
      <c r="E19" s="39"/>
      <c r="F19" s="39" t="s">
        <v>426</v>
      </c>
      <c r="G19" s="39"/>
      <c r="H19" s="39"/>
      <c r="I19" s="40"/>
      <c r="J19" s="198"/>
      <c r="K19" s="199"/>
      <c r="L19" s="55"/>
      <c r="M19" s="52"/>
      <c r="N19" s="59"/>
      <c r="O19" s="58"/>
      <c r="P19" s="32"/>
      <c r="Q19" s="33"/>
      <c r="R19" s="36"/>
    </row>
    <row r="20" spans="1:18" s="1" customFormat="1" ht="13.5" customHeight="1">
      <c r="A20" s="25">
        <v>8</v>
      </c>
      <c r="B20" s="26">
        <v>6</v>
      </c>
      <c r="C20" s="26">
        <v>5</v>
      </c>
      <c r="D20" s="27">
        <v>6</v>
      </c>
      <c r="E20" s="28" t="str">
        <f>UPPER(IF($D20="","",VLOOKUP($D20,'[8]男單65'!$A$8:$P$38,2)))</f>
        <v>顏榮洲</v>
      </c>
      <c r="F20" s="26"/>
      <c r="G20" s="26"/>
      <c r="H20" s="26" t="str">
        <f>IF($D20="","",VLOOKUP($D20,'[8]男單65'!$A$8:$P$38,4))</f>
        <v>台中市</v>
      </c>
      <c r="I20" s="29"/>
      <c r="J20" s="45"/>
      <c r="K20" s="30"/>
      <c r="L20" s="55"/>
      <c r="M20" s="52"/>
      <c r="N20" s="193" t="s">
        <v>456</v>
      </c>
      <c r="O20" s="194"/>
      <c r="P20" s="32"/>
      <c r="Q20" s="33"/>
      <c r="R20" s="36"/>
    </row>
    <row r="21" spans="1:18" s="1" customFormat="1" ht="6" customHeight="1">
      <c r="A21" s="25"/>
      <c r="B21" s="38"/>
      <c r="C21" s="38"/>
      <c r="D21" s="38"/>
      <c r="E21" s="48"/>
      <c r="F21" s="159"/>
      <c r="G21" s="158"/>
      <c r="H21" s="30"/>
      <c r="I21" s="50"/>
      <c r="J21" s="30"/>
      <c r="K21" s="30"/>
      <c r="L21" s="55"/>
      <c r="M21" s="63"/>
      <c r="N21" s="193"/>
      <c r="O21" s="194"/>
      <c r="P21" s="41">
        <f>UPPER(IF(OR(O21="a",O21="as"),N13,IF(OR(O21="b",O21="bs"),N29,)))</f>
      </c>
      <c r="Q21" s="64"/>
      <c r="R21" s="36"/>
    </row>
    <row r="22" spans="1:18" s="1" customFormat="1" ht="13.5" customHeight="1">
      <c r="A22" s="25">
        <v>9</v>
      </c>
      <c r="B22" s="26">
        <v>3</v>
      </c>
      <c r="C22" s="26">
        <v>5</v>
      </c>
      <c r="D22" s="27">
        <v>3</v>
      </c>
      <c r="E22" s="28" t="str">
        <f>UPPER(IF($D22="","",VLOOKUP($D22,'[8]男單65'!$A$8:$P$38,2)))</f>
        <v>張殷嘉</v>
      </c>
      <c r="F22" s="157"/>
      <c r="G22" s="157"/>
      <c r="H22" s="26" t="str">
        <f>IF($D22="","",VLOOKUP($D22,'[8]男單65'!$A$8:$P$38,4))</f>
        <v>高雄市</v>
      </c>
      <c r="I22" s="29"/>
      <c r="J22" s="30"/>
      <c r="K22" s="30"/>
      <c r="L22" s="30"/>
      <c r="M22" s="52"/>
      <c r="N22" s="193"/>
      <c r="O22" s="194"/>
      <c r="P22" s="45"/>
      <c r="Q22" s="58"/>
      <c r="R22" s="36"/>
    </row>
    <row r="23" spans="1:18" s="1" customFormat="1" ht="13.5" customHeight="1">
      <c r="A23" s="25"/>
      <c r="B23" s="38"/>
      <c r="C23" s="38"/>
      <c r="D23" s="38"/>
      <c r="E23" s="39"/>
      <c r="F23" s="39" t="s">
        <v>427</v>
      </c>
      <c r="G23" s="39"/>
      <c r="H23" s="39"/>
      <c r="I23" s="40"/>
      <c r="J23" s="41">
        <f>UPPER(IF(OR(I23="a",I23="as"),E22,IF(OR(I23="b",I23="bs"),E24,)))</f>
      </c>
      <c r="K23" s="41"/>
      <c r="L23" s="30"/>
      <c r="M23" s="52"/>
      <c r="N23" s="32"/>
      <c r="O23" s="58"/>
      <c r="P23" s="32"/>
      <c r="Q23" s="58"/>
      <c r="R23" s="36"/>
    </row>
    <row r="24" spans="1:18" s="1" customFormat="1" ht="13.5" customHeight="1">
      <c r="A24" s="25">
        <v>10</v>
      </c>
      <c r="B24" s="26">
        <f>IF($D24="","",VLOOKUP($D24,'[8]男單65'!$A$8:$P$38,15))</f>
      </c>
      <c r="C24" s="26">
        <f>IF($D24="","",VLOOKUP($D24,'[8]男單65'!$A$8:$P$38,16))</f>
      </c>
      <c r="D24" s="27"/>
      <c r="E24" s="28" t="s">
        <v>179</v>
      </c>
      <c r="F24" s="26"/>
      <c r="G24" s="26"/>
      <c r="H24" s="26" t="s">
        <v>150</v>
      </c>
      <c r="I24" s="29"/>
      <c r="J24" s="45"/>
      <c r="K24" s="46"/>
      <c r="L24" s="30"/>
      <c r="M24" s="52"/>
      <c r="N24" s="32"/>
      <c r="O24" s="58"/>
      <c r="P24" s="32"/>
      <c r="Q24" s="58"/>
      <c r="R24" s="36"/>
    </row>
    <row r="25" spans="1:18" s="1" customFormat="1" ht="6" customHeight="1">
      <c r="A25" s="25"/>
      <c r="B25" s="38"/>
      <c r="C25" s="38"/>
      <c r="D25" s="47"/>
      <c r="E25" s="48"/>
      <c r="F25" s="30"/>
      <c r="G25" s="49"/>
      <c r="H25" s="30"/>
      <c r="I25" s="50"/>
      <c r="J25" s="193" t="s">
        <v>446</v>
      </c>
      <c r="K25" s="194"/>
      <c r="L25" s="41">
        <f>UPPER(IF(OR(K25="a",K25="as"),J23,IF(OR(K25="b",K25="bs"),J27,)))</f>
      </c>
      <c r="M25" s="51"/>
      <c r="N25" s="32"/>
      <c r="O25" s="58"/>
      <c r="P25" s="32"/>
      <c r="Q25" s="58"/>
      <c r="R25" s="36"/>
    </row>
    <row r="26" spans="1:18" s="1" customFormat="1" ht="13.5" customHeight="1">
      <c r="A26" s="25">
        <v>11</v>
      </c>
      <c r="B26" s="26"/>
      <c r="C26" s="26"/>
      <c r="D26" s="27">
        <v>25</v>
      </c>
      <c r="E26" s="28" t="str">
        <f>UPPER(IF($D26="","",VLOOKUP($D26,'[8]男單65'!$A$8:$P$38,2)))</f>
        <v>胡昌智</v>
      </c>
      <c r="F26" s="26"/>
      <c r="G26" s="83"/>
      <c r="H26" s="83" t="str">
        <f>IF($D26="","",VLOOKUP($D26,'[8]男單65'!$A$8:$P$38,4))</f>
        <v>台中市</v>
      </c>
      <c r="I26" s="161"/>
      <c r="J26" s="193"/>
      <c r="K26" s="194"/>
      <c r="L26" s="45"/>
      <c r="M26" s="53"/>
      <c r="N26" s="32"/>
      <c r="O26" s="58"/>
      <c r="P26" s="32"/>
      <c r="Q26" s="58"/>
      <c r="R26" s="36"/>
    </row>
    <row r="27" spans="1:18" s="1" customFormat="1" ht="13.5" customHeight="1">
      <c r="A27" s="25" t="s">
        <v>178</v>
      </c>
      <c r="B27" s="26"/>
      <c r="C27" s="26">
        <v>18</v>
      </c>
      <c r="D27" s="27">
        <v>17</v>
      </c>
      <c r="E27" s="28" t="str">
        <f>UPPER(IF($D27="","",VLOOKUP($D27,'[8]男單65'!$A$8:$P$38,2)))</f>
        <v>陳明亮</v>
      </c>
      <c r="F27" s="43" t="s">
        <v>434</v>
      </c>
      <c r="G27" s="106"/>
      <c r="H27" s="103" t="str">
        <f>IF($D27="","",VLOOKUP($D27,'[8]男單65'!$A$8:$P$38,4))</f>
        <v>苗栗市</v>
      </c>
      <c r="I27" s="104"/>
      <c r="J27" s="41">
        <f>UPPER(IF(OR(I27="a",I27="as"),E26,IF(OR(I27="b",I27="bs"),E28,)))</f>
      </c>
      <c r="K27" s="54"/>
      <c r="L27" s="55"/>
      <c r="M27" s="56"/>
      <c r="N27" s="32"/>
      <c r="O27" s="58"/>
      <c r="P27" s="32"/>
      <c r="Q27" s="58"/>
      <c r="R27" s="36"/>
    </row>
    <row r="28" spans="1:18" s="1" customFormat="1" ht="13.5" customHeight="1">
      <c r="A28" s="25">
        <v>12</v>
      </c>
      <c r="B28" s="26"/>
      <c r="C28" s="26"/>
      <c r="D28" s="27">
        <v>31</v>
      </c>
      <c r="E28" s="28" t="str">
        <f>UPPER(IF($D28="","",VLOOKUP($D28,'[8]男單65'!$A$8:$P$38,2)))</f>
        <v>劉玉德</v>
      </c>
      <c r="F28" s="43" t="s">
        <v>435</v>
      </c>
      <c r="G28" s="43"/>
      <c r="H28" s="26" t="s">
        <v>167</v>
      </c>
      <c r="I28" s="44"/>
      <c r="J28" s="45"/>
      <c r="K28" s="30"/>
      <c r="L28" s="193" t="s">
        <v>453</v>
      </c>
      <c r="M28" s="194"/>
      <c r="N28" s="32"/>
      <c r="O28" s="58"/>
      <c r="P28" s="32"/>
      <c r="Q28" s="58"/>
      <c r="R28" s="36"/>
    </row>
    <row r="29" spans="1:18" s="1" customFormat="1" ht="6" customHeight="1">
      <c r="A29" s="25"/>
      <c r="B29" s="38"/>
      <c r="C29" s="38"/>
      <c r="D29" s="47"/>
      <c r="E29" s="48"/>
      <c r="F29" s="30"/>
      <c r="G29" s="49"/>
      <c r="H29" s="30"/>
      <c r="I29" s="50"/>
      <c r="J29" s="30"/>
      <c r="K29" s="30"/>
      <c r="L29" s="193"/>
      <c r="M29" s="194"/>
      <c r="N29" s="41">
        <f>UPPER(IF(OR(M29="a",M29="as"),L25,IF(OR(M29="b",M29="bs"),L33,)))</f>
      </c>
      <c r="O29" s="69"/>
      <c r="P29" s="32"/>
      <c r="Q29" s="58"/>
      <c r="R29" s="36"/>
    </row>
    <row r="30" spans="1:18" s="1" customFormat="1" ht="13.5" customHeight="1">
      <c r="A30" s="25">
        <v>13</v>
      </c>
      <c r="B30" s="26">
        <f>IF($D30="","",VLOOKUP($D30,'[8]男單65'!$A$8:$P$38,15))</f>
      </c>
      <c r="C30" s="26">
        <f>IF($D30="","",VLOOKUP($D30,'[8]男單65'!$A$8:$P$38,16))</f>
      </c>
      <c r="D30" s="27"/>
      <c r="E30" s="28" t="s">
        <v>177</v>
      </c>
      <c r="F30" s="26">
        <f>IF($D30="","",VLOOKUP($D30,'[8]男單65'!$A$8:$P$38,3))</f>
      </c>
      <c r="G30" s="26"/>
      <c r="H30" s="26" t="s">
        <v>176</v>
      </c>
      <c r="I30" s="57"/>
      <c r="J30" s="30"/>
      <c r="K30" s="30"/>
      <c r="L30" s="193"/>
      <c r="M30" s="194"/>
      <c r="N30" s="45"/>
      <c r="O30" s="70"/>
      <c r="P30" s="32"/>
      <c r="Q30" s="58"/>
      <c r="R30" s="36"/>
    </row>
    <row r="31" spans="1:18" s="1" customFormat="1" ht="13.5" customHeight="1">
      <c r="A31" s="25" t="s">
        <v>175</v>
      </c>
      <c r="B31" s="26">
        <f>IF($D31="","",VLOOKUP($D31,'[8]男單65'!$A$8:$P$38,15))</f>
      </c>
      <c r="C31" s="26">
        <f>IF($D31="","",VLOOKUP($D31,'[8]男單65'!$A$8:$P$38,16))</f>
      </c>
      <c r="D31" s="27"/>
      <c r="E31" s="28" t="s">
        <v>174</v>
      </c>
      <c r="F31" s="43" t="s">
        <v>436</v>
      </c>
      <c r="G31" s="107"/>
      <c r="H31" s="103" t="s">
        <v>154</v>
      </c>
      <c r="I31" s="40"/>
      <c r="J31" s="41">
        <f>UPPER(IF(OR(I31="a",I31="as"),E30,IF(OR(I31="b",I31="bs"),E32,)))</f>
      </c>
      <c r="K31" s="41"/>
      <c r="L31" s="30"/>
      <c r="M31" s="56"/>
      <c r="N31" s="59"/>
      <c r="O31" s="70"/>
      <c r="P31" s="32"/>
      <c r="Q31" s="58"/>
      <c r="R31" s="36"/>
    </row>
    <row r="32" spans="1:18" s="1" customFormat="1" ht="13.5" customHeight="1">
      <c r="A32" s="25">
        <v>14</v>
      </c>
      <c r="B32" s="26"/>
      <c r="C32" s="26">
        <v>18</v>
      </c>
      <c r="D32" s="27">
        <v>11</v>
      </c>
      <c r="E32" s="28" t="str">
        <f>UPPER(IF($D32="","",VLOOKUP($D32,'[8]男單65'!$A$8:$P$38,2)))</f>
        <v>葉錦祥</v>
      </c>
      <c r="F32" s="43" t="s">
        <v>437</v>
      </c>
      <c r="G32" s="43"/>
      <c r="H32" s="26" t="s">
        <v>167</v>
      </c>
      <c r="I32" s="44"/>
      <c r="J32" s="45"/>
      <c r="K32" s="46"/>
      <c r="L32" s="30"/>
      <c r="M32" s="56"/>
      <c r="N32" s="59"/>
      <c r="O32" s="70"/>
      <c r="P32" s="32"/>
      <c r="Q32" s="58"/>
      <c r="R32" s="36"/>
    </row>
    <row r="33" spans="1:18" s="1" customFormat="1" ht="6" customHeight="1">
      <c r="A33" s="25"/>
      <c r="B33" s="38"/>
      <c r="C33" s="38"/>
      <c r="D33" s="47"/>
      <c r="E33" s="48"/>
      <c r="F33" s="30"/>
      <c r="G33" s="49"/>
      <c r="H33" s="30"/>
      <c r="I33" s="50"/>
      <c r="J33" s="193" t="s">
        <v>447</v>
      </c>
      <c r="K33" s="194"/>
      <c r="L33" s="41">
        <f>UPPER(IF(OR(K33="a",K33="as"),J31,IF(OR(K33="b",K33="bs"),J35,)))</f>
      </c>
      <c r="M33" s="62"/>
      <c r="N33" s="59"/>
      <c r="O33" s="70"/>
      <c r="P33" s="32"/>
      <c r="Q33" s="58"/>
      <c r="R33" s="36"/>
    </row>
    <row r="34" spans="1:18" s="1" customFormat="1" ht="13.5" customHeight="1">
      <c r="A34" s="25">
        <v>15</v>
      </c>
      <c r="B34" s="26"/>
      <c r="C34" s="26"/>
      <c r="D34" s="27">
        <v>32</v>
      </c>
      <c r="E34" s="28" t="str">
        <f>UPPER(IF($D34="","",VLOOKUP($D34,'[8]男單65'!$A$8:$P$38,2)))</f>
        <v>陳四平</v>
      </c>
      <c r="F34" s="26"/>
      <c r="G34" s="26"/>
      <c r="H34" s="26" t="str">
        <f>IF($D34="","",VLOOKUP($D34,'[8]男單65'!$A$8:$P$38,4))</f>
        <v>台中市</v>
      </c>
      <c r="I34" s="29"/>
      <c r="J34" s="193"/>
      <c r="K34" s="194"/>
      <c r="L34" s="45"/>
      <c r="M34" s="52"/>
      <c r="N34" s="59"/>
      <c r="O34" s="70"/>
      <c r="P34" s="32"/>
      <c r="Q34" s="58"/>
      <c r="R34" s="36"/>
    </row>
    <row r="35" spans="1:18" s="1" customFormat="1" ht="13.5" customHeight="1">
      <c r="A35" s="25"/>
      <c r="B35" s="38"/>
      <c r="C35" s="38"/>
      <c r="D35" s="38"/>
      <c r="E35" s="39"/>
      <c r="F35" s="39" t="s">
        <v>428</v>
      </c>
      <c r="G35" s="39"/>
      <c r="H35" s="39"/>
      <c r="I35" s="40"/>
      <c r="J35" s="41">
        <f>UPPER(IF(OR(I35="a",I35="as"),E34,IF(OR(I35="b",I35="bs"),E36,)))</f>
      </c>
      <c r="K35" s="54"/>
      <c r="L35" s="55"/>
      <c r="M35" s="52"/>
      <c r="N35" s="59"/>
      <c r="O35" s="70"/>
      <c r="P35" s="32"/>
      <c r="Q35" s="58"/>
      <c r="R35" s="36"/>
    </row>
    <row r="36" spans="1:18" s="1" customFormat="1" ht="13.5" customHeight="1">
      <c r="A36" s="25">
        <v>16</v>
      </c>
      <c r="B36" s="26">
        <v>7</v>
      </c>
      <c r="C36" s="26">
        <v>5</v>
      </c>
      <c r="D36" s="27">
        <v>7</v>
      </c>
      <c r="E36" s="28" t="str">
        <f>UPPER(IF($D36="","",VLOOKUP($D36,'[8]男單65'!$A$8:$P$38,2)))</f>
        <v>李孟賢</v>
      </c>
      <c r="F36" s="26"/>
      <c r="G36" s="26"/>
      <c r="H36" s="26" t="str">
        <f>IF($D36="","",VLOOKUP($D36,'[8]男單65'!$A$8:$P$38,4))</f>
        <v>高雄市</v>
      </c>
      <c r="I36" s="29"/>
      <c r="J36" s="45"/>
      <c r="K36" s="30"/>
      <c r="L36" s="55"/>
      <c r="M36" s="52"/>
      <c r="N36" s="197" t="s">
        <v>158</v>
      </c>
      <c r="O36" s="197"/>
      <c r="P36" s="193" t="s">
        <v>525</v>
      </c>
      <c r="Q36" s="194"/>
      <c r="R36" s="36"/>
    </row>
    <row r="37" spans="1:18" s="1" customFormat="1" ht="6" customHeight="1">
      <c r="A37" s="25"/>
      <c r="B37" s="38"/>
      <c r="C37" s="38"/>
      <c r="D37" s="38"/>
      <c r="E37" s="48"/>
      <c r="F37" s="30"/>
      <c r="G37" s="49"/>
      <c r="H37" s="30"/>
      <c r="I37" s="50"/>
      <c r="J37" s="30"/>
      <c r="K37" s="30"/>
      <c r="L37" s="55"/>
      <c r="M37" s="63"/>
      <c r="N37" s="197"/>
      <c r="O37" s="197"/>
      <c r="P37" s="198"/>
      <c r="Q37" s="199"/>
      <c r="R37" s="36"/>
    </row>
    <row r="38" spans="1:18" s="1" customFormat="1" ht="13.5" customHeight="1">
      <c r="A38" s="25">
        <v>17</v>
      </c>
      <c r="B38" s="26">
        <v>5</v>
      </c>
      <c r="C38" s="26">
        <v>5</v>
      </c>
      <c r="D38" s="27">
        <v>5</v>
      </c>
      <c r="E38" s="28" t="str">
        <f>UPPER(IF($D38="","",VLOOKUP($D38,'[8]男單65'!$A$8:$P$38,2)))</f>
        <v>林再來</v>
      </c>
      <c r="F38" s="157"/>
      <c r="G38" s="157"/>
      <c r="H38" s="26" t="str">
        <f>IF($D38="","",VLOOKUP($D38,'[8]男單65'!$A$8:$P$38,4))</f>
        <v>台東市</v>
      </c>
      <c r="I38" s="29"/>
      <c r="J38" s="30"/>
      <c r="K38" s="30"/>
      <c r="L38" s="30"/>
      <c r="M38" s="52"/>
      <c r="N38" s="197"/>
      <c r="O38" s="197"/>
      <c r="P38" s="71"/>
      <c r="Q38" s="72"/>
      <c r="R38" s="36"/>
    </row>
    <row r="39" spans="1:18" s="1" customFormat="1" ht="13.5" customHeight="1">
      <c r="A39" s="25"/>
      <c r="B39" s="38"/>
      <c r="C39" s="38"/>
      <c r="D39" s="38"/>
      <c r="E39" s="39"/>
      <c r="F39" s="39" t="s">
        <v>429</v>
      </c>
      <c r="G39" s="103"/>
      <c r="H39" s="103"/>
      <c r="I39" s="104"/>
      <c r="J39" s="41">
        <f>UPPER(IF(OR(I39="a",I39="as"),E38,IF(OR(I39="b",I39="bs"),E40,)))</f>
      </c>
      <c r="K39" s="41"/>
      <c r="L39" s="30"/>
      <c r="M39" s="52"/>
      <c r="N39" s="32"/>
      <c r="O39" s="33"/>
      <c r="P39" s="32"/>
      <c r="Q39" s="58"/>
      <c r="R39" s="36"/>
    </row>
    <row r="40" spans="1:18" s="1" customFormat="1" ht="13.5" customHeight="1">
      <c r="A40" s="25">
        <v>18</v>
      </c>
      <c r="B40" s="26"/>
      <c r="C40" s="26">
        <v>18</v>
      </c>
      <c r="D40" s="27">
        <v>16</v>
      </c>
      <c r="E40" s="28" t="str">
        <f>UPPER(IF($D40="","",VLOOKUP($D40,'[8]男單65'!$A$8:$P$38,2)))</f>
        <v>魏文欽</v>
      </c>
      <c r="F40" s="26"/>
      <c r="G40" s="26"/>
      <c r="H40" s="26" t="str">
        <f>IF($D40="","",VLOOKUP($D40,'[8]男單65'!$A$8:$P$38,4))</f>
        <v>台中市</v>
      </c>
      <c r="I40" s="29"/>
      <c r="J40" s="45"/>
      <c r="K40" s="46"/>
      <c r="L40" s="30"/>
      <c r="M40" s="52"/>
      <c r="N40" s="32"/>
      <c r="O40" s="33"/>
      <c r="P40" s="32"/>
      <c r="Q40" s="58"/>
      <c r="R40" s="36"/>
    </row>
    <row r="41" spans="1:18" s="1" customFormat="1" ht="6" customHeight="1">
      <c r="A41" s="25"/>
      <c r="B41" s="38"/>
      <c r="C41" s="38"/>
      <c r="D41" s="47"/>
      <c r="E41" s="48"/>
      <c r="F41" s="30"/>
      <c r="G41" s="49"/>
      <c r="H41" s="30"/>
      <c r="I41" s="50"/>
      <c r="J41" s="193" t="s">
        <v>448</v>
      </c>
      <c r="K41" s="194"/>
      <c r="L41" s="41">
        <f>UPPER(IF(OR(K41="a",K41="as"),J39,IF(OR(K41="b",K41="bs"),J43,)))</f>
      </c>
      <c r="M41" s="51"/>
      <c r="N41" s="32"/>
      <c r="O41" s="33"/>
      <c r="P41" s="32"/>
      <c r="Q41" s="58"/>
      <c r="R41" s="36"/>
    </row>
    <row r="42" spans="1:18" s="1" customFormat="1" ht="13.5" customHeight="1">
      <c r="A42" s="25">
        <v>19</v>
      </c>
      <c r="B42" s="26"/>
      <c r="C42" s="26">
        <v>18</v>
      </c>
      <c r="D42" s="27">
        <v>12</v>
      </c>
      <c r="E42" s="28" t="str">
        <f>UPPER(IF($D42="","",VLOOKUP($D42,'[8]男單65'!$A$8:$P$38,2)))</f>
        <v>莊奎文</v>
      </c>
      <c r="F42" s="26"/>
      <c r="G42" s="26"/>
      <c r="H42" s="26" t="str">
        <f>IF($D42="","",VLOOKUP($D42,'[8]男單65'!$A$8:$P$38,4))</f>
        <v>台中市</v>
      </c>
      <c r="I42" s="29"/>
      <c r="J42" s="193"/>
      <c r="K42" s="194"/>
      <c r="L42" s="45"/>
      <c r="M42" s="53"/>
      <c r="N42" s="32"/>
      <c r="O42" s="33"/>
      <c r="P42" s="32"/>
      <c r="Q42" s="58"/>
      <c r="R42" s="36"/>
    </row>
    <row r="43" spans="1:18" s="1" customFormat="1" ht="13.5" customHeight="1">
      <c r="A43" s="25" t="s">
        <v>173</v>
      </c>
      <c r="B43" s="26"/>
      <c r="C43" s="26">
        <f>IF($D43="","",VLOOKUP($D43,'[8]男單65'!$A$8:$P$38,16))</f>
      </c>
      <c r="D43" s="27"/>
      <c r="E43" s="28" t="s">
        <v>172</v>
      </c>
      <c r="F43" s="39" t="s">
        <v>438</v>
      </c>
      <c r="G43" s="39"/>
      <c r="H43" s="83" t="s">
        <v>171</v>
      </c>
      <c r="I43" s="76"/>
      <c r="J43" s="41">
        <f>UPPER(IF(OR(I43="a",I43="as"),E42,IF(OR(I43="b",I43="bs"),E44,)))</f>
      </c>
      <c r="K43" s="54"/>
      <c r="L43" s="55"/>
      <c r="M43" s="56"/>
      <c r="N43" s="32"/>
      <c r="O43" s="33"/>
      <c r="P43" s="32"/>
      <c r="Q43" s="58"/>
      <c r="R43" s="36"/>
    </row>
    <row r="44" spans="1:18" s="1" customFormat="1" ht="13.5" customHeight="1">
      <c r="A44" s="25">
        <v>20</v>
      </c>
      <c r="B44" s="26"/>
      <c r="C44" s="26">
        <v>18</v>
      </c>
      <c r="D44" s="27">
        <v>19</v>
      </c>
      <c r="E44" s="28" t="str">
        <f>UPPER(IF($D44="","",VLOOKUP($D44,'[8]男單65'!$A$8:$P$38,2)))</f>
        <v>李良順</v>
      </c>
      <c r="F44" s="151" t="s">
        <v>440</v>
      </c>
      <c r="G44" s="160"/>
      <c r="H44" s="26" t="s">
        <v>167</v>
      </c>
      <c r="I44" s="44"/>
      <c r="J44" s="45"/>
      <c r="K44" s="30"/>
      <c r="L44" s="193" t="s">
        <v>454</v>
      </c>
      <c r="M44" s="194"/>
      <c r="N44" s="32"/>
      <c r="O44" s="33"/>
      <c r="P44" s="32"/>
      <c r="Q44" s="58"/>
      <c r="R44" s="36"/>
    </row>
    <row r="45" spans="1:18" s="1" customFormat="1" ht="6" customHeight="1">
      <c r="A45" s="25"/>
      <c r="B45" s="38"/>
      <c r="C45" s="38"/>
      <c r="D45" s="47"/>
      <c r="E45" s="48"/>
      <c r="F45" s="30"/>
      <c r="G45" s="49"/>
      <c r="H45" s="30"/>
      <c r="I45" s="50"/>
      <c r="J45" s="30"/>
      <c r="K45" s="30"/>
      <c r="L45" s="193"/>
      <c r="M45" s="194"/>
      <c r="N45" s="41">
        <f>UPPER(IF(OR(M45="a",M45="as"),L41,IF(OR(M45="b",M45="bs"),L49,)))</f>
      </c>
      <c r="O45" s="64"/>
      <c r="P45" s="32"/>
      <c r="Q45" s="58"/>
      <c r="R45" s="36"/>
    </row>
    <row r="46" spans="1:18" s="1" customFormat="1" ht="13.5" customHeight="1">
      <c r="A46" s="25">
        <v>21</v>
      </c>
      <c r="B46" s="26"/>
      <c r="C46" s="26"/>
      <c r="D46" s="27">
        <v>29</v>
      </c>
      <c r="E46" s="28" t="str">
        <f>UPPER(IF($D46="","",VLOOKUP($D46,'[8]男單65'!$A$8:$P$38,2)))</f>
        <v>黃潤桂</v>
      </c>
      <c r="F46" s="26"/>
      <c r="G46" s="26"/>
      <c r="H46" s="26" t="str">
        <f>IF($D46="","",VLOOKUP($D46,'[8]男單65'!$A$8:$P$38,4))</f>
        <v>台北市</v>
      </c>
      <c r="I46" s="57"/>
      <c r="J46" s="30"/>
      <c r="K46" s="30"/>
      <c r="L46" s="193"/>
      <c r="M46" s="194"/>
      <c r="N46" s="45"/>
      <c r="O46" s="58"/>
      <c r="P46" s="32"/>
      <c r="Q46" s="58"/>
      <c r="R46" s="36"/>
    </row>
    <row r="47" spans="1:18" s="1" customFormat="1" ht="13.5" customHeight="1">
      <c r="A47" s="25" t="s">
        <v>157</v>
      </c>
      <c r="B47" s="26"/>
      <c r="C47" s="26"/>
      <c r="D47" s="27">
        <v>22</v>
      </c>
      <c r="E47" s="28" t="s">
        <v>170</v>
      </c>
      <c r="F47" s="39" t="s">
        <v>439</v>
      </c>
      <c r="G47" s="39"/>
      <c r="H47" s="83" t="s">
        <v>169</v>
      </c>
      <c r="I47" s="76"/>
      <c r="J47" s="41">
        <f>UPPER(IF(OR(I47="a",I47="as"),E46,IF(OR(I47="b",I47="bs"),E48,)))</f>
      </c>
      <c r="K47" s="41"/>
      <c r="L47" s="30"/>
      <c r="M47" s="56"/>
      <c r="N47" s="59"/>
      <c r="O47" s="58"/>
      <c r="P47" s="32"/>
      <c r="Q47" s="58"/>
      <c r="R47" s="36"/>
    </row>
    <row r="48" spans="1:18" s="1" customFormat="1" ht="13.5" customHeight="1">
      <c r="A48" s="25">
        <v>22</v>
      </c>
      <c r="B48" s="26"/>
      <c r="C48" s="26">
        <v>18</v>
      </c>
      <c r="D48" s="27">
        <v>21</v>
      </c>
      <c r="E48" s="28" t="str">
        <f>UPPER(IF($D48="","",VLOOKUP($D48,'[8]男單65'!$A$8:$P$38,2)))</f>
        <v>林幸福</v>
      </c>
      <c r="F48" s="151" t="s">
        <v>441</v>
      </c>
      <c r="G48" s="160"/>
      <c r="H48" s="26" t="s">
        <v>154</v>
      </c>
      <c r="I48" s="44"/>
      <c r="J48" s="45"/>
      <c r="K48" s="46"/>
      <c r="L48" s="30"/>
      <c r="M48" s="56"/>
      <c r="N48" s="59"/>
      <c r="O48" s="58"/>
      <c r="P48" s="32"/>
      <c r="Q48" s="58"/>
      <c r="R48" s="36"/>
    </row>
    <row r="49" spans="1:18" s="1" customFormat="1" ht="6" customHeight="1">
      <c r="A49" s="25"/>
      <c r="B49" s="38"/>
      <c r="C49" s="38"/>
      <c r="D49" s="47"/>
      <c r="E49" s="48"/>
      <c r="F49" s="30"/>
      <c r="G49" s="49"/>
      <c r="H49" s="30"/>
      <c r="I49" s="50"/>
      <c r="J49" s="193" t="s">
        <v>449</v>
      </c>
      <c r="K49" s="194"/>
      <c r="L49" s="41">
        <f>UPPER(IF(OR(K49="a",K49="as"),J47,IF(OR(K49="b",K49="bs"),J51,)))</f>
      </c>
      <c r="M49" s="62"/>
      <c r="N49" s="59"/>
      <c r="O49" s="58"/>
      <c r="P49" s="32"/>
      <c r="Q49" s="58"/>
      <c r="R49" s="36"/>
    </row>
    <row r="50" spans="1:18" s="1" customFormat="1" ht="13.5" customHeight="1">
      <c r="A50" s="25">
        <v>23</v>
      </c>
      <c r="B50" s="26"/>
      <c r="C50" s="26"/>
      <c r="D50" s="27">
        <v>24</v>
      </c>
      <c r="E50" s="28" t="str">
        <f>UPPER(IF($D50="","",VLOOKUP($D50,'[8]男單65'!$A$8:$P$38,2)))</f>
        <v>蕭奕聯</v>
      </c>
      <c r="F50" s="26"/>
      <c r="G50" s="26"/>
      <c r="H50" s="26" t="str">
        <f>IF($D50="","",VLOOKUP($D50,'[8]男單65'!$A$8:$P$38,4))</f>
        <v>台中市</v>
      </c>
      <c r="I50" s="29"/>
      <c r="J50" s="193"/>
      <c r="K50" s="194"/>
      <c r="L50" s="45"/>
      <c r="M50" s="52"/>
      <c r="N50" s="59"/>
      <c r="O50" s="58"/>
      <c r="P50" s="32"/>
      <c r="Q50" s="58"/>
      <c r="R50" s="36"/>
    </row>
    <row r="51" spans="1:18" s="1" customFormat="1" ht="13.5" customHeight="1">
      <c r="A51" s="25"/>
      <c r="B51" s="38"/>
      <c r="C51" s="38"/>
      <c r="D51" s="38"/>
      <c r="E51" s="39"/>
      <c r="F51" s="39" t="s">
        <v>430</v>
      </c>
      <c r="G51" s="39"/>
      <c r="H51" s="39"/>
      <c r="I51" s="40"/>
      <c r="J51" s="41">
        <f>UPPER(IF(OR(I51="a",I51="as"),E50,IF(OR(I51="b",I51="bs"),E52,)))</f>
      </c>
      <c r="K51" s="54"/>
      <c r="L51" s="55"/>
      <c r="M51" s="52"/>
      <c r="N51" s="59"/>
      <c r="O51" s="58"/>
      <c r="P51" s="32"/>
      <c r="Q51" s="58"/>
      <c r="R51" s="36"/>
    </row>
    <row r="52" spans="1:18" s="1" customFormat="1" ht="13.5" customHeight="1">
      <c r="A52" s="25">
        <v>24</v>
      </c>
      <c r="B52" s="26">
        <v>4</v>
      </c>
      <c r="C52" s="26">
        <v>5</v>
      </c>
      <c r="D52" s="27">
        <v>4</v>
      </c>
      <c r="E52" s="28" t="str">
        <f>UPPER(IF($D52="","",VLOOKUP($D52,'[8]男單65'!$A$8:$P$38,2)))</f>
        <v>游有恆</v>
      </c>
      <c r="F52" s="26"/>
      <c r="G52" s="26"/>
      <c r="H52" s="26" t="str">
        <f>IF($D52="","",VLOOKUP($D52,'[8]男單65'!$A$8:$P$38,4))</f>
        <v>桃園市</v>
      </c>
      <c r="I52" s="29"/>
      <c r="J52" s="45"/>
      <c r="K52" s="30"/>
      <c r="L52" s="55"/>
      <c r="M52" s="52"/>
      <c r="N52" s="193" t="s">
        <v>457</v>
      </c>
      <c r="O52" s="194"/>
      <c r="P52" s="32"/>
      <c r="Q52" s="58"/>
      <c r="R52" s="36"/>
    </row>
    <row r="53" spans="1:18" s="1" customFormat="1" ht="6" customHeight="1">
      <c r="A53" s="25"/>
      <c r="B53" s="38"/>
      <c r="C53" s="38"/>
      <c r="D53" s="38"/>
      <c r="E53" s="48"/>
      <c r="F53" s="159"/>
      <c r="G53" s="158"/>
      <c r="H53" s="30"/>
      <c r="I53" s="50"/>
      <c r="J53" s="30"/>
      <c r="K53" s="30"/>
      <c r="L53" s="55"/>
      <c r="M53" s="63"/>
      <c r="N53" s="193"/>
      <c r="O53" s="194"/>
      <c r="P53" s="41">
        <f>UPPER(IF(OR(O53="a",O53="as"),N45,IF(OR(O53="b",O53="bs"),N61,)))</f>
      </c>
      <c r="Q53" s="69"/>
      <c r="R53" s="36"/>
    </row>
    <row r="54" spans="1:18" s="1" customFormat="1" ht="13.5" customHeight="1">
      <c r="A54" s="25">
        <v>25</v>
      </c>
      <c r="B54" s="26">
        <v>8</v>
      </c>
      <c r="C54" s="26">
        <v>11</v>
      </c>
      <c r="D54" s="27">
        <v>8</v>
      </c>
      <c r="E54" s="28" t="str">
        <f>UPPER(IF($D54="","",VLOOKUP($D54,'[8]男單65'!$A$8:$P$38,2)))</f>
        <v>中村秀明</v>
      </c>
      <c r="F54" s="157"/>
      <c r="G54" s="157"/>
      <c r="H54" s="26" t="str">
        <f>IF($D54="","",VLOOKUP($D54,'[8]男單65'!$A$8:$P$38,4))</f>
        <v>台中市</v>
      </c>
      <c r="I54" s="29"/>
      <c r="J54" s="30"/>
      <c r="K54" s="30"/>
      <c r="L54" s="30"/>
      <c r="M54" s="52"/>
      <c r="N54" s="193"/>
      <c r="O54" s="194"/>
      <c r="P54" s="45"/>
      <c r="Q54" s="73"/>
      <c r="R54" s="36"/>
    </row>
    <row r="55" spans="1:18" s="1" customFormat="1" ht="13.5" customHeight="1">
      <c r="A55" s="25"/>
      <c r="B55" s="38"/>
      <c r="C55" s="38"/>
      <c r="D55" s="38"/>
      <c r="E55" s="39"/>
      <c r="F55" s="39" t="s">
        <v>431</v>
      </c>
      <c r="G55" s="39"/>
      <c r="H55" s="39"/>
      <c r="I55" s="40"/>
      <c r="J55" s="41">
        <f>UPPER(IF(OR(I55="a",I55="as"),E54,IF(OR(I55="b",I55="bs"),E56,)))</f>
      </c>
      <c r="K55" s="41"/>
      <c r="L55" s="30"/>
      <c r="M55" s="52"/>
      <c r="N55" s="32"/>
      <c r="O55" s="58"/>
      <c r="P55" s="32"/>
      <c r="Q55" s="70"/>
      <c r="R55" s="36"/>
    </row>
    <row r="56" spans="1:18" s="1" customFormat="1" ht="13.5" customHeight="1">
      <c r="A56" s="25">
        <v>26</v>
      </c>
      <c r="B56" s="26"/>
      <c r="C56" s="26">
        <v>18</v>
      </c>
      <c r="D56" s="27">
        <v>13</v>
      </c>
      <c r="E56" s="28" t="str">
        <f>UPPER(IF($D56="","",VLOOKUP($D56,'[8]男單65'!$A$8:$P$38,2)))</f>
        <v>吳金霖</v>
      </c>
      <c r="F56" s="26"/>
      <c r="G56" s="26"/>
      <c r="H56" s="26" t="str">
        <f>IF($D56="","",VLOOKUP($D56,'[8]男單65'!$A$8:$P$38,4))</f>
        <v>桃園市</v>
      </c>
      <c r="I56" s="29"/>
      <c r="J56" s="45"/>
      <c r="K56" s="46"/>
      <c r="L56" s="30"/>
      <c r="M56" s="52"/>
      <c r="N56" s="32"/>
      <c r="O56" s="58"/>
      <c r="P56" s="32"/>
      <c r="Q56" s="70"/>
      <c r="R56" s="36"/>
    </row>
    <row r="57" spans="1:18" s="1" customFormat="1" ht="6" customHeight="1">
      <c r="A57" s="25"/>
      <c r="B57" s="38"/>
      <c r="C57" s="38"/>
      <c r="D57" s="47"/>
      <c r="E57" s="48"/>
      <c r="F57" s="30"/>
      <c r="G57" s="49"/>
      <c r="H57" s="30"/>
      <c r="I57" s="50"/>
      <c r="J57" s="193" t="s">
        <v>450</v>
      </c>
      <c r="K57" s="194"/>
      <c r="L57" s="41">
        <f>UPPER(IF(OR(K57="a",K57="as"),J55,IF(OR(K57="b",K57="bs"),J59,)))</f>
      </c>
      <c r="M57" s="51"/>
      <c r="N57" s="32"/>
      <c r="O57" s="58"/>
      <c r="P57" s="32"/>
      <c r="Q57" s="70"/>
      <c r="R57" s="36"/>
    </row>
    <row r="58" spans="1:18" s="1" customFormat="1" ht="13.5" customHeight="1">
      <c r="A58" s="25">
        <v>27</v>
      </c>
      <c r="B58" s="26"/>
      <c r="C58" s="26">
        <v>12</v>
      </c>
      <c r="D58" s="27">
        <v>9</v>
      </c>
      <c r="E58" s="28" t="str">
        <f>UPPER(IF($D58="","",VLOOKUP($D58,'[8]男單65'!$A$8:$P$38,2)))</f>
        <v>楊明順</v>
      </c>
      <c r="F58" s="26"/>
      <c r="G58" s="26"/>
      <c r="H58" s="26" t="str">
        <f>IF($D58="","",VLOOKUP($D58,'[8]男單65'!$A$8:$P$38,4))</f>
        <v>高雄市</v>
      </c>
      <c r="I58" s="29"/>
      <c r="J58" s="193"/>
      <c r="K58" s="194"/>
      <c r="L58" s="45"/>
      <c r="M58" s="53"/>
      <c r="N58" s="32"/>
      <c r="O58" s="58"/>
      <c r="P58" s="32"/>
      <c r="Q58" s="70"/>
      <c r="R58" s="74"/>
    </row>
    <row r="59" spans="1:18" s="1" customFormat="1" ht="13.5" customHeight="1">
      <c r="A59" s="25"/>
      <c r="B59" s="38"/>
      <c r="C59" s="38"/>
      <c r="D59" s="47"/>
      <c r="E59" s="39"/>
      <c r="F59" s="39" t="s">
        <v>432</v>
      </c>
      <c r="G59" s="39"/>
      <c r="H59" s="39"/>
      <c r="I59" s="40"/>
      <c r="J59" s="41">
        <f>UPPER(IF(OR(I59="a",I59="as"),E58,IF(OR(I59="b",I59="bs"),E60,)))</f>
      </c>
      <c r="K59" s="54"/>
      <c r="L59" s="55"/>
      <c r="M59" s="56"/>
      <c r="N59" s="32"/>
      <c r="O59" s="58"/>
      <c r="P59" s="32"/>
      <c r="Q59" s="70"/>
      <c r="R59" s="36"/>
    </row>
    <row r="60" spans="1:18" s="1" customFormat="1" ht="13.5" customHeight="1">
      <c r="A60" s="25">
        <v>28</v>
      </c>
      <c r="B60" s="26"/>
      <c r="C60" s="26">
        <v>18</v>
      </c>
      <c r="D60" s="27">
        <v>15</v>
      </c>
      <c r="E60" s="28" t="str">
        <f>UPPER(IF($D60="","",VLOOKUP($D60,'[8]男單65'!$A$8:$P$38,2)))</f>
        <v>黃世華</v>
      </c>
      <c r="F60" s="26"/>
      <c r="G60" s="26"/>
      <c r="H60" s="26" t="str">
        <f>IF($D60="","",VLOOKUP($D60,'[8]男單65'!$A$8:$P$38,4))</f>
        <v>台南市</v>
      </c>
      <c r="I60" s="29"/>
      <c r="J60" s="45"/>
      <c r="K60" s="30"/>
      <c r="L60" s="193" t="s">
        <v>455</v>
      </c>
      <c r="M60" s="194"/>
      <c r="N60" s="32"/>
      <c r="O60" s="58"/>
      <c r="P60" s="32"/>
      <c r="Q60" s="70"/>
      <c r="R60" s="36"/>
    </row>
    <row r="61" spans="1:18" s="1" customFormat="1" ht="6" customHeight="1">
      <c r="A61" s="25"/>
      <c r="B61" s="38"/>
      <c r="C61" s="38"/>
      <c r="D61" s="47"/>
      <c r="E61" s="48"/>
      <c r="F61" s="30"/>
      <c r="G61" s="49"/>
      <c r="H61" s="30"/>
      <c r="I61" s="50"/>
      <c r="J61" s="30"/>
      <c r="K61" s="30"/>
      <c r="L61" s="193"/>
      <c r="M61" s="194"/>
      <c r="N61" s="41">
        <f>UPPER(IF(OR(M61="a",M61="as"),L57,IF(OR(M61="b",M61="bs"),L65,)))</f>
      </c>
      <c r="O61" s="69"/>
      <c r="P61" s="32"/>
      <c r="Q61" s="70"/>
      <c r="R61" s="36"/>
    </row>
    <row r="62" spans="1:18" s="1" customFormat="1" ht="13.5" customHeight="1">
      <c r="A62" s="25">
        <v>29</v>
      </c>
      <c r="B62" s="26"/>
      <c r="C62" s="26"/>
      <c r="D62" s="27">
        <v>26</v>
      </c>
      <c r="E62" s="28" t="str">
        <f>UPPER(IF($D62="","",VLOOKUP($D62,'[8]男單65'!$A$8:$P$38,2)))</f>
        <v>楊國昌</v>
      </c>
      <c r="F62" s="26"/>
      <c r="G62" s="26"/>
      <c r="H62" s="26" t="str">
        <f>IF($D62="","",VLOOKUP($D62,'[8]男單65'!$A$8:$P$38,4))</f>
        <v>新竹市</v>
      </c>
      <c r="I62" s="57"/>
      <c r="J62" s="30"/>
      <c r="K62" s="30"/>
      <c r="L62" s="193"/>
      <c r="M62" s="194"/>
      <c r="N62" s="45"/>
      <c r="O62" s="63"/>
      <c r="P62" s="34"/>
      <c r="Q62" s="35"/>
      <c r="R62" s="36"/>
    </row>
    <row r="63" spans="1:18" s="1" customFormat="1" ht="13.5" customHeight="1">
      <c r="A63" s="25" t="s">
        <v>168</v>
      </c>
      <c r="B63" s="26"/>
      <c r="C63" s="26"/>
      <c r="D63" s="27">
        <v>23</v>
      </c>
      <c r="E63" s="28" t="str">
        <f>UPPER(IF($D63="","",VLOOKUP($D63,'[8]男單65'!$A$8:$P$38,2)))</f>
        <v>蔣聯鎔</v>
      </c>
      <c r="F63" s="43" t="s">
        <v>442</v>
      </c>
      <c r="G63" s="106"/>
      <c r="H63" s="103" t="str">
        <f>IF($D63="","",VLOOKUP($D63,'[8]男單65'!$A$8:$P$38,4))</f>
        <v>台北市</v>
      </c>
      <c r="I63" s="104"/>
      <c r="J63" s="41">
        <f>UPPER(IF(OR(I63="a",I63="as"),E62,IF(OR(I63="b",I63="bs"),E64,)))</f>
      </c>
      <c r="K63" s="41"/>
      <c r="L63" s="75"/>
      <c r="M63" s="76"/>
      <c r="N63" s="52"/>
      <c r="O63" s="63"/>
      <c r="P63" s="34"/>
      <c r="Q63" s="35"/>
      <c r="R63" s="36"/>
    </row>
    <row r="64" spans="1:18" s="1" customFormat="1" ht="13.5" customHeight="1">
      <c r="A64" s="25">
        <v>30</v>
      </c>
      <c r="B64" s="26"/>
      <c r="C64" s="26">
        <v>18</v>
      </c>
      <c r="D64" s="27">
        <v>18</v>
      </c>
      <c r="E64" s="28" t="str">
        <f>UPPER(IF($D64="","",VLOOKUP($D64,'[8]男單65'!$A$8:$P$38,2)))</f>
        <v>賴波章</v>
      </c>
      <c r="F64" s="43" t="s">
        <v>443</v>
      </c>
      <c r="G64" s="43"/>
      <c r="H64" s="26" t="s">
        <v>167</v>
      </c>
      <c r="I64" s="44"/>
      <c r="J64" s="45"/>
      <c r="K64" s="46"/>
      <c r="L64" s="30"/>
      <c r="M64" s="56"/>
      <c r="N64" s="52"/>
      <c r="O64" s="63"/>
      <c r="P64" s="34"/>
      <c r="Q64" s="35"/>
      <c r="R64" s="36"/>
    </row>
    <row r="65" spans="1:18" s="1" customFormat="1" ht="6" customHeight="1">
      <c r="A65" s="25"/>
      <c r="B65" s="38"/>
      <c r="C65" s="38"/>
      <c r="D65" s="47"/>
      <c r="E65" s="48"/>
      <c r="F65" s="30"/>
      <c r="G65" s="49"/>
      <c r="H65" s="30"/>
      <c r="I65" s="50"/>
      <c r="J65" s="193" t="s">
        <v>451</v>
      </c>
      <c r="K65" s="194"/>
      <c r="L65" s="41">
        <f>UPPER(IF(OR(K65="a",K65="as"),J63,IF(OR(K65="b",K65="bs"),J67,)))</f>
      </c>
      <c r="M65" s="62"/>
      <c r="N65" s="52"/>
      <c r="O65" s="63"/>
      <c r="P65" s="34"/>
      <c r="Q65" s="35"/>
      <c r="R65" s="36"/>
    </row>
    <row r="66" spans="1:18" s="1" customFormat="1" ht="13.5" customHeight="1">
      <c r="A66" s="25">
        <v>31</v>
      </c>
      <c r="B66" s="26"/>
      <c r="C66" s="26"/>
      <c r="D66" s="27">
        <v>27</v>
      </c>
      <c r="E66" s="28" t="str">
        <f>UPPER(IF($D66="","",VLOOKUP($D66,'[8]男單65'!$A$8:$P$38,2)))</f>
        <v>戴靖華</v>
      </c>
      <c r="F66" s="26"/>
      <c r="G66" s="26"/>
      <c r="H66" s="26" t="str">
        <f>IF($D66="","",VLOOKUP($D66,'[8]男單65'!$A$8:$P$38,4))</f>
        <v>台北市</v>
      </c>
      <c r="I66" s="29"/>
      <c r="J66" s="193"/>
      <c r="K66" s="194"/>
      <c r="L66" s="45"/>
      <c r="M66" s="52"/>
      <c r="N66" s="52"/>
      <c r="O66" s="52"/>
      <c r="P66" s="34"/>
      <c r="Q66" s="35"/>
      <c r="R66" s="36"/>
    </row>
    <row r="67" spans="1:18" s="1" customFormat="1" ht="13.5" customHeight="1">
      <c r="A67" s="25"/>
      <c r="B67" s="38"/>
      <c r="C67" s="38"/>
      <c r="D67" s="38"/>
      <c r="E67" s="39"/>
      <c r="F67" s="39" t="s">
        <v>433</v>
      </c>
      <c r="G67" s="39"/>
      <c r="H67" s="39"/>
      <c r="I67" s="40"/>
      <c r="J67" s="41">
        <f>UPPER(IF(OR(I67="a",I67="as"),E66,IF(OR(I67="b",I67="bs"),E68,)))</f>
      </c>
      <c r="K67" s="54"/>
      <c r="L67" s="55"/>
      <c r="M67" s="52"/>
      <c r="N67" s="52"/>
      <c r="O67" s="52"/>
      <c r="P67" s="34"/>
      <c r="Q67" s="35"/>
      <c r="R67" s="36"/>
    </row>
    <row r="68" spans="1:18" s="1" customFormat="1" ht="13.5" customHeight="1">
      <c r="A68" s="25">
        <v>32</v>
      </c>
      <c r="B68" s="26">
        <v>2</v>
      </c>
      <c r="C68" s="26">
        <v>2</v>
      </c>
      <c r="D68" s="27">
        <v>2</v>
      </c>
      <c r="E68" s="28" t="str">
        <f>UPPER(IF($D68="","",VLOOKUP($D68,'[8]男單65'!$A$8:$P$38,2)))</f>
        <v>王國衍</v>
      </c>
      <c r="F68" s="26"/>
      <c r="G68" s="26"/>
      <c r="H68" s="26" t="str">
        <f>IF($D68="","",VLOOKUP($D68,'[8]男單65'!$A$8:$P$38,4))</f>
        <v>台中市</v>
      </c>
      <c r="I68" s="29"/>
      <c r="J68" s="45"/>
      <c r="K68" s="30"/>
      <c r="L68" s="55"/>
      <c r="M68" s="55"/>
      <c r="N68" s="59"/>
      <c r="O68" s="70"/>
      <c r="P68" s="34"/>
      <c r="Q68" s="35"/>
      <c r="R68" s="36"/>
    </row>
    <row r="69" ht="16.5">
      <c r="E69" s="78"/>
    </row>
    <row r="70" ht="16.5">
      <c r="E70" s="78"/>
    </row>
    <row r="71" ht="16.5">
      <c r="E71" s="78"/>
    </row>
    <row r="72" ht="16.5">
      <c r="E72" s="78"/>
    </row>
    <row r="73" ht="16.5">
      <c r="E73" s="78"/>
    </row>
    <row r="74" ht="16.5">
      <c r="E74" s="78"/>
    </row>
    <row r="75" ht="16.5">
      <c r="E75" s="78"/>
    </row>
    <row r="76" ht="16.5">
      <c r="E76" s="78"/>
    </row>
    <row r="77" ht="16.5">
      <c r="E77" s="78"/>
    </row>
    <row r="78" ht="16.5">
      <c r="E78" s="78"/>
    </row>
    <row r="79" ht="16.5">
      <c r="E79" s="78"/>
    </row>
    <row r="80" ht="16.5">
      <c r="E80" s="78"/>
    </row>
    <row r="81" s="77" customFormat="1" ht="16.5">
      <c r="E81" s="78"/>
    </row>
    <row r="82" s="77" customFormat="1" ht="16.5">
      <c r="E82" s="78"/>
    </row>
    <row r="83" s="77" customFormat="1" ht="16.5">
      <c r="E83" s="78"/>
    </row>
    <row r="84" s="77" customFormat="1" ht="16.5">
      <c r="E84" s="78"/>
    </row>
    <row r="85" s="77" customFormat="1" ht="16.5">
      <c r="E85" s="78"/>
    </row>
    <row r="86" s="77" customFormat="1" ht="16.5">
      <c r="E86" s="78"/>
    </row>
    <row r="87" s="77" customFormat="1" ht="16.5">
      <c r="E87" s="78"/>
    </row>
    <row r="88" s="77" customFormat="1" ht="16.5">
      <c r="E88" s="78"/>
    </row>
    <row r="89" s="77" customFormat="1" ht="16.5">
      <c r="E89" s="78"/>
    </row>
    <row r="90" s="77" customFormat="1" ht="16.5">
      <c r="E90" s="78"/>
    </row>
    <row r="91" s="77" customFormat="1" ht="16.5">
      <c r="E91" s="78"/>
    </row>
    <row r="92" s="77" customFormat="1" ht="16.5">
      <c r="E92" s="78"/>
    </row>
    <row r="93" s="77" customFormat="1" ht="16.5">
      <c r="E93" s="78"/>
    </row>
    <row r="94" s="77" customFormat="1" ht="16.5">
      <c r="E94" s="78"/>
    </row>
    <row r="95" s="77" customFormat="1" ht="16.5">
      <c r="E95" s="78"/>
    </row>
    <row r="96" s="77" customFormat="1" ht="16.5">
      <c r="E96" s="78"/>
    </row>
    <row r="97" s="77" customFormat="1" ht="16.5">
      <c r="E97" s="78"/>
    </row>
    <row r="98" s="77" customFormat="1" ht="16.5">
      <c r="E98" s="78"/>
    </row>
    <row r="99" s="77" customFormat="1" ht="16.5">
      <c r="E99" s="78"/>
    </row>
    <row r="100" s="77" customFormat="1" ht="16.5">
      <c r="E100" s="78"/>
    </row>
    <row r="101" s="77" customFormat="1" ht="16.5">
      <c r="E101" s="78"/>
    </row>
    <row r="102" s="77" customFormat="1" ht="16.5">
      <c r="E102" s="78"/>
    </row>
    <row r="103" s="77" customFormat="1" ht="16.5">
      <c r="E103" s="78"/>
    </row>
    <row r="104" s="77" customFormat="1" ht="16.5">
      <c r="E104" s="78"/>
    </row>
    <row r="105" s="77" customFormat="1" ht="16.5">
      <c r="E105" s="78"/>
    </row>
    <row r="106" s="77" customFormat="1" ht="16.5">
      <c r="E106" s="78"/>
    </row>
    <row r="107" s="77" customFormat="1" ht="16.5">
      <c r="E107" s="78"/>
    </row>
    <row r="108" s="77" customFormat="1" ht="16.5">
      <c r="E108" s="78"/>
    </row>
    <row r="109" s="77" customFormat="1" ht="16.5">
      <c r="E109" s="78"/>
    </row>
    <row r="110" s="77" customFormat="1" ht="16.5">
      <c r="E110" s="78"/>
    </row>
    <row r="111" s="77" customFormat="1" ht="16.5">
      <c r="E111" s="78"/>
    </row>
    <row r="112" s="77" customFormat="1" ht="16.5">
      <c r="E112" s="78"/>
    </row>
    <row r="113" s="77" customFormat="1" ht="16.5">
      <c r="E113" s="78"/>
    </row>
    <row r="114" s="77" customFormat="1" ht="16.5">
      <c r="E114" s="78"/>
    </row>
    <row r="115" s="77" customFormat="1" ht="16.5">
      <c r="E115" s="78"/>
    </row>
    <row r="116" s="77" customFormat="1" ht="16.5">
      <c r="E116" s="78"/>
    </row>
    <row r="117" s="77" customFormat="1" ht="16.5">
      <c r="E117" s="78"/>
    </row>
    <row r="118" s="77" customFormat="1" ht="16.5">
      <c r="E118" s="78"/>
    </row>
    <row r="119" s="77" customFormat="1" ht="16.5">
      <c r="E119" s="78"/>
    </row>
    <row r="120" s="77" customFormat="1" ht="16.5">
      <c r="E120" s="78"/>
    </row>
    <row r="121" s="77" customFormat="1" ht="16.5">
      <c r="E121" s="78"/>
    </row>
    <row r="122" s="77" customFormat="1" ht="16.5">
      <c r="E122" s="78"/>
    </row>
    <row r="123" s="77" customFormat="1" ht="16.5">
      <c r="E123" s="78"/>
    </row>
    <row r="124" s="77" customFormat="1" ht="16.5">
      <c r="E124" s="78"/>
    </row>
    <row r="125" s="77" customFormat="1" ht="16.5">
      <c r="E125" s="78"/>
    </row>
    <row r="126" s="77" customFormat="1" ht="16.5">
      <c r="E126" s="78"/>
    </row>
    <row r="127" s="77" customFormat="1" ht="16.5">
      <c r="E127" s="78"/>
    </row>
    <row r="128" s="77" customFormat="1" ht="16.5">
      <c r="E128" s="78"/>
    </row>
    <row r="129" s="77" customFormat="1" ht="16.5">
      <c r="E129" s="78"/>
    </row>
    <row r="130" s="77" customFormat="1" ht="16.5">
      <c r="E130" s="78"/>
    </row>
    <row r="131" s="77" customFormat="1" ht="16.5">
      <c r="E131" s="78"/>
    </row>
    <row r="132" s="77" customFormat="1" ht="16.5">
      <c r="E132" s="78"/>
    </row>
    <row r="133" s="77" customFormat="1" ht="16.5">
      <c r="E133" s="78"/>
    </row>
    <row r="134" s="77" customFormat="1" ht="16.5">
      <c r="E134" s="78"/>
    </row>
    <row r="135" s="77" customFormat="1" ht="16.5">
      <c r="E135" s="78"/>
    </row>
    <row r="136" s="77" customFormat="1" ht="16.5">
      <c r="E136" s="78"/>
    </row>
    <row r="137" s="77" customFormat="1" ht="16.5">
      <c r="E137" s="78"/>
    </row>
    <row r="138" s="77" customFormat="1" ht="16.5">
      <c r="E138" s="78"/>
    </row>
    <row r="139" s="77" customFormat="1" ht="16.5">
      <c r="E139" s="78"/>
    </row>
    <row r="140" s="77" customFormat="1" ht="16.5">
      <c r="E140" s="78"/>
    </row>
    <row r="141" s="77" customFormat="1" ht="16.5">
      <c r="E141" s="78"/>
    </row>
    <row r="142" s="77" customFormat="1" ht="16.5">
      <c r="E142" s="78"/>
    </row>
    <row r="143" s="77" customFormat="1" ht="16.5">
      <c r="E143" s="78"/>
    </row>
    <row r="144" s="77" customFormat="1" ht="16.5">
      <c r="E144" s="78"/>
    </row>
    <row r="145" s="77" customFormat="1" ht="16.5">
      <c r="E145" s="78"/>
    </row>
    <row r="146" s="77" customFormat="1" ht="16.5">
      <c r="E146" s="78"/>
    </row>
    <row r="147" s="77" customFormat="1" ht="16.5">
      <c r="E147" s="78"/>
    </row>
    <row r="148" s="77" customFormat="1" ht="16.5">
      <c r="E148" s="78"/>
    </row>
    <row r="149" s="77" customFormat="1" ht="16.5">
      <c r="E149" s="78"/>
    </row>
    <row r="150" s="77" customFormat="1" ht="16.5">
      <c r="E150" s="78"/>
    </row>
    <row r="151" s="77" customFormat="1" ht="16.5">
      <c r="E151" s="78"/>
    </row>
    <row r="152" s="77" customFormat="1" ht="16.5">
      <c r="E152" s="78"/>
    </row>
    <row r="153" s="77" customFormat="1" ht="16.5">
      <c r="E153" s="78"/>
    </row>
    <row r="154" s="77" customFormat="1" ht="16.5">
      <c r="E154" s="78"/>
    </row>
    <row r="155" s="77" customFormat="1" ht="16.5">
      <c r="E155" s="78"/>
    </row>
    <row r="156" s="77" customFormat="1" ht="16.5">
      <c r="E156" s="78"/>
    </row>
    <row r="157" s="77" customFormat="1" ht="16.5">
      <c r="E157" s="78"/>
    </row>
    <row r="158" s="77" customFormat="1" ht="16.5">
      <c r="E158" s="78"/>
    </row>
    <row r="159" s="77" customFormat="1" ht="16.5">
      <c r="E159" s="78"/>
    </row>
    <row r="160" s="77" customFormat="1" ht="16.5">
      <c r="E160" s="78"/>
    </row>
  </sheetData>
  <sheetProtection/>
  <mergeCells count="19">
    <mergeCell ref="J57:K58"/>
    <mergeCell ref="L60:M62"/>
    <mergeCell ref="N36:O38"/>
    <mergeCell ref="L28:M30"/>
    <mergeCell ref="J33:K34"/>
    <mergeCell ref="J16:K19"/>
    <mergeCell ref="N20:O22"/>
    <mergeCell ref="J25:K26"/>
    <mergeCell ref="N52:O54"/>
    <mergeCell ref="J65:K66"/>
    <mergeCell ref="J41:K42"/>
    <mergeCell ref="L44:M46"/>
    <mergeCell ref="J49:K50"/>
    <mergeCell ref="P36:Q37"/>
    <mergeCell ref="A1:P1"/>
    <mergeCell ref="P2:Q2"/>
    <mergeCell ref="P3:Q3"/>
    <mergeCell ref="J9:K10"/>
    <mergeCell ref="L12:M14"/>
  </mergeCells>
  <conditionalFormatting sqref="G38 G54 G6 G30 G10 G34 G14 G26 G18 G22 G42 G62 G46 G58 G50 G66">
    <cfRule type="expression" priority="58" dxfId="1005" stopIfTrue="1">
      <formula>AND($D6&lt;9,$C6&gt;0)</formula>
    </cfRule>
  </conditionalFormatting>
  <conditionalFormatting sqref="D66 D62 D12 D60 D14 D16 D20 D18 D22 D24 D26 D28 D30 D32 D36 D34 D38 D40 D42 D46 D48 D44 D50 D52 D54 D56 D58 D68 D64">
    <cfRule type="expression" priority="57" dxfId="1006" stopIfTrue="1">
      <formula>AND($D12&lt;9,$C12&gt;0)</formula>
    </cfRule>
  </conditionalFormatting>
  <conditionalFormatting sqref="L9 L17 L25 L33 L41 L49 L57 L65 N13 N29 N45 N61 P21 P53">
    <cfRule type="expression" priority="55" dxfId="1005" stopIfTrue="1">
      <formula>K9="as"</formula>
    </cfRule>
    <cfRule type="expression" priority="56" dxfId="1005" stopIfTrue="1">
      <formula>K9="bs"</formula>
    </cfRule>
  </conditionalFormatting>
  <conditionalFormatting sqref="J7 J11 J15 J67 J23 J27 J31 J35 J39 J43 J47 J51 J55 J59 J63">
    <cfRule type="expression" priority="53" dxfId="1005" stopIfTrue="1">
      <formula>I7="as"</formula>
    </cfRule>
    <cfRule type="expression" priority="54" dxfId="1005" stopIfTrue="1">
      <formula>I7="bs"</formula>
    </cfRule>
  </conditionalFormatting>
  <conditionalFormatting sqref="B6 B8 B18 B20 B22 B24 B34 B36 B38 B40 B50 B52 B54 B56 B58 B60 B66 B68 B10:B12 B14:B16 B26:B28 B30:B32 B42:B44 B46:B48 B62:B64">
    <cfRule type="cellIs" priority="51" dxfId="1007" operator="equal" stopIfTrue="1">
      <formula>"QA"</formula>
    </cfRule>
    <cfRule type="cellIs" priority="52" dxfId="1007" operator="equal" stopIfTrue="1">
      <formula>"DA"</formula>
    </cfRule>
  </conditionalFormatting>
  <conditionalFormatting sqref="D6 D8 D10">
    <cfRule type="expression" priority="50" dxfId="1006" stopIfTrue="1">
      <formula>$D6&lt;9</formula>
    </cfRule>
  </conditionalFormatting>
  <conditionalFormatting sqref="J9 J25 J33 J41 J49 J57 J65">
    <cfRule type="expression" priority="47" dxfId="1008" stopIfTrue="1">
      <formula>AND(#REF!="CU",J9="Umpire")</formula>
    </cfRule>
    <cfRule type="expression" priority="48" dxfId="1009" stopIfTrue="1">
      <formula>AND(#REF!="CU",J9&lt;&gt;"Umpire",K9&lt;&gt;"")</formula>
    </cfRule>
    <cfRule type="expression" priority="49" dxfId="1010" stopIfTrue="1">
      <formula>AND(#REF!="CU",J9&lt;&gt;"Umpire")</formula>
    </cfRule>
  </conditionalFormatting>
  <conditionalFormatting sqref="D11">
    <cfRule type="expression" priority="46" dxfId="1006" stopIfTrue="1">
      <formula>AND($D11&lt;9,$C11&gt;0)</formula>
    </cfRule>
  </conditionalFormatting>
  <conditionalFormatting sqref="D15">
    <cfRule type="expression" priority="45" dxfId="1006" stopIfTrue="1">
      <formula>AND($D15&lt;9,$C15&gt;0)</formula>
    </cfRule>
  </conditionalFormatting>
  <conditionalFormatting sqref="G27">
    <cfRule type="expression" priority="44" dxfId="1005" stopIfTrue="1">
      <formula>AND($D27&lt;9,$C27&gt;0)</formula>
    </cfRule>
  </conditionalFormatting>
  <conditionalFormatting sqref="D27">
    <cfRule type="expression" priority="43" dxfId="1006" stopIfTrue="1">
      <formula>AND($D27&lt;9,$C27&gt;0)</formula>
    </cfRule>
  </conditionalFormatting>
  <conditionalFormatting sqref="D31">
    <cfRule type="expression" priority="42" dxfId="1006" stopIfTrue="1">
      <formula>AND($D31&lt;9,$C31&gt;0)</formula>
    </cfRule>
  </conditionalFormatting>
  <conditionalFormatting sqref="D43">
    <cfRule type="expression" priority="41" dxfId="1006" stopIfTrue="1">
      <formula>AND($D43&lt;9,$C43&gt;0)</formula>
    </cfRule>
  </conditionalFormatting>
  <conditionalFormatting sqref="D47">
    <cfRule type="expression" priority="40" dxfId="1006" stopIfTrue="1">
      <formula>AND($D47&lt;9,$C47&gt;0)</formula>
    </cfRule>
  </conditionalFormatting>
  <conditionalFormatting sqref="G63">
    <cfRule type="expression" priority="39" dxfId="1005" stopIfTrue="1">
      <formula>AND($D63&lt;9,$C63&gt;0)</formula>
    </cfRule>
  </conditionalFormatting>
  <conditionalFormatting sqref="D63">
    <cfRule type="expression" priority="38" dxfId="1006" stopIfTrue="1">
      <formula>AND($D63&lt;9,$C63&gt;0)</formula>
    </cfRule>
  </conditionalFormatting>
  <conditionalFormatting sqref="G68">
    <cfRule type="expression" priority="37" dxfId="1005" stopIfTrue="1">
      <formula>AND($D68&lt;9,$C68&gt;0)</formula>
    </cfRule>
  </conditionalFormatting>
  <conditionalFormatting sqref="G60">
    <cfRule type="expression" priority="36" dxfId="1005" stopIfTrue="1">
      <formula>AND($D60&lt;9,$C60&gt;0)</formula>
    </cfRule>
  </conditionalFormatting>
  <conditionalFormatting sqref="G56">
    <cfRule type="expression" priority="35" dxfId="1005" stopIfTrue="1">
      <formula>AND($D56&lt;9,$C56&gt;0)</formula>
    </cfRule>
  </conditionalFormatting>
  <conditionalFormatting sqref="G52">
    <cfRule type="expression" priority="34" dxfId="1005" stopIfTrue="1">
      <formula>AND($D52&lt;9,$C52&gt;0)</formula>
    </cfRule>
  </conditionalFormatting>
  <conditionalFormatting sqref="G39:G40">
    <cfRule type="expression" priority="33" dxfId="1005" stopIfTrue="1">
      <formula>AND($D39&lt;9,$C39&gt;0)</formula>
    </cfRule>
  </conditionalFormatting>
  <conditionalFormatting sqref="G36">
    <cfRule type="expression" priority="32" dxfId="1005" stopIfTrue="1">
      <formula>AND($D36&lt;9,$C36&gt;0)</formula>
    </cfRule>
  </conditionalFormatting>
  <conditionalFormatting sqref="G20">
    <cfRule type="expression" priority="31" dxfId="1005" stopIfTrue="1">
      <formula>AND($D20&lt;9,$C20&gt;0)</formula>
    </cfRule>
  </conditionalFormatting>
  <conditionalFormatting sqref="G24">
    <cfRule type="expression" priority="30" dxfId="1005" stopIfTrue="1">
      <formula>AND($D24&lt;9,$C24&gt;0)</formula>
    </cfRule>
  </conditionalFormatting>
  <conditionalFormatting sqref="G8">
    <cfRule type="expression" priority="29" dxfId="1005" stopIfTrue="1">
      <formula>AND($D8&lt;9,$C8&gt;0)</formula>
    </cfRule>
  </conditionalFormatting>
  <conditionalFormatting sqref="G38 G54 G6 G30 G10 G34 G14 G26 G18 G22 G42 G62 G46 G58 G50 G66">
    <cfRule type="expression" priority="28" dxfId="1005" stopIfTrue="1">
      <formula>AND($D6&lt;9,$C6&gt;0)</formula>
    </cfRule>
  </conditionalFormatting>
  <conditionalFormatting sqref="D66 D62 D12 D60 D14 D16 D20 D18 D22 D24 D26 D28 D30 D32 D36 D34 D38 D40 D42 D46 D48 D44 D50 D52 D54 D56 D58 D68 D64">
    <cfRule type="expression" priority="27" dxfId="1006" stopIfTrue="1">
      <formula>AND($D12&lt;9,$C12&gt;0)</formula>
    </cfRule>
  </conditionalFormatting>
  <conditionalFormatting sqref="L9 L17 L25 L33 L41 L49 L57 L65 N13 N29 N45 N61 P21 P53">
    <cfRule type="expression" priority="25" dxfId="1005" stopIfTrue="1">
      <formula>K9="as"</formula>
    </cfRule>
    <cfRule type="expression" priority="26" dxfId="1005" stopIfTrue="1">
      <formula>K9="bs"</formula>
    </cfRule>
  </conditionalFormatting>
  <conditionalFormatting sqref="J7 J11 J15 J67 J23 J27 J31 J35 J39 J43 J47 J51 J55 J59 J63">
    <cfRule type="expression" priority="23" dxfId="1005" stopIfTrue="1">
      <formula>I7="as"</formula>
    </cfRule>
    <cfRule type="expression" priority="24" dxfId="1005" stopIfTrue="1">
      <formula>I7="bs"</formula>
    </cfRule>
  </conditionalFormatting>
  <conditionalFormatting sqref="D6 D8 D10">
    <cfRule type="expression" priority="22" dxfId="1006" stopIfTrue="1">
      <formula>$D6&lt;9</formula>
    </cfRule>
  </conditionalFormatting>
  <conditionalFormatting sqref="J9 J25 J33 J41 J49 J57 J65">
    <cfRule type="expression" priority="19" dxfId="1008" stopIfTrue="1">
      <formula>AND(#REF!="CU",J9="Umpire")</formula>
    </cfRule>
    <cfRule type="expression" priority="20" dxfId="1009" stopIfTrue="1">
      <formula>AND(#REF!="CU",J9&lt;&gt;"Umpire",K9&lt;&gt;"")</formula>
    </cfRule>
    <cfRule type="expression" priority="21" dxfId="1010" stopIfTrue="1">
      <formula>AND(#REF!="CU",J9&lt;&gt;"Umpire")</formula>
    </cfRule>
  </conditionalFormatting>
  <conditionalFormatting sqref="D11">
    <cfRule type="expression" priority="18" dxfId="1006" stopIfTrue="1">
      <formula>AND($D11&lt;9,$C11&gt;0)</formula>
    </cfRule>
  </conditionalFormatting>
  <conditionalFormatting sqref="D15">
    <cfRule type="expression" priority="17" dxfId="1006" stopIfTrue="1">
      <formula>AND($D15&lt;9,$C15&gt;0)</formula>
    </cfRule>
  </conditionalFormatting>
  <conditionalFormatting sqref="G27">
    <cfRule type="expression" priority="16" dxfId="1005" stopIfTrue="1">
      <formula>AND($D27&lt;9,$C27&gt;0)</formula>
    </cfRule>
  </conditionalFormatting>
  <conditionalFormatting sqref="D27">
    <cfRule type="expression" priority="15" dxfId="1006" stopIfTrue="1">
      <formula>AND($D27&lt;9,$C27&gt;0)</formula>
    </cfRule>
  </conditionalFormatting>
  <conditionalFormatting sqref="D31">
    <cfRule type="expression" priority="14" dxfId="1006" stopIfTrue="1">
      <formula>AND($D31&lt;9,$C31&gt;0)</formula>
    </cfRule>
  </conditionalFormatting>
  <conditionalFormatting sqref="D43">
    <cfRule type="expression" priority="13" dxfId="1006" stopIfTrue="1">
      <formula>AND($D43&lt;9,$C43&gt;0)</formula>
    </cfRule>
  </conditionalFormatting>
  <conditionalFormatting sqref="D47">
    <cfRule type="expression" priority="12" dxfId="1006" stopIfTrue="1">
      <formula>AND($D47&lt;9,$C47&gt;0)</formula>
    </cfRule>
  </conditionalFormatting>
  <conditionalFormatting sqref="G63">
    <cfRule type="expression" priority="11" dxfId="1005" stopIfTrue="1">
      <formula>AND($D63&lt;9,$C63&gt;0)</formula>
    </cfRule>
  </conditionalFormatting>
  <conditionalFormatting sqref="D63">
    <cfRule type="expression" priority="10" dxfId="1006" stopIfTrue="1">
      <formula>AND($D63&lt;9,$C63&gt;0)</formula>
    </cfRule>
  </conditionalFormatting>
  <conditionalFormatting sqref="G68">
    <cfRule type="expression" priority="9" dxfId="1005" stopIfTrue="1">
      <formula>AND($D68&lt;9,$C68&gt;0)</formula>
    </cfRule>
  </conditionalFormatting>
  <conditionalFormatting sqref="G60">
    <cfRule type="expression" priority="8" dxfId="1005" stopIfTrue="1">
      <formula>AND($D60&lt;9,$C60&gt;0)</formula>
    </cfRule>
  </conditionalFormatting>
  <conditionalFormatting sqref="G56">
    <cfRule type="expression" priority="7" dxfId="1005" stopIfTrue="1">
      <formula>AND($D56&lt;9,$C56&gt;0)</formula>
    </cfRule>
  </conditionalFormatting>
  <conditionalFormatting sqref="G52">
    <cfRule type="expression" priority="6" dxfId="1005" stopIfTrue="1">
      <formula>AND($D52&lt;9,$C52&gt;0)</formula>
    </cfRule>
  </conditionalFormatting>
  <conditionalFormatting sqref="G39:G40">
    <cfRule type="expression" priority="5" dxfId="1005" stopIfTrue="1">
      <formula>AND($D39&lt;9,$C39&gt;0)</formula>
    </cfRule>
  </conditionalFormatting>
  <conditionalFormatting sqref="G36">
    <cfRule type="expression" priority="4" dxfId="1005" stopIfTrue="1">
      <formula>AND($D36&lt;9,$C36&gt;0)</formula>
    </cfRule>
  </conditionalFormatting>
  <conditionalFormatting sqref="G20">
    <cfRule type="expression" priority="3" dxfId="1005" stopIfTrue="1">
      <formula>AND($D20&lt;9,$C20&gt;0)</formula>
    </cfRule>
  </conditionalFormatting>
  <conditionalFormatting sqref="G24">
    <cfRule type="expression" priority="2" dxfId="1005" stopIfTrue="1">
      <formula>AND($D24&lt;9,$C24&gt;0)</formula>
    </cfRule>
  </conditionalFormatting>
  <conditionalFormatting sqref="G8">
    <cfRule type="expression" priority="1" dxfId="1005" stopIfTrue="1">
      <formula>AND($D8&lt;9,$C8&gt;0)</formula>
    </cfRule>
  </conditionalFormatting>
  <dataValidations count="2">
    <dataValidation type="list" allowBlank="1" showInputMessage="1" sqref="N20 N52">
      <formula1>$U$7:$U$16</formula1>
    </dataValidation>
    <dataValidation type="list" allowBlank="1" showInputMessage="1" sqref="L12 E51 E59 E67 J57 J49 J41 J33 J65 J25 J9 L28 E55 E35 E39 E19 E23 J16 E7 L44 L60">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69"/>
  <sheetViews>
    <sheetView showGridLines="0" zoomScale="120" zoomScaleNormal="120" zoomScalePageLayoutView="0" workbookViewId="0" topLeftCell="A16">
      <selection activeCell="M35" sqref="M35"/>
    </sheetView>
  </sheetViews>
  <sheetFormatPr defaultColWidth="9.00390625" defaultRowHeight="15.75"/>
  <cols>
    <col min="1" max="1" width="2.875" style="77" customWidth="1"/>
    <col min="2" max="3" width="2.50390625" style="77" customWidth="1"/>
    <col min="4" max="4" width="0.37109375" style="77" customWidth="1"/>
    <col min="5" max="5" width="7.25390625" style="77" customWidth="1"/>
    <col min="6" max="6" width="12.75390625" style="77" customWidth="1"/>
    <col min="7" max="7" width="1.75390625" style="77" customWidth="1"/>
    <col min="8" max="8" width="4.875" style="77" customWidth="1"/>
    <col min="9" max="9" width="0.5" style="79" customWidth="1"/>
    <col min="10" max="10" width="6.75390625" style="77" customWidth="1"/>
    <col min="11" max="11" width="6.75390625" style="79" customWidth="1"/>
    <col min="12" max="12" width="6.75390625" style="77" customWidth="1"/>
    <col min="13" max="13" width="6.75390625" style="80" customWidth="1"/>
    <col min="14" max="14" width="6.75390625" style="77" customWidth="1"/>
    <col min="15" max="15" width="6.75390625" style="79" customWidth="1"/>
    <col min="16" max="16" width="6.75390625" style="77" customWidth="1"/>
    <col min="17" max="17" width="6.75390625" style="80" customWidth="1"/>
    <col min="18" max="18" width="8.00390625" style="77" hidden="1" customWidth="1"/>
    <col min="19" max="19" width="7.625" style="77" customWidth="1"/>
    <col min="20" max="20" width="8.00390625" style="77" hidden="1" customWidth="1"/>
    <col min="21" max="16384" width="9.00390625" style="77" customWidth="1"/>
  </cols>
  <sheetData>
    <row r="1" spans="1:16" s="1" customFormat="1" ht="30" customHeight="1">
      <c r="A1" s="200" t="s">
        <v>199</v>
      </c>
      <c r="B1" s="200"/>
      <c r="C1" s="200"/>
      <c r="D1" s="200"/>
      <c r="E1" s="200"/>
      <c r="F1" s="200"/>
      <c r="G1" s="200"/>
      <c r="H1" s="200"/>
      <c r="I1" s="200"/>
      <c r="J1" s="200"/>
      <c r="K1" s="200"/>
      <c r="L1" s="200"/>
      <c r="M1" s="200"/>
      <c r="N1" s="200"/>
      <c r="O1" s="200"/>
      <c r="P1" s="200"/>
    </row>
    <row r="2" spans="1:17" s="6" customFormat="1" ht="9"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81" t="s">
        <v>10</v>
      </c>
      <c r="I4" s="16"/>
      <c r="J4" s="14" t="s">
        <v>11</v>
      </c>
      <c r="K4" s="16"/>
      <c r="L4" s="14" t="s">
        <v>198</v>
      </c>
      <c r="M4" s="16"/>
      <c r="N4" s="14" t="s">
        <v>165</v>
      </c>
      <c r="O4" s="16"/>
      <c r="P4" s="14" t="s">
        <v>158</v>
      </c>
      <c r="Q4" s="5"/>
    </row>
    <row r="5" spans="1:17" s="17" customFormat="1" ht="9" customHeight="1" thickBot="1">
      <c r="A5" s="18"/>
      <c r="B5" s="19"/>
      <c r="C5" s="20"/>
      <c r="D5" s="19"/>
      <c r="E5" s="21"/>
      <c r="F5" s="21"/>
      <c r="G5" s="22"/>
      <c r="H5" s="21"/>
      <c r="I5" s="23"/>
      <c r="J5" s="19"/>
      <c r="K5" s="23"/>
      <c r="L5" s="19"/>
      <c r="M5" s="23"/>
      <c r="N5" s="19"/>
      <c r="O5" s="23"/>
      <c r="P5" s="19"/>
      <c r="Q5" s="24"/>
    </row>
    <row r="6" spans="1:20" s="1" customFormat="1" ht="16.5" customHeight="1">
      <c r="A6" s="25">
        <v>1</v>
      </c>
      <c r="B6" s="26">
        <v>1</v>
      </c>
      <c r="C6" s="26">
        <v>1</v>
      </c>
      <c r="D6" s="27">
        <v>1</v>
      </c>
      <c r="E6" s="28" t="str">
        <f>UPPER(IF($D6="","",VLOOKUP($D6,'[9]男單70'!$A$7:$P$24,2)))</f>
        <v>傅景志</v>
      </c>
      <c r="F6" s="26"/>
      <c r="G6" s="26"/>
      <c r="H6" s="26" t="str">
        <f>IF($D6="","",VLOOKUP($D6,'[9]男單70'!$A$7:$P$24,4))</f>
        <v>高雄市</v>
      </c>
      <c r="I6" s="29"/>
      <c r="J6" s="30"/>
      <c r="K6" s="30"/>
      <c r="L6" s="30"/>
      <c r="M6" s="31" t="s">
        <v>197</v>
      </c>
      <c r="N6" s="32"/>
      <c r="O6" s="33"/>
      <c r="P6" s="34"/>
      <c r="Q6" s="35"/>
      <c r="R6" s="36"/>
      <c r="T6" s="37" t="e">
        <f>#REF!</f>
        <v>#REF!</v>
      </c>
    </row>
    <row r="7" spans="1:20" s="1" customFormat="1" ht="16.5" customHeight="1">
      <c r="A7" s="25"/>
      <c r="B7" s="38"/>
      <c r="C7" s="38"/>
      <c r="D7" s="38"/>
      <c r="E7" s="39"/>
      <c r="F7" s="39" t="s">
        <v>459</v>
      </c>
      <c r="G7" s="39"/>
      <c r="H7" s="39"/>
      <c r="I7" s="40"/>
      <c r="J7" s="41">
        <f>UPPER(IF(OR(I7="a",I7="as"),E6,IF(OR(I7="b",I7="bs"),E8,)))</f>
      </c>
      <c r="K7" s="41"/>
      <c r="L7" s="30"/>
      <c r="M7" s="31"/>
      <c r="N7" s="32"/>
      <c r="O7" s="33"/>
      <c r="P7" s="34"/>
      <c r="Q7" s="35"/>
      <c r="R7" s="36"/>
      <c r="T7" s="42" t="e">
        <f>#REF!</f>
        <v>#REF!</v>
      </c>
    </row>
    <row r="8" spans="1:20" s="1" customFormat="1" ht="16.5" customHeight="1">
      <c r="A8" s="25">
        <v>2</v>
      </c>
      <c r="B8" s="26"/>
      <c r="C8" s="26"/>
      <c r="D8" s="27">
        <v>14</v>
      </c>
      <c r="E8" s="28" t="str">
        <f>UPPER(IF($D8="","",VLOOKUP($D8,'[9]男單70'!$A$7:$P$24,2)))</f>
        <v>高華鴻</v>
      </c>
      <c r="F8" s="26"/>
      <c r="G8" s="26"/>
      <c r="H8" s="26" t="str">
        <f>IF($D8="","",VLOOKUP($D8,'[9]男單70'!$A$7:$P$24,4))</f>
        <v>台中市</v>
      </c>
      <c r="I8" s="29"/>
      <c r="J8" s="45"/>
      <c r="K8" s="46"/>
      <c r="L8" s="30"/>
      <c r="M8" s="30"/>
      <c r="N8" s="32"/>
      <c r="O8" s="33"/>
      <c r="P8" s="34"/>
      <c r="Q8" s="35"/>
      <c r="R8" s="36"/>
      <c r="T8" s="42" t="e">
        <f>#REF!</f>
        <v>#REF!</v>
      </c>
    </row>
    <row r="9" spans="1:20" s="1" customFormat="1" ht="20.25" customHeight="1">
      <c r="A9" s="25"/>
      <c r="B9" s="38"/>
      <c r="C9" s="38"/>
      <c r="D9" s="47"/>
      <c r="E9" s="48"/>
      <c r="F9" s="30"/>
      <c r="G9" s="49"/>
      <c r="H9" s="30"/>
      <c r="I9" s="50"/>
      <c r="J9" s="193" t="s">
        <v>469</v>
      </c>
      <c r="K9" s="194"/>
      <c r="L9" s="41">
        <f>UPPER(IF(OR(K9="a",K9="as"),J7,IF(OR(K9="b",K9="bs"),J11,)))</f>
      </c>
      <c r="M9" s="51"/>
      <c r="N9" s="52"/>
      <c r="O9" s="52"/>
      <c r="P9" s="34"/>
      <c r="Q9" s="35"/>
      <c r="R9" s="36"/>
      <c r="T9" s="42" t="e">
        <f>#REF!</f>
        <v>#REF!</v>
      </c>
    </row>
    <row r="10" spans="1:20" s="1" customFormat="1" ht="16.5" customHeight="1">
      <c r="A10" s="25">
        <v>3</v>
      </c>
      <c r="B10" s="26">
        <f>IF($D10="","",VLOOKUP($D10,'[9]男單70'!$A$7:$P$24,15))</f>
      </c>
      <c r="C10" s="26">
        <f>IF($D10="","",VLOOKUP($D10,'[9]男單70'!$A$7:$P$24,16))</f>
      </c>
      <c r="D10" s="27"/>
      <c r="E10" s="28" t="s">
        <v>196</v>
      </c>
      <c r="F10" s="26"/>
      <c r="G10" s="26"/>
      <c r="H10" s="26" t="s">
        <v>154</v>
      </c>
      <c r="I10" s="29"/>
      <c r="J10" s="193"/>
      <c r="K10" s="194"/>
      <c r="L10" s="45"/>
      <c r="M10" s="53"/>
      <c r="N10" s="52"/>
      <c r="O10" s="52"/>
      <c r="P10" s="34"/>
      <c r="Q10" s="35"/>
      <c r="R10" s="36"/>
      <c r="T10" s="42" t="e">
        <f>#REF!</f>
        <v>#REF!</v>
      </c>
    </row>
    <row r="11" spans="1:20" s="1" customFormat="1" ht="16.5" customHeight="1">
      <c r="A11" s="25" t="s">
        <v>195</v>
      </c>
      <c r="B11" s="26"/>
      <c r="C11" s="26"/>
      <c r="D11" s="27">
        <v>19</v>
      </c>
      <c r="E11" s="28" t="s">
        <v>194</v>
      </c>
      <c r="F11" s="151" t="s">
        <v>458</v>
      </c>
      <c r="G11" s="39"/>
      <c r="H11" s="103" t="s">
        <v>505</v>
      </c>
      <c r="I11" s="40"/>
      <c r="J11" s="41">
        <f>UPPER(IF(OR(I11="a",I11="as"),E10,IF(OR(I11="b",I11="bs"),E12,)))</f>
      </c>
      <c r="K11" s="54"/>
      <c r="L11" s="55"/>
      <c r="M11" s="56"/>
      <c r="N11" s="52"/>
      <c r="O11" s="52"/>
      <c r="P11" s="34"/>
      <c r="Q11" s="35"/>
      <c r="R11" s="36"/>
      <c r="T11" s="42" t="e">
        <f>#REF!</f>
        <v>#REF!</v>
      </c>
    </row>
    <row r="12" spans="1:20" ht="21" customHeight="1">
      <c r="A12" s="175">
        <v>4</v>
      </c>
      <c r="B12" s="172"/>
      <c r="C12" s="172">
        <v>10</v>
      </c>
      <c r="D12" s="174">
        <v>8</v>
      </c>
      <c r="E12" s="181" t="str">
        <f>UPPER(IF($D12="","",VLOOKUP($D12,'[9]男單70'!$A$7:$P$24,2)))</f>
        <v>蔡政雄</v>
      </c>
      <c r="F12" s="43" t="s">
        <v>460</v>
      </c>
      <c r="G12" s="172"/>
      <c r="H12" s="172" t="str">
        <f>IF($D12="","",VLOOKUP($D12,'[9]男單70'!$A$7:$P$24,4))</f>
        <v>南投縣</v>
      </c>
      <c r="I12" s="171"/>
      <c r="J12" s="170"/>
      <c r="K12" s="168"/>
      <c r="L12" s="183"/>
      <c r="M12" s="167"/>
      <c r="N12" s="166"/>
      <c r="O12" s="166"/>
      <c r="P12" s="164"/>
      <c r="Q12" s="182"/>
      <c r="R12" s="144"/>
      <c r="T12" s="184" t="e">
        <f>#REF!</f>
        <v>#REF!</v>
      </c>
    </row>
    <row r="13" spans="1:20" s="1" customFormat="1" ht="20.25" customHeight="1">
      <c r="A13" s="25"/>
      <c r="B13" s="38"/>
      <c r="C13" s="38"/>
      <c r="D13" s="47"/>
      <c r="E13" s="48"/>
      <c r="F13" s="30"/>
      <c r="G13" s="49"/>
      <c r="H13" s="30"/>
      <c r="I13" s="50"/>
      <c r="J13" s="30"/>
      <c r="K13" s="30"/>
      <c r="L13" s="193" t="s">
        <v>473</v>
      </c>
      <c r="M13" s="194"/>
      <c r="N13" s="41">
        <f>UPPER(IF(OR(M13="a",M13="as"),L9,IF(OR(M13="b",M13="bs"),L17,)))</f>
      </c>
      <c r="O13" s="51"/>
      <c r="P13" s="34"/>
      <c r="Q13" s="35"/>
      <c r="R13" s="36"/>
      <c r="T13" s="42" t="e">
        <f>#REF!</f>
        <v>#REF!</v>
      </c>
    </row>
    <row r="14" spans="1:20" s="1" customFormat="1" ht="16.5" customHeight="1">
      <c r="A14" s="25">
        <v>5</v>
      </c>
      <c r="B14" s="26">
        <v>3</v>
      </c>
      <c r="C14" s="26">
        <v>4</v>
      </c>
      <c r="D14" s="27">
        <v>3</v>
      </c>
      <c r="E14" s="28" t="str">
        <f>UPPER(IF($D14="","",VLOOKUP($D14,'[9]男單70'!$A$7:$P$24,2)))</f>
        <v>洪健次</v>
      </c>
      <c r="F14" s="26"/>
      <c r="G14" s="26"/>
      <c r="H14" s="26" t="str">
        <f>IF($D14="","",VLOOKUP($D14,'[9]男單70'!$A$7:$P$24,4))</f>
        <v>台北市</v>
      </c>
      <c r="I14" s="29"/>
      <c r="J14" s="30"/>
      <c r="K14" s="30"/>
      <c r="L14" s="193"/>
      <c r="M14" s="194"/>
      <c r="N14" s="45"/>
      <c r="O14" s="53"/>
      <c r="P14" s="34"/>
      <c r="Q14" s="35"/>
      <c r="R14" s="36"/>
      <c r="T14" s="42" t="e">
        <f>#REF!</f>
        <v>#REF!</v>
      </c>
    </row>
    <row r="15" spans="1:20" s="1" customFormat="1" ht="16.5" customHeight="1" thickBot="1">
      <c r="A15" s="25"/>
      <c r="B15" s="38"/>
      <c r="C15" s="38"/>
      <c r="D15" s="47"/>
      <c r="E15" s="39"/>
      <c r="F15" s="39" t="s">
        <v>461</v>
      </c>
      <c r="G15" s="39"/>
      <c r="H15" s="39"/>
      <c r="I15" s="40"/>
      <c r="J15" s="41">
        <f>UPPER(IF(OR(I15="a",I15="as"),E14,IF(OR(I15="b",I15="bs"),E16,)))</f>
      </c>
      <c r="K15" s="41"/>
      <c r="L15" s="30"/>
      <c r="M15" s="56"/>
      <c r="N15" s="52"/>
      <c r="O15" s="56"/>
      <c r="P15" s="34"/>
      <c r="Q15" s="35"/>
      <c r="R15" s="36"/>
      <c r="T15" s="60" t="e">
        <f>#REF!</f>
        <v>#REF!</v>
      </c>
    </row>
    <row r="16" spans="1:18" s="1" customFormat="1" ht="16.5" customHeight="1">
      <c r="A16" s="25">
        <v>6</v>
      </c>
      <c r="B16" s="26"/>
      <c r="C16" s="26"/>
      <c r="D16" s="27">
        <v>15</v>
      </c>
      <c r="E16" s="28" t="str">
        <f>UPPER(IF($D16="","",VLOOKUP($D16,'[9]男單70'!$A$7:$P$24,2)))</f>
        <v>顏添煌</v>
      </c>
      <c r="F16" s="26"/>
      <c r="G16" s="26"/>
      <c r="H16" s="26" t="str">
        <f>IF($D16="","",VLOOKUP($D16,'[9]男單70'!$A$7:$P$24,4))</f>
        <v>台中市</v>
      </c>
      <c r="I16" s="29"/>
      <c r="J16" s="45"/>
      <c r="K16" s="46"/>
      <c r="L16" s="30"/>
      <c r="M16" s="56"/>
      <c r="N16" s="52"/>
      <c r="O16" s="56"/>
      <c r="P16" s="34"/>
      <c r="Q16" s="35"/>
      <c r="R16" s="36"/>
    </row>
    <row r="17" spans="1:18" s="1" customFormat="1" ht="20.25" customHeight="1">
      <c r="A17" s="25"/>
      <c r="B17" s="38"/>
      <c r="C17" s="38"/>
      <c r="D17" s="47"/>
      <c r="E17" s="48"/>
      <c r="F17" s="30"/>
      <c r="G17" s="49"/>
      <c r="H17" s="30"/>
      <c r="I17" s="50"/>
      <c r="J17" s="193" t="s">
        <v>470</v>
      </c>
      <c r="K17" s="194"/>
      <c r="L17" s="41">
        <f>UPPER(IF(OR(K17="a",K17="as"),J15,IF(OR(K17="b",K17="bs"),J19,)))</f>
      </c>
      <c r="M17" s="62"/>
      <c r="N17" s="52"/>
      <c r="O17" s="56"/>
      <c r="P17" s="34"/>
      <c r="Q17" s="35"/>
      <c r="R17" s="36"/>
    </row>
    <row r="18" spans="1:18" s="1" customFormat="1" ht="16.5" customHeight="1">
      <c r="A18" s="25">
        <v>7</v>
      </c>
      <c r="B18" s="26"/>
      <c r="C18" s="26">
        <v>10</v>
      </c>
      <c r="D18" s="27">
        <v>12</v>
      </c>
      <c r="E18" s="28" t="str">
        <f>UPPER(IF($D18="","",VLOOKUP($D18,'[9]男單70'!$A$7:$P$24,2)))</f>
        <v>蔡龍根</v>
      </c>
      <c r="F18" s="26"/>
      <c r="G18" s="26"/>
      <c r="H18" s="26" t="str">
        <f>IF($D18="","",VLOOKUP($D18,'[9]男單70'!$A$7:$P$24,4))</f>
        <v>台中市</v>
      </c>
      <c r="I18" s="29"/>
      <c r="J18" s="193"/>
      <c r="K18" s="194"/>
      <c r="L18" s="45"/>
      <c r="M18" s="52"/>
      <c r="N18" s="52"/>
      <c r="O18" s="56"/>
      <c r="P18" s="34"/>
      <c r="Q18" s="35"/>
      <c r="R18" s="36"/>
    </row>
    <row r="19" spans="1:18" s="1" customFormat="1" ht="16.5" customHeight="1">
      <c r="A19" s="25" t="s">
        <v>193</v>
      </c>
      <c r="B19" s="26"/>
      <c r="C19" s="26">
        <v>10</v>
      </c>
      <c r="D19" s="27">
        <v>11</v>
      </c>
      <c r="E19" s="28" t="str">
        <f>UPPER(IF($D19="","",VLOOKUP($D19,'[9]男單70'!$A$7:$P$24,2)))</f>
        <v>鍾恒廣</v>
      </c>
      <c r="F19" s="151" t="s">
        <v>462</v>
      </c>
      <c r="G19" s="39"/>
      <c r="H19" s="103" t="s">
        <v>192</v>
      </c>
      <c r="I19" s="40"/>
      <c r="J19" s="41">
        <f>UPPER(IF(OR(I19="a",I19="as"),E18,IF(OR(I19="b",I19="bs"),E20,)))</f>
      </c>
      <c r="K19" s="54"/>
      <c r="L19" s="55"/>
      <c r="M19" s="52"/>
      <c r="N19" s="52"/>
      <c r="O19" s="56"/>
      <c r="P19" s="34"/>
      <c r="Q19" s="35"/>
      <c r="R19" s="36"/>
    </row>
    <row r="20" spans="1:18" ht="21" customHeight="1">
      <c r="A20" s="175">
        <v>8</v>
      </c>
      <c r="B20" s="172"/>
      <c r="C20" s="172">
        <v>10</v>
      </c>
      <c r="D20" s="174">
        <v>7</v>
      </c>
      <c r="E20" s="181" t="str">
        <f>UPPER(IF($D20="","",VLOOKUP($D20,'[9]男單70'!$A$7:$P$24,2)))</f>
        <v>陳守德</v>
      </c>
      <c r="F20" s="43" t="s">
        <v>463</v>
      </c>
      <c r="G20" s="172"/>
      <c r="H20" s="172" t="str">
        <f>IF($D20="","",VLOOKUP($D20,'[9]男單70'!$A$7:$P$24,4))</f>
        <v>台北市</v>
      </c>
      <c r="I20" s="171"/>
      <c r="J20" s="170"/>
      <c r="K20" s="168"/>
      <c r="L20" s="183"/>
      <c r="M20" s="166"/>
      <c r="N20" s="166"/>
      <c r="O20" s="167"/>
      <c r="P20" s="164"/>
      <c r="Q20" s="182"/>
      <c r="R20" s="144"/>
    </row>
    <row r="21" spans="1:18" s="1" customFormat="1" ht="20.25" customHeight="1">
      <c r="A21" s="25"/>
      <c r="B21" s="38"/>
      <c r="C21" s="38"/>
      <c r="D21" s="38"/>
      <c r="E21" s="48"/>
      <c r="F21" s="30"/>
      <c r="G21" s="49"/>
      <c r="H21" s="30"/>
      <c r="I21" s="50"/>
      <c r="J21" s="30"/>
      <c r="K21" s="30"/>
      <c r="L21" s="55"/>
      <c r="M21" s="63"/>
      <c r="N21" s="193" t="s">
        <v>475</v>
      </c>
      <c r="O21" s="194"/>
      <c r="P21" s="41">
        <f>UPPER(IF(OR(O21="a",O21="as"),N13,IF(OR(O21="b",O21="bs"),N29,)))</f>
      </c>
      <c r="Q21" s="51"/>
      <c r="R21" s="36"/>
    </row>
    <row r="22" spans="1:18" s="1" customFormat="1" ht="16.5" customHeight="1">
      <c r="A22" s="25">
        <v>9</v>
      </c>
      <c r="B22" s="26"/>
      <c r="C22" s="26">
        <v>6</v>
      </c>
      <c r="D22" s="27">
        <v>5</v>
      </c>
      <c r="E22" s="28" t="str">
        <f>UPPER(IF($D22="","",VLOOKUP($D22,'[9]男單70'!$A$7:$P$24,2)))</f>
        <v>莊金安</v>
      </c>
      <c r="F22" s="26"/>
      <c r="G22" s="26"/>
      <c r="H22" s="26" t="str">
        <f>IF($D22="","",VLOOKUP($D22,'[9]男單70'!$A$7:$P$24,4))</f>
        <v>埔里鎮</v>
      </c>
      <c r="I22" s="29"/>
      <c r="J22" s="30"/>
      <c r="K22" s="30"/>
      <c r="L22" s="30"/>
      <c r="M22" s="52"/>
      <c r="N22" s="193"/>
      <c r="O22" s="194"/>
      <c r="P22" s="45"/>
      <c r="Q22" s="94"/>
      <c r="R22" s="36"/>
    </row>
    <row r="23" spans="1:18" ht="21" customHeight="1">
      <c r="A23" s="175" t="s">
        <v>191</v>
      </c>
      <c r="B23" s="172"/>
      <c r="C23" s="172">
        <v>10</v>
      </c>
      <c r="D23" s="174">
        <v>10</v>
      </c>
      <c r="E23" s="181" t="str">
        <f>UPPER(IF($D23="","",VLOOKUP($D23,'[9]男單70'!$A$7:$P$24,2)))</f>
        <v>何勇南</v>
      </c>
      <c r="F23" s="39" t="s">
        <v>464</v>
      </c>
      <c r="G23" s="189"/>
      <c r="H23" s="180" t="s">
        <v>171</v>
      </c>
      <c r="I23" s="179"/>
      <c r="J23" s="178">
        <f>UPPER(IF(OR(I23="a",I23="as"),E22,IF(OR(I23="b",I23="bs"),E24,)))</f>
      </c>
      <c r="K23" s="178"/>
      <c r="L23" s="168"/>
      <c r="M23" s="166"/>
      <c r="N23" s="193"/>
      <c r="O23" s="194"/>
      <c r="P23" s="164"/>
      <c r="Q23" s="163"/>
      <c r="R23" s="144"/>
    </row>
    <row r="24" spans="1:18" s="1" customFormat="1" ht="16.5" customHeight="1">
      <c r="A24" s="25">
        <v>10</v>
      </c>
      <c r="B24" s="26"/>
      <c r="C24" s="26"/>
      <c r="D24" s="27">
        <v>18</v>
      </c>
      <c r="E24" s="177" t="str">
        <f>UPPER(IF($D24="","",VLOOKUP($D24,'[9]男單70'!$A$7:$P$24,2)))</f>
        <v>林良雄</v>
      </c>
      <c r="F24" s="151" t="s">
        <v>465</v>
      </c>
      <c r="G24" s="26"/>
      <c r="H24" s="26" t="str">
        <f>IF($D24="","",VLOOKUP($D24,'[9]男單70'!$A$7:$P$24,4))</f>
        <v>桃園市</v>
      </c>
      <c r="I24" s="29"/>
      <c r="J24" s="45"/>
      <c r="K24" s="46"/>
      <c r="L24" s="30"/>
      <c r="M24" s="52"/>
      <c r="N24" s="52"/>
      <c r="O24" s="56"/>
      <c r="P24" s="34"/>
      <c r="Q24" s="99"/>
      <c r="R24" s="36"/>
    </row>
    <row r="25" spans="1:18" s="1" customFormat="1" ht="20.25" customHeight="1">
      <c r="A25" s="25"/>
      <c r="B25" s="38"/>
      <c r="C25" s="38"/>
      <c r="D25" s="47"/>
      <c r="E25" s="48"/>
      <c r="F25" s="30"/>
      <c r="G25" s="49"/>
      <c r="H25" s="30"/>
      <c r="I25" s="50"/>
      <c r="J25" s="193" t="s">
        <v>471</v>
      </c>
      <c r="K25" s="194"/>
      <c r="L25" s="41">
        <f>UPPER(IF(OR(K25="a",K25="as"),J23,IF(OR(K25="b",K25="bs"),J27,)))</f>
      </c>
      <c r="M25" s="51"/>
      <c r="N25" s="52"/>
      <c r="O25" s="56"/>
      <c r="P25" s="34"/>
      <c r="Q25" s="99"/>
      <c r="R25" s="36"/>
    </row>
    <row r="26" spans="1:18" s="1" customFormat="1" ht="16.5" customHeight="1">
      <c r="A26" s="25">
        <v>11</v>
      </c>
      <c r="B26" s="26"/>
      <c r="C26" s="26"/>
      <c r="D26" s="27">
        <v>17</v>
      </c>
      <c r="E26" s="28" t="str">
        <f>UPPER(IF($D26="","",VLOOKUP($D26,'[9]男單70'!$A$7:$P$24,2)))</f>
        <v>張  文</v>
      </c>
      <c r="F26" s="26"/>
      <c r="G26" s="26"/>
      <c r="H26" s="26" t="str">
        <f>IF($D26="","",VLOOKUP($D26,'[9]男單70'!$A$7:$P$24,4))</f>
        <v>台北市</v>
      </c>
      <c r="I26" s="29"/>
      <c r="J26" s="193"/>
      <c r="K26" s="194"/>
      <c r="L26" s="45"/>
      <c r="M26" s="53"/>
      <c r="N26" s="52"/>
      <c r="O26" s="56"/>
      <c r="P26" s="34"/>
      <c r="Q26" s="99"/>
      <c r="R26" s="36"/>
    </row>
    <row r="27" spans="1:18" s="1" customFormat="1" ht="16.5" customHeight="1">
      <c r="A27" s="176"/>
      <c r="B27" s="38"/>
      <c r="C27" s="38"/>
      <c r="D27" s="47"/>
      <c r="E27" s="39"/>
      <c r="F27" s="39" t="s">
        <v>466</v>
      </c>
      <c r="G27" s="39"/>
      <c r="H27" s="39"/>
      <c r="I27" s="40"/>
      <c r="J27" s="41">
        <f>UPPER(IF(OR(I27="a",I27="as"),E26,IF(OR(I27="b",I27="bs"),E28,)))</f>
      </c>
      <c r="K27" s="54"/>
      <c r="L27" s="55"/>
      <c r="M27" s="56"/>
      <c r="N27" s="52"/>
      <c r="O27" s="56"/>
      <c r="P27" s="34"/>
      <c r="Q27" s="99"/>
      <c r="R27" s="36"/>
    </row>
    <row r="28" spans="1:18" s="1" customFormat="1" ht="16.5" customHeight="1">
      <c r="A28" s="25">
        <v>12</v>
      </c>
      <c r="B28" s="26">
        <v>4</v>
      </c>
      <c r="C28" s="26">
        <v>6</v>
      </c>
      <c r="D28" s="27">
        <v>4</v>
      </c>
      <c r="E28" s="28" t="str">
        <f>UPPER(IF($D28="","",VLOOKUP($D28,'[9]男單70'!$A$7:$P$24,2)))</f>
        <v>施火榮</v>
      </c>
      <c r="F28" s="26"/>
      <c r="G28" s="26"/>
      <c r="H28" s="26" t="str">
        <f>IF($D28="","",VLOOKUP($D28,'[9]男單70'!$A$7:$P$24,4))</f>
        <v>台中市</v>
      </c>
      <c r="I28" s="29"/>
      <c r="J28" s="45"/>
      <c r="K28" s="30"/>
      <c r="L28" s="55"/>
      <c r="M28" s="56"/>
      <c r="N28" s="52"/>
      <c r="O28" s="56"/>
      <c r="P28" s="34"/>
      <c r="Q28" s="99"/>
      <c r="R28" s="36"/>
    </row>
    <row r="29" spans="1:18" s="1" customFormat="1" ht="20.25" customHeight="1">
      <c r="A29" s="25"/>
      <c r="B29" s="38"/>
      <c r="C29" s="38"/>
      <c r="D29" s="47"/>
      <c r="E29" s="48"/>
      <c r="F29" s="30"/>
      <c r="G29" s="49"/>
      <c r="H29" s="30"/>
      <c r="I29" s="50"/>
      <c r="J29" s="30"/>
      <c r="K29" s="30"/>
      <c r="L29" s="193" t="s">
        <v>474</v>
      </c>
      <c r="M29" s="194"/>
      <c r="N29" s="41">
        <f>UPPER(IF(OR(M29="a",M29="as"),L25,IF(OR(M29="b",M29="bs"),L33,)))</f>
      </c>
      <c r="O29" s="62"/>
      <c r="P29" s="34"/>
      <c r="Q29" s="99"/>
      <c r="R29" s="36"/>
    </row>
    <row r="30" spans="1:18" s="1" customFormat="1" ht="16.5" customHeight="1">
      <c r="A30" s="25">
        <v>13</v>
      </c>
      <c r="B30" s="26"/>
      <c r="C30" s="26"/>
      <c r="D30" s="27">
        <v>13</v>
      </c>
      <c r="E30" s="28" t="str">
        <f>UPPER(IF($D30="","",VLOOKUP($D30,'[9]男單70'!$A$7:$P$24,2)))</f>
        <v>張萬富</v>
      </c>
      <c r="F30" s="26"/>
      <c r="G30" s="26"/>
      <c r="H30" s="26" t="str">
        <f>IF($D30="","",VLOOKUP($D30,'[9]男單70'!$A$7:$P$24,4))</f>
        <v>新竹市</v>
      </c>
      <c r="I30" s="29"/>
      <c r="J30" s="30"/>
      <c r="K30" s="30"/>
      <c r="L30" s="193"/>
      <c r="M30" s="194"/>
      <c r="N30" s="45"/>
      <c r="O30" s="63"/>
      <c r="P30" s="34"/>
      <c r="Q30" s="99"/>
      <c r="R30" s="36"/>
    </row>
    <row r="31" spans="1:18" s="1" customFormat="1" ht="16.5" customHeight="1">
      <c r="A31" s="25" t="s">
        <v>175</v>
      </c>
      <c r="B31" s="26"/>
      <c r="C31" s="26">
        <v>10</v>
      </c>
      <c r="D31" s="27">
        <v>9</v>
      </c>
      <c r="E31" s="28" t="str">
        <f>UPPER(IF($D31="","",VLOOKUP($D31,'[9]男單70'!$A$7:$P$24,2)))</f>
        <v>郭文深</v>
      </c>
      <c r="F31" s="151" t="s">
        <v>506</v>
      </c>
      <c r="G31" s="75"/>
      <c r="H31" s="83" t="s">
        <v>190</v>
      </c>
      <c r="I31" s="76"/>
      <c r="J31" s="41">
        <f>UPPER(IF(OR(I31="a",I31="as"),E30,IF(OR(I31="b",I31="bs"),E32,)))</f>
      </c>
      <c r="K31" s="41"/>
      <c r="L31" s="30"/>
      <c r="M31" s="56"/>
      <c r="N31" s="52"/>
      <c r="O31" s="63"/>
      <c r="P31" s="34"/>
      <c r="Q31" s="99"/>
      <c r="R31" s="36"/>
    </row>
    <row r="32" spans="1:18" ht="21" customHeight="1">
      <c r="A32" s="175">
        <v>14</v>
      </c>
      <c r="B32" s="172"/>
      <c r="C32" s="172">
        <v>6</v>
      </c>
      <c r="D32" s="174">
        <v>6</v>
      </c>
      <c r="E32" s="173" t="str">
        <f>UPPER(IF($D32="","",VLOOKUP($D32,'[9]男單70'!$A$7:$P$24,2)))</f>
        <v>薛景盛</v>
      </c>
      <c r="F32" s="43" t="s">
        <v>467</v>
      </c>
      <c r="G32" s="172"/>
      <c r="H32" s="172" t="str">
        <f>IF($D32="","",VLOOKUP($D32,'[9]男單70'!$A$7:$P$24,4))</f>
        <v>台中市</v>
      </c>
      <c r="I32" s="171"/>
      <c r="J32" s="170"/>
      <c r="K32" s="169"/>
      <c r="L32" s="168"/>
      <c r="M32" s="167"/>
      <c r="N32" s="166"/>
      <c r="O32" s="165"/>
      <c r="P32" s="164"/>
      <c r="Q32" s="163"/>
      <c r="R32" s="144"/>
    </row>
    <row r="33" spans="1:18" s="1" customFormat="1" ht="20.25" customHeight="1">
      <c r="A33" s="25"/>
      <c r="B33" s="38"/>
      <c r="C33" s="38"/>
      <c r="D33" s="47"/>
      <c r="E33" s="48"/>
      <c r="F33" s="30"/>
      <c r="G33" s="49"/>
      <c r="H33" s="30"/>
      <c r="I33" s="50"/>
      <c r="J33" s="193" t="s">
        <v>472</v>
      </c>
      <c r="K33" s="194"/>
      <c r="L33" s="41">
        <f>UPPER(IF(OR(K33="a",K33="as"),J31,IF(OR(K33="b",K33="bs"),J35,)))</f>
      </c>
      <c r="M33" s="62"/>
      <c r="N33" s="52"/>
      <c r="O33" s="63"/>
      <c r="P33" s="34"/>
      <c r="Q33" s="99"/>
      <c r="R33" s="36"/>
    </row>
    <row r="34" spans="1:18" s="1" customFormat="1" ht="16.5" customHeight="1">
      <c r="A34" s="25">
        <v>15</v>
      </c>
      <c r="B34" s="26"/>
      <c r="C34" s="26"/>
      <c r="D34" s="27">
        <v>16</v>
      </c>
      <c r="E34" s="28" t="str">
        <f>UPPER(IF($D34="","",VLOOKUP($D34,'[9]男單70'!$A$7:$P$24,2)))</f>
        <v>潘進銓</v>
      </c>
      <c r="F34" s="26"/>
      <c r="G34" s="26"/>
      <c r="H34" s="26" t="str">
        <f>IF($D34="","",VLOOKUP($D34,'[9]男單70'!$A$7:$P$24,4))</f>
        <v>南投縣</v>
      </c>
      <c r="I34" s="29"/>
      <c r="J34" s="193"/>
      <c r="K34" s="194"/>
      <c r="L34" s="45"/>
      <c r="M34" s="52"/>
      <c r="N34" s="52"/>
      <c r="O34" s="52"/>
      <c r="P34" s="34"/>
      <c r="Q34" s="99"/>
      <c r="R34" s="36"/>
    </row>
    <row r="35" spans="1:18" s="1" customFormat="1" ht="16.5" customHeight="1">
      <c r="A35" s="25"/>
      <c r="B35" s="38"/>
      <c r="C35" s="38"/>
      <c r="D35" s="38"/>
      <c r="E35" s="39"/>
      <c r="F35" s="39" t="s">
        <v>468</v>
      </c>
      <c r="G35" s="39"/>
      <c r="H35" s="39"/>
      <c r="I35" s="40"/>
      <c r="J35" s="41">
        <f>UPPER(IF(OR(I35="a",I35="as"),E34,IF(OR(I35="b",I35="bs"),E36,)))</f>
      </c>
      <c r="K35" s="54"/>
      <c r="L35" s="55"/>
      <c r="M35" s="52"/>
      <c r="N35" s="52"/>
      <c r="O35" s="52"/>
      <c r="P35" s="34"/>
      <c r="Q35" s="99"/>
      <c r="R35" s="36"/>
    </row>
    <row r="36" spans="1:18" s="1" customFormat="1" ht="16.5" customHeight="1">
      <c r="A36" s="25">
        <v>16</v>
      </c>
      <c r="B36" s="26">
        <v>2</v>
      </c>
      <c r="C36" s="26">
        <v>2</v>
      </c>
      <c r="D36" s="27">
        <v>2</v>
      </c>
      <c r="E36" s="28" t="str">
        <f>UPPER(IF($D36="","",VLOOKUP($D36,'[9]男單70'!$A$7:$P$24,2)))</f>
        <v>江宏凱</v>
      </c>
      <c r="F36" s="26"/>
      <c r="G36" s="26"/>
      <c r="H36" s="26" t="str">
        <f>IF($D36="","",VLOOKUP($D36,'[9]男單70'!$A$7:$P$24,4))</f>
        <v>台中市</v>
      </c>
      <c r="I36" s="29"/>
      <c r="J36" s="45"/>
      <c r="K36" s="30"/>
      <c r="L36" s="55"/>
      <c r="M36" s="52"/>
      <c r="N36" s="52"/>
      <c r="O36" s="52"/>
      <c r="P36" s="34"/>
      <c r="Q36" s="99"/>
      <c r="R36" s="36"/>
    </row>
    <row r="37" spans="1:18" s="1" customFormat="1" ht="9" customHeight="1">
      <c r="A37" s="96"/>
      <c r="B37" s="38"/>
      <c r="C37" s="38"/>
      <c r="D37" s="38"/>
      <c r="E37" s="48"/>
      <c r="F37" s="30"/>
      <c r="G37" s="49"/>
      <c r="H37" s="30"/>
      <c r="I37" s="50"/>
      <c r="J37" s="30"/>
      <c r="K37" s="30"/>
      <c r="L37" s="55"/>
      <c r="M37" s="63"/>
      <c r="N37" s="63"/>
      <c r="O37" s="63"/>
      <c r="P37" s="95"/>
      <c r="Q37" s="99"/>
      <c r="R37" s="36"/>
    </row>
    <row r="38" spans="1:18" s="1" customFormat="1" ht="9" customHeight="1">
      <c r="A38" s="162"/>
      <c r="B38" s="83"/>
      <c r="C38" s="83"/>
      <c r="D38" s="82"/>
      <c r="E38" s="85"/>
      <c r="F38" s="83"/>
      <c r="G38" s="83"/>
      <c r="H38" s="83"/>
      <c r="I38" s="82"/>
      <c r="J38" s="83"/>
      <c r="K38" s="83"/>
      <c r="L38" s="83"/>
      <c r="M38" s="97"/>
      <c r="N38" s="97"/>
      <c r="O38" s="97"/>
      <c r="P38" s="34"/>
      <c r="Q38" s="35"/>
      <c r="R38" s="36"/>
    </row>
    <row r="39" spans="1:18" s="1" customFormat="1" ht="9" customHeight="1">
      <c r="A39" s="96"/>
      <c r="B39" s="82"/>
      <c r="C39" s="82"/>
      <c r="D39" s="82"/>
      <c r="E39" s="85"/>
      <c r="F39" s="83"/>
      <c r="G39" s="75"/>
      <c r="H39" s="98"/>
      <c r="I39" s="82"/>
      <c r="J39" s="83"/>
      <c r="K39" s="83"/>
      <c r="L39" s="83"/>
      <c r="M39" s="97"/>
      <c r="N39" s="97"/>
      <c r="O39" s="97"/>
      <c r="P39" s="34"/>
      <c r="Q39" s="35"/>
      <c r="R39" s="36"/>
    </row>
    <row r="40" spans="1:18" s="1" customFormat="1" ht="9" customHeight="1">
      <c r="A40" s="96"/>
      <c r="B40" s="83"/>
      <c r="C40" s="83"/>
      <c r="D40" s="82"/>
      <c r="E40" s="85"/>
      <c r="F40" s="83"/>
      <c r="G40" s="83"/>
      <c r="H40" s="83"/>
      <c r="I40" s="82"/>
      <c r="J40" s="83"/>
      <c r="K40" s="84"/>
      <c r="L40" s="83"/>
      <c r="M40" s="97"/>
      <c r="N40" s="97"/>
      <c r="O40" s="97"/>
      <c r="P40" s="34"/>
      <c r="Q40" s="35"/>
      <c r="R40" s="36"/>
    </row>
    <row r="41" spans="1:18" s="1" customFormat="1" ht="9" customHeight="1">
      <c r="A41" s="96"/>
      <c r="B41" s="82"/>
      <c r="C41" s="82"/>
      <c r="D41" s="82"/>
      <c r="E41" s="85"/>
      <c r="F41" s="83"/>
      <c r="G41" s="75"/>
      <c r="H41" s="83"/>
      <c r="I41" s="82"/>
      <c r="J41" s="98"/>
      <c r="K41" s="82"/>
      <c r="L41" s="83"/>
      <c r="M41" s="97"/>
      <c r="N41" s="97"/>
      <c r="O41" s="97"/>
      <c r="P41" s="34"/>
      <c r="Q41" s="35"/>
      <c r="R41" s="36"/>
    </row>
    <row r="42" spans="1:18" s="1" customFormat="1" ht="9" customHeight="1">
      <c r="A42" s="96"/>
      <c r="B42" s="83"/>
      <c r="C42" s="83"/>
      <c r="D42" s="82"/>
      <c r="E42" s="85"/>
      <c r="F42" s="83"/>
      <c r="G42" s="83"/>
      <c r="H42" s="83"/>
      <c r="I42" s="82"/>
      <c r="J42" s="83"/>
      <c r="K42" s="83"/>
      <c r="L42" s="83"/>
      <c r="M42" s="97"/>
      <c r="N42" s="97"/>
      <c r="O42" s="97"/>
      <c r="P42" s="34"/>
      <c r="Q42" s="35"/>
      <c r="R42" s="74"/>
    </row>
    <row r="43" spans="1:18" s="1" customFormat="1" ht="9" customHeight="1">
      <c r="A43" s="96"/>
      <c r="B43" s="82"/>
      <c r="C43" s="82"/>
      <c r="D43" s="82"/>
      <c r="E43" s="85"/>
      <c r="F43" s="83"/>
      <c r="G43" s="75"/>
      <c r="H43" s="98"/>
      <c r="I43" s="82"/>
      <c r="J43" s="83"/>
      <c r="K43" s="83"/>
      <c r="L43" s="83"/>
      <c r="M43" s="97"/>
      <c r="N43" s="97"/>
      <c r="O43" s="97"/>
      <c r="P43" s="34"/>
      <c r="Q43" s="35"/>
      <c r="R43" s="36"/>
    </row>
    <row r="44" spans="1:18" s="1" customFormat="1" ht="9" customHeight="1">
      <c r="A44" s="96"/>
      <c r="B44" s="83"/>
      <c r="C44" s="83"/>
      <c r="D44" s="82"/>
      <c r="E44" s="85"/>
      <c r="F44" s="83"/>
      <c r="G44" s="83"/>
      <c r="H44" s="83"/>
      <c r="I44" s="82"/>
      <c r="J44" s="83"/>
      <c r="K44" s="83"/>
      <c r="L44" s="83"/>
      <c r="M44" s="97"/>
      <c r="N44" s="97"/>
      <c r="O44" s="97"/>
      <c r="P44" s="34"/>
      <c r="Q44" s="35"/>
      <c r="R44" s="36"/>
    </row>
    <row r="45" spans="1:18" s="1" customFormat="1" ht="9" customHeight="1">
      <c r="A45" s="96"/>
      <c r="B45" s="82"/>
      <c r="C45" s="82"/>
      <c r="D45" s="82"/>
      <c r="E45" s="85"/>
      <c r="F45" s="83"/>
      <c r="G45" s="75"/>
      <c r="H45" s="83"/>
      <c r="I45" s="82"/>
      <c r="J45" s="83"/>
      <c r="K45" s="83"/>
      <c r="L45" s="98"/>
      <c r="M45" s="82"/>
      <c r="N45" s="83"/>
      <c r="O45" s="97"/>
      <c r="P45" s="34"/>
      <c r="Q45" s="35"/>
      <c r="R45" s="36"/>
    </row>
    <row r="46" spans="1:18" s="1" customFormat="1" ht="9" customHeight="1">
      <c r="A46" s="96"/>
      <c r="B46" s="83"/>
      <c r="C46" s="83"/>
      <c r="D46" s="82"/>
      <c r="E46" s="85"/>
      <c r="F46" s="83"/>
      <c r="G46" s="83"/>
      <c r="H46" s="83"/>
      <c r="I46" s="82"/>
      <c r="J46" s="83"/>
      <c r="K46" s="83"/>
      <c r="L46" s="83"/>
      <c r="M46" s="97"/>
      <c r="N46" s="83"/>
      <c r="O46" s="97"/>
      <c r="P46" s="34"/>
      <c r="Q46" s="35"/>
      <c r="R46" s="36"/>
    </row>
    <row r="47" spans="1:18" s="1" customFormat="1" ht="9" customHeight="1">
      <c r="A47" s="96"/>
      <c r="B47" s="82"/>
      <c r="C47" s="82"/>
      <c r="D47" s="82"/>
      <c r="E47" s="85"/>
      <c r="F47" s="83"/>
      <c r="G47" s="75"/>
      <c r="H47" s="98"/>
      <c r="I47" s="82"/>
      <c r="J47" s="83"/>
      <c r="K47" s="83"/>
      <c r="L47" s="83"/>
      <c r="M47" s="97"/>
      <c r="N47" s="97"/>
      <c r="O47" s="97"/>
      <c r="P47" s="34"/>
      <c r="Q47" s="35"/>
      <c r="R47" s="36"/>
    </row>
    <row r="48" spans="1:18" s="1" customFormat="1" ht="9" customHeight="1">
      <c r="A48" s="96"/>
      <c r="B48" s="83"/>
      <c r="C48" s="83"/>
      <c r="D48" s="82"/>
      <c r="E48" s="85"/>
      <c r="F48" s="83"/>
      <c r="G48" s="83"/>
      <c r="H48" s="83"/>
      <c r="I48" s="82"/>
      <c r="J48" s="83"/>
      <c r="K48" s="84"/>
      <c r="L48" s="83"/>
      <c r="M48" s="97"/>
      <c r="N48" s="97"/>
      <c r="O48" s="97"/>
      <c r="P48" s="34"/>
      <c r="Q48" s="35"/>
      <c r="R48" s="36"/>
    </row>
    <row r="49" spans="1:18" s="1" customFormat="1" ht="9" customHeight="1">
      <c r="A49" s="96"/>
      <c r="B49" s="82"/>
      <c r="C49" s="82"/>
      <c r="D49" s="82"/>
      <c r="E49" s="85"/>
      <c r="F49" s="83"/>
      <c r="G49" s="75"/>
      <c r="H49" s="83"/>
      <c r="I49" s="82"/>
      <c r="J49" s="98"/>
      <c r="K49" s="82"/>
      <c r="L49" s="83"/>
      <c r="M49" s="97"/>
      <c r="N49" s="97"/>
      <c r="O49" s="97"/>
      <c r="P49" s="34"/>
      <c r="Q49" s="35"/>
      <c r="R49" s="36"/>
    </row>
    <row r="50" spans="1:18" s="1" customFormat="1" ht="9" customHeight="1">
      <c r="A50" s="96"/>
      <c r="B50" s="83"/>
      <c r="C50" s="83"/>
      <c r="D50" s="82"/>
      <c r="E50" s="85"/>
      <c r="F50" s="83"/>
      <c r="G50" s="83"/>
      <c r="H50" s="83"/>
      <c r="I50" s="82"/>
      <c r="J50" s="83"/>
      <c r="K50" s="83"/>
      <c r="L50" s="83"/>
      <c r="M50" s="97"/>
      <c r="N50" s="97"/>
      <c r="O50" s="97"/>
      <c r="P50" s="34"/>
      <c r="Q50" s="35"/>
      <c r="R50" s="36"/>
    </row>
    <row r="51" spans="1:18" s="1" customFormat="1" ht="9" customHeight="1">
      <c r="A51" s="96"/>
      <c r="B51" s="82"/>
      <c r="C51" s="82"/>
      <c r="D51" s="82"/>
      <c r="E51" s="85"/>
      <c r="F51" s="83"/>
      <c r="G51" s="75"/>
      <c r="H51" s="98"/>
      <c r="I51" s="82"/>
      <c r="J51" s="83"/>
      <c r="K51" s="83"/>
      <c r="L51" s="83"/>
      <c r="M51" s="97"/>
      <c r="N51" s="97"/>
      <c r="O51" s="97"/>
      <c r="P51" s="34"/>
      <c r="Q51" s="35"/>
      <c r="R51" s="36"/>
    </row>
    <row r="52" spans="1:18" s="1" customFormat="1" ht="9" customHeight="1">
      <c r="A52" s="162"/>
      <c r="B52" s="83"/>
      <c r="C52" s="83"/>
      <c r="D52" s="82"/>
      <c r="E52" s="85"/>
      <c r="F52" s="83"/>
      <c r="G52" s="83"/>
      <c r="H52" s="83"/>
      <c r="I52" s="82"/>
      <c r="J52" s="83"/>
      <c r="K52" s="83"/>
      <c r="L52" s="83"/>
      <c r="M52" s="83"/>
      <c r="N52" s="59"/>
      <c r="O52" s="59"/>
      <c r="P52" s="34"/>
      <c r="Q52" s="35"/>
      <c r="R52" s="36"/>
    </row>
    <row r="53" spans="1:18" s="1" customFormat="1" ht="9" customHeight="1">
      <c r="A53" s="96"/>
      <c r="B53" s="38"/>
      <c r="C53" s="38"/>
      <c r="D53" s="38"/>
      <c r="E53" s="48"/>
      <c r="F53" s="30"/>
      <c r="G53" s="49"/>
      <c r="H53" s="30"/>
      <c r="I53" s="50"/>
      <c r="J53" s="30"/>
      <c r="K53" s="30"/>
      <c r="L53" s="55"/>
      <c r="M53" s="63"/>
      <c r="N53" s="63"/>
      <c r="O53" s="63"/>
      <c r="P53" s="95"/>
      <c r="Q53" s="99"/>
      <c r="R53" s="36"/>
    </row>
    <row r="54" spans="1:18" s="1" customFormat="1" ht="9" customHeight="1">
      <c r="A54" s="162"/>
      <c r="B54" s="83"/>
      <c r="C54" s="83"/>
      <c r="D54" s="82"/>
      <c r="E54" s="85"/>
      <c r="F54" s="83"/>
      <c r="G54" s="83"/>
      <c r="H54" s="83"/>
      <c r="I54" s="82"/>
      <c r="J54" s="83"/>
      <c r="K54" s="83"/>
      <c r="L54" s="83"/>
      <c r="M54" s="97"/>
      <c r="N54" s="97"/>
      <c r="O54" s="97"/>
      <c r="P54" s="34"/>
      <c r="Q54" s="35"/>
      <c r="R54" s="36"/>
    </row>
    <row r="55" spans="1:18" s="1" customFormat="1" ht="9" customHeight="1">
      <c r="A55" s="96"/>
      <c r="B55" s="82"/>
      <c r="C55" s="82"/>
      <c r="D55" s="82"/>
      <c r="E55" s="85"/>
      <c r="F55" s="83"/>
      <c r="G55" s="75"/>
      <c r="H55" s="98"/>
      <c r="I55" s="82"/>
      <c r="J55" s="83"/>
      <c r="K55" s="83"/>
      <c r="L55" s="83"/>
      <c r="M55" s="97"/>
      <c r="N55" s="97"/>
      <c r="O55" s="97"/>
      <c r="P55" s="34"/>
      <c r="Q55" s="35"/>
      <c r="R55" s="36"/>
    </row>
    <row r="56" spans="1:18" s="1" customFormat="1" ht="9" customHeight="1">
      <c r="A56" s="96"/>
      <c r="B56" s="83"/>
      <c r="C56" s="83"/>
      <c r="D56" s="82"/>
      <c r="E56" s="85"/>
      <c r="F56" s="83"/>
      <c r="G56" s="83"/>
      <c r="H56" s="83"/>
      <c r="I56" s="82"/>
      <c r="J56" s="83"/>
      <c r="K56" s="84"/>
      <c r="L56" s="83"/>
      <c r="M56" s="97"/>
      <c r="N56" s="97"/>
      <c r="O56" s="97"/>
      <c r="P56" s="34"/>
      <c r="Q56" s="35"/>
      <c r="R56" s="36"/>
    </row>
    <row r="57" spans="1:18" s="1" customFormat="1" ht="9" customHeight="1">
      <c r="A57" s="96"/>
      <c r="B57" s="82"/>
      <c r="C57" s="82"/>
      <c r="D57" s="82"/>
      <c r="E57" s="85"/>
      <c r="F57" s="83"/>
      <c r="G57" s="75"/>
      <c r="H57" s="83"/>
      <c r="I57" s="82"/>
      <c r="J57" s="98"/>
      <c r="K57" s="82"/>
      <c r="L57" s="83"/>
      <c r="M57" s="97"/>
      <c r="N57" s="97"/>
      <c r="O57" s="97"/>
      <c r="P57" s="34"/>
      <c r="Q57" s="35"/>
      <c r="R57" s="36"/>
    </row>
    <row r="58" spans="1:18" s="1" customFormat="1" ht="9" customHeight="1">
      <c r="A58" s="96"/>
      <c r="B58" s="83"/>
      <c r="C58" s="83"/>
      <c r="D58" s="82"/>
      <c r="E58" s="85"/>
      <c r="F58" s="83"/>
      <c r="G58" s="83"/>
      <c r="H58" s="83"/>
      <c r="I58" s="82"/>
      <c r="J58" s="83"/>
      <c r="K58" s="83"/>
      <c r="L58" s="83"/>
      <c r="M58" s="97"/>
      <c r="N58" s="97"/>
      <c r="O58" s="97"/>
      <c r="P58" s="34"/>
      <c r="Q58" s="35"/>
      <c r="R58" s="74"/>
    </row>
    <row r="59" spans="1:18" s="1" customFormat="1" ht="9" customHeight="1">
      <c r="A59" s="96"/>
      <c r="B59" s="82"/>
      <c r="C59" s="82"/>
      <c r="D59" s="82"/>
      <c r="E59" s="85"/>
      <c r="F59" s="83"/>
      <c r="G59" s="75"/>
      <c r="H59" s="98"/>
      <c r="I59" s="82"/>
      <c r="J59" s="83"/>
      <c r="K59" s="83"/>
      <c r="L59" s="83"/>
      <c r="M59" s="97"/>
      <c r="N59" s="97"/>
      <c r="O59" s="97"/>
      <c r="P59" s="34"/>
      <c r="Q59" s="35"/>
      <c r="R59" s="36"/>
    </row>
    <row r="60" spans="1:18" s="1" customFormat="1" ht="9" customHeight="1">
      <c r="A60" s="96"/>
      <c r="B60" s="83"/>
      <c r="C60" s="83"/>
      <c r="D60" s="82"/>
      <c r="E60" s="85"/>
      <c r="F60" s="83"/>
      <c r="G60" s="83"/>
      <c r="H60" s="83"/>
      <c r="I60" s="82"/>
      <c r="J60" s="83"/>
      <c r="K60" s="83"/>
      <c r="L60" s="83"/>
      <c r="M60" s="97"/>
      <c r="N60" s="97"/>
      <c r="O60" s="97"/>
      <c r="P60" s="34"/>
      <c r="Q60" s="35"/>
      <c r="R60" s="36"/>
    </row>
    <row r="61" spans="1:18" s="1" customFormat="1" ht="9" customHeight="1">
      <c r="A61" s="96"/>
      <c r="B61" s="82"/>
      <c r="C61" s="82"/>
      <c r="D61" s="82"/>
      <c r="E61" s="85"/>
      <c r="F61" s="83"/>
      <c r="G61" s="75"/>
      <c r="H61" s="83"/>
      <c r="I61" s="82"/>
      <c r="J61" s="83"/>
      <c r="K61" s="83"/>
      <c r="L61" s="98"/>
      <c r="M61" s="82"/>
      <c r="N61" s="83"/>
      <c r="O61" s="97"/>
      <c r="P61" s="34"/>
      <c r="Q61" s="35"/>
      <c r="R61" s="36"/>
    </row>
    <row r="62" spans="1:18" s="1" customFormat="1" ht="9" customHeight="1">
      <c r="A62" s="96"/>
      <c r="B62" s="83"/>
      <c r="C62" s="83"/>
      <c r="D62" s="82"/>
      <c r="E62" s="85"/>
      <c r="F62" s="83"/>
      <c r="G62" s="83"/>
      <c r="H62" s="83"/>
      <c r="I62" s="82"/>
      <c r="J62" s="83"/>
      <c r="K62" s="83"/>
      <c r="L62" s="83"/>
      <c r="M62" s="97"/>
      <c r="N62" s="83"/>
      <c r="O62" s="97"/>
      <c r="P62" s="34"/>
      <c r="Q62" s="35"/>
      <c r="R62" s="36"/>
    </row>
    <row r="63" spans="1:18" s="1" customFormat="1" ht="9" customHeight="1">
      <c r="A63" s="96"/>
      <c r="B63" s="82"/>
      <c r="C63" s="82"/>
      <c r="D63" s="82"/>
      <c r="E63" s="85"/>
      <c r="F63" s="83"/>
      <c r="G63" s="75"/>
      <c r="H63" s="98"/>
      <c r="I63" s="82"/>
      <c r="J63" s="83"/>
      <c r="K63" s="83"/>
      <c r="L63" s="83"/>
      <c r="M63" s="97"/>
      <c r="N63" s="97"/>
      <c r="O63" s="97"/>
      <c r="P63" s="34"/>
      <c r="Q63" s="35"/>
      <c r="R63" s="36"/>
    </row>
    <row r="64" spans="1:18" s="1" customFormat="1" ht="9" customHeight="1">
      <c r="A64" s="96"/>
      <c r="B64" s="83"/>
      <c r="C64" s="83"/>
      <c r="D64" s="82"/>
      <c r="E64" s="85"/>
      <c r="F64" s="83"/>
      <c r="G64" s="83"/>
      <c r="H64" s="83"/>
      <c r="I64" s="82"/>
      <c r="J64" s="83"/>
      <c r="K64" s="84"/>
      <c r="L64" s="83"/>
      <c r="M64" s="97"/>
      <c r="N64" s="97"/>
      <c r="O64" s="97"/>
      <c r="P64" s="34"/>
      <c r="Q64" s="35"/>
      <c r="R64" s="36"/>
    </row>
    <row r="65" spans="1:18" s="1" customFormat="1" ht="9" customHeight="1">
      <c r="A65" s="96"/>
      <c r="B65" s="82"/>
      <c r="C65" s="82"/>
      <c r="D65" s="82"/>
      <c r="E65" s="85"/>
      <c r="F65" s="83"/>
      <c r="G65" s="75"/>
      <c r="H65" s="83"/>
      <c r="I65" s="82"/>
      <c r="J65" s="98"/>
      <c r="K65" s="82"/>
      <c r="L65" s="83"/>
      <c r="M65" s="97"/>
      <c r="N65" s="97"/>
      <c r="O65" s="97"/>
      <c r="P65" s="34"/>
      <c r="Q65" s="35"/>
      <c r="R65" s="36"/>
    </row>
    <row r="66" spans="1:18" s="1" customFormat="1" ht="9" customHeight="1">
      <c r="A66" s="96"/>
      <c r="B66" s="83"/>
      <c r="C66" s="83"/>
      <c r="D66" s="82"/>
      <c r="E66" s="85"/>
      <c r="F66" s="83"/>
      <c r="G66" s="83"/>
      <c r="H66" s="83"/>
      <c r="I66" s="82"/>
      <c r="J66" s="83"/>
      <c r="K66" s="83"/>
      <c r="L66" s="83"/>
      <c r="M66" s="97"/>
      <c r="N66" s="97"/>
      <c r="O66" s="97"/>
      <c r="P66" s="34"/>
      <c r="Q66" s="35"/>
      <c r="R66" s="36"/>
    </row>
    <row r="67" spans="1:18" s="1" customFormat="1" ht="9" customHeight="1">
      <c r="A67" s="96"/>
      <c r="B67" s="82"/>
      <c r="C67" s="82"/>
      <c r="D67" s="82"/>
      <c r="E67" s="85"/>
      <c r="F67" s="83"/>
      <c r="G67" s="75"/>
      <c r="H67" s="98"/>
      <c r="I67" s="82"/>
      <c r="J67" s="83"/>
      <c r="K67" s="83"/>
      <c r="L67" s="83"/>
      <c r="M67" s="97"/>
      <c r="N67" s="97"/>
      <c r="O67" s="97"/>
      <c r="P67" s="34"/>
      <c r="Q67" s="35"/>
      <c r="R67" s="36"/>
    </row>
    <row r="68" spans="1:18" s="1" customFormat="1" ht="9" customHeight="1">
      <c r="A68" s="162"/>
      <c r="B68" s="83"/>
      <c r="C68" s="83"/>
      <c r="D68" s="82"/>
      <c r="E68" s="85"/>
      <c r="F68" s="83"/>
      <c r="G68" s="83"/>
      <c r="H68" s="83"/>
      <c r="I68" s="82"/>
      <c r="J68" s="83"/>
      <c r="K68" s="83"/>
      <c r="L68" s="83"/>
      <c r="M68" s="83"/>
      <c r="N68" s="59"/>
      <c r="O68" s="59"/>
      <c r="P68" s="34"/>
      <c r="Q68" s="35"/>
      <c r="R68" s="36"/>
    </row>
    <row r="69" spans="1:18" s="1" customFormat="1" ht="6.75" customHeight="1">
      <c r="A69" s="145"/>
      <c r="B69" s="145"/>
      <c r="C69" s="145"/>
      <c r="D69" s="145"/>
      <c r="E69" s="86"/>
      <c r="F69" s="146"/>
      <c r="G69" s="146"/>
      <c r="H69" s="146"/>
      <c r="I69" s="147"/>
      <c r="J69" s="90"/>
      <c r="K69" s="91"/>
      <c r="L69" s="88"/>
      <c r="M69" s="89"/>
      <c r="N69" s="88"/>
      <c r="O69" s="89"/>
      <c r="P69" s="90"/>
      <c r="Q69" s="91"/>
      <c r="R69" s="36"/>
    </row>
  </sheetData>
  <sheetProtection/>
  <mergeCells count="10">
    <mergeCell ref="N21:O23"/>
    <mergeCell ref="J25:K26"/>
    <mergeCell ref="L29:M30"/>
    <mergeCell ref="J33:K34"/>
    <mergeCell ref="A1:P1"/>
    <mergeCell ref="P2:Q2"/>
    <mergeCell ref="P3:Q3"/>
    <mergeCell ref="J9:K10"/>
    <mergeCell ref="L13:M14"/>
    <mergeCell ref="J17:K18"/>
  </mergeCells>
  <conditionalFormatting sqref="F66:H66 F50:H50 F52:H52 F38:H38 F40:H40 F42:H42 F44:H44 F46:H46 G22 G14 G26 G10 G30 G18 G34 G6 F48:H48 F68:H68 F54:H54 F56:H56 F58:H58 F60:H60 F62:H62 F64:H64">
    <cfRule type="expression" priority="78" dxfId="1005" stopIfTrue="1">
      <formula>AND($D6&lt;9,$C6&gt;0)</formula>
    </cfRule>
  </conditionalFormatting>
  <conditionalFormatting sqref="D52 D46 D44 D42 D40 D38 D68 D66 D48 D64 D62 D60 D58 D56 D54 D50">
    <cfRule type="expression" priority="77" dxfId="1006" stopIfTrue="1">
      <formula>AND($D38&lt;9,$C38&gt;0)</formula>
    </cfRule>
  </conditionalFormatting>
  <conditionalFormatting sqref="E54 E56 E58 E60 E62 E64 E66 E68 E38 E40 E42 E44 E46 E48 E50 E52">
    <cfRule type="cellIs" priority="75" dxfId="1011" operator="equal" stopIfTrue="1">
      <formula>"Bye"</formula>
    </cfRule>
    <cfRule type="expression" priority="76" dxfId="1005" stopIfTrue="1">
      <formula>AND($D38&lt;9,$C38&gt;0)</formula>
    </cfRule>
  </conditionalFormatting>
  <conditionalFormatting sqref="L9 L17 L25 L33 N29 N61 L57 L65 N13 N45 L41 L49 P21">
    <cfRule type="expression" priority="73" dxfId="1005" stopIfTrue="1">
      <formula>K9="as"</formula>
    </cfRule>
    <cfRule type="expression" priority="74" dxfId="1005" stopIfTrue="1">
      <formula>K9="bs"</formula>
    </cfRule>
  </conditionalFormatting>
  <conditionalFormatting sqref="J7 J11 J15 J19 J23 J27 J31 J35 J55 J59 J63 J67 J39 J43 J47 J51">
    <cfRule type="expression" priority="71" dxfId="1005" stopIfTrue="1">
      <formula>I7="as"</formula>
    </cfRule>
    <cfRule type="expression" priority="72" dxfId="1005" stopIfTrue="1">
      <formula>I7="bs"</formula>
    </cfRule>
  </conditionalFormatting>
  <conditionalFormatting sqref="B6 B8 B10 B12 B14 B16 B18 B22 B24 B26 B28 B30 B34 B36 B54 B56 B58 B60 B62 B64 B66 B68 B38 B40 B42 B44 B46 B48 B50 B52 B20 B32">
    <cfRule type="cellIs" priority="69" dxfId="1007" operator="equal" stopIfTrue="1">
      <formula>"QA"</formula>
    </cfRule>
    <cfRule type="cellIs" priority="70" dxfId="1007" operator="equal" stopIfTrue="1">
      <formula>"DA"</formula>
    </cfRule>
  </conditionalFormatting>
  <conditionalFormatting sqref="E34 E36 E24 E30 E28 E26 E22 E18 E8 E16 E14 E12 E10 E6 E20 E32">
    <cfRule type="cellIs" priority="68" dxfId="1011" operator="equal" stopIfTrue="1">
      <formula>"Bye"</formula>
    </cfRule>
  </conditionalFormatting>
  <conditionalFormatting sqref="D8 D6 D10 D12 D14 D16 D18 D22 D24 D26 D28 D30 D34 D36 D20 D32">
    <cfRule type="expression" priority="67" dxfId="1006" stopIfTrue="1">
      <formula>$D6&lt;5</formula>
    </cfRule>
  </conditionalFormatting>
  <conditionalFormatting sqref="H39 H59 J49 H51 H47 H43 J57 H67 J41 H55 J65 H63 J9 L45 N21 L13 L29 L61 J17 J25 J33">
    <cfRule type="expression" priority="64" dxfId="1008" stopIfTrue="1">
      <formula>AND(#REF!="CU",H9="Umpire")</formula>
    </cfRule>
    <cfRule type="expression" priority="65" dxfId="1009" stopIfTrue="1">
      <formula>AND(#REF!="CU",H9&lt;&gt;"Umpire",I9&lt;&gt;"")</formula>
    </cfRule>
    <cfRule type="expression" priority="66" dxfId="1010" stopIfTrue="1">
      <formula>AND(#REF!="CU",H9&lt;&gt;"Umpire")</formula>
    </cfRule>
  </conditionalFormatting>
  <conditionalFormatting sqref="B11">
    <cfRule type="cellIs" priority="62" dxfId="1007" operator="equal" stopIfTrue="1">
      <formula>"QA"</formula>
    </cfRule>
    <cfRule type="cellIs" priority="63" dxfId="1007" operator="equal" stopIfTrue="1">
      <formula>"DA"</formula>
    </cfRule>
  </conditionalFormatting>
  <conditionalFormatting sqref="E11">
    <cfRule type="cellIs" priority="61" dxfId="1011" operator="equal" stopIfTrue="1">
      <formula>"Bye"</formula>
    </cfRule>
  </conditionalFormatting>
  <conditionalFormatting sqref="D11">
    <cfRule type="expression" priority="60" dxfId="1006" stopIfTrue="1">
      <formula>$D11&lt;5</formula>
    </cfRule>
  </conditionalFormatting>
  <conditionalFormatting sqref="B19">
    <cfRule type="cellIs" priority="58" dxfId="1007" operator="equal" stopIfTrue="1">
      <formula>"QA"</formula>
    </cfRule>
    <cfRule type="cellIs" priority="59" dxfId="1007" operator="equal" stopIfTrue="1">
      <formula>"DA"</formula>
    </cfRule>
  </conditionalFormatting>
  <conditionalFormatting sqref="E19">
    <cfRule type="cellIs" priority="57" dxfId="1011" operator="equal" stopIfTrue="1">
      <formula>"Bye"</formula>
    </cfRule>
  </conditionalFormatting>
  <conditionalFormatting sqref="D19">
    <cfRule type="expression" priority="56" dxfId="1006" stopIfTrue="1">
      <formula>$D19&lt;5</formula>
    </cfRule>
  </conditionalFormatting>
  <conditionalFormatting sqref="B23">
    <cfRule type="cellIs" priority="54" dxfId="1007" operator="equal" stopIfTrue="1">
      <formula>"QA"</formula>
    </cfRule>
    <cfRule type="cellIs" priority="55" dxfId="1007" operator="equal" stopIfTrue="1">
      <formula>"DA"</formula>
    </cfRule>
  </conditionalFormatting>
  <conditionalFormatting sqref="E23">
    <cfRule type="cellIs" priority="53" dxfId="1011" operator="equal" stopIfTrue="1">
      <formula>"Bye"</formula>
    </cfRule>
  </conditionalFormatting>
  <conditionalFormatting sqref="D23">
    <cfRule type="expression" priority="52" dxfId="1006" stopIfTrue="1">
      <formula>$D23&lt;5</formula>
    </cfRule>
  </conditionalFormatting>
  <conditionalFormatting sqref="B31">
    <cfRule type="cellIs" priority="50" dxfId="1007" operator="equal" stopIfTrue="1">
      <formula>"QA"</formula>
    </cfRule>
    <cfRule type="cellIs" priority="51" dxfId="1007" operator="equal" stopIfTrue="1">
      <formula>"DA"</formula>
    </cfRule>
  </conditionalFormatting>
  <conditionalFormatting sqref="E31">
    <cfRule type="cellIs" priority="49" dxfId="1011" operator="equal" stopIfTrue="1">
      <formula>"Bye"</formula>
    </cfRule>
  </conditionalFormatting>
  <conditionalFormatting sqref="D31">
    <cfRule type="expression" priority="48" dxfId="1006" stopIfTrue="1">
      <formula>$D31&lt;5</formula>
    </cfRule>
  </conditionalFormatting>
  <conditionalFormatting sqref="G8">
    <cfRule type="expression" priority="47" dxfId="1005" stopIfTrue="1">
      <formula>AND($D8&lt;9,$C8&gt;0)</formula>
    </cfRule>
  </conditionalFormatting>
  <conditionalFormatting sqref="G12">
    <cfRule type="expression" priority="46" dxfId="1005" stopIfTrue="1">
      <formula>AND($D12&lt;9,$C12&gt;0)</formula>
    </cfRule>
  </conditionalFormatting>
  <conditionalFormatting sqref="G16">
    <cfRule type="expression" priority="45" dxfId="1005" stopIfTrue="1">
      <formula>AND($D16&lt;9,$C16&gt;0)</formula>
    </cfRule>
  </conditionalFormatting>
  <conditionalFormatting sqref="G20">
    <cfRule type="expression" priority="44" dxfId="1005" stopIfTrue="1">
      <formula>AND($D20&lt;9,$C20&gt;0)</formula>
    </cfRule>
  </conditionalFormatting>
  <conditionalFormatting sqref="G24">
    <cfRule type="expression" priority="43" dxfId="1005" stopIfTrue="1">
      <formula>AND($D24&lt;9,$C24&gt;0)</formula>
    </cfRule>
  </conditionalFormatting>
  <conditionalFormatting sqref="G28">
    <cfRule type="expression" priority="42" dxfId="1005" stopIfTrue="1">
      <formula>AND($D28&lt;9,$C28&gt;0)</formula>
    </cfRule>
  </conditionalFormatting>
  <conditionalFormatting sqref="G32">
    <cfRule type="expression" priority="41" dxfId="1005" stopIfTrue="1">
      <formula>AND($D32&lt;9,$C32&gt;0)</formula>
    </cfRule>
  </conditionalFormatting>
  <conditionalFormatting sqref="G36">
    <cfRule type="expression" priority="40" dxfId="1005" stopIfTrue="1">
      <formula>AND($D36&lt;9,$C36&gt;0)</formula>
    </cfRule>
  </conditionalFormatting>
  <conditionalFormatting sqref="F66:H66 F50:H50 F52:H52 F38:H38 F40:H40 F42:H42 F44:H44 F46:H46 G22 G14 G26 G10 G30 G18 G34 G6 F48:H48 F68:H68 F54:H54 F56:H56 F58:H58 F60:H60 F62:H62 F64:H64">
    <cfRule type="expression" priority="39" dxfId="1005" stopIfTrue="1">
      <formula>AND($D6&lt;9,$C6&gt;0)</formula>
    </cfRule>
  </conditionalFormatting>
  <conditionalFormatting sqref="D52 D46 D44 D42 D40 D38 D68 D66 D48 D64 D62 D60 D58 D56 D54 D50">
    <cfRule type="expression" priority="38" dxfId="1006" stopIfTrue="1">
      <formula>AND($D38&lt;9,$C38&gt;0)</formula>
    </cfRule>
  </conditionalFormatting>
  <conditionalFormatting sqref="E54 E56 E58 E60 E62 E64 E66 E68 E38 E40 E42 E44 E46 E48 E50 E52">
    <cfRule type="cellIs" priority="36" dxfId="1011" operator="equal" stopIfTrue="1">
      <formula>"Bye"</formula>
    </cfRule>
    <cfRule type="expression" priority="37" dxfId="1005" stopIfTrue="1">
      <formula>AND($D38&lt;9,$C38&gt;0)</formula>
    </cfRule>
  </conditionalFormatting>
  <conditionalFormatting sqref="L9 L17 L25 L33 N29 N61 L57 L65 N13 N45 L41 L49 P21">
    <cfRule type="expression" priority="34" dxfId="1005" stopIfTrue="1">
      <formula>K9="as"</formula>
    </cfRule>
    <cfRule type="expression" priority="35" dxfId="1005" stopIfTrue="1">
      <formula>K9="bs"</formula>
    </cfRule>
  </conditionalFormatting>
  <conditionalFormatting sqref="J7 J11 J15 J19 J23 J27 J31 J35 J55 J59 J63 J67 J39 J43 J47 J51">
    <cfRule type="expression" priority="32" dxfId="1005" stopIfTrue="1">
      <formula>I7="as"</formula>
    </cfRule>
    <cfRule type="expression" priority="33" dxfId="1005" stopIfTrue="1">
      <formula>I7="bs"</formula>
    </cfRule>
  </conditionalFormatting>
  <conditionalFormatting sqref="B6 B8 B10 B12 B14 B16 B18 B22 B24 B26 B28 B30 B34 B36 B54 B56 B58 B60 B62 B64 B66 B68 B38 B40 B42 B44 B46 B48 B50 B52 B20 B32">
    <cfRule type="cellIs" priority="30" dxfId="1007" operator="equal" stopIfTrue="1">
      <formula>"QA"</formula>
    </cfRule>
    <cfRule type="cellIs" priority="31" dxfId="1007" operator="equal" stopIfTrue="1">
      <formula>"DA"</formula>
    </cfRule>
  </conditionalFormatting>
  <conditionalFormatting sqref="E34 E36 E24 E30 E28 E26 E22 E18 E8 E16 E14 E12 E10 E6 E20 E32">
    <cfRule type="cellIs" priority="29" dxfId="1011" operator="equal" stopIfTrue="1">
      <formula>"Bye"</formula>
    </cfRule>
  </conditionalFormatting>
  <conditionalFormatting sqref="D8 D6 D10 D12 D14 D16 D18 D22 D24 D26 D28 D30 D34 D36 D20 D32">
    <cfRule type="expression" priority="28" dxfId="1006" stopIfTrue="1">
      <formula>$D6&lt;5</formula>
    </cfRule>
  </conditionalFormatting>
  <conditionalFormatting sqref="H39 H59 J49 H51 H47 H43 J57 H67 J41 H55 J65 H63 J9 L45 N21 L13 L29 L61 J17 J25 J33">
    <cfRule type="expression" priority="25" dxfId="1008" stopIfTrue="1">
      <formula>AND(#REF!="CU",H9="Umpire")</formula>
    </cfRule>
    <cfRule type="expression" priority="26" dxfId="1009" stopIfTrue="1">
      <formula>AND(#REF!="CU",H9&lt;&gt;"Umpire",I9&lt;&gt;"")</formula>
    </cfRule>
    <cfRule type="expression" priority="27" dxfId="1010" stopIfTrue="1">
      <formula>AND(#REF!="CU",H9&lt;&gt;"Umpire")</formula>
    </cfRule>
  </conditionalFormatting>
  <conditionalFormatting sqref="B11">
    <cfRule type="cellIs" priority="23" dxfId="1007" operator="equal" stopIfTrue="1">
      <formula>"QA"</formula>
    </cfRule>
    <cfRule type="cellIs" priority="24" dxfId="1007" operator="equal" stopIfTrue="1">
      <formula>"DA"</formula>
    </cfRule>
  </conditionalFormatting>
  <conditionalFormatting sqref="E11">
    <cfRule type="cellIs" priority="22" dxfId="1011" operator="equal" stopIfTrue="1">
      <formula>"Bye"</formula>
    </cfRule>
  </conditionalFormatting>
  <conditionalFormatting sqref="D11">
    <cfRule type="expression" priority="21" dxfId="1006" stopIfTrue="1">
      <formula>$D11&lt;5</formula>
    </cfRule>
  </conditionalFormatting>
  <conditionalFormatting sqref="B19">
    <cfRule type="cellIs" priority="19" dxfId="1007" operator="equal" stopIfTrue="1">
      <formula>"QA"</formula>
    </cfRule>
    <cfRule type="cellIs" priority="20" dxfId="1007" operator="equal" stopIfTrue="1">
      <formula>"DA"</formula>
    </cfRule>
  </conditionalFormatting>
  <conditionalFormatting sqref="E19">
    <cfRule type="cellIs" priority="18" dxfId="1011" operator="equal" stopIfTrue="1">
      <formula>"Bye"</formula>
    </cfRule>
  </conditionalFormatting>
  <conditionalFormatting sqref="D19">
    <cfRule type="expression" priority="17" dxfId="1006" stopIfTrue="1">
      <formula>$D19&lt;5</formula>
    </cfRule>
  </conditionalFormatting>
  <conditionalFormatting sqref="B23">
    <cfRule type="cellIs" priority="15" dxfId="1007" operator="equal" stopIfTrue="1">
      <formula>"QA"</formula>
    </cfRule>
    <cfRule type="cellIs" priority="16" dxfId="1007" operator="equal" stopIfTrue="1">
      <formula>"DA"</formula>
    </cfRule>
  </conditionalFormatting>
  <conditionalFormatting sqref="E23">
    <cfRule type="cellIs" priority="14" dxfId="1011" operator="equal" stopIfTrue="1">
      <formula>"Bye"</formula>
    </cfRule>
  </conditionalFormatting>
  <conditionalFormatting sqref="D23">
    <cfRule type="expression" priority="13" dxfId="1006" stopIfTrue="1">
      <formula>$D23&lt;5</formula>
    </cfRule>
  </conditionalFormatting>
  <conditionalFormatting sqref="B31">
    <cfRule type="cellIs" priority="11" dxfId="1007" operator="equal" stopIfTrue="1">
      <formula>"QA"</formula>
    </cfRule>
    <cfRule type="cellIs" priority="12" dxfId="1007" operator="equal" stopIfTrue="1">
      <formula>"DA"</formula>
    </cfRule>
  </conditionalFormatting>
  <conditionalFormatting sqref="E31">
    <cfRule type="cellIs" priority="10" dxfId="1011" operator="equal" stopIfTrue="1">
      <formula>"Bye"</formula>
    </cfRule>
  </conditionalFormatting>
  <conditionalFormatting sqref="D31">
    <cfRule type="expression" priority="9" dxfId="1006" stopIfTrue="1">
      <formula>$D31&lt;5</formula>
    </cfRule>
  </conditionalFormatting>
  <conditionalFormatting sqref="G8">
    <cfRule type="expression" priority="8" dxfId="1005" stopIfTrue="1">
      <formula>AND($D8&lt;9,$C8&gt;0)</formula>
    </cfRule>
  </conditionalFormatting>
  <conditionalFormatting sqref="G12">
    <cfRule type="expression" priority="7" dxfId="1005" stopIfTrue="1">
      <formula>AND($D12&lt;9,$C12&gt;0)</formula>
    </cfRule>
  </conditionalFormatting>
  <conditionalFormatting sqref="G16">
    <cfRule type="expression" priority="6" dxfId="1005" stopIfTrue="1">
      <formula>AND($D16&lt;9,$C16&gt;0)</formula>
    </cfRule>
  </conditionalFormatting>
  <conditionalFormatting sqref="G20">
    <cfRule type="expression" priority="5" dxfId="1005" stopIfTrue="1">
      <formula>AND($D20&lt;9,$C20&gt;0)</formula>
    </cfRule>
  </conditionalFormatting>
  <conditionalFormatting sqref="G24">
    <cfRule type="expression" priority="4" dxfId="1005" stopIfTrue="1">
      <formula>AND($D24&lt;9,$C24&gt;0)</formula>
    </cfRule>
  </conditionalFormatting>
  <conditionalFormatting sqref="G28">
    <cfRule type="expression" priority="3" dxfId="1005" stopIfTrue="1">
      <formula>AND($D28&lt;9,$C28&gt;0)</formula>
    </cfRule>
  </conditionalFormatting>
  <conditionalFormatting sqref="G32">
    <cfRule type="expression" priority="2" dxfId="1005" stopIfTrue="1">
      <formula>AND($D32&lt;9,$C32&gt;0)</formula>
    </cfRule>
  </conditionalFormatting>
  <conditionalFormatting sqref="G36">
    <cfRule type="expression" priority="1" dxfId="1005" stopIfTrue="1">
      <formula>AND($D36&lt;9,$C36&gt;0)</formula>
    </cfRule>
  </conditionalFormatting>
  <dataValidations count="1">
    <dataValidation type="list" allowBlank="1" showInputMessage="1" sqref="E27 E7 E15 E35 H39 N21 L45 J41 J49 L13 J9 J65 J17 J25 L61 L29 J57 H63 H67 H47 H59 H51 H43 H55 J33">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T69"/>
  <sheetViews>
    <sheetView showGridLines="0" zoomScale="130" zoomScaleNormal="130" zoomScalePageLayoutView="0" workbookViewId="0" topLeftCell="A1">
      <selection activeCell="P41" sqref="P41"/>
    </sheetView>
  </sheetViews>
  <sheetFormatPr defaultColWidth="9.00390625" defaultRowHeight="15.75"/>
  <cols>
    <col min="1" max="3" width="2.50390625" style="77" customWidth="1"/>
    <col min="4" max="4" width="0.5" style="77" customWidth="1"/>
    <col min="5" max="5" width="10.875" style="77" customWidth="1"/>
    <col min="6" max="7" width="2.375" style="77" customWidth="1"/>
    <col min="8" max="8" width="4.625" style="77" customWidth="1"/>
    <col min="9" max="9" width="0.5" style="79" customWidth="1"/>
    <col min="10" max="10" width="7.625" style="77" customWidth="1"/>
    <col min="11" max="11" width="7.625" style="79" customWidth="1"/>
    <col min="12" max="12" width="7.625" style="77" customWidth="1"/>
    <col min="13" max="13" width="7.625" style="80" customWidth="1"/>
    <col min="14" max="14" width="7.625" style="77" customWidth="1"/>
    <col min="15" max="15" width="7.625" style="79" customWidth="1"/>
    <col min="16" max="16" width="7.625" style="77" customWidth="1"/>
    <col min="17" max="17" width="7.625" style="80" customWidth="1"/>
    <col min="18" max="18" width="8.00390625" style="77" hidden="1" customWidth="1"/>
    <col min="19" max="19" width="7.625" style="77" customWidth="1"/>
    <col min="20" max="20" width="8.00390625" style="77" hidden="1" customWidth="1"/>
    <col min="21" max="16384" width="9.00390625" style="77" customWidth="1"/>
  </cols>
  <sheetData>
    <row r="1" spans="1:16" s="1" customFormat="1" ht="21.75" customHeight="1">
      <c r="A1" s="200" t="s">
        <v>204</v>
      </c>
      <c r="B1" s="200"/>
      <c r="C1" s="200"/>
      <c r="D1" s="200"/>
      <c r="E1" s="200"/>
      <c r="F1" s="200"/>
      <c r="G1" s="200"/>
      <c r="H1" s="200"/>
      <c r="I1" s="200"/>
      <c r="J1" s="200"/>
      <c r="K1" s="200"/>
      <c r="L1" s="200"/>
      <c r="M1" s="200"/>
      <c r="N1" s="200"/>
      <c r="O1" s="200"/>
      <c r="P1" s="200"/>
    </row>
    <row r="2" spans="1:17" s="6" customFormat="1" ht="9.75" customHeight="1">
      <c r="A2" s="2" t="s">
        <v>1</v>
      </c>
      <c r="B2" s="2"/>
      <c r="C2" s="2"/>
      <c r="D2" s="2"/>
      <c r="E2" s="3"/>
      <c r="F2" s="2" t="s">
        <v>2</v>
      </c>
      <c r="G2" s="2"/>
      <c r="H2" s="4"/>
      <c r="I2" s="2"/>
      <c r="J2" s="5"/>
      <c r="K2" s="2"/>
      <c r="L2" s="5"/>
      <c r="M2" s="2"/>
      <c r="N2" s="4"/>
      <c r="O2" s="3"/>
      <c r="P2" s="201" t="s">
        <v>3</v>
      </c>
      <c r="Q2" s="201"/>
    </row>
    <row r="3" spans="1:17" s="12" customFormat="1" ht="11.25" customHeight="1" thickBot="1">
      <c r="A3" s="7" t="s">
        <v>4</v>
      </c>
      <c r="B3" s="7"/>
      <c r="C3" s="7"/>
      <c r="D3" s="7"/>
      <c r="E3" s="8"/>
      <c r="F3" s="8" t="s">
        <v>5</v>
      </c>
      <c r="G3" s="8"/>
      <c r="H3" s="9"/>
      <c r="I3" s="10"/>
      <c r="J3" s="9"/>
      <c r="K3" s="11"/>
      <c r="L3" s="9"/>
      <c r="M3" s="8"/>
      <c r="N3" s="9"/>
      <c r="O3" s="8"/>
      <c r="P3" s="202" t="s">
        <v>6</v>
      </c>
      <c r="Q3" s="202"/>
    </row>
    <row r="4" spans="1:17" s="17" customFormat="1" ht="9.75">
      <c r="A4" s="13"/>
      <c r="B4" s="14" t="s">
        <v>7</v>
      </c>
      <c r="C4" s="14" t="s">
        <v>8</v>
      </c>
      <c r="D4" s="14"/>
      <c r="E4" s="15" t="s">
        <v>9</v>
      </c>
      <c r="F4" s="15"/>
      <c r="G4" s="3"/>
      <c r="H4" s="15" t="s">
        <v>10</v>
      </c>
      <c r="I4" s="16"/>
      <c r="J4" s="14" t="s">
        <v>11</v>
      </c>
      <c r="K4" s="16"/>
      <c r="L4" s="14" t="s">
        <v>13</v>
      </c>
      <c r="M4" s="16"/>
      <c r="N4" s="14" t="s">
        <v>14</v>
      </c>
      <c r="O4" s="16"/>
      <c r="P4" s="14" t="s">
        <v>17</v>
      </c>
      <c r="Q4" s="5"/>
    </row>
    <row r="5" spans="1:17" s="17" customFormat="1" ht="3.75" customHeight="1" thickBot="1">
      <c r="A5" s="18"/>
      <c r="B5" s="19"/>
      <c r="C5" s="20"/>
      <c r="D5" s="19"/>
      <c r="E5" s="21"/>
      <c r="F5" s="21"/>
      <c r="G5" s="22"/>
      <c r="H5" s="21"/>
      <c r="I5" s="23"/>
      <c r="J5" s="19"/>
      <c r="K5" s="23"/>
      <c r="L5" s="19"/>
      <c r="M5" s="23"/>
      <c r="N5" s="19"/>
      <c r="O5" s="23"/>
      <c r="P5" s="19"/>
      <c r="Q5" s="24"/>
    </row>
    <row r="6" spans="1:20" s="1" customFormat="1" ht="13.5" customHeight="1">
      <c r="A6" s="25">
        <v>1</v>
      </c>
      <c r="B6" s="26">
        <v>1</v>
      </c>
      <c r="C6" s="26">
        <v>2</v>
      </c>
      <c r="D6" s="27"/>
      <c r="E6" s="28" t="s">
        <v>203</v>
      </c>
      <c r="F6" s="26">
        <f>IF($D6="","",VLOOKUP($D6,'[11]男單75'!$A$8:$P$22,3))</f>
      </c>
      <c r="G6" s="26"/>
      <c r="H6" s="26" t="s">
        <v>5</v>
      </c>
      <c r="I6" s="29"/>
      <c r="J6" s="30"/>
      <c r="K6" s="30"/>
      <c r="L6" s="30"/>
      <c r="M6" s="31" t="s">
        <v>502</v>
      </c>
      <c r="N6" s="32"/>
      <c r="O6" s="33"/>
      <c r="P6" s="34"/>
      <c r="Q6" s="35"/>
      <c r="R6" s="36"/>
      <c r="T6" s="37" t="e">
        <f>#REF!</f>
        <v>#REF!</v>
      </c>
    </row>
    <row r="7" spans="1:20" s="1" customFormat="1" ht="15" customHeight="1">
      <c r="A7" s="25"/>
      <c r="B7" s="38"/>
      <c r="C7" s="38"/>
      <c r="D7" s="38"/>
      <c r="E7" s="195" t="s">
        <v>476</v>
      </c>
      <c r="F7" s="195"/>
      <c r="G7" s="195"/>
      <c r="H7" s="195"/>
      <c r="I7" s="40"/>
      <c r="J7" s="41">
        <f>UPPER(IF(OR(I7="a",I7="as"),E6,IF(OR(I7="b",I7="bs"),E8,)))</f>
      </c>
      <c r="K7" s="41"/>
      <c r="L7" s="30"/>
      <c r="M7" s="31"/>
      <c r="N7" s="32"/>
      <c r="O7" s="33"/>
      <c r="P7" s="34"/>
      <c r="Q7" s="35"/>
      <c r="R7" s="36"/>
      <c r="T7" s="42" t="e">
        <f>#REF!</f>
        <v>#REF!</v>
      </c>
    </row>
    <row r="8" spans="1:20" s="1" customFormat="1" ht="13.5" customHeight="1">
      <c r="A8" s="25">
        <v>2</v>
      </c>
      <c r="B8" s="26"/>
      <c r="C8" s="26"/>
      <c r="D8" s="27">
        <v>10</v>
      </c>
      <c r="E8" s="28" t="str">
        <f>UPPER(IF($D8="","",VLOOKUP($D8,'[11]男單75'!$A$8:$P$22,2)))</f>
        <v>蘇耀新</v>
      </c>
      <c r="F8" s="26"/>
      <c r="G8" s="26"/>
      <c r="H8" s="26" t="str">
        <f>IF($D8="","",VLOOKUP($D8,'[11]男單75'!$A$8:$P$22,4))</f>
        <v>台北市</v>
      </c>
      <c r="I8" s="61"/>
      <c r="J8" s="45"/>
      <c r="K8" s="46"/>
      <c r="L8" s="30"/>
      <c r="M8" s="30"/>
      <c r="N8" s="32"/>
      <c r="O8" s="33"/>
      <c r="P8" s="34"/>
      <c r="Q8" s="35"/>
      <c r="R8" s="36"/>
      <c r="T8" s="42" t="e">
        <f>#REF!</f>
        <v>#REF!</v>
      </c>
    </row>
    <row r="9" spans="1:20" s="1" customFormat="1" ht="16.5" customHeight="1">
      <c r="A9" s="25"/>
      <c r="B9" s="38"/>
      <c r="C9" s="38"/>
      <c r="D9" s="47"/>
      <c r="E9" s="48"/>
      <c r="F9" s="30"/>
      <c r="G9" s="49"/>
      <c r="H9" s="30"/>
      <c r="I9" s="50"/>
      <c r="J9" s="193" t="s">
        <v>484</v>
      </c>
      <c r="K9" s="194"/>
      <c r="L9" s="41">
        <f>UPPER(IF(OR(K9="a",K9="as"),J7,IF(OR(K9="b",K9="bs"),J11,)))</f>
      </c>
      <c r="M9" s="51"/>
      <c r="N9" s="52"/>
      <c r="O9" s="52"/>
      <c r="P9" s="34"/>
      <c r="Q9" s="35"/>
      <c r="R9" s="36"/>
      <c r="T9" s="42" t="e">
        <f>#REF!</f>
        <v>#REF!</v>
      </c>
    </row>
    <row r="10" spans="1:20" s="1" customFormat="1" ht="13.5" customHeight="1">
      <c r="A10" s="25">
        <v>3</v>
      </c>
      <c r="B10" s="26"/>
      <c r="C10" s="26">
        <v>9</v>
      </c>
      <c r="D10" s="27">
        <v>5</v>
      </c>
      <c r="E10" s="28" t="str">
        <f>UPPER(IF($D10="","",VLOOKUP($D10,'[11]男單75'!$A$8:$P$22,2)))</f>
        <v>湯慶智</v>
      </c>
      <c r="F10" s="26"/>
      <c r="G10" s="26"/>
      <c r="H10" s="26" t="str">
        <f>IF($D10="","",VLOOKUP($D10,'[11]男單75'!$A$8:$P$22,4))</f>
        <v>苗栗縣</v>
      </c>
      <c r="I10" s="29"/>
      <c r="J10" s="193"/>
      <c r="K10" s="194"/>
      <c r="L10" s="45"/>
      <c r="M10" s="53"/>
      <c r="N10" s="52"/>
      <c r="O10" s="52"/>
      <c r="P10" s="34"/>
      <c r="Q10" s="35"/>
      <c r="R10" s="36"/>
      <c r="T10" s="42" t="e">
        <f>#REF!</f>
        <v>#REF!</v>
      </c>
    </row>
    <row r="11" spans="1:20" s="1" customFormat="1" ht="15" customHeight="1">
      <c r="A11" s="25"/>
      <c r="B11" s="38"/>
      <c r="C11" s="38"/>
      <c r="D11" s="47"/>
      <c r="E11" s="195" t="s">
        <v>477</v>
      </c>
      <c r="F11" s="195"/>
      <c r="G11" s="195"/>
      <c r="H11" s="195"/>
      <c r="I11" s="40"/>
      <c r="J11" s="41">
        <f>UPPER(IF(OR(I11="a",I11="as"),E10,IF(OR(I11="b",I11="bs"),E12,)))</f>
      </c>
      <c r="K11" s="54"/>
      <c r="L11" s="55"/>
      <c r="M11" s="56"/>
      <c r="N11" s="52"/>
      <c r="O11" s="52"/>
      <c r="P11" s="34"/>
      <c r="Q11" s="35"/>
      <c r="R11" s="36"/>
      <c r="T11" s="42" t="e">
        <f>#REF!</f>
        <v>#REF!</v>
      </c>
    </row>
    <row r="12" spans="1:20" s="1" customFormat="1" ht="13.5" customHeight="1">
      <c r="A12" s="25">
        <v>4</v>
      </c>
      <c r="B12" s="26"/>
      <c r="C12" s="26"/>
      <c r="D12" s="27">
        <v>12</v>
      </c>
      <c r="E12" s="28" t="str">
        <f>UPPER(IF($D12="","",VLOOKUP($D12,'[11]男單75'!$A$8:$P$22,2)))</f>
        <v>傅國盛</v>
      </c>
      <c r="F12" s="26"/>
      <c r="G12" s="26"/>
      <c r="H12" s="26" t="str">
        <f>IF($D12="","",VLOOKUP($D12,'[11]男單75'!$A$8:$P$22,4))</f>
        <v>台中市</v>
      </c>
      <c r="I12" s="61"/>
      <c r="J12" s="45"/>
      <c r="K12" s="30"/>
      <c r="L12" s="55"/>
      <c r="M12" s="56"/>
      <c r="N12" s="52"/>
      <c r="O12" s="52"/>
      <c r="P12" s="34"/>
      <c r="Q12" s="35"/>
      <c r="R12" s="36"/>
      <c r="T12" s="42" t="e">
        <f>#REF!</f>
        <v>#REF!</v>
      </c>
    </row>
    <row r="13" spans="1:20" s="1" customFormat="1" ht="16.5" customHeight="1">
      <c r="A13" s="25"/>
      <c r="B13" s="38"/>
      <c r="C13" s="38"/>
      <c r="D13" s="47"/>
      <c r="E13" s="48"/>
      <c r="F13" s="30"/>
      <c r="G13" s="49"/>
      <c r="H13" s="30"/>
      <c r="I13" s="50"/>
      <c r="J13" s="30"/>
      <c r="K13" s="30"/>
      <c r="L13" s="193" t="s">
        <v>488</v>
      </c>
      <c r="M13" s="194"/>
      <c r="N13" s="41">
        <f>UPPER(IF(OR(M13="a",M13="as"),L9,IF(OR(M13="b",M13="bs"),L17,)))</f>
      </c>
      <c r="O13" s="51"/>
      <c r="P13" s="34"/>
      <c r="Q13" s="35"/>
      <c r="R13" s="36"/>
      <c r="T13" s="42" t="e">
        <f>#REF!</f>
        <v>#REF!</v>
      </c>
    </row>
    <row r="14" spans="1:20" s="1" customFormat="1" ht="13.5" customHeight="1">
      <c r="A14" s="25">
        <v>5</v>
      </c>
      <c r="B14" s="26">
        <v>3</v>
      </c>
      <c r="C14" s="26">
        <v>4</v>
      </c>
      <c r="D14" s="27">
        <v>3</v>
      </c>
      <c r="E14" s="28" t="str">
        <f>UPPER(IF($D14="","",VLOOKUP($D14,'[11]男單75'!$A$8:$P$22,2)))</f>
        <v>張登貴</v>
      </c>
      <c r="F14" s="26"/>
      <c r="G14" s="26"/>
      <c r="H14" s="26" t="str">
        <f>IF($D14="","",VLOOKUP($D14,'[11]男單75'!$A$8:$P$22,4))</f>
        <v>新北市</v>
      </c>
      <c r="I14" s="29"/>
      <c r="J14" s="30"/>
      <c r="K14" s="30"/>
      <c r="L14" s="193"/>
      <c r="M14" s="194"/>
      <c r="N14" s="45"/>
      <c r="O14" s="53"/>
      <c r="P14" s="34"/>
      <c r="Q14" s="35"/>
      <c r="R14" s="36"/>
      <c r="T14" s="42" t="e">
        <f>#REF!</f>
        <v>#REF!</v>
      </c>
    </row>
    <row r="15" spans="1:20" s="1" customFormat="1" ht="15" customHeight="1" thickBot="1">
      <c r="A15" s="25"/>
      <c r="B15" s="38"/>
      <c r="C15" s="38"/>
      <c r="D15" s="47"/>
      <c r="E15" s="195" t="s">
        <v>478</v>
      </c>
      <c r="F15" s="195"/>
      <c r="G15" s="195"/>
      <c r="H15" s="195"/>
      <c r="I15" s="40"/>
      <c r="J15" s="41">
        <f>UPPER(IF(OR(I15="a",I15="as"),E14,IF(OR(I15="b",I15="bs"),E16,)))</f>
      </c>
      <c r="K15" s="41"/>
      <c r="L15" s="30"/>
      <c r="M15" s="56"/>
      <c r="N15" s="52"/>
      <c r="O15" s="56"/>
      <c r="P15" s="34"/>
      <c r="Q15" s="35"/>
      <c r="R15" s="36"/>
      <c r="T15" s="60" t="e">
        <f>#REF!</f>
        <v>#REF!</v>
      </c>
    </row>
    <row r="16" spans="1:18" s="1" customFormat="1" ht="13.5" customHeight="1">
      <c r="A16" s="25">
        <v>6</v>
      </c>
      <c r="B16" s="26"/>
      <c r="C16" s="26"/>
      <c r="D16" s="27">
        <v>6</v>
      </c>
      <c r="E16" s="28" t="str">
        <f>UPPER(IF($D16="","",VLOOKUP($D16,'[11]男單75'!$A$8:$P$22,2)))</f>
        <v>莊忠政</v>
      </c>
      <c r="F16" s="26"/>
      <c r="G16" s="26"/>
      <c r="H16" s="26" t="str">
        <f>IF($D16="","",VLOOKUP($D16,'[11]男單75'!$A$8:$P$22,4))</f>
        <v>台中市</v>
      </c>
      <c r="I16" s="61"/>
      <c r="J16" s="45"/>
      <c r="K16" s="46"/>
      <c r="L16" s="30"/>
      <c r="M16" s="56"/>
      <c r="N16" s="52"/>
      <c r="O16" s="56"/>
      <c r="P16" s="34"/>
      <c r="Q16" s="35"/>
      <c r="R16" s="36"/>
    </row>
    <row r="17" spans="1:18" s="1" customFormat="1" ht="16.5" customHeight="1">
      <c r="A17" s="25"/>
      <c r="B17" s="38"/>
      <c r="C17" s="38"/>
      <c r="D17" s="47"/>
      <c r="E17" s="48"/>
      <c r="F17" s="30"/>
      <c r="G17" s="49"/>
      <c r="H17" s="30"/>
      <c r="I17" s="50"/>
      <c r="J17" s="193" t="s">
        <v>485</v>
      </c>
      <c r="K17" s="194"/>
      <c r="L17" s="41">
        <f>UPPER(IF(OR(K17="a",K17="as"),J15,IF(OR(K17="b",K17="bs"),J19,)))</f>
      </c>
      <c r="M17" s="62"/>
      <c r="N17" s="52"/>
      <c r="O17" s="56"/>
      <c r="P17" s="34"/>
      <c r="Q17" s="35"/>
      <c r="R17" s="36"/>
    </row>
    <row r="18" spans="1:18" s="1" customFormat="1" ht="13.5" customHeight="1">
      <c r="A18" s="25">
        <v>7</v>
      </c>
      <c r="B18" s="26"/>
      <c r="C18" s="26"/>
      <c r="D18" s="27">
        <v>9</v>
      </c>
      <c r="E18" s="28" t="str">
        <f>UPPER(IF($D18="","",VLOOKUP($D18,'[11]男單75'!$A$8:$P$22,2)))</f>
        <v>田開增</v>
      </c>
      <c r="F18" s="26"/>
      <c r="G18" s="26"/>
      <c r="H18" s="26" t="str">
        <f>IF($D18="","",VLOOKUP($D18,'[11]男單75'!$A$8:$P$22,4))</f>
        <v>桃園市</v>
      </c>
      <c r="I18" s="29"/>
      <c r="J18" s="193"/>
      <c r="K18" s="194"/>
      <c r="L18" s="45"/>
      <c r="M18" s="52"/>
      <c r="N18" s="52"/>
      <c r="O18" s="56"/>
      <c r="P18" s="34"/>
      <c r="Q18" s="35"/>
      <c r="R18" s="36"/>
    </row>
    <row r="19" spans="1:18" s="1" customFormat="1" ht="15" customHeight="1">
      <c r="A19" s="25"/>
      <c r="B19" s="38"/>
      <c r="C19" s="38"/>
      <c r="D19" s="38"/>
      <c r="E19" s="195" t="s">
        <v>479</v>
      </c>
      <c r="F19" s="195"/>
      <c r="G19" s="195"/>
      <c r="H19" s="195"/>
      <c r="I19" s="40"/>
      <c r="J19" s="41">
        <f>UPPER(IF(OR(I19="a",I19="as"),E18,IF(OR(I19="b",I19="bs"),E20,)))</f>
      </c>
      <c r="K19" s="54"/>
      <c r="L19" s="55"/>
      <c r="M19" s="52"/>
      <c r="N19" s="52"/>
      <c r="O19" s="56"/>
      <c r="P19" s="34"/>
      <c r="Q19" s="35"/>
      <c r="R19" s="36"/>
    </row>
    <row r="20" spans="1:18" s="1" customFormat="1" ht="13.5" customHeight="1">
      <c r="A20" s="25">
        <v>8</v>
      </c>
      <c r="B20" s="26"/>
      <c r="C20" s="26"/>
      <c r="D20" s="27">
        <v>7</v>
      </c>
      <c r="E20" s="28" t="str">
        <f>UPPER(IF($D20="","",VLOOKUP($D20,'[11]男單75'!$A$8:$P$22,2)))</f>
        <v>陳俊卿</v>
      </c>
      <c r="F20" s="26"/>
      <c r="G20" s="26"/>
      <c r="H20" s="26" t="str">
        <f>IF($D20="","",VLOOKUP($D20,'[11]男單75'!$A$8:$P$22,4))</f>
        <v>台中市</v>
      </c>
      <c r="I20" s="61"/>
      <c r="J20" s="45"/>
      <c r="K20" s="30"/>
      <c r="L20" s="55"/>
      <c r="M20" s="52"/>
      <c r="N20" s="52"/>
      <c r="O20" s="56"/>
      <c r="P20" s="34"/>
      <c r="Q20" s="35"/>
      <c r="R20" s="36"/>
    </row>
    <row r="21" spans="1:18" s="1" customFormat="1" ht="16.5" customHeight="1">
      <c r="A21" s="25"/>
      <c r="B21" s="38"/>
      <c r="C21" s="38"/>
      <c r="D21" s="38"/>
      <c r="E21" s="48"/>
      <c r="F21" s="30"/>
      <c r="G21" s="49"/>
      <c r="H21" s="30"/>
      <c r="I21" s="50"/>
      <c r="J21" s="30"/>
      <c r="K21" s="30"/>
      <c r="L21" s="55"/>
      <c r="M21" s="63"/>
      <c r="N21" s="193" t="s">
        <v>490</v>
      </c>
      <c r="O21" s="194"/>
      <c r="P21" s="41">
        <f>UPPER(IF(OR(O21="a",O21="as"),N13,IF(OR(O21="b",O21="bs"),N29,)))</f>
      </c>
      <c r="Q21" s="51"/>
      <c r="R21" s="36"/>
    </row>
    <row r="22" spans="1:18" s="1" customFormat="1" ht="13.5" customHeight="1">
      <c r="A22" s="25">
        <v>9</v>
      </c>
      <c r="B22" s="26"/>
      <c r="C22" s="26"/>
      <c r="D22" s="27">
        <v>13</v>
      </c>
      <c r="E22" s="28" t="str">
        <f>UPPER(IF($D22="","",VLOOKUP($D22,'[11]男單75'!$A$8:$P$22,2)))</f>
        <v>鐘武相</v>
      </c>
      <c r="F22" s="26"/>
      <c r="G22" s="26"/>
      <c r="H22" s="26" t="str">
        <f>IF($D22="","",VLOOKUP($D22,'[11]男單75'!$A$8:$P$22,4))</f>
        <v>台中市</v>
      </c>
      <c r="I22" s="29"/>
      <c r="J22" s="30"/>
      <c r="K22" s="30"/>
      <c r="L22" s="30"/>
      <c r="M22" s="52"/>
      <c r="N22" s="193"/>
      <c r="O22" s="194"/>
      <c r="P22" s="45"/>
      <c r="Q22" s="94"/>
      <c r="R22" s="36"/>
    </row>
    <row r="23" spans="1:18" s="1" customFormat="1" ht="15" customHeight="1">
      <c r="A23" s="25"/>
      <c r="B23" s="38"/>
      <c r="C23" s="38"/>
      <c r="D23" s="38"/>
      <c r="E23" s="195" t="s">
        <v>480</v>
      </c>
      <c r="F23" s="195"/>
      <c r="G23" s="195"/>
      <c r="H23" s="195"/>
      <c r="I23" s="40"/>
      <c r="J23" s="41">
        <f>UPPER(IF(OR(I23="a",I23="as"),E22,IF(OR(I23="b",I23="bs"),E24,)))</f>
      </c>
      <c r="K23" s="41"/>
      <c r="L23" s="30"/>
      <c r="M23" s="52"/>
      <c r="N23" s="193"/>
      <c r="O23" s="194"/>
      <c r="P23" s="34"/>
      <c r="Q23" s="99"/>
      <c r="R23" s="36"/>
    </row>
    <row r="24" spans="1:18" s="1" customFormat="1" ht="13.5" customHeight="1">
      <c r="A24" s="25">
        <v>10</v>
      </c>
      <c r="B24" s="26"/>
      <c r="C24" s="26"/>
      <c r="D24" s="27">
        <v>11</v>
      </c>
      <c r="E24" s="28" t="str">
        <f>UPPER(IF($D24="","",VLOOKUP($D24,'[11]男單75'!$A$8:$P$22,2)))</f>
        <v>阮文雄</v>
      </c>
      <c r="F24" s="26"/>
      <c r="G24" s="26"/>
      <c r="H24" s="26" t="str">
        <f>IF($D24="","",VLOOKUP($D24,'[11]男單75'!$A$8:$P$22,4))</f>
        <v>南投縣</v>
      </c>
      <c r="I24" s="61"/>
      <c r="J24" s="45"/>
      <c r="K24" s="46"/>
      <c r="L24" s="30"/>
      <c r="M24" s="52"/>
      <c r="N24" s="52"/>
      <c r="O24" s="56"/>
      <c r="P24" s="34"/>
      <c r="Q24" s="99"/>
      <c r="R24" s="36"/>
    </row>
    <row r="25" spans="1:18" s="1" customFormat="1" ht="16.5" customHeight="1">
      <c r="A25" s="25"/>
      <c r="B25" s="38"/>
      <c r="C25" s="38"/>
      <c r="D25" s="47"/>
      <c r="E25" s="48"/>
      <c r="F25" s="30"/>
      <c r="G25" s="49"/>
      <c r="H25" s="30"/>
      <c r="I25" s="50"/>
      <c r="J25" s="193" t="s">
        <v>486</v>
      </c>
      <c r="K25" s="194"/>
      <c r="L25" s="41">
        <f>UPPER(IF(OR(K25="a",K25="as"),J23,IF(OR(K25="b",K25="bs"),J27,)))</f>
      </c>
      <c r="M25" s="51"/>
      <c r="N25" s="52"/>
      <c r="O25" s="56"/>
      <c r="P25" s="34"/>
      <c r="Q25" s="99"/>
      <c r="R25" s="36"/>
    </row>
    <row r="26" spans="1:18" s="1" customFormat="1" ht="13.5" customHeight="1">
      <c r="A26" s="25">
        <v>11</v>
      </c>
      <c r="B26" s="26"/>
      <c r="C26" s="26"/>
      <c r="D26" s="27">
        <v>8</v>
      </c>
      <c r="E26" s="28" t="str">
        <f>UPPER(IF($D26="","",VLOOKUP($D26,'[11]男單75'!$A$8:$P$22,2)))</f>
        <v>陳寶條</v>
      </c>
      <c r="F26" s="26"/>
      <c r="G26" s="26"/>
      <c r="H26" s="26" t="str">
        <f>IF($D26="","",VLOOKUP($D26,'[11]男單75'!$A$8:$P$22,4))</f>
        <v>高雄市</v>
      </c>
      <c r="I26" s="29"/>
      <c r="J26" s="193"/>
      <c r="K26" s="194"/>
      <c r="L26" s="45"/>
      <c r="M26" s="53"/>
      <c r="N26" s="52"/>
      <c r="O26" s="56"/>
      <c r="P26" s="34"/>
      <c r="Q26" s="99"/>
      <c r="R26" s="36"/>
    </row>
    <row r="27" spans="1:18" s="1" customFormat="1" ht="15" customHeight="1">
      <c r="A27" s="176"/>
      <c r="B27" s="38"/>
      <c r="C27" s="38"/>
      <c r="D27" s="47"/>
      <c r="E27" s="195" t="s">
        <v>481</v>
      </c>
      <c r="F27" s="195"/>
      <c r="G27" s="195"/>
      <c r="H27" s="195"/>
      <c r="I27" s="40"/>
      <c r="J27" s="41">
        <f>UPPER(IF(OR(I27="a",I27="as"),E26,IF(OR(I27="b",I27="bs"),E28,)))</f>
      </c>
      <c r="K27" s="54"/>
      <c r="L27" s="55"/>
      <c r="M27" s="56"/>
      <c r="N27" s="52"/>
      <c r="O27" s="56"/>
      <c r="P27" s="34"/>
      <c r="Q27" s="99"/>
      <c r="R27" s="36"/>
    </row>
    <row r="28" spans="1:18" s="1" customFormat="1" ht="13.5" customHeight="1">
      <c r="A28" s="25">
        <v>12</v>
      </c>
      <c r="B28" s="26">
        <v>4</v>
      </c>
      <c r="C28" s="26">
        <v>4</v>
      </c>
      <c r="D28" s="27">
        <v>4</v>
      </c>
      <c r="E28" s="28" t="str">
        <f>UPPER(IF($D28="","",VLOOKUP($D28,'[11]男單75'!$A$8:$P$22,2)))</f>
        <v>傅相枝</v>
      </c>
      <c r="F28" s="26"/>
      <c r="G28" s="26"/>
      <c r="H28" s="26" t="str">
        <f>IF($D28="","",VLOOKUP($D28,'[11]男單75'!$A$8:$P$22,4))</f>
        <v>桃園市</v>
      </c>
      <c r="I28" s="61"/>
      <c r="J28" s="45"/>
      <c r="K28" s="30"/>
      <c r="L28" s="55"/>
      <c r="M28" s="56"/>
      <c r="N28" s="52"/>
      <c r="O28" s="56"/>
      <c r="P28" s="34"/>
      <c r="Q28" s="99"/>
      <c r="R28" s="36"/>
    </row>
    <row r="29" spans="1:18" s="1" customFormat="1" ht="16.5" customHeight="1">
      <c r="A29" s="25"/>
      <c r="B29" s="38"/>
      <c r="C29" s="38"/>
      <c r="D29" s="47"/>
      <c r="E29" s="48"/>
      <c r="F29" s="30"/>
      <c r="G29" s="49"/>
      <c r="H29" s="30"/>
      <c r="I29" s="50"/>
      <c r="J29" s="30"/>
      <c r="K29" s="30"/>
      <c r="L29" s="193" t="s">
        <v>489</v>
      </c>
      <c r="M29" s="194"/>
      <c r="N29" s="41">
        <f>UPPER(IF(OR(M29="a",M29="as"),L25,IF(OR(M29="b",M29="bs"),L33,)))</f>
      </c>
      <c r="O29" s="62"/>
      <c r="P29" s="34"/>
      <c r="Q29" s="99"/>
      <c r="R29" s="36"/>
    </row>
    <row r="30" spans="1:18" s="1" customFormat="1" ht="13.5" customHeight="1">
      <c r="A30" s="25">
        <v>13</v>
      </c>
      <c r="B30" s="26"/>
      <c r="C30" s="26"/>
      <c r="D30" s="27">
        <v>15</v>
      </c>
      <c r="E30" s="28" t="str">
        <f>UPPER(IF($D30="","",VLOOKUP($D30,'[11]男單75'!$A$8:$P$22,2)))</f>
        <v>張紹崇</v>
      </c>
      <c r="F30" s="26"/>
      <c r="G30" s="26"/>
      <c r="H30" s="26" t="str">
        <f>IF($D30="","",VLOOKUP($D30,'[11]男單75'!$A$8:$P$22,4))</f>
        <v>台北市</v>
      </c>
      <c r="I30" s="29"/>
      <c r="J30" s="30"/>
      <c r="K30" s="30"/>
      <c r="L30" s="193"/>
      <c r="M30" s="194"/>
      <c r="N30" s="45"/>
      <c r="O30" s="63"/>
      <c r="P30" s="34"/>
      <c r="Q30" s="99"/>
      <c r="R30" s="36"/>
    </row>
    <row r="31" spans="1:18" s="1" customFormat="1" ht="15" customHeight="1">
      <c r="A31" s="25"/>
      <c r="B31" s="38"/>
      <c r="C31" s="38"/>
      <c r="D31" s="47"/>
      <c r="E31" s="195" t="s">
        <v>482</v>
      </c>
      <c r="F31" s="195"/>
      <c r="G31" s="195"/>
      <c r="H31" s="195"/>
      <c r="I31" s="40"/>
      <c r="J31" s="41">
        <f>UPPER(IF(OR(I31="a",I31="as"),E30,IF(OR(I31="b",I31="bs"),E32,)))</f>
      </c>
      <c r="K31" s="41"/>
      <c r="L31" s="30"/>
      <c r="M31" s="56"/>
      <c r="N31" s="52"/>
      <c r="O31" s="63"/>
      <c r="P31" s="34"/>
      <c r="Q31" s="99"/>
      <c r="R31" s="36"/>
    </row>
    <row r="32" spans="1:18" s="1" customFormat="1" ht="13.5" customHeight="1">
      <c r="A32" s="25">
        <v>14</v>
      </c>
      <c r="B32" s="26"/>
      <c r="C32" s="26"/>
      <c r="D32" s="27">
        <v>14</v>
      </c>
      <c r="E32" s="28" t="str">
        <f>UPPER(IF($D32="","",VLOOKUP($D32,'[11]男單75'!$A$8:$P$22,2)))</f>
        <v>朱忠勇</v>
      </c>
      <c r="F32" s="26"/>
      <c r="G32" s="26"/>
      <c r="H32" s="26" t="str">
        <f>IF($D32="","",VLOOKUP($D32,'[11]男單75'!$A$8:$P$22,4))</f>
        <v>雲林縣</v>
      </c>
      <c r="I32" s="61"/>
      <c r="J32" s="45"/>
      <c r="K32" s="46"/>
      <c r="L32" s="30"/>
      <c r="M32" s="56"/>
      <c r="N32" s="52"/>
      <c r="O32" s="63"/>
      <c r="P32" s="34"/>
      <c r="Q32" s="99"/>
      <c r="R32" s="36"/>
    </row>
    <row r="33" spans="1:18" s="1" customFormat="1" ht="16.5" customHeight="1">
      <c r="A33" s="25"/>
      <c r="B33" s="38"/>
      <c r="C33" s="38"/>
      <c r="D33" s="47"/>
      <c r="E33" s="48"/>
      <c r="F33" s="30"/>
      <c r="G33" s="49"/>
      <c r="H33" s="30"/>
      <c r="I33" s="50"/>
      <c r="J33" s="193" t="s">
        <v>487</v>
      </c>
      <c r="K33" s="194"/>
      <c r="L33" s="41">
        <f>UPPER(IF(OR(K33="a",K33="as"),J31,IF(OR(K33="b",K33="bs"),J35,)))</f>
      </c>
      <c r="M33" s="62"/>
      <c r="N33" s="52"/>
      <c r="O33" s="63"/>
      <c r="P33" s="34"/>
      <c r="Q33" s="99"/>
      <c r="R33" s="36"/>
    </row>
    <row r="34" spans="1:18" s="1" customFormat="1" ht="13.5" customHeight="1">
      <c r="A34" s="25">
        <v>15</v>
      </c>
      <c r="B34" s="26"/>
      <c r="C34" s="26"/>
      <c r="D34" s="27">
        <v>16</v>
      </c>
      <c r="E34" s="28" t="str">
        <f>UPPER(IF($D34="","",VLOOKUP($D34,'[11]男單75'!$A$8:$P$22,2)))</f>
        <v>連炳昭</v>
      </c>
      <c r="F34" s="26"/>
      <c r="G34" s="26"/>
      <c r="H34" s="26" t="str">
        <f>IF($D34="","",VLOOKUP($D34,'[11]男單75'!$A$8:$P$22,4))</f>
        <v>台北市</v>
      </c>
      <c r="I34" s="29"/>
      <c r="J34" s="193"/>
      <c r="K34" s="194"/>
      <c r="L34" s="45"/>
      <c r="M34" s="52"/>
      <c r="N34" s="52"/>
      <c r="O34" s="52"/>
      <c r="P34" s="34"/>
      <c r="Q34" s="99"/>
      <c r="R34" s="36"/>
    </row>
    <row r="35" spans="1:18" s="1" customFormat="1" ht="15" customHeight="1">
      <c r="A35" s="25"/>
      <c r="B35" s="38"/>
      <c r="C35" s="38"/>
      <c r="D35" s="38"/>
      <c r="E35" s="195" t="s">
        <v>483</v>
      </c>
      <c r="F35" s="195"/>
      <c r="G35" s="195"/>
      <c r="H35" s="195"/>
      <c r="I35" s="40"/>
      <c r="J35" s="41">
        <f>UPPER(IF(OR(I35="a",I35="as"),E34,IF(OR(I35="b",I35="bs"),E36,)))</f>
      </c>
      <c r="K35" s="54"/>
      <c r="L35" s="55"/>
      <c r="M35" s="52"/>
      <c r="N35" s="52"/>
      <c r="O35" s="52"/>
      <c r="P35" s="34"/>
      <c r="Q35" s="99"/>
      <c r="R35" s="36"/>
    </row>
    <row r="36" spans="1:18" s="1" customFormat="1" ht="13.5" customHeight="1">
      <c r="A36" s="25">
        <v>16</v>
      </c>
      <c r="B36" s="26">
        <v>2</v>
      </c>
      <c r="C36" s="26">
        <v>2</v>
      </c>
      <c r="D36" s="27">
        <v>2</v>
      </c>
      <c r="E36" s="28" t="str">
        <f>UPPER(IF($D36="","",VLOOKUP($D36,'[11]男單75'!$A$8:$P$22,2)))</f>
        <v>顏榮義</v>
      </c>
      <c r="F36" s="26"/>
      <c r="G36" s="26"/>
      <c r="H36" s="26" t="str">
        <f>IF($D36="","",VLOOKUP($D36,'[11]男單75'!$A$8:$P$22,4))</f>
        <v>台南市</v>
      </c>
      <c r="I36" s="61"/>
      <c r="J36" s="45"/>
      <c r="K36" s="30"/>
      <c r="L36" s="55"/>
      <c r="M36" s="52"/>
      <c r="N36" s="52"/>
      <c r="O36" s="52"/>
      <c r="P36" s="34"/>
      <c r="Q36" s="99"/>
      <c r="R36" s="36"/>
    </row>
    <row r="37" spans="1:18" s="1" customFormat="1" ht="12.75" customHeight="1">
      <c r="A37" s="96"/>
      <c r="B37" s="38"/>
      <c r="C37" s="38"/>
      <c r="D37" s="38"/>
      <c r="E37" s="48"/>
      <c r="F37" s="30"/>
      <c r="G37" s="49"/>
      <c r="H37" s="30"/>
      <c r="I37" s="50"/>
      <c r="J37" s="30"/>
      <c r="K37" s="30"/>
      <c r="L37" s="55"/>
      <c r="M37" s="63"/>
      <c r="N37" s="63"/>
      <c r="O37" s="63"/>
      <c r="P37" s="95"/>
      <c r="Q37" s="99"/>
      <c r="R37" s="36"/>
    </row>
    <row r="38" spans="1:16" s="1" customFormat="1" ht="21.75" customHeight="1">
      <c r="A38" s="200" t="s">
        <v>202</v>
      </c>
      <c r="B38" s="200"/>
      <c r="C38" s="200"/>
      <c r="D38" s="200"/>
      <c r="E38" s="200"/>
      <c r="F38" s="200"/>
      <c r="G38" s="200"/>
      <c r="H38" s="200"/>
      <c r="I38" s="200"/>
      <c r="J38" s="200"/>
      <c r="K38" s="200"/>
      <c r="L38" s="200"/>
      <c r="M38" s="200"/>
      <c r="N38" s="200"/>
      <c r="O38" s="200"/>
      <c r="P38" s="200"/>
    </row>
    <row r="39" spans="1:17" s="6" customFormat="1" ht="9.75" customHeight="1">
      <c r="A39" s="2" t="s">
        <v>1</v>
      </c>
      <c r="B39" s="2"/>
      <c r="C39" s="2"/>
      <c r="D39" s="2"/>
      <c r="E39" s="3"/>
      <c r="F39" s="2" t="s">
        <v>2</v>
      </c>
      <c r="G39" s="2"/>
      <c r="H39" s="4"/>
      <c r="I39" s="2"/>
      <c r="J39" s="5"/>
      <c r="K39" s="2"/>
      <c r="L39" s="5"/>
      <c r="M39" s="2"/>
      <c r="N39" s="4"/>
      <c r="O39" s="3"/>
      <c r="P39" s="201" t="s">
        <v>3</v>
      </c>
      <c r="Q39" s="201"/>
    </row>
    <row r="40" spans="1:17" s="12" customFormat="1" ht="11.25" customHeight="1" thickBot="1">
      <c r="A40" s="7" t="s">
        <v>4</v>
      </c>
      <c r="B40" s="7"/>
      <c r="C40" s="7"/>
      <c r="D40" s="7"/>
      <c r="E40" s="8"/>
      <c r="F40" s="8" t="s">
        <v>5</v>
      </c>
      <c r="G40" s="8"/>
      <c r="H40" s="9"/>
      <c r="I40" s="10"/>
      <c r="J40" s="9"/>
      <c r="K40" s="11"/>
      <c r="L40" s="9"/>
      <c r="M40" s="8"/>
      <c r="N40" s="9"/>
      <c r="O40" s="8"/>
      <c r="P40" s="202" t="s">
        <v>6</v>
      </c>
      <c r="Q40" s="202"/>
    </row>
    <row r="41" spans="1:17" s="17" customFormat="1" ht="9.75">
      <c r="A41" s="13"/>
      <c r="B41" s="14" t="s">
        <v>7</v>
      </c>
      <c r="C41" s="14" t="s">
        <v>8</v>
      </c>
      <c r="D41" s="14"/>
      <c r="E41" s="15" t="s">
        <v>9</v>
      </c>
      <c r="F41" s="15"/>
      <c r="G41" s="3"/>
      <c r="H41" s="81" t="s">
        <v>10</v>
      </c>
      <c r="I41" s="16"/>
      <c r="J41" s="14" t="s">
        <v>201</v>
      </c>
      <c r="K41" s="16"/>
      <c r="L41" s="14" t="s">
        <v>14</v>
      </c>
      <c r="M41" s="16"/>
      <c r="N41" s="14" t="s">
        <v>17</v>
      </c>
      <c r="O41" s="16"/>
      <c r="P41" s="14"/>
      <c r="Q41" s="5"/>
    </row>
    <row r="42" spans="1:17" s="17" customFormat="1" ht="3.75" customHeight="1" thickBot="1">
      <c r="A42" s="18"/>
      <c r="B42" s="19"/>
      <c r="C42" s="20"/>
      <c r="D42" s="19"/>
      <c r="E42" s="21"/>
      <c r="F42" s="21"/>
      <c r="G42" s="22"/>
      <c r="H42" s="21"/>
      <c r="I42" s="23"/>
      <c r="J42" s="19"/>
      <c r="K42" s="23"/>
      <c r="L42" s="19"/>
      <c r="M42" s="23"/>
      <c r="N42" s="19"/>
      <c r="O42" s="23"/>
      <c r="P42" s="19"/>
      <c r="Q42" s="24"/>
    </row>
    <row r="43" spans="1:20" s="1" customFormat="1" ht="13.5" customHeight="1">
      <c r="A43" s="25">
        <v>1</v>
      </c>
      <c r="B43" s="26">
        <v>1</v>
      </c>
      <c r="C43" s="26">
        <v>1</v>
      </c>
      <c r="D43" s="27">
        <v>1</v>
      </c>
      <c r="E43" s="28" t="str">
        <f>UPPER(IF($D43="","",VLOOKUP($D43,'[10]男單80'!$A$7:$P$22,2)))</f>
        <v>張培堂</v>
      </c>
      <c r="F43" s="26"/>
      <c r="G43" s="26"/>
      <c r="H43" s="26" t="str">
        <f>IF($D43="","",VLOOKUP($D43,'[10]男單80'!$A$7:$P$22,4))</f>
        <v>台中市</v>
      </c>
      <c r="I43" s="29"/>
      <c r="J43" s="30"/>
      <c r="K43" s="30"/>
      <c r="L43" s="30"/>
      <c r="M43" s="31" t="s">
        <v>187</v>
      </c>
      <c r="N43" s="32"/>
      <c r="O43" s="33"/>
      <c r="P43" s="34"/>
      <c r="Q43" s="35"/>
      <c r="R43" s="36"/>
      <c r="T43" s="37" t="e">
        <f>#REF!</f>
        <v>#REF!</v>
      </c>
    </row>
    <row r="44" spans="1:20" s="1" customFormat="1" ht="15" customHeight="1">
      <c r="A44" s="25"/>
      <c r="B44" s="38"/>
      <c r="C44" s="38"/>
      <c r="D44" s="38"/>
      <c r="E44" s="39"/>
      <c r="F44" s="39"/>
      <c r="G44" s="39"/>
      <c r="H44" s="39"/>
      <c r="I44" s="40"/>
      <c r="J44" s="41">
        <f>UPPER(IF(OR(I44="a",I44="as"),E43,IF(OR(I44="b",I44="bs"),E45,)))</f>
      </c>
      <c r="K44" s="41"/>
      <c r="L44" s="30"/>
      <c r="M44" s="31"/>
      <c r="N44" s="32"/>
      <c r="O44" s="33"/>
      <c r="P44" s="34"/>
      <c r="Q44" s="35"/>
      <c r="R44" s="36"/>
      <c r="T44" s="42" t="e">
        <f>#REF!</f>
        <v>#REF!</v>
      </c>
    </row>
    <row r="45" spans="1:20" s="1" customFormat="1" ht="13.5" customHeight="1">
      <c r="A45" s="25">
        <v>2</v>
      </c>
      <c r="B45" s="26">
        <f>IF($D45="","",VLOOKUP($D45,'[10]男單80'!$A$7:$P$22,15))</f>
      </c>
      <c r="C45" s="26">
        <f>IF($D45="","",VLOOKUP($D45,'[10]男單80'!$A$7:$P$22,16))</f>
      </c>
      <c r="D45" s="27"/>
      <c r="E45" s="28" t="s">
        <v>200</v>
      </c>
      <c r="F45" s="26"/>
      <c r="G45" s="26"/>
      <c r="H45" s="26">
        <f>IF($D45="","",VLOOKUP($D45,'[10]男單80'!$A$7:$P$22,4))</f>
      </c>
      <c r="I45" s="29"/>
      <c r="J45" s="45"/>
      <c r="K45" s="46"/>
      <c r="L45" s="30"/>
      <c r="M45" s="30"/>
      <c r="N45" s="32"/>
      <c r="O45" s="33"/>
      <c r="P45" s="34"/>
      <c r="Q45" s="35"/>
      <c r="R45" s="36"/>
      <c r="T45" s="42" t="e">
        <f>#REF!</f>
        <v>#REF!</v>
      </c>
    </row>
    <row r="46" spans="1:20" s="1" customFormat="1" ht="16.5" customHeight="1">
      <c r="A46" s="25"/>
      <c r="B46" s="38"/>
      <c r="C46" s="38"/>
      <c r="D46" s="47"/>
      <c r="E46" s="48"/>
      <c r="F46" s="30"/>
      <c r="G46" s="49"/>
      <c r="H46" s="30"/>
      <c r="I46" s="50"/>
      <c r="J46" s="193" t="s">
        <v>492</v>
      </c>
      <c r="K46" s="194"/>
      <c r="L46" s="41">
        <f>UPPER(IF(OR(K46="a",K46="as"),J44,IF(OR(K46="b",K46="bs"),J48,)))</f>
      </c>
      <c r="M46" s="51"/>
      <c r="N46" s="52"/>
      <c r="O46" s="52"/>
      <c r="P46" s="34"/>
      <c r="Q46" s="35"/>
      <c r="R46" s="36"/>
      <c r="T46" s="42" t="e">
        <f>#REF!</f>
        <v>#REF!</v>
      </c>
    </row>
    <row r="47" spans="1:20" s="1" customFormat="1" ht="13.5" customHeight="1">
      <c r="A47" s="25">
        <v>3</v>
      </c>
      <c r="B47" s="26">
        <f>IF($D47="","",VLOOKUP($D47,'[10]男單80'!$A$7:$P$22,15))</f>
      </c>
      <c r="C47" s="26">
        <f>IF($D47="","",VLOOKUP($D47,'[10]男單80'!$A$7:$P$22,16))</f>
      </c>
      <c r="D47" s="27"/>
      <c r="E47" s="28" t="s">
        <v>200</v>
      </c>
      <c r="F47" s="26"/>
      <c r="G47" s="26"/>
      <c r="H47" s="26">
        <f>IF($D47="","",VLOOKUP($D47,'[10]男單80'!$A$7:$P$22,4))</f>
      </c>
      <c r="I47" s="29"/>
      <c r="J47" s="193"/>
      <c r="K47" s="194"/>
      <c r="L47" s="45"/>
      <c r="M47" s="53"/>
      <c r="N47" s="52"/>
      <c r="O47" s="52"/>
      <c r="P47" s="34"/>
      <c r="Q47" s="35"/>
      <c r="R47" s="36"/>
      <c r="T47" s="42" t="e">
        <f>#REF!</f>
        <v>#REF!</v>
      </c>
    </row>
    <row r="48" spans="1:20" s="1" customFormat="1" ht="15" customHeight="1">
      <c r="A48" s="25"/>
      <c r="B48" s="38"/>
      <c r="C48" s="38"/>
      <c r="D48" s="47"/>
      <c r="E48" s="39"/>
      <c r="F48" s="39"/>
      <c r="G48" s="39"/>
      <c r="H48" s="39"/>
      <c r="I48" s="40"/>
      <c r="J48" s="41">
        <f>UPPER(IF(OR(I48="a",I48="as"),E47,IF(OR(I48="b",I48="bs"),E49,)))</f>
      </c>
      <c r="K48" s="54"/>
      <c r="L48" s="55"/>
      <c r="M48" s="56"/>
      <c r="N48" s="52"/>
      <c r="O48" s="52"/>
      <c r="P48" s="34"/>
      <c r="Q48" s="35"/>
      <c r="R48" s="36"/>
      <c r="T48" s="42" t="e">
        <f>#REF!</f>
        <v>#REF!</v>
      </c>
    </row>
    <row r="49" spans="1:20" s="1" customFormat="1" ht="13.5" customHeight="1">
      <c r="A49" s="25">
        <v>4</v>
      </c>
      <c r="B49" s="26"/>
      <c r="C49" s="26"/>
      <c r="D49" s="27">
        <v>4</v>
      </c>
      <c r="E49" s="28" t="str">
        <f>UPPER(IF($D49="","",VLOOKUP($D49,'[10]男單80'!$A$7:$P$22,2)))</f>
        <v>林進義</v>
      </c>
      <c r="F49" s="26"/>
      <c r="G49" s="26"/>
      <c r="H49" s="26" t="str">
        <f>IF($D49="","",VLOOKUP($D49,'[10]男單80'!$A$7:$P$22,4))</f>
        <v>台中市</v>
      </c>
      <c r="I49" s="29"/>
      <c r="J49" s="45"/>
      <c r="K49" s="30"/>
      <c r="L49" s="55"/>
      <c r="M49" s="56"/>
      <c r="N49" s="52"/>
      <c r="O49" s="52"/>
      <c r="P49" s="34"/>
      <c r="Q49" s="35"/>
      <c r="R49" s="36"/>
      <c r="T49" s="42" t="e">
        <f>#REF!</f>
        <v>#REF!</v>
      </c>
    </row>
    <row r="50" spans="1:20" s="1" customFormat="1" ht="16.5" customHeight="1">
      <c r="A50" s="25"/>
      <c r="B50" s="38"/>
      <c r="C50" s="38"/>
      <c r="D50" s="47"/>
      <c r="E50" s="48"/>
      <c r="F50" s="30"/>
      <c r="G50" s="49"/>
      <c r="H50" s="30"/>
      <c r="I50" s="50"/>
      <c r="J50" s="30"/>
      <c r="K50" s="30"/>
      <c r="L50" s="193" t="s">
        <v>494</v>
      </c>
      <c r="M50" s="194"/>
      <c r="N50" s="41">
        <f>UPPER(IF(OR(M50="a",M50="as"),L46,IF(OR(M50="b",M50="bs"),L54,)))</f>
      </c>
      <c r="O50" s="51"/>
      <c r="P50" s="34"/>
      <c r="Q50" s="35"/>
      <c r="R50" s="36"/>
      <c r="T50" s="42" t="e">
        <f>#REF!</f>
        <v>#REF!</v>
      </c>
    </row>
    <row r="51" spans="1:20" s="1" customFormat="1" ht="13.5" customHeight="1">
      <c r="A51" s="25">
        <v>5</v>
      </c>
      <c r="B51" s="26"/>
      <c r="C51" s="26"/>
      <c r="D51" s="27">
        <v>5</v>
      </c>
      <c r="E51" s="28" t="str">
        <f>UPPER(IF($D51="","",VLOOKUP($D51,'[10]男單80'!$A$7:$P$22,2)))</f>
        <v>李文炳</v>
      </c>
      <c r="F51" s="26"/>
      <c r="G51" s="26"/>
      <c r="H51" s="26" t="str">
        <f>IF($D51="","",VLOOKUP($D51,'[10]男單80'!$A$7:$P$22,4))</f>
        <v>台北市</v>
      </c>
      <c r="I51" s="29"/>
      <c r="J51" s="30"/>
      <c r="K51" s="30"/>
      <c r="L51" s="193"/>
      <c r="M51" s="194"/>
      <c r="N51" s="45"/>
      <c r="O51" s="94"/>
      <c r="P51" s="95"/>
      <c r="Q51" s="35"/>
      <c r="R51" s="36"/>
      <c r="T51" s="42" t="e">
        <f>#REF!</f>
        <v>#REF!</v>
      </c>
    </row>
    <row r="52" spans="1:20" s="1" customFormat="1" ht="15" customHeight="1" thickBot="1">
      <c r="A52" s="25"/>
      <c r="B52" s="38"/>
      <c r="C52" s="38"/>
      <c r="D52" s="47"/>
      <c r="E52" s="195" t="s">
        <v>491</v>
      </c>
      <c r="F52" s="195"/>
      <c r="G52" s="195"/>
      <c r="H52" s="195"/>
      <c r="I52" s="40"/>
      <c r="J52" s="41">
        <f>UPPER(IF(OR(I52="a",I52="as"),E51,IF(OR(I52="b",I52="bs"),E53,)))</f>
      </c>
      <c r="K52" s="41"/>
      <c r="L52" s="30"/>
      <c r="M52" s="56"/>
      <c r="N52" s="52"/>
      <c r="O52" s="63"/>
      <c r="P52" s="95"/>
      <c r="Q52" s="35"/>
      <c r="R52" s="36"/>
      <c r="T52" s="60" t="e">
        <f>#REF!</f>
        <v>#REF!</v>
      </c>
    </row>
    <row r="53" spans="1:18" s="1" customFormat="1" ht="13.5" customHeight="1">
      <c r="A53" s="25">
        <v>6</v>
      </c>
      <c r="B53" s="26"/>
      <c r="C53" s="26"/>
      <c r="D53" s="27">
        <v>3</v>
      </c>
      <c r="E53" s="28" t="str">
        <f>UPPER(IF($D53="","",VLOOKUP($D53,'[10]男單80'!$A$7:$P$22,2)))</f>
        <v>游常吉</v>
      </c>
      <c r="F53" s="26"/>
      <c r="G53" s="26"/>
      <c r="H53" s="26" t="str">
        <f>IF($D53="","",VLOOKUP($D53,'[10]男單80'!$A$7:$P$22,4))</f>
        <v>台中市</v>
      </c>
      <c r="I53" s="29"/>
      <c r="J53" s="45"/>
      <c r="K53" s="46"/>
      <c r="L53" s="30"/>
      <c r="M53" s="56"/>
      <c r="N53" s="52"/>
      <c r="O53" s="63"/>
      <c r="P53" s="95"/>
      <c r="Q53" s="35"/>
      <c r="R53" s="36"/>
    </row>
    <row r="54" spans="1:18" s="1" customFormat="1" ht="16.5" customHeight="1">
      <c r="A54" s="25"/>
      <c r="B54" s="38"/>
      <c r="C54" s="38"/>
      <c r="D54" s="47"/>
      <c r="E54" s="48"/>
      <c r="F54" s="30"/>
      <c r="G54" s="49"/>
      <c r="H54" s="30"/>
      <c r="I54" s="50"/>
      <c r="J54" s="193" t="s">
        <v>493</v>
      </c>
      <c r="K54" s="194"/>
      <c r="L54" s="41">
        <f>UPPER(IF(OR(K54="a",K54="as"),J52,IF(OR(K54="b",K54="bs"),J56,)))</f>
      </c>
      <c r="M54" s="62"/>
      <c r="N54" s="52"/>
      <c r="O54" s="63"/>
      <c r="P54" s="95"/>
      <c r="Q54" s="35"/>
      <c r="R54" s="36"/>
    </row>
    <row r="55" spans="1:18" s="1" customFormat="1" ht="13.5" customHeight="1">
      <c r="A55" s="25">
        <v>7</v>
      </c>
      <c r="B55" s="26">
        <f>IF($D55="","",VLOOKUP($D55,'[10]男單80'!$A$7:$P$22,15))</f>
      </c>
      <c r="C55" s="26">
        <f>IF($D55="","",VLOOKUP($D55,'[10]男單80'!$A$7:$P$22,16))</f>
      </c>
      <c r="D55" s="27"/>
      <c r="E55" s="28" t="s">
        <v>200</v>
      </c>
      <c r="F55" s="26"/>
      <c r="G55" s="26"/>
      <c r="H55" s="26">
        <f>IF($D55="","",VLOOKUP($D55,'[10]男單80'!$A$7:$P$22,4))</f>
      </c>
      <c r="I55" s="29"/>
      <c r="J55" s="193"/>
      <c r="K55" s="194"/>
      <c r="L55" s="45"/>
      <c r="M55" s="52"/>
      <c r="N55" s="52"/>
      <c r="O55" s="63"/>
      <c r="P55" s="95"/>
      <c r="Q55" s="35"/>
      <c r="R55" s="36"/>
    </row>
    <row r="56" spans="1:18" s="1" customFormat="1" ht="15" customHeight="1">
      <c r="A56" s="25"/>
      <c r="B56" s="38"/>
      <c r="C56" s="38"/>
      <c r="D56" s="38"/>
      <c r="E56" s="39"/>
      <c r="F56" s="39"/>
      <c r="G56" s="39"/>
      <c r="H56" s="39"/>
      <c r="I56" s="40"/>
      <c r="J56" s="41">
        <f>UPPER(IF(OR(I56="a",I56="as"),E55,IF(OR(I56="b",I56="bs"),E57,)))</f>
      </c>
      <c r="K56" s="54"/>
      <c r="L56" s="55"/>
      <c r="M56" s="52"/>
      <c r="N56" s="52"/>
      <c r="O56" s="63"/>
      <c r="P56" s="95"/>
      <c r="Q56" s="35"/>
      <c r="R56" s="36"/>
    </row>
    <row r="57" spans="1:18" s="1" customFormat="1" ht="13.5" customHeight="1">
      <c r="A57" s="25">
        <v>8</v>
      </c>
      <c r="B57" s="26">
        <v>2</v>
      </c>
      <c r="C57" s="26">
        <v>2</v>
      </c>
      <c r="D57" s="27">
        <v>2</v>
      </c>
      <c r="E57" s="28" t="str">
        <f>UPPER(IF($D57="","",VLOOKUP($D57,'[10]男單80'!$A$7:$P$22,2)))</f>
        <v>吳澄泉</v>
      </c>
      <c r="F57" s="26"/>
      <c r="G57" s="26"/>
      <c r="H57" s="26" t="str">
        <f>IF($D57="","",VLOOKUP($D57,'[10]男單80'!$A$7:$P$22,4))</f>
        <v>雲林縣</v>
      </c>
      <c r="I57" s="29"/>
      <c r="J57" s="45"/>
      <c r="K57" s="30"/>
      <c r="L57" s="55"/>
      <c r="M57" s="52"/>
      <c r="N57" s="52"/>
      <c r="O57" s="63"/>
      <c r="P57" s="95"/>
      <c r="Q57" s="35"/>
      <c r="R57" s="36"/>
    </row>
    <row r="58" spans="1:18" s="1" customFormat="1" ht="9" customHeight="1">
      <c r="A58" s="96"/>
      <c r="B58" s="83"/>
      <c r="C58" s="83"/>
      <c r="D58" s="82"/>
      <c r="E58" s="85"/>
      <c r="F58" s="83"/>
      <c r="G58" s="83"/>
      <c r="H58" s="83"/>
      <c r="I58" s="82"/>
      <c r="J58" s="83"/>
      <c r="K58" s="83"/>
      <c r="L58" s="83"/>
      <c r="M58" s="97"/>
      <c r="N58" s="97"/>
      <c r="O58" s="97"/>
      <c r="P58" s="34"/>
      <c r="Q58" s="35"/>
      <c r="R58" s="74"/>
    </row>
    <row r="59" spans="1:18" s="1" customFormat="1" ht="9" customHeight="1">
      <c r="A59" s="96"/>
      <c r="B59" s="82"/>
      <c r="C59" s="82"/>
      <c r="D59" s="82"/>
      <c r="E59" s="85"/>
      <c r="F59" s="83"/>
      <c r="G59" s="75"/>
      <c r="H59" s="98"/>
      <c r="I59" s="82"/>
      <c r="J59" s="83"/>
      <c r="K59" s="83"/>
      <c r="L59" s="83"/>
      <c r="M59" s="97"/>
      <c r="N59" s="97"/>
      <c r="O59" s="97"/>
      <c r="P59" s="34"/>
      <c r="Q59" s="35"/>
      <c r="R59" s="36"/>
    </row>
    <row r="60" spans="1:18" s="1" customFormat="1" ht="9" customHeight="1">
      <c r="A60" s="96"/>
      <c r="B60" s="83"/>
      <c r="C60" s="83"/>
      <c r="D60" s="82"/>
      <c r="E60" s="85"/>
      <c r="F60" s="83"/>
      <c r="G60" s="83"/>
      <c r="H60" s="83"/>
      <c r="I60" s="82"/>
      <c r="J60" s="83"/>
      <c r="K60" s="83"/>
      <c r="L60" s="83"/>
      <c r="M60" s="97"/>
      <c r="N60" s="97"/>
      <c r="O60" s="97"/>
      <c r="P60" s="34"/>
      <c r="Q60" s="35"/>
      <c r="R60" s="36"/>
    </row>
    <row r="61" spans="1:18" s="1" customFormat="1" ht="9" customHeight="1">
      <c r="A61" s="96"/>
      <c r="B61" s="82"/>
      <c r="C61" s="82"/>
      <c r="D61" s="82"/>
      <c r="E61" s="85"/>
      <c r="F61" s="83"/>
      <c r="G61" s="75"/>
      <c r="H61" s="83"/>
      <c r="I61" s="82"/>
      <c r="J61" s="83"/>
      <c r="K61" s="83"/>
      <c r="L61" s="98"/>
      <c r="M61" s="82"/>
      <c r="N61" s="83"/>
      <c r="O61" s="97"/>
      <c r="P61" s="34"/>
      <c r="Q61" s="35"/>
      <c r="R61" s="36"/>
    </row>
    <row r="62" spans="1:18" s="1" customFormat="1" ht="9" customHeight="1">
      <c r="A62" s="96"/>
      <c r="B62" s="83"/>
      <c r="C62" s="83"/>
      <c r="D62" s="82"/>
      <c r="E62" s="85"/>
      <c r="F62" s="83"/>
      <c r="G62" s="83"/>
      <c r="H62" s="83"/>
      <c r="I62" s="82"/>
      <c r="J62" s="83"/>
      <c r="K62" s="83"/>
      <c r="L62" s="83"/>
      <c r="M62" s="97"/>
      <c r="N62" s="83"/>
      <c r="O62" s="97"/>
      <c r="P62" s="34"/>
      <c r="Q62" s="35"/>
      <c r="R62" s="36"/>
    </row>
    <row r="63" spans="1:18" s="1" customFormat="1" ht="9" customHeight="1">
      <c r="A63" s="96"/>
      <c r="B63" s="82"/>
      <c r="C63" s="82"/>
      <c r="D63" s="82"/>
      <c r="E63" s="85"/>
      <c r="F63" s="83"/>
      <c r="G63" s="75"/>
      <c r="H63" s="98"/>
      <c r="I63" s="82"/>
      <c r="J63" s="83"/>
      <c r="K63" s="83"/>
      <c r="L63" s="83"/>
      <c r="M63" s="97"/>
      <c r="N63" s="97"/>
      <c r="O63" s="97"/>
      <c r="P63" s="34"/>
      <c r="Q63" s="35"/>
      <c r="R63" s="36"/>
    </row>
    <row r="64" spans="1:18" s="1" customFormat="1" ht="9" customHeight="1">
      <c r="A64" s="96"/>
      <c r="B64" s="83"/>
      <c r="C64" s="83"/>
      <c r="D64" s="82"/>
      <c r="E64" s="85"/>
      <c r="F64" s="83"/>
      <c r="G64" s="83"/>
      <c r="H64" s="83"/>
      <c r="I64" s="82"/>
      <c r="J64" s="83"/>
      <c r="K64" s="84"/>
      <c r="L64" s="83"/>
      <c r="M64" s="97"/>
      <c r="N64" s="97"/>
      <c r="O64" s="97"/>
      <c r="P64" s="34"/>
      <c r="Q64" s="35"/>
      <c r="R64" s="36"/>
    </row>
    <row r="65" spans="1:18" s="1" customFormat="1" ht="9" customHeight="1">
      <c r="A65" s="96"/>
      <c r="B65" s="82"/>
      <c r="C65" s="82"/>
      <c r="D65" s="82"/>
      <c r="E65" s="85"/>
      <c r="F65" s="83"/>
      <c r="G65" s="75"/>
      <c r="H65" s="83"/>
      <c r="I65" s="82"/>
      <c r="J65" s="98"/>
      <c r="K65" s="82"/>
      <c r="L65" s="83"/>
      <c r="M65" s="97"/>
      <c r="N65" s="97"/>
      <c r="O65" s="97"/>
      <c r="P65" s="34"/>
      <c r="Q65" s="35"/>
      <c r="R65" s="36"/>
    </row>
    <row r="66" spans="1:18" s="1" customFormat="1" ht="9" customHeight="1">
      <c r="A66" s="96"/>
      <c r="B66" s="83"/>
      <c r="C66" s="83"/>
      <c r="D66" s="82"/>
      <c r="E66" s="85"/>
      <c r="F66" s="83"/>
      <c r="G66" s="83"/>
      <c r="H66" s="83"/>
      <c r="I66" s="82"/>
      <c r="J66" s="83"/>
      <c r="K66" s="83"/>
      <c r="L66" s="83"/>
      <c r="M66" s="97"/>
      <c r="N66" s="97"/>
      <c r="O66" s="97"/>
      <c r="P66" s="34"/>
      <c r="Q66" s="35"/>
      <c r="R66" s="36"/>
    </row>
    <row r="67" spans="1:18" s="1" customFormat="1" ht="9" customHeight="1">
      <c r="A67" s="96"/>
      <c r="B67" s="82"/>
      <c r="C67" s="82"/>
      <c r="D67" s="82"/>
      <c r="E67" s="85"/>
      <c r="F67" s="83"/>
      <c r="G67" s="75"/>
      <c r="H67" s="98"/>
      <c r="I67" s="82"/>
      <c r="J67" s="83"/>
      <c r="K67" s="83"/>
      <c r="L67" s="83"/>
      <c r="M67" s="97"/>
      <c r="N67" s="97"/>
      <c r="O67" s="97"/>
      <c r="P67" s="34"/>
      <c r="Q67" s="35"/>
      <c r="R67" s="36"/>
    </row>
    <row r="68" spans="1:18" s="1" customFormat="1" ht="9" customHeight="1">
      <c r="A68" s="162"/>
      <c r="B68" s="83"/>
      <c r="C68" s="83"/>
      <c r="D68" s="82"/>
      <c r="E68" s="85"/>
      <c r="F68" s="83"/>
      <c r="G68" s="83"/>
      <c r="H68" s="83"/>
      <c r="I68" s="82"/>
      <c r="J68" s="83"/>
      <c r="K68" s="83"/>
      <c r="L68" s="83"/>
      <c r="M68" s="83"/>
      <c r="N68" s="59"/>
      <c r="O68" s="59"/>
      <c r="P68" s="34"/>
      <c r="Q68" s="35"/>
      <c r="R68" s="36"/>
    </row>
    <row r="69" spans="1:18" s="1" customFormat="1" ht="6.75" customHeight="1">
      <c r="A69" s="145"/>
      <c r="B69" s="145"/>
      <c r="C69" s="145"/>
      <c r="D69" s="145"/>
      <c r="E69" s="86"/>
      <c r="F69" s="146"/>
      <c r="G69" s="146"/>
      <c r="H69" s="146"/>
      <c r="I69" s="147"/>
      <c r="J69" s="90"/>
      <c r="K69" s="91"/>
      <c r="L69" s="88"/>
      <c r="M69" s="89"/>
      <c r="N69" s="88"/>
      <c r="O69" s="89"/>
      <c r="P69" s="90"/>
      <c r="Q69" s="91"/>
      <c r="R69" s="36"/>
    </row>
  </sheetData>
  <sheetProtection/>
  <mergeCells count="25">
    <mergeCell ref="A1:P1"/>
    <mergeCell ref="P2:Q2"/>
    <mergeCell ref="P3:Q3"/>
    <mergeCell ref="J9:K10"/>
    <mergeCell ref="L13:M14"/>
    <mergeCell ref="J17:K18"/>
    <mergeCell ref="E15:H15"/>
    <mergeCell ref="E11:H11"/>
    <mergeCell ref="E7:H7"/>
    <mergeCell ref="J54:K55"/>
    <mergeCell ref="N21:O23"/>
    <mergeCell ref="J25:K26"/>
    <mergeCell ref="L29:M30"/>
    <mergeCell ref="J33:K34"/>
    <mergeCell ref="A38:P38"/>
    <mergeCell ref="P39:Q39"/>
    <mergeCell ref="P40:Q40"/>
    <mergeCell ref="J46:K47"/>
    <mergeCell ref="L50:M51"/>
    <mergeCell ref="E35:H35"/>
    <mergeCell ref="E31:H31"/>
    <mergeCell ref="E52:H52"/>
    <mergeCell ref="E27:H27"/>
    <mergeCell ref="E23:H23"/>
    <mergeCell ref="E19:H19"/>
  </mergeCells>
  <conditionalFormatting sqref="F66:H66 F50:H50 F52:H52 F38:H38 F40:H40 F42:H42 F44:H44 F46:H46 G22 G14 G26 G10 G30 G18 G34 G6 F48:H48 F68:H68 F54:H54 F56:H56 F58:H58 F60:H60 F62:H62 F64:H64">
    <cfRule type="expression" priority="78" dxfId="1005" stopIfTrue="1">
      <formula>AND($D6&lt;9,$C6&gt;0)</formula>
    </cfRule>
  </conditionalFormatting>
  <conditionalFormatting sqref="D52 D46 D44 D42 D40 D38 D68 D66 D48 D64 D62 D60 D58 D56 D54 D50">
    <cfRule type="expression" priority="77" dxfId="1006" stopIfTrue="1">
      <formula>AND($D38&lt;9,$C38&gt;0)</formula>
    </cfRule>
  </conditionalFormatting>
  <conditionalFormatting sqref="E54 E56 E58 E60 E62 E64 E66 E68 E38 E40 E42 E44 E46 E48 E50 E52">
    <cfRule type="cellIs" priority="75" dxfId="1011" operator="equal" stopIfTrue="1">
      <formula>"Bye"</formula>
    </cfRule>
    <cfRule type="expression" priority="76" dxfId="1005" stopIfTrue="1">
      <formula>AND($D38&lt;9,$C38&gt;0)</formula>
    </cfRule>
  </conditionalFormatting>
  <conditionalFormatting sqref="L9 L17 L25 L33 N29 N61 L57 L65 N13 N45 L41 L49 P21">
    <cfRule type="expression" priority="73" dxfId="1005" stopIfTrue="1">
      <formula>K9="as"</formula>
    </cfRule>
    <cfRule type="expression" priority="74" dxfId="1005" stopIfTrue="1">
      <formula>K9="bs"</formula>
    </cfRule>
  </conditionalFormatting>
  <conditionalFormatting sqref="J7 J11 J15 J19 J23 J27 J31 J35 J55 J59 J63 J67 J39 J43 J47 J51">
    <cfRule type="expression" priority="71" dxfId="1005" stopIfTrue="1">
      <formula>I7="as"</formula>
    </cfRule>
    <cfRule type="expression" priority="72" dxfId="1005" stopIfTrue="1">
      <formula>I7="bs"</formula>
    </cfRule>
  </conditionalFormatting>
  <conditionalFormatting sqref="B6 B8 B10 B12 B14 B16 B18 B20 B22 B24 B26 B28 B30 B32 B34 B36 B54 B56 B58 B60 B62 B64 B66 B68 B38 B40 B42 B44 B46 B48 B50 B52">
    <cfRule type="cellIs" priority="69" dxfId="1007" operator="equal" stopIfTrue="1">
      <formula>"QA"</formula>
    </cfRule>
    <cfRule type="cellIs" priority="70" dxfId="1007" operator="equal" stopIfTrue="1">
      <formula>"DA"</formula>
    </cfRule>
  </conditionalFormatting>
  <conditionalFormatting sqref="E34 E36 E24 E32 E30 E28 E26 E22 E18 E20 E8 E16 E14 E12 E10 E6">
    <cfRule type="cellIs" priority="68" dxfId="1011" operator="equal" stopIfTrue="1">
      <formula>"Bye"</formula>
    </cfRule>
  </conditionalFormatting>
  <conditionalFormatting sqref="D8 D6 D10 D12 D14 D16 D18 D20 D22 D24 D26 D28 D30 D32 D34 D36">
    <cfRule type="expression" priority="67" dxfId="1006" stopIfTrue="1">
      <formula>$D6&lt;5</formula>
    </cfRule>
  </conditionalFormatting>
  <conditionalFormatting sqref="H39 H59 J49 H51 H47 H43 J57 H67 J41 H55 J65 H63 J9 L45 N21 L29 L61 J17 J25 J33 L13">
    <cfRule type="expression" priority="64" dxfId="1008" stopIfTrue="1">
      <formula>AND(#REF!="CU",H9="Umpire")</formula>
    </cfRule>
    <cfRule type="expression" priority="65" dxfId="1009" stopIfTrue="1">
      <formula>AND(#REF!="CU",H9&lt;&gt;"Umpire",I9&lt;&gt;"")</formula>
    </cfRule>
    <cfRule type="expression" priority="66" dxfId="1010" stopIfTrue="1">
      <formula>AND(#REF!="CU",H9&lt;&gt;"Umpire")</formula>
    </cfRule>
  </conditionalFormatting>
  <conditionalFormatting sqref="G8">
    <cfRule type="expression" priority="63" dxfId="1005" stopIfTrue="1">
      <formula>AND($D8&lt;9,$C8&gt;0)</formula>
    </cfRule>
  </conditionalFormatting>
  <conditionalFormatting sqref="G12">
    <cfRule type="expression" priority="62" dxfId="1005" stopIfTrue="1">
      <formula>AND($D12&lt;9,$C12&gt;0)</formula>
    </cfRule>
  </conditionalFormatting>
  <conditionalFormatting sqref="G16">
    <cfRule type="expression" priority="61" dxfId="1005" stopIfTrue="1">
      <formula>AND($D16&lt;9,$C16&gt;0)</formula>
    </cfRule>
  </conditionalFormatting>
  <conditionalFormatting sqref="G20">
    <cfRule type="expression" priority="60" dxfId="1005" stopIfTrue="1">
      <formula>AND($D20&lt;9,$C20&gt;0)</formula>
    </cfRule>
  </conditionalFormatting>
  <conditionalFormatting sqref="G24">
    <cfRule type="expression" priority="59" dxfId="1005" stopIfTrue="1">
      <formula>AND($D24&lt;9,$C24&gt;0)</formula>
    </cfRule>
  </conditionalFormatting>
  <conditionalFormatting sqref="G28">
    <cfRule type="expression" priority="58" dxfId="1005" stopIfTrue="1">
      <formula>AND($D28&lt;9,$C28&gt;0)</formula>
    </cfRule>
  </conditionalFormatting>
  <conditionalFormatting sqref="G32">
    <cfRule type="expression" priority="57" dxfId="1005" stopIfTrue="1">
      <formula>AND($D32&lt;9,$C32&gt;0)</formula>
    </cfRule>
  </conditionalFormatting>
  <conditionalFormatting sqref="G36">
    <cfRule type="expression" priority="56" dxfId="1005" stopIfTrue="1">
      <formula>AND($D36&lt;9,$C36&gt;0)</formula>
    </cfRule>
  </conditionalFormatting>
  <conditionalFormatting sqref="G51 G47 G55 G43">
    <cfRule type="expression" priority="55" dxfId="1005" stopIfTrue="1">
      <formula>AND($D43&lt;9,$C43&gt;0)</formula>
    </cfRule>
  </conditionalFormatting>
  <conditionalFormatting sqref="L46 L54 N50">
    <cfRule type="expression" priority="53" dxfId="1005" stopIfTrue="1">
      <formula>K46="as"</formula>
    </cfRule>
    <cfRule type="expression" priority="54" dxfId="1005" stopIfTrue="1">
      <formula>K46="bs"</formula>
    </cfRule>
  </conditionalFormatting>
  <conditionalFormatting sqref="J44 J48 J52 J56">
    <cfRule type="expression" priority="51" dxfId="1005" stopIfTrue="1">
      <formula>I44="as"</formula>
    </cfRule>
    <cfRule type="expression" priority="52" dxfId="1005" stopIfTrue="1">
      <formula>I44="bs"</formula>
    </cfRule>
  </conditionalFormatting>
  <conditionalFormatting sqref="B43 B45 B47 B49 B51 B53 B55 B57">
    <cfRule type="cellIs" priority="49" dxfId="1007" operator="equal" stopIfTrue="1">
      <formula>"QA"</formula>
    </cfRule>
    <cfRule type="cellIs" priority="50" dxfId="1007" operator="equal" stopIfTrue="1">
      <formula>"DA"</formula>
    </cfRule>
  </conditionalFormatting>
  <conditionalFormatting sqref="E55 E57 E45 E53 E51 E49 E43 E47">
    <cfRule type="cellIs" priority="48" dxfId="1011" operator="equal" stopIfTrue="1">
      <formula>"Bye"</formula>
    </cfRule>
  </conditionalFormatting>
  <conditionalFormatting sqref="D45 D43 D47 D49 D51 D53 D55 D57">
    <cfRule type="expression" priority="47" dxfId="1006" stopIfTrue="1">
      <formula>$D43&lt;5</formula>
    </cfRule>
  </conditionalFormatting>
  <conditionalFormatting sqref="J46 L50 J54">
    <cfRule type="expression" priority="44" dxfId="1008" stopIfTrue="1">
      <formula>AND(#REF!="CU",J46="Umpire")</formula>
    </cfRule>
    <cfRule type="expression" priority="45" dxfId="1009" stopIfTrue="1">
      <formula>AND(#REF!="CU",J46&lt;&gt;"Umpire",K46&lt;&gt;"")</formula>
    </cfRule>
    <cfRule type="expression" priority="46" dxfId="1010" stopIfTrue="1">
      <formula>AND(#REF!="CU",J46&lt;&gt;"Umpire")</formula>
    </cfRule>
  </conditionalFormatting>
  <conditionalFormatting sqref="G45">
    <cfRule type="expression" priority="43" dxfId="1005" stopIfTrue="1">
      <formula>AND($D45&lt;9,$C45&gt;0)</formula>
    </cfRule>
  </conditionalFormatting>
  <conditionalFormatting sqref="G49">
    <cfRule type="expression" priority="42" dxfId="1005" stopIfTrue="1">
      <formula>AND($D49&lt;9,$C49&gt;0)</formula>
    </cfRule>
  </conditionalFormatting>
  <conditionalFormatting sqref="G53">
    <cfRule type="expression" priority="41" dxfId="1005" stopIfTrue="1">
      <formula>AND($D53&lt;9,$C53&gt;0)</formula>
    </cfRule>
  </conditionalFormatting>
  <conditionalFormatting sqref="G57">
    <cfRule type="expression" priority="40" dxfId="1005" stopIfTrue="1">
      <formula>AND($D57&lt;9,$C57&gt;0)</formula>
    </cfRule>
  </conditionalFormatting>
  <conditionalFormatting sqref="F66:H66 F50:H50 F52:H52 F38:H38 F40:H40 F42:H42 F44:H44 F46:H46 G22 G14 G26 G10 G30 G18 G34 G6 F48:H48 F68:H68 F54:H54 F56:H56 F58:H58 F60:H60 F62:H62 F64:H64">
    <cfRule type="expression" priority="39" dxfId="1005" stopIfTrue="1">
      <formula>AND($D6&lt;9,$C6&gt;0)</formula>
    </cfRule>
  </conditionalFormatting>
  <conditionalFormatting sqref="D52 D46 D44 D42 D40 D38 D68 D66 D48 D64 D62 D60 D58 D56 D54 D50">
    <cfRule type="expression" priority="38" dxfId="1006" stopIfTrue="1">
      <formula>AND($D38&lt;9,$C38&gt;0)</formula>
    </cfRule>
  </conditionalFormatting>
  <conditionalFormatting sqref="E54 E56 E58 E60 E62 E64 E66 E68 E38 E40 E42 E44 E46 E48 E50 E52">
    <cfRule type="cellIs" priority="36" dxfId="1011" operator="equal" stopIfTrue="1">
      <formula>"Bye"</formula>
    </cfRule>
    <cfRule type="expression" priority="37" dxfId="1005" stopIfTrue="1">
      <formula>AND($D38&lt;9,$C38&gt;0)</formula>
    </cfRule>
  </conditionalFormatting>
  <conditionalFormatting sqref="L9 L17 L25 L33 N29 N61 L57 L65 N13 N45 L41 L49 P21">
    <cfRule type="expression" priority="34" dxfId="1005" stopIfTrue="1">
      <formula>K9="as"</formula>
    </cfRule>
    <cfRule type="expression" priority="35" dxfId="1005" stopIfTrue="1">
      <formula>K9="bs"</formula>
    </cfRule>
  </conditionalFormatting>
  <conditionalFormatting sqref="J7 J11 J15 J19 J23 J27 J31 J35 J55 J59 J63 J67 J39 J43 J47 J51">
    <cfRule type="expression" priority="32" dxfId="1005" stopIfTrue="1">
      <formula>I7="as"</formula>
    </cfRule>
    <cfRule type="expression" priority="33" dxfId="1005" stopIfTrue="1">
      <formula>I7="bs"</formula>
    </cfRule>
  </conditionalFormatting>
  <conditionalFormatting sqref="B6 B8 B10 B12 B14 B16 B18 B20 B22 B24 B26 B28 B30 B32 B34 B36 B54 B56 B58 B60 B62 B64 B66 B68 B38 B40 B42 B44 B46 B48 B50 B52">
    <cfRule type="cellIs" priority="30" dxfId="1007" operator="equal" stopIfTrue="1">
      <formula>"QA"</formula>
    </cfRule>
    <cfRule type="cellIs" priority="31" dxfId="1007" operator="equal" stopIfTrue="1">
      <formula>"DA"</formula>
    </cfRule>
  </conditionalFormatting>
  <conditionalFormatting sqref="E34 E36 E24 E32 E30 E28 E26 E22 E18 E20 E8 E16 E14 E12 E10 E6">
    <cfRule type="cellIs" priority="29" dxfId="1011" operator="equal" stopIfTrue="1">
      <formula>"Bye"</formula>
    </cfRule>
  </conditionalFormatting>
  <conditionalFormatting sqref="D8 D6 D10 D12 D14 D16 D18 D20 D22 D24 D26 D28 D30 D32 D34 D36">
    <cfRule type="expression" priority="28" dxfId="1006" stopIfTrue="1">
      <formula>$D6&lt;5</formula>
    </cfRule>
  </conditionalFormatting>
  <conditionalFormatting sqref="H39 H59 J49 H51 H47 H43 J57 H67 J41 H55 J65 H63 J9 L45 N21 L29 L61 J17 J25 J33 L13">
    <cfRule type="expression" priority="25" dxfId="1008" stopIfTrue="1">
      <formula>AND(#REF!="CU",H9="Umpire")</formula>
    </cfRule>
    <cfRule type="expression" priority="26" dxfId="1009" stopIfTrue="1">
      <formula>AND(#REF!="CU",H9&lt;&gt;"Umpire",I9&lt;&gt;"")</formula>
    </cfRule>
    <cfRule type="expression" priority="27" dxfId="1010" stopIfTrue="1">
      <formula>AND(#REF!="CU",H9&lt;&gt;"Umpire")</formula>
    </cfRule>
  </conditionalFormatting>
  <conditionalFormatting sqref="G8">
    <cfRule type="expression" priority="24" dxfId="1005" stopIfTrue="1">
      <formula>AND($D8&lt;9,$C8&gt;0)</formula>
    </cfRule>
  </conditionalFormatting>
  <conditionalFormatting sqref="G12">
    <cfRule type="expression" priority="23" dxfId="1005" stopIfTrue="1">
      <formula>AND($D12&lt;9,$C12&gt;0)</formula>
    </cfRule>
  </conditionalFormatting>
  <conditionalFormatting sqref="G16">
    <cfRule type="expression" priority="22" dxfId="1005" stopIfTrue="1">
      <formula>AND($D16&lt;9,$C16&gt;0)</formula>
    </cfRule>
  </conditionalFormatting>
  <conditionalFormatting sqref="G20">
    <cfRule type="expression" priority="21" dxfId="1005" stopIfTrue="1">
      <formula>AND($D20&lt;9,$C20&gt;0)</formula>
    </cfRule>
  </conditionalFormatting>
  <conditionalFormatting sqref="G24">
    <cfRule type="expression" priority="20" dxfId="1005" stopIfTrue="1">
      <formula>AND($D24&lt;9,$C24&gt;0)</formula>
    </cfRule>
  </conditionalFormatting>
  <conditionalFormatting sqref="G28">
    <cfRule type="expression" priority="19" dxfId="1005" stopIfTrue="1">
      <formula>AND($D28&lt;9,$C28&gt;0)</formula>
    </cfRule>
  </conditionalFormatting>
  <conditionalFormatting sqref="G32">
    <cfRule type="expression" priority="18" dxfId="1005" stopIfTrue="1">
      <formula>AND($D32&lt;9,$C32&gt;0)</formula>
    </cfRule>
  </conditionalFormatting>
  <conditionalFormatting sqref="G36">
    <cfRule type="expression" priority="17" dxfId="1005" stopIfTrue="1">
      <formula>AND($D36&lt;9,$C36&gt;0)</formula>
    </cfRule>
  </conditionalFormatting>
  <conditionalFormatting sqref="G51 G47 G55 G43">
    <cfRule type="expression" priority="16" dxfId="1005" stopIfTrue="1">
      <formula>AND($D43&lt;9,$C43&gt;0)</formula>
    </cfRule>
  </conditionalFormatting>
  <conditionalFormatting sqref="L46 L54 N50">
    <cfRule type="expression" priority="14" dxfId="1005" stopIfTrue="1">
      <formula>K46="as"</formula>
    </cfRule>
    <cfRule type="expression" priority="15" dxfId="1005" stopIfTrue="1">
      <formula>K46="bs"</formula>
    </cfRule>
  </conditionalFormatting>
  <conditionalFormatting sqref="J44 J48 J52 J56">
    <cfRule type="expression" priority="12" dxfId="1005" stopIfTrue="1">
      <formula>I44="as"</formula>
    </cfRule>
    <cfRule type="expression" priority="13" dxfId="1005" stopIfTrue="1">
      <formula>I44="bs"</formula>
    </cfRule>
  </conditionalFormatting>
  <conditionalFormatting sqref="B43 B45 B47 B49 B51 B53 B55 B57">
    <cfRule type="cellIs" priority="10" dxfId="1007" operator="equal" stopIfTrue="1">
      <formula>"QA"</formula>
    </cfRule>
    <cfRule type="cellIs" priority="11" dxfId="1007" operator="equal" stopIfTrue="1">
      <formula>"DA"</formula>
    </cfRule>
  </conditionalFormatting>
  <conditionalFormatting sqref="E55 E57 E45 E53 E51 E49 E43 E47">
    <cfRule type="cellIs" priority="9" dxfId="1011" operator="equal" stopIfTrue="1">
      <formula>"Bye"</formula>
    </cfRule>
  </conditionalFormatting>
  <conditionalFormatting sqref="D45 D43 D47 D49 D51 D53 D55 D57">
    <cfRule type="expression" priority="8" dxfId="1006" stopIfTrue="1">
      <formula>$D43&lt;5</formula>
    </cfRule>
  </conditionalFormatting>
  <conditionalFormatting sqref="J46 L50 J54">
    <cfRule type="expression" priority="5" dxfId="1008" stopIfTrue="1">
      <formula>AND(#REF!="CU",J46="Umpire")</formula>
    </cfRule>
    <cfRule type="expression" priority="6" dxfId="1009" stopIfTrue="1">
      <formula>AND(#REF!="CU",J46&lt;&gt;"Umpire",K46&lt;&gt;"")</formula>
    </cfRule>
    <cfRule type="expression" priority="7" dxfId="1010" stopIfTrue="1">
      <formula>AND(#REF!="CU",J46&lt;&gt;"Umpire")</formula>
    </cfRule>
  </conditionalFormatting>
  <conditionalFormatting sqref="G45">
    <cfRule type="expression" priority="4" dxfId="1005" stopIfTrue="1">
      <formula>AND($D45&lt;9,$C45&gt;0)</formula>
    </cfRule>
  </conditionalFormatting>
  <conditionalFormatting sqref="G49">
    <cfRule type="expression" priority="3" dxfId="1005" stopIfTrue="1">
      <formula>AND($D49&lt;9,$C49&gt;0)</formula>
    </cfRule>
  </conditionalFormatting>
  <conditionalFormatting sqref="G53">
    <cfRule type="expression" priority="2" dxfId="1005" stopIfTrue="1">
      <formula>AND($D53&lt;9,$C53&gt;0)</formula>
    </cfRule>
  </conditionalFormatting>
  <conditionalFormatting sqref="G57">
    <cfRule type="expression" priority="1" dxfId="1005" stopIfTrue="1">
      <formula>AND($D57&lt;9,$C57&gt;0)</formula>
    </cfRule>
  </conditionalFormatting>
  <dataValidations count="1">
    <dataValidation type="list" allowBlank="1" showInputMessage="1" sqref="E27 E7 E11 E19 H59 N21 E15 E44 E31 J33 J9 E35 J17 J25 L61 L29 J65 H63 H67 E23 E48 E56 J54 J46 L50 E52 L13">
      <formula1>$T$6:$T$15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Admin</cp:lastModifiedBy>
  <cp:lastPrinted>2016-10-17T07:47:49Z</cp:lastPrinted>
  <dcterms:created xsi:type="dcterms:W3CDTF">2016-10-12T22:55:15Z</dcterms:created>
  <dcterms:modified xsi:type="dcterms:W3CDTF">2016-10-24T05:46:15Z</dcterms:modified>
  <cp:category/>
  <cp:version/>
  <cp:contentType/>
  <cp:contentStatus/>
</cp:coreProperties>
</file>