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10" tabRatio="841" activeTab="0"/>
  </bookViews>
  <sheets>
    <sheet name="男雙35" sheetId="1" r:id="rId1"/>
    <sheet name="男雙40" sheetId="2" r:id="rId2"/>
    <sheet name="男雙45" sheetId="3" r:id="rId3"/>
    <sheet name="男雙50" sheetId="4" r:id="rId4"/>
    <sheet name="男雙55" sheetId="5" r:id="rId5"/>
    <sheet name="男雙60" sheetId="6" r:id="rId6"/>
    <sheet name="男雙65" sheetId="7" r:id="rId7"/>
    <sheet name="男雙70" sheetId="8" r:id="rId8"/>
    <sheet name="男雙75、80" sheetId="9" r:id="rId9"/>
    <sheet name="女雙35、40" sheetId="10" r:id="rId10"/>
    <sheet name="女雙45、50" sheetId="11" r:id="rId11"/>
    <sheet name="女雙55、60"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9">'女雙35、40'!$A$1:$Q$57</definedName>
    <definedName name="_xlnm.Print_Area" localSheetId="10">'女雙45、50'!$A$1:$Q$83</definedName>
    <definedName name="_xlnm.Print_Area" localSheetId="11">'女雙55、60'!$A$1:$Q$55</definedName>
    <definedName name="_xlnm.Print_Area" localSheetId="0">'男雙35'!$A$1:$Q$67</definedName>
    <definedName name="_xlnm.Print_Area" localSheetId="1">'男雙40'!$A$1:$Q$132</definedName>
    <definedName name="_xlnm.Print_Area" localSheetId="2">'男雙45'!$A$1:$Q$132</definedName>
    <definedName name="_xlnm.Print_Area" localSheetId="3">'男雙50'!$A$1:$Q$136</definedName>
    <definedName name="_xlnm.Print_Area" localSheetId="4">'男雙55'!$A$1:$Q$132</definedName>
    <definedName name="_xlnm.Print_Area" localSheetId="5">'男雙60'!$A$1:$Q$132</definedName>
    <definedName name="_xlnm.Print_Area" localSheetId="6">'男雙65'!$A$1:$Q$79</definedName>
    <definedName name="_xlnm.Print_Area" localSheetId="7">'男雙70'!$A$1:$Q$67</definedName>
    <definedName name="_xlnm.Print_Area" localSheetId="8">'男雙75、80'!$A$1:$Q$57</definedName>
  </definedNames>
  <calcPr fullCalcOnLoad="1"/>
</workbook>
</file>

<file path=xl/comments1.xml><?xml version="1.0" encoding="utf-8"?>
<comments xmlns="http://schemas.openxmlformats.org/spreadsheetml/2006/main">
  <authors>
    <author>Anders Wennberg</author>
  </authors>
  <commentList>
    <comment ref="D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0.xml><?xml version="1.0" encoding="utf-8"?>
<comments xmlns="http://schemas.openxmlformats.org/spreadsheetml/2006/main">
  <authors>
    <author>Anders Wennberg</author>
  </authors>
  <commentList>
    <comment ref="D42" authorId="0">
      <text>
        <r>
          <rPr>
            <b/>
            <sz val="8"/>
            <rFont val="Tahoma"/>
            <family val="2"/>
          </rPr>
          <t xml:space="preserve">Before making the draw:
On the Boys Do Draw Prep-sheet did you:
- fill in DA, WC's?
- Sort?
If YES: continue making the draw
Otherwise: return to finish preparations
</t>
        </r>
      </text>
    </comment>
    <comment ref="D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1.xml><?xml version="1.0" encoding="utf-8"?>
<comments xmlns="http://schemas.openxmlformats.org/spreadsheetml/2006/main">
  <authors>
    <author>Anders Wennberg</author>
  </authors>
  <commentList>
    <comment ref="D46" authorId="0">
      <text>
        <r>
          <rPr>
            <b/>
            <sz val="8"/>
            <rFont val="Tahoma"/>
            <family val="2"/>
          </rPr>
          <t xml:space="preserve">Before making the draw:
On the Boys Do Draw Prep-sheet did you:
- fill in DA, WC's?
- Sort?
If YES: continue making the draw
Otherwise: return to finish preparations
</t>
        </r>
      </text>
    </comment>
    <comment ref="D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2.xml><?xml version="1.0" encoding="utf-8"?>
<comments xmlns="http://schemas.openxmlformats.org/spreadsheetml/2006/main">
  <authors>
    <author>Anders Wennberg</author>
  </authors>
  <commentList>
    <comment ref="D6" authorId="0">
      <text>
        <r>
          <rPr>
            <b/>
            <sz val="8"/>
            <rFont val="Tahoma"/>
            <family val="2"/>
          </rPr>
          <t xml:space="preserve">Before making the draw:
On the Boys Do Draw Prep-sheet did you:
- fill in DA, WC's?
- Sort?
If YES: continue making the draw
Otherwise: return to finish preparations
</t>
        </r>
      </text>
    </comment>
    <comment ref="D2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D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4.xml><?xml version="1.0" encoding="utf-8"?>
<comments xmlns="http://schemas.openxmlformats.org/spreadsheetml/2006/main">
  <authors>
    <author>Anders Wennberg</author>
  </authors>
  <commentList>
    <comment ref="D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7.xml><?xml version="1.0" encoding="utf-8"?>
<comments xmlns="http://schemas.openxmlformats.org/spreadsheetml/2006/main">
  <authors>
    <author>Anders Wennberg</author>
  </authors>
  <commentList>
    <comment ref="D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8.xml><?xml version="1.0" encoding="utf-8"?>
<comments xmlns="http://schemas.openxmlformats.org/spreadsheetml/2006/main">
  <authors>
    <author>Anders Wennberg</author>
  </authors>
  <commentList>
    <comment ref="D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9.xml><?xml version="1.0" encoding="utf-8"?>
<comments xmlns="http://schemas.openxmlformats.org/spreadsheetml/2006/main">
  <authors>
    <author>Anders Wennberg</author>
  </authors>
  <commentList>
    <comment ref="D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<sst xmlns="http://schemas.openxmlformats.org/spreadsheetml/2006/main" count="617" uniqueCount="313">
  <si>
    <t>日期</t>
  </si>
  <si>
    <t>地點</t>
  </si>
  <si>
    <t>裁判長</t>
  </si>
  <si>
    <t>2016/11/4-11/7</t>
  </si>
  <si>
    <t>台中市</t>
  </si>
  <si>
    <t>王正松</t>
  </si>
  <si>
    <t>種子</t>
  </si>
  <si>
    <t>排名</t>
  </si>
  <si>
    <t>姓名</t>
  </si>
  <si>
    <t>縣市</t>
  </si>
  <si>
    <t>第二輪</t>
  </si>
  <si>
    <t>半準決賽</t>
  </si>
  <si>
    <t>準決賽</t>
  </si>
  <si>
    <t>決賽</t>
  </si>
  <si>
    <t xml:space="preserve">   11/7中興網球場</t>
  </si>
  <si>
    <t>台北市</t>
  </si>
  <si>
    <t>冠軍</t>
  </si>
  <si>
    <t>新北市</t>
  </si>
  <si>
    <t>二十二、男子雙打55歲組(28組)</t>
  </si>
  <si>
    <t>BYE</t>
  </si>
  <si>
    <t>三十二、女子雙打55歲組(4組)</t>
  </si>
  <si>
    <t>二十三、男子雙打60歲組(30組)</t>
  </si>
  <si>
    <t>三十三、女子雙打60歲組(5組)</t>
  </si>
  <si>
    <t>高雄市</t>
  </si>
  <si>
    <t>4A</t>
  </si>
  <si>
    <t>南投縣</t>
  </si>
  <si>
    <t>二十四、男子雙打65歲組(19組)</t>
  </si>
  <si>
    <t>PS.11/4-11/6臺中公園網球場</t>
  </si>
  <si>
    <t>屏東縣</t>
  </si>
  <si>
    <t>二十五、男子雙打70歲組(12組)</t>
  </si>
  <si>
    <t>二十六、男子雙打75歲組(6組)</t>
  </si>
  <si>
    <t>二十七、男子雙打80歲組(3組)</t>
  </si>
  <si>
    <t>張培堂</t>
  </si>
  <si>
    <t>林進義</t>
  </si>
  <si>
    <t>李鈎華</t>
  </si>
  <si>
    <t>李文炳</t>
  </si>
  <si>
    <t>陳宇昭</t>
  </si>
  <si>
    <t>游常吉</t>
  </si>
  <si>
    <t>BYE</t>
  </si>
  <si>
    <t>決賽</t>
  </si>
  <si>
    <t>冠軍</t>
  </si>
  <si>
    <t>6A</t>
  </si>
  <si>
    <t>張紹崇</t>
  </si>
  <si>
    <t>林幸福</t>
  </si>
  <si>
    <t>邱錫吉</t>
  </si>
  <si>
    <t>許源忠</t>
  </si>
  <si>
    <t>11A</t>
  </si>
  <si>
    <t>14A</t>
  </si>
  <si>
    <t>劉聰達</t>
  </si>
  <si>
    <t>李得茂</t>
  </si>
  <si>
    <t>高雄市</t>
  </si>
  <si>
    <t>BYE</t>
  </si>
  <si>
    <t>冠軍</t>
  </si>
  <si>
    <t>十八、男子雙打35歲組(13組)</t>
  </si>
  <si>
    <t>決賽</t>
  </si>
  <si>
    <t>準決賽</t>
  </si>
  <si>
    <t>半準決賽</t>
  </si>
  <si>
    <t>第二輪</t>
  </si>
  <si>
    <t>縣市</t>
  </si>
  <si>
    <t>姓名</t>
  </si>
  <si>
    <t>排名</t>
  </si>
  <si>
    <t>種子</t>
  </si>
  <si>
    <t>王正松</t>
  </si>
  <si>
    <t>十九、男子雙打40歲組(22組)</t>
  </si>
  <si>
    <t xml:space="preserve">BYE </t>
  </si>
  <si>
    <t>台中市</t>
  </si>
  <si>
    <t>2016/11/4-11/7</t>
  </si>
  <si>
    <t>裁判長</t>
  </si>
  <si>
    <t>地點</t>
  </si>
  <si>
    <t>日期</t>
  </si>
  <si>
    <t>二十、男子雙打45歲組(23組)</t>
  </si>
  <si>
    <t>台北市</t>
  </si>
  <si>
    <t>22A</t>
  </si>
  <si>
    <t>彰化縣</t>
  </si>
  <si>
    <t>王聰熙</t>
  </si>
  <si>
    <t>楊志和</t>
  </si>
  <si>
    <t>二十一、男子雙打50歲組(33組)</t>
  </si>
  <si>
    <t>二十九、女子雙打40歲組(4組)</t>
  </si>
  <si>
    <t>二十八、女子雙打35歲組(7組)</t>
  </si>
  <si>
    <t>5A</t>
  </si>
  <si>
    <t>5A</t>
  </si>
  <si>
    <t>高雄市</t>
  </si>
  <si>
    <t>鄧金盆</t>
  </si>
  <si>
    <t>楊秀絨</t>
  </si>
  <si>
    <t>林建良</t>
  </si>
  <si>
    <t>許環英</t>
  </si>
  <si>
    <t>三十一、女子雙打50歲組(10組)</t>
  </si>
  <si>
    <t>李碧玲</t>
  </si>
  <si>
    <t>劉國珍</t>
  </si>
  <si>
    <t>三十、女子雙打45歲組(9組)</t>
  </si>
  <si>
    <t>(205)6日14：00</t>
  </si>
  <si>
    <t>(206)6日14：00</t>
  </si>
  <si>
    <t>(209)6日14：40</t>
  </si>
  <si>
    <t>(208)6日14：40</t>
  </si>
  <si>
    <t>(207)6日14：40</t>
  </si>
  <si>
    <t>(242)6日17：20</t>
  </si>
  <si>
    <t>(243)6日17：20</t>
  </si>
  <si>
    <t>(244)6日17：20</t>
  </si>
  <si>
    <t>(245)6日17：20</t>
  </si>
  <si>
    <t>(199)6日14：00</t>
  </si>
  <si>
    <t>(200)6日14：00</t>
  </si>
  <si>
    <t>(201)6日14：00</t>
  </si>
  <si>
    <t>(234)6日16：40</t>
  </si>
  <si>
    <t>(235)6日16：40</t>
  </si>
  <si>
    <t>(236)6日16：40</t>
  </si>
  <si>
    <t>(237)6日16：40</t>
  </si>
  <si>
    <t>(258)6日18：40</t>
  </si>
  <si>
    <t>(259)6日18：40</t>
  </si>
  <si>
    <t>(202)6日14：00</t>
  </si>
  <si>
    <t>(203)6日14：00</t>
  </si>
  <si>
    <t>(204)6日14：00</t>
  </si>
  <si>
    <t>(238)6日16：40</t>
  </si>
  <si>
    <t>(239)6日17：20</t>
  </si>
  <si>
    <t>(240)6日17：20</t>
  </si>
  <si>
    <t>(241)6日17：20</t>
  </si>
  <si>
    <t>(260)6日18：40</t>
  </si>
  <si>
    <t>(261)6日18：40</t>
  </si>
  <si>
    <t>(192)6日13：20</t>
  </si>
  <si>
    <t>(193)6日13：20</t>
  </si>
  <si>
    <t>(194)6日13：20</t>
  </si>
  <si>
    <t>(195)6日13：20</t>
  </si>
  <si>
    <t>(226)6日16：00</t>
  </si>
  <si>
    <t>(227)6日16：00</t>
  </si>
  <si>
    <t>(228)6日16：00</t>
  </si>
  <si>
    <t>(229)6日16：00</t>
  </si>
  <si>
    <t>(254)6日18：00</t>
  </si>
  <si>
    <t>(255)6日18：40</t>
  </si>
  <si>
    <t>(196)6日13：20</t>
  </si>
  <si>
    <t>(197)6日13：20</t>
  </si>
  <si>
    <t>(198)6日13：20</t>
  </si>
  <si>
    <t>(230)6日16：00</t>
  </si>
  <si>
    <t>(231)6日16：40</t>
  </si>
  <si>
    <t>(232)6日16：40</t>
  </si>
  <si>
    <t>(233)6日16：40</t>
  </si>
  <si>
    <t>(256)6日18：40</t>
  </si>
  <si>
    <t>(257)6日18：40</t>
  </si>
  <si>
    <t>(176)6日12：00</t>
  </si>
  <si>
    <t>(177)6日12：00</t>
  </si>
  <si>
    <t>(178)6日12：00</t>
  </si>
  <si>
    <t>(179)6日12：00</t>
  </si>
  <si>
    <t>(180)6日12：00</t>
  </si>
  <si>
    <t>(181)6日12：00</t>
  </si>
  <si>
    <t>(182)6日12：00</t>
  </si>
  <si>
    <t>(183)6日12：40</t>
  </si>
  <si>
    <t>(218)6日15：20</t>
  </si>
  <si>
    <t>(219)6日15：20</t>
  </si>
  <si>
    <t>(220)6日15：20</t>
  </si>
  <si>
    <t>(221)6日15：20</t>
  </si>
  <si>
    <t>(250)6日18：00</t>
  </si>
  <si>
    <t>(251)6日18：00</t>
  </si>
  <si>
    <t>(184)6日12：40</t>
  </si>
  <si>
    <t>(185)6日12：40</t>
  </si>
  <si>
    <t>(186)6日12：40</t>
  </si>
  <si>
    <t>(187)6日12：40</t>
  </si>
  <si>
    <t>(188)6日12：40</t>
  </si>
  <si>
    <t>(189)6日12：40</t>
  </si>
  <si>
    <t>(190)6日12：40</t>
  </si>
  <si>
    <t>(191)6日13：20</t>
  </si>
  <si>
    <t>(175)6日12：00</t>
  </si>
  <si>
    <t>(222)6日15：20</t>
  </si>
  <si>
    <t>(223)6日16：00</t>
  </si>
  <si>
    <t>(224)6日16：00</t>
  </si>
  <si>
    <t>(225)6日16：00</t>
  </si>
  <si>
    <t>(252)6日18：00</t>
  </si>
  <si>
    <t>(253)6日18：00</t>
  </si>
  <si>
    <t>(163)6日10：40</t>
  </si>
  <si>
    <t>(164)6日10：40</t>
  </si>
  <si>
    <t>(165)6日10：40</t>
  </si>
  <si>
    <t>(166)6日10：40</t>
  </si>
  <si>
    <t>(167)6日11：20</t>
  </si>
  <si>
    <t>(168)6日11：20</t>
  </si>
  <si>
    <t>(210)6日14：40</t>
  </si>
  <si>
    <t>(211)6日14：40</t>
  </si>
  <si>
    <t>(212)6日14：40</t>
  </si>
  <si>
    <t>(213)6日14：40</t>
  </si>
  <si>
    <t>(246)6日17：20</t>
  </si>
  <si>
    <t>(247)6日18：00</t>
  </si>
  <si>
    <t>(169)6日11：20</t>
  </si>
  <si>
    <t>(170)6日11：20</t>
  </si>
  <si>
    <t>(171)6日11：20</t>
  </si>
  <si>
    <t>(172)6日11：20</t>
  </si>
  <si>
    <t>(173)6日11：20</t>
  </si>
  <si>
    <t>(174)6日11：20</t>
  </si>
  <si>
    <t>(214)6日14：40</t>
  </si>
  <si>
    <t>(215)6日15：20</t>
  </si>
  <si>
    <t>(216)6日15：20</t>
  </si>
  <si>
    <t>(217)6日15：20</t>
  </si>
  <si>
    <t>(248)6日18：00</t>
  </si>
  <si>
    <t>(249)6日18：00</t>
  </si>
  <si>
    <t>(151)6日12：40</t>
  </si>
  <si>
    <t>(152)6日13：20</t>
  </si>
  <si>
    <t>(153)6日13：20</t>
  </si>
  <si>
    <t>(154)6日13：20</t>
  </si>
  <si>
    <t>(155)6日13：20</t>
  </si>
  <si>
    <t>(156)6日14：00</t>
  </si>
  <si>
    <t>(157)6日14：00</t>
  </si>
  <si>
    <t>(168)6日16：00</t>
  </si>
  <si>
    <t>(169)6日16：00</t>
  </si>
  <si>
    <t>(170)6日16：00</t>
  </si>
  <si>
    <t>(171)6日16：00</t>
  </si>
  <si>
    <t>(158)6日14：00</t>
  </si>
  <si>
    <t>(159)6日14：00</t>
  </si>
  <si>
    <t>(160)6日14：40</t>
  </si>
  <si>
    <t>(161)6日14：40</t>
  </si>
  <si>
    <t>(162)6日14：40</t>
  </si>
  <si>
    <t>(163)6日14：40</t>
  </si>
  <si>
    <t>(164)6日15：20</t>
  </si>
  <si>
    <t>(172)6日16：40</t>
  </si>
  <si>
    <t>(173)6日16：40</t>
  </si>
  <si>
    <t>(174)6日16：40</t>
  </si>
  <si>
    <t>(175)6日16：40</t>
  </si>
  <si>
    <t>(90)5日13：20</t>
  </si>
  <si>
    <t>(91)5日13：20</t>
  </si>
  <si>
    <t>(92)5日13：20</t>
  </si>
  <si>
    <t>(93)5日14：00</t>
  </si>
  <si>
    <t>(94)5日14：00</t>
  </si>
  <si>
    <t>(95)5日14：00</t>
  </si>
  <si>
    <t>(96)5日14：00</t>
  </si>
  <si>
    <t>(97)5日14：40</t>
  </si>
  <si>
    <t>(58)4日20：00</t>
  </si>
  <si>
    <t>(59)4日20：00</t>
  </si>
  <si>
    <t>(60)4日20：00</t>
  </si>
  <si>
    <t>(147)6日12：00</t>
  </si>
  <si>
    <t>(148)6日12：40</t>
  </si>
  <si>
    <t>(149)6日12：40</t>
  </si>
  <si>
    <t>(150)6日12：40</t>
  </si>
  <si>
    <t>(166)6日15：20</t>
  </si>
  <si>
    <t>(167)6日15：20</t>
  </si>
  <si>
    <t>(54)4日19：20</t>
  </si>
  <si>
    <t>(55)4日19：20</t>
  </si>
  <si>
    <t>(56)4日19：20</t>
  </si>
  <si>
    <t>(57)4日20：00</t>
  </si>
  <si>
    <t>(120)5日18：00</t>
  </si>
  <si>
    <t>(121)5日18：40</t>
  </si>
  <si>
    <t>(122)5日18：40</t>
  </si>
  <si>
    <t>(123)5日18：40</t>
  </si>
  <si>
    <t>(145)6日12：00</t>
  </si>
  <si>
    <t>(146)6日12：00</t>
  </si>
  <si>
    <t>(165)6日15：20</t>
  </si>
  <si>
    <t>(52)4日18：40</t>
  </si>
  <si>
    <t>(53)4日19：20</t>
  </si>
  <si>
    <t>(118)5日18：00</t>
  </si>
  <si>
    <t>(119)5日18：00</t>
  </si>
  <si>
    <t>(144)6日12：00</t>
  </si>
  <si>
    <t>(51)4日18：40</t>
  </si>
  <si>
    <t xml:space="preserve">   (143)6日11：20</t>
  </si>
  <si>
    <t>(117)5日18：00</t>
  </si>
  <si>
    <t>PS.11/6-11/7中興網球場</t>
  </si>
  <si>
    <t>PS.11/7中興網球場</t>
  </si>
  <si>
    <t>冠軍</t>
  </si>
  <si>
    <t>PS.11/6臺中公園網球場</t>
  </si>
  <si>
    <t>(524)7日14：30</t>
  </si>
  <si>
    <t>(525)7日14：30</t>
  </si>
  <si>
    <t>(543)7日16：30</t>
  </si>
  <si>
    <t>(522)7日14：30</t>
  </si>
  <si>
    <t>(523)7日14：30</t>
  </si>
  <si>
    <t>(542)7日16：30</t>
  </si>
  <si>
    <t>(520)7日13：30</t>
  </si>
  <si>
    <t>(521)7日13：30</t>
  </si>
  <si>
    <t>(541)7日16：30</t>
  </si>
  <si>
    <t>(518)7日13：30</t>
  </si>
  <si>
    <t>(519)7日13：30</t>
  </si>
  <si>
    <t>(540)7日16：30</t>
  </si>
  <si>
    <t>(516)7日13：30</t>
  </si>
  <si>
    <t>(517)7日13：30</t>
  </si>
  <si>
    <t>(539)7日16：30</t>
  </si>
  <si>
    <t>(182)6日18：00</t>
  </si>
  <si>
    <t>(183)6日18：00</t>
  </si>
  <si>
    <t>(514)7日13：30</t>
  </si>
  <si>
    <t>(515)7日13：30</t>
  </si>
  <si>
    <t>(538)7日16：30</t>
  </si>
  <si>
    <t>(513)7日12：30</t>
  </si>
  <si>
    <t>(272)6日20：00</t>
  </si>
  <si>
    <t>(273)6日20：00</t>
  </si>
  <si>
    <t>(274)6日20：00</t>
  </si>
  <si>
    <t>(536)7日15：30</t>
  </si>
  <si>
    <t>(537)7日15：30</t>
  </si>
  <si>
    <t>(549)7日17：30</t>
  </si>
  <si>
    <t>(534)7日15：30</t>
  </si>
  <si>
    <t>(535)7日15：30</t>
  </si>
  <si>
    <t>(548)7日17：30</t>
  </si>
  <si>
    <t>(276)6日20：40</t>
  </si>
  <si>
    <t>(277)6日20：40</t>
  </si>
  <si>
    <t>(275)6日20：40</t>
  </si>
  <si>
    <t>(279)6日21：20</t>
  </si>
  <si>
    <t>(278)6日20：40</t>
  </si>
  <si>
    <t>(532)7日15：30</t>
  </si>
  <si>
    <t>(533)7日15：30</t>
  </si>
  <si>
    <t>(547)7日17：30</t>
  </si>
  <si>
    <t>(195)6日20：00</t>
  </si>
  <si>
    <t>(196)6日20：00</t>
  </si>
  <si>
    <t>(530)7日15：30</t>
  </si>
  <si>
    <t>(531)7日15：30</t>
  </si>
  <si>
    <t>(546)7日17：30</t>
  </si>
  <si>
    <t>(528)7日14：30</t>
  </si>
  <si>
    <t>(529)7日14：30</t>
  </si>
  <si>
    <t>(545)7日16：30</t>
  </si>
  <si>
    <t>(526)7日14：30</t>
  </si>
  <si>
    <t>(527)7日14：30</t>
  </si>
  <si>
    <t>(544)7日16：30</t>
  </si>
  <si>
    <t xml:space="preserve"> </t>
  </si>
  <si>
    <t xml:space="preserve">          </t>
  </si>
  <si>
    <t>(190)6日19：20</t>
  </si>
  <si>
    <t>(191)6日19：20</t>
  </si>
  <si>
    <t>(194)6日20：00</t>
  </si>
  <si>
    <t>(192)6日20：00</t>
  </si>
  <si>
    <t>※請注意比賽日期及場地</t>
  </si>
  <si>
    <t>※請注意比賽日期及場地</t>
  </si>
  <si>
    <t>PS.11/6~11/7中興網球場</t>
  </si>
  <si>
    <t>(193)6日20：00</t>
  </si>
  <si>
    <t>(184)6日18：40</t>
  </si>
  <si>
    <t>(185)6日18：40</t>
  </si>
  <si>
    <t>PS.11/6台中公園網球場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</si>
</sst>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9">
    <font>
      <sz val="12"/>
      <color theme="1"/>
      <name val="Calibri"/>
      <family val="1"/>
    </font>
    <font>
      <sz val="12"/>
      <color indexed="8"/>
      <name val="新細明體"/>
      <family val="1"/>
    </font>
    <font>
      <sz val="9"/>
      <name val="新細明體"/>
      <family val="1"/>
    </font>
    <font>
      <b/>
      <sz val="14"/>
      <name val="華康仿宋體W2"/>
      <family val="3"/>
    </font>
    <font>
      <sz val="8"/>
      <name val="Arial"/>
      <family val="2"/>
    </font>
    <font>
      <sz val="10"/>
      <name val="華康仿宋體W2"/>
      <family val="3"/>
    </font>
    <font>
      <sz val="7"/>
      <name val="華康仿宋體W2"/>
      <family val="3"/>
    </font>
    <font>
      <sz val="8.5"/>
      <color indexed="9"/>
      <name val="華康仿宋體W2"/>
      <family val="3"/>
    </font>
    <font>
      <sz val="7"/>
      <color indexed="9"/>
      <name val="華康仿宋體W2"/>
      <family val="3"/>
    </font>
    <font>
      <sz val="7"/>
      <color indexed="8"/>
      <name val="華康仿宋體W2"/>
      <family val="3"/>
    </font>
    <font>
      <sz val="6"/>
      <name val="華康仿宋體W2"/>
      <family val="3"/>
    </font>
    <font>
      <sz val="8"/>
      <name val="華康仿宋體W2"/>
      <family val="3"/>
    </font>
    <font>
      <sz val="8"/>
      <color indexed="9"/>
      <name val="華康仿宋體W2"/>
      <family val="3"/>
    </font>
    <font>
      <sz val="8"/>
      <color indexed="8"/>
      <name val="華康仿宋體W2"/>
      <family val="3"/>
    </font>
    <font>
      <sz val="8.5"/>
      <name val="華康仿宋體W2"/>
      <family val="3"/>
    </font>
    <font>
      <sz val="6"/>
      <color indexed="9"/>
      <name val="華康仿宋體W2"/>
      <family val="3"/>
    </font>
    <font>
      <sz val="8.5"/>
      <color indexed="42"/>
      <name val="華康仿宋體W2"/>
      <family val="3"/>
    </font>
    <font>
      <sz val="12"/>
      <name val="華康仿宋體W2"/>
      <family val="3"/>
    </font>
    <font>
      <sz val="8.5"/>
      <color indexed="8"/>
      <name val="華康仿宋體W2"/>
      <family val="3"/>
    </font>
    <font>
      <sz val="11"/>
      <name val="華康仿宋體W2"/>
      <family val="3"/>
    </font>
    <font>
      <sz val="14"/>
      <name val="華康仿宋體W2"/>
      <family val="3"/>
    </font>
    <font>
      <sz val="14"/>
      <color indexed="9"/>
      <name val="華康仿宋體W2"/>
      <family val="3"/>
    </font>
    <font>
      <sz val="10"/>
      <color indexed="9"/>
      <name val="華康仿宋體W2"/>
      <family val="3"/>
    </font>
    <font>
      <b/>
      <sz val="8.5"/>
      <name val="華康仿宋體W2"/>
      <family val="3"/>
    </font>
    <font>
      <b/>
      <sz val="8"/>
      <name val="Tahoma"/>
      <family val="2"/>
    </font>
    <font>
      <b/>
      <i/>
      <sz val="8.5"/>
      <color indexed="8"/>
      <name val="華康仿宋體W2"/>
      <family val="3"/>
    </font>
    <font>
      <i/>
      <sz val="8.5"/>
      <color indexed="9"/>
      <name val="華康仿宋體W2"/>
      <family val="3"/>
    </font>
    <font>
      <sz val="8.5"/>
      <color indexed="33"/>
      <name val="華康仿宋體W2"/>
      <family val="3"/>
    </font>
    <font>
      <b/>
      <sz val="8.5"/>
      <color indexed="9"/>
      <name val="華康仿宋體W2"/>
      <family val="3"/>
    </font>
    <font>
      <i/>
      <sz val="6"/>
      <color indexed="9"/>
      <name val="華康仿宋體W2"/>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0"/>
      <name val="華康仿宋體W2"/>
      <family val="3"/>
    </font>
    <font>
      <b/>
      <sz val="10"/>
      <color indexed="10"/>
      <name val="華康仿宋體W2"/>
      <family val="3"/>
    </font>
    <font>
      <b/>
      <sz val="10"/>
      <color indexed="60"/>
      <name val="華康仿宋體W2"/>
      <family val="3"/>
    </font>
    <font>
      <sz val="8.5"/>
      <color indexed="60"/>
      <name val="華康仿宋體W2"/>
      <family val="3"/>
    </font>
    <font>
      <sz val="10"/>
      <color indexed="60"/>
      <name val="華康仿宋體W2"/>
      <family val="3"/>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7"/>
      <color theme="0"/>
      <name val="華康仿宋體W2"/>
      <family val="3"/>
    </font>
    <font>
      <sz val="8"/>
      <color theme="0"/>
      <name val="華康仿宋體W2"/>
      <family val="3"/>
    </font>
    <font>
      <sz val="6"/>
      <color theme="0"/>
      <name val="華康仿宋體W2"/>
      <family val="3"/>
    </font>
    <font>
      <sz val="8.5"/>
      <color theme="0"/>
      <name val="華康仿宋體W2"/>
      <family val="3"/>
    </font>
    <font>
      <sz val="10"/>
      <color theme="0"/>
      <name val="華康仿宋體W2"/>
      <family val="3"/>
    </font>
    <font>
      <sz val="14"/>
      <color theme="0"/>
      <name val="華康仿宋體W2"/>
      <family val="3"/>
    </font>
    <font>
      <sz val="10"/>
      <color rgb="FFFF0000"/>
      <name val="華康仿宋體W2"/>
      <family val="3"/>
    </font>
    <font>
      <b/>
      <sz val="10"/>
      <color rgb="FFFF0000"/>
      <name val="華康仿宋體W2"/>
      <family val="3"/>
    </font>
    <font>
      <b/>
      <sz val="10"/>
      <color rgb="FFC00000"/>
      <name val="華康仿宋體W2"/>
      <family val="3"/>
    </font>
    <font>
      <sz val="8.5"/>
      <color rgb="FFC00000"/>
      <name val="華康仿宋體W2"/>
      <family val="3"/>
    </font>
    <font>
      <sz val="10"/>
      <color rgb="FFC00000"/>
      <name val="華康仿宋體W2"/>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medium"/>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0" borderId="0" applyNumberFormat="0" applyBorder="0" applyAlignment="0" applyProtection="0"/>
    <xf numFmtId="0" fontId="53" fillId="0" borderId="1" applyNumberFormat="0" applyFill="0" applyAlignment="0" applyProtection="0"/>
    <xf numFmtId="0" fontId="54" fillId="21" borderId="0" applyNumberFormat="0" applyBorder="0" applyAlignment="0" applyProtection="0"/>
    <xf numFmtId="9" fontId="0" fillId="0" borderId="0" applyFont="0" applyFill="0" applyBorder="0" applyAlignment="0" applyProtection="0"/>
    <xf numFmtId="0" fontId="5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0" fillId="23" borderId="4" applyNumberFormat="0" applyFont="0" applyAlignment="0" applyProtection="0"/>
    <xf numFmtId="0" fontId="57"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2" applyNumberFormat="0" applyAlignment="0" applyProtection="0"/>
    <xf numFmtId="0" fontId="63" fillId="22" borderId="8" applyNumberFormat="0" applyAlignment="0" applyProtection="0"/>
    <xf numFmtId="0" fontId="64" fillId="31" borderId="9" applyNumberFormat="0" applyAlignment="0" applyProtection="0"/>
    <xf numFmtId="0" fontId="65" fillId="32" borderId="0" applyNumberFormat="0" applyBorder="0" applyAlignment="0" applyProtection="0"/>
    <xf numFmtId="0" fontId="66" fillId="0" borderId="0" applyNumberFormat="0" applyFill="0" applyBorder="0" applyAlignment="0" applyProtection="0"/>
  </cellStyleXfs>
  <cellXfs count="235">
    <xf numFmtId="0" fontId="0" fillId="0" borderId="0" xfId="0" applyFont="1" applyAlignment="1">
      <alignment vertical="center"/>
    </xf>
    <xf numFmtId="0" fontId="5" fillId="0" borderId="0" xfId="0" applyFont="1" applyAlignment="1">
      <alignment vertical="center"/>
    </xf>
    <xf numFmtId="49" fontId="6" fillId="33" borderId="0" xfId="0" applyNumberFormat="1" applyFont="1" applyFill="1" applyBorder="1" applyAlignment="1">
      <alignment vertical="center"/>
    </xf>
    <xf numFmtId="49" fontId="6" fillId="33" borderId="0" xfId="0" applyNumberFormat="1" applyFont="1" applyFill="1" applyAlignment="1">
      <alignment vertical="center"/>
    </xf>
    <xf numFmtId="49" fontId="8" fillId="33" borderId="0" xfId="0" applyNumberFormat="1" applyFont="1" applyFill="1" applyAlignment="1">
      <alignment vertical="center"/>
    </xf>
    <xf numFmtId="49" fontId="8" fillId="33" borderId="0" xfId="0" applyNumberFormat="1" applyFont="1" applyFill="1" applyBorder="1" applyAlignment="1">
      <alignment vertical="center"/>
    </xf>
    <xf numFmtId="0" fontId="10" fillId="0" borderId="0" xfId="0" applyFont="1" applyBorder="1" applyAlignment="1">
      <alignment vertical="center"/>
    </xf>
    <xf numFmtId="14" fontId="11" fillId="0" borderId="10" xfId="0" applyNumberFormat="1" applyFont="1" applyFill="1" applyBorder="1" applyAlignment="1">
      <alignment vertical="center"/>
    </xf>
    <xf numFmtId="49" fontId="11" fillId="0" borderId="10" xfId="0" applyNumberFormat="1" applyFont="1" applyBorder="1" applyAlignment="1">
      <alignment vertical="center"/>
    </xf>
    <xf numFmtId="49" fontId="11" fillId="0" borderId="10" xfId="40" applyNumberFormat="1" applyFont="1" applyBorder="1" applyAlignment="1" applyProtection="1">
      <alignment vertical="center"/>
      <protection locked="0"/>
    </xf>
    <xf numFmtId="49" fontId="12" fillId="0" borderId="10" xfId="0" applyNumberFormat="1" applyFont="1" applyBorder="1" applyAlignment="1">
      <alignment vertical="center"/>
    </xf>
    <xf numFmtId="0" fontId="13" fillId="0" borderId="10" xfId="0" applyNumberFormat="1" applyFont="1" applyBorder="1" applyAlignment="1">
      <alignment horizontal="left" vertical="center"/>
    </xf>
    <xf numFmtId="0" fontId="11" fillId="0" borderId="0" xfId="0" applyFont="1" applyBorder="1" applyAlignment="1">
      <alignment vertical="center"/>
    </xf>
    <xf numFmtId="49" fontId="6" fillId="33" borderId="0" xfId="0" applyNumberFormat="1" applyFont="1" applyFill="1" applyAlignment="1">
      <alignment horizontal="right" vertical="center"/>
    </xf>
    <xf numFmtId="49" fontId="6" fillId="33" borderId="0" xfId="0" applyNumberFormat="1" applyFont="1" applyFill="1" applyAlignment="1">
      <alignment horizontal="left" vertical="center"/>
    </xf>
    <xf numFmtId="0" fontId="10" fillId="0" borderId="0" xfId="0" applyFont="1" applyAlignment="1">
      <alignment vertical="center"/>
    </xf>
    <xf numFmtId="0" fontId="10" fillId="0" borderId="0" xfId="0" applyNumberFormat="1" applyFont="1" applyFill="1" applyAlignment="1">
      <alignment horizontal="center" vertical="center"/>
    </xf>
    <xf numFmtId="0" fontId="14" fillId="0" borderId="11" xfId="0" applyNumberFormat="1" applyFont="1" applyFill="1" applyBorder="1" applyAlignment="1">
      <alignment vertical="center"/>
    </xf>
    <xf numFmtId="0" fontId="16" fillId="34" borderId="11" xfId="0" applyNumberFormat="1" applyFont="1" applyFill="1" applyBorder="1" applyAlignment="1">
      <alignment horizontal="center" vertical="center"/>
    </xf>
    <xf numFmtId="0" fontId="17" fillId="0" borderId="11" xfId="0" applyNumberFormat="1" applyFont="1" applyFill="1" applyBorder="1" applyAlignment="1">
      <alignment vertical="center"/>
    </xf>
    <xf numFmtId="0" fontId="5" fillId="35" borderId="0" xfId="0" applyNumberFormat="1" applyFont="1" applyFill="1" applyAlignment="1">
      <alignment vertical="center"/>
    </xf>
    <xf numFmtId="0" fontId="7" fillId="35" borderId="0" xfId="0" applyNumberFormat="1" applyFont="1" applyFill="1" applyAlignment="1">
      <alignment vertical="center"/>
    </xf>
    <xf numFmtId="49" fontId="14" fillId="35" borderId="0" xfId="0" applyNumberFormat="1" applyFont="1" applyFill="1" applyAlignment="1">
      <alignment vertical="center"/>
    </xf>
    <xf numFmtId="49" fontId="7" fillId="35" borderId="0" xfId="0" applyNumberFormat="1" applyFont="1" applyFill="1" applyAlignment="1">
      <alignment vertical="center"/>
    </xf>
    <xf numFmtId="0" fontId="5" fillId="35" borderId="0" xfId="0" applyFont="1" applyFill="1" applyAlignment="1">
      <alignment vertical="center"/>
    </xf>
    <xf numFmtId="0" fontId="5" fillId="0" borderId="12" xfId="0" applyFont="1" applyBorder="1" applyAlignment="1">
      <alignment vertical="center"/>
    </xf>
    <xf numFmtId="0" fontId="14" fillId="0" borderId="0" xfId="0" applyNumberFormat="1" applyFont="1" applyFill="1" applyAlignment="1">
      <alignment horizontal="center" vertical="center"/>
    </xf>
    <xf numFmtId="0" fontId="5" fillId="0" borderId="13" xfId="0" applyNumberFormat="1" applyFont="1" applyFill="1" applyBorder="1" applyAlignment="1">
      <alignment vertical="center"/>
    </xf>
    <xf numFmtId="0" fontId="5" fillId="0" borderId="14" xfId="0" applyNumberFormat="1" applyFont="1" applyFill="1" applyBorder="1" applyAlignment="1">
      <alignment vertical="center"/>
    </xf>
    <xf numFmtId="0" fontId="5" fillId="0" borderId="15" xfId="0" applyFont="1" applyBorder="1" applyAlignment="1">
      <alignment vertical="center"/>
    </xf>
    <xf numFmtId="0" fontId="14" fillId="35" borderId="0" xfId="0" applyNumberFormat="1" applyFont="1" applyFill="1" applyAlignment="1">
      <alignment vertical="center"/>
    </xf>
    <xf numFmtId="0" fontId="16" fillId="0" borderId="0" xfId="0" applyNumberFormat="1" applyFont="1" applyFill="1" applyAlignment="1">
      <alignment horizontal="center" vertical="center"/>
    </xf>
    <xf numFmtId="0" fontId="5" fillId="0" borderId="0" xfId="0" applyNumberFormat="1" applyFont="1" applyFill="1" applyBorder="1" applyAlignment="1">
      <alignment vertical="center"/>
    </xf>
    <xf numFmtId="0" fontId="14" fillId="0" borderId="0" xfId="0" applyNumberFormat="1" applyFont="1" applyFill="1" applyBorder="1" applyAlignment="1">
      <alignment vertical="center"/>
    </xf>
    <xf numFmtId="0" fontId="5" fillId="0" borderId="16" xfId="0" applyNumberFormat="1" applyFont="1" applyFill="1" applyBorder="1" applyAlignment="1">
      <alignment vertical="center"/>
    </xf>
    <xf numFmtId="0" fontId="14" fillId="35" borderId="0" xfId="0" applyNumberFormat="1" applyFont="1" applyFill="1" applyBorder="1" applyAlignment="1">
      <alignment vertical="center"/>
    </xf>
    <xf numFmtId="0" fontId="5" fillId="0" borderId="17" xfId="0" applyFont="1" applyBorder="1" applyAlignment="1">
      <alignment vertical="center"/>
    </xf>
    <xf numFmtId="0" fontId="5" fillId="0" borderId="11" xfId="0" applyNumberFormat="1" applyFont="1" applyFill="1" applyBorder="1" applyAlignment="1">
      <alignment vertical="center"/>
    </xf>
    <xf numFmtId="0" fontId="5" fillId="0" borderId="18" xfId="0" applyNumberFormat="1" applyFont="1" applyFill="1" applyBorder="1" applyAlignment="1">
      <alignment vertical="center"/>
    </xf>
    <xf numFmtId="0" fontId="5" fillId="0" borderId="19" xfId="0" applyNumberFormat="1" applyFont="1" applyFill="1" applyBorder="1" applyAlignment="1">
      <alignment vertical="center"/>
    </xf>
    <xf numFmtId="0" fontId="7" fillId="35" borderId="0" xfId="0" applyNumberFormat="1" applyFont="1" applyFill="1" applyBorder="1" applyAlignment="1">
      <alignment vertical="center"/>
    </xf>
    <xf numFmtId="0" fontId="7" fillId="35" borderId="14" xfId="0" applyNumberFormat="1" applyFont="1" applyFill="1" applyBorder="1" applyAlignment="1">
      <alignment vertical="center"/>
    </xf>
    <xf numFmtId="49" fontId="17" fillId="0" borderId="0" xfId="0" applyNumberFormat="1" applyFont="1" applyAlignment="1">
      <alignment vertical="center"/>
    </xf>
    <xf numFmtId="49" fontId="14" fillId="0" borderId="0" xfId="0" applyNumberFormat="1" applyFont="1" applyAlignment="1">
      <alignment vertical="center"/>
    </xf>
    <xf numFmtId="49" fontId="20" fillId="35" borderId="0" xfId="0" applyNumberFormat="1" applyFont="1" applyFill="1" applyAlignment="1">
      <alignment vertical="center"/>
    </xf>
    <xf numFmtId="49" fontId="21" fillId="35" borderId="0" xfId="0" applyNumberFormat="1" applyFont="1" applyFill="1" applyAlignment="1">
      <alignment vertical="center"/>
    </xf>
    <xf numFmtId="49" fontId="20" fillId="35" borderId="0" xfId="0" applyNumberFormat="1" applyFont="1" applyFill="1" applyBorder="1" applyAlignment="1">
      <alignment vertical="center"/>
    </xf>
    <xf numFmtId="49" fontId="21" fillId="35" borderId="0" xfId="0" applyNumberFormat="1" applyFont="1" applyFill="1" applyBorder="1" applyAlignment="1">
      <alignment vertical="center"/>
    </xf>
    <xf numFmtId="0" fontId="5" fillId="0" borderId="0" xfId="0" applyFont="1" applyAlignment="1">
      <alignment/>
    </xf>
    <xf numFmtId="0" fontId="17" fillId="0" borderId="0" xfId="0" applyFont="1" applyAlignment="1">
      <alignment/>
    </xf>
    <xf numFmtId="0" fontId="8" fillId="0" borderId="0" xfId="0" applyFont="1" applyAlignment="1">
      <alignment/>
    </xf>
    <xf numFmtId="0" fontId="22" fillId="0" borderId="0" xfId="0" applyFont="1" applyAlignment="1">
      <alignment/>
    </xf>
    <xf numFmtId="49" fontId="67" fillId="33" borderId="0" xfId="0" applyNumberFormat="1" applyFont="1" applyFill="1" applyBorder="1" applyAlignment="1">
      <alignment vertical="center"/>
    </xf>
    <xf numFmtId="49" fontId="68" fillId="0" borderId="10" xfId="0" applyNumberFormat="1" applyFont="1" applyBorder="1" applyAlignment="1">
      <alignment vertical="center"/>
    </xf>
    <xf numFmtId="0" fontId="6" fillId="33" borderId="0" xfId="0" applyFont="1" applyFill="1" applyAlignment="1">
      <alignment horizontal="right" vertical="center"/>
    </xf>
    <xf numFmtId="0" fontId="6" fillId="33" borderId="0" xfId="0" applyFont="1" applyFill="1" applyAlignment="1">
      <alignment horizontal="center" vertical="center"/>
    </xf>
    <xf numFmtId="0" fontId="6" fillId="33" borderId="0" xfId="0" applyNumberFormat="1" applyFont="1" applyFill="1" applyAlignment="1">
      <alignment horizontal="center" vertical="center"/>
    </xf>
    <xf numFmtId="0" fontId="6" fillId="33" borderId="0" xfId="0" applyFont="1" applyFill="1" applyAlignment="1">
      <alignment horizontal="left" vertical="center"/>
    </xf>
    <xf numFmtId="0" fontId="6" fillId="33" borderId="0" xfId="0" applyFont="1" applyFill="1" applyAlignment="1">
      <alignment vertical="center"/>
    </xf>
    <xf numFmtId="0" fontId="8" fillId="33" borderId="0" xfId="0" applyFont="1" applyFill="1" applyAlignment="1">
      <alignment horizontal="center" vertical="center"/>
    </xf>
    <xf numFmtId="0" fontId="8" fillId="33" borderId="0" xfId="0" applyNumberFormat="1" applyFont="1" applyFill="1" applyAlignment="1">
      <alignment horizontal="center" vertical="center"/>
    </xf>
    <xf numFmtId="0" fontId="8" fillId="33" borderId="0" xfId="0" applyNumberFormat="1" applyFont="1" applyFill="1" applyAlignment="1">
      <alignment vertical="center"/>
    </xf>
    <xf numFmtId="0" fontId="10" fillId="33" borderId="0" xfId="0" applyFont="1" applyFill="1" applyAlignment="1">
      <alignment horizontal="righ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5" fillId="0" borderId="0" xfId="0" applyFont="1" applyFill="1" applyAlignment="1">
      <alignment vertical="center"/>
    </xf>
    <xf numFmtId="0" fontId="69" fillId="0" borderId="0" xfId="0" applyFont="1" applyFill="1" applyAlignment="1">
      <alignment horizontal="left" vertical="center"/>
    </xf>
    <xf numFmtId="0" fontId="15" fillId="0" borderId="0" xfId="0" applyFont="1" applyFill="1" applyAlignment="1">
      <alignment horizontal="center" vertical="center"/>
    </xf>
    <xf numFmtId="0" fontId="15" fillId="0" borderId="0" xfId="0" applyNumberFormat="1" applyFont="1" applyFill="1" applyAlignment="1">
      <alignment horizontal="center" vertical="center"/>
    </xf>
    <xf numFmtId="0" fontId="15" fillId="0" borderId="0" xfId="0" applyNumberFormat="1" applyFont="1" applyFill="1" applyAlignment="1">
      <alignment vertical="center"/>
    </xf>
    <xf numFmtId="0" fontId="14" fillId="33" borderId="0" xfId="0" applyNumberFormat="1" applyFont="1" applyFill="1" applyBorder="1" applyAlignment="1">
      <alignment horizontal="center" vertical="center"/>
    </xf>
    <xf numFmtId="0" fontId="70" fillId="0" borderId="11" xfId="0" applyNumberFormat="1" applyFont="1" applyFill="1" applyBorder="1" applyAlignment="1">
      <alignment vertical="center"/>
    </xf>
    <xf numFmtId="0" fontId="7" fillId="0" borderId="11" xfId="0" applyNumberFormat="1" applyFont="1" applyFill="1" applyBorder="1" applyAlignment="1">
      <alignment horizontal="center" vertical="center"/>
    </xf>
    <xf numFmtId="0" fontId="14" fillId="0" borderId="0" xfId="0" applyNumberFormat="1" applyFont="1" applyFill="1" applyAlignment="1">
      <alignment vertical="center"/>
    </xf>
    <xf numFmtId="0" fontId="7" fillId="0" borderId="0" xfId="0" applyNumberFormat="1" applyFont="1" applyFill="1" applyAlignment="1">
      <alignment vertical="center"/>
    </xf>
    <xf numFmtId="49" fontId="25" fillId="0" borderId="0" xfId="0" applyNumberFormat="1" applyFont="1" applyFill="1" applyAlignment="1">
      <alignment horizontal="right" vertical="center"/>
    </xf>
    <xf numFmtId="0" fontId="5" fillId="0" borderId="0" xfId="0" applyNumberFormat="1" applyFont="1" applyAlignment="1">
      <alignment vertical="center"/>
    </xf>
    <xf numFmtId="0" fontId="14" fillId="0" borderId="0" xfId="0" applyNumberFormat="1" applyFont="1" applyFill="1" applyBorder="1" applyAlignment="1">
      <alignment horizontal="center" vertical="center"/>
    </xf>
    <xf numFmtId="0" fontId="26" fillId="0" borderId="20" xfId="0" applyNumberFormat="1" applyFont="1" applyFill="1" applyBorder="1" applyAlignment="1">
      <alignment horizontal="right" vertical="center"/>
    </xf>
    <xf numFmtId="0" fontId="23"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8" fillId="0" borderId="21"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17" fillId="0" borderId="0" xfId="0" applyNumberFormat="1" applyFont="1" applyFill="1" applyAlignment="1">
      <alignment vertical="center"/>
    </xf>
    <xf numFmtId="0" fontId="18" fillId="0" borderId="11" xfId="0" applyNumberFormat="1" applyFont="1" applyFill="1" applyBorder="1" applyAlignment="1">
      <alignment horizontal="left" vertical="center"/>
    </xf>
    <xf numFmtId="0" fontId="26" fillId="0" borderId="11" xfId="0" applyNumberFormat="1" applyFont="1" applyFill="1" applyBorder="1" applyAlignment="1">
      <alignment horizontal="right" vertical="center"/>
    </xf>
    <xf numFmtId="0" fontId="7" fillId="0" borderId="16" xfId="0" applyNumberFormat="1" applyFont="1" applyFill="1" applyBorder="1" applyAlignment="1">
      <alignment vertical="center"/>
    </xf>
    <xf numFmtId="0" fontId="14" fillId="0" borderId="0" xfId="0" applyNumberFormat="1" applyFont="1" applyFill="1" applyBorder="1" applyAlignment="1">
      <alignment horizontal="left" vertical="center"/>
    </xf>
    <xf numFmtId="0" fontId="27" fillId="0" borderId="0" xfId="0" applyNumberFormat="1" applyFont="1" applyFill="1" applyBorder="1" applyAlignment="1">
      <alignment vertical="center"/>
    </xf>
    <xf numFmtId="0" fontId="26"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center"/>
    </xf>
    <xf numFmtId="0" fontId="70"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xf>
    <xf numFmtId="0" fontId="5" fillId="0" borderId="0" xfId="0" applyNumberFormat="1" applyFont="1" applyFill="1" applyAlignment="1">
      <alignment vertical="center"/>
    </xf>
    <xf numFmtId="0" fontId="70" fillId="0" borderId="0" xfId="0" applyNumberFormat="1" applyFont="1" applyFill="1" applyAlignment="1">
      <alignment vertical="center"/>
    </xf>
    <xf numFmtId="0" fontId="7" fillId="0" borderId="0" xfId="0" applyNumberFormat="1" applyFont="1" applyFill="1" applyAlignment="1">
      <alignment horizontal="center" vertical="center"/>
    </xf>
    <xf numFmtId="0" fontId="7" fillId="0" borderId="16" xfId="0" applyNumberFormat="1" applyFont="1" applyFill="1" applyBorder="1" applyAlignment="1">
      <alignment horizontal="left" vertical="center"/>
    </xf>
    <xf numFmtId="0" fontId="26" fillId="0" borderId="18" xfId="0" applyNumberFormat="1" applyFont="1" applyFill="1" applyBorder="1" applyAlignment="1">
      <alignment horizontal="right" vertical="center"/>
    </xf>
    <xf numFmtId="0" fontId="7" fillId="0" borderId="18" xfId="0" applyNumberFormat="1" applyFont="1" applyFill="1" applyBorder="1" applyAlignment="1">
      <alignment horizontal="center" vertical="center"/>
    </xf>
    <xf numFmtId="0" fontId="26" fillId="0" borderId="16" xfId="0" applyNumberFormat="1" applyFont="1" applyFill="1" applyBorder="1" applyAlignment="1">
      <alignment horizontal="right" vertical="center"/>
    </xf>
    <xf numFmtId="0" fontId="28" fillId="0" borderId="16" xfId="0" applyNumberFormat="1" applyFont="1" applyFill="1" applyBorder="1" applyAlignment="1">
      <alignment horizontal="center" vertical="center"/>
    </xf>
    <xf numFmtId="0" fontId="7" fillId="0" borderId="13" xfId="0" applyNumberFormat="1" applyFont="1" applyFill="1" applyBorder="1" applyAlignment="1">
      <alignment vertical="center"/>
    </xf>
    <xf numFmtId="0" fontId="10" fillId="0" borderId="11" xfId="0" applyNumberFormat="1" applyFont="1" applyFill="1" applyBorder="1" applyAlignment="1">
      <alignment vertical="center"/>
    </xf>
    <xf numFmtId="0" fontId="7" fillId="35" borderId="0" xfId="0" applyNumberFormat="1" applyFont="1" applyFill="1" applyBorder="1" applyAlignment="1">
      <alignment horizontal="right" vertical="center"/>
    </xf>
    <xf numFmtId="0" fontId="7" fillId="35" borderId="11" xfId="0" applyNumberFormat="1" applyFont="1" applyFill="1" applyBorder="1" applyAlignment="1">
      <alignment horizontal="right" vertical="center"/>
    </xf>
    <xf numFmtId="0" fontId="26" fillId="35" borderId="0" xfId="0" applyNumberFormat="1" applyFont="1" applyFill="1" applyBorder="1" applyAlignment="1">
      <alignment horizontal="right" vertical="center"/>
    </xf>
    <xf numFmtId="0" fontId="14" fillId="36" borderId="0" xfId="0" applyNumberFormat="1" applyFont="1" applyFill="1" applyBorder="1" applyAlignment="1">
      <alignment vertical="center"/>
    </xf>
    <xf numFmtId="0" fontId="7" fillId="36" borderId="0" xfId="0" applyNumberFormat="1" applyFont="1" applyFill="1" applyBorder="1" applyAlignment="1">
      <alignment vertical="center"/>
    </xf>
    <xf numFmtId="0" fontId="14" fillId="36" borderId="0" xfId="0" applyNumberFormat="1" applyFont="1" applyFill="1" applyAlignment="1">
      <alignment vertical="center"/>
    </xf>
    <xf numFmtId="0" fontId="7" fillId="36" borderId="0" xfId="0" applyNumberFormat="1" applyFont="1" applyFill="1" applyAlignment="1">
      <alignment vertical="center"/>
    </xf>
    <xf numFmtId="0" fontId="5" fillId="36" borderId="0" xfId="0" applyNumberFormat="1" applyFont="1" applyFill="1" applyAlignment="1">
      <alignment vertical="center"/>
    </xf>
    <xf numFmtId="0" fontId="14" fillId="36" borderId="0" xfId="0" applyNumberFormat="1" applyFont="1" applyFill="1" applyBorder="1" applyAlignment="1">
      <alignment horizontal="center" vertical="center"/>
    </xf>
    <xf numFmtId="0" fontId="14" fillId="36" borderId="0" xfId="0" applyNumberFormat="1" applyFont="1" applyFill="1" applyAlignment="1">
      <alignment horizontal="center" vertical="center"/>
    </xf>
    <xf numFmtId="0" fontId="18" fillId="36" borderId="0" xfId="0" applyNumberFormat="1" applyFont="1" applyFill="1" applyBorder="1" applyAlignment="1">
      <alignment horizontal="left" vertical="center"/>
    </xf>
    <xf numFmtId="0" fontId="7" fillId="36" borderId="0" xfId="0" applyNumberFormat="1" applyFont="1" applyFill="1" applyBorder="1" applyAlignment="1">
      <alignment horizontal="left" vertical="center"/>
    </xf>
    <xf numFmtId="0" fontId="26" fillId="36" borderId="0" xfId="0" applyNumberFormat="1" applyFont="1" applyFill="1" applyBorder="1" applyAlignment="1">
      <alignment horizontal="right" vertical="center"/>
    </xf>
    <xf numFmtId="0" fontId="28" fillId="36" borderId="0" xfId="0" applyNumberFormat="1" applyFont="1" applyFill="1" applyBorder="1" applyAlignment="1">
      <alignment horizontal="center" vertical="center"/>
    </xf>
    <xf numFmtId="0" fontId="7" fillId="36" borderId="0" xfId="0" applyNumberFormat="1" applyFont="1" applyFill="1" applyBorder="1" applyAlignment="1">
      <alignment horizontal="right" vertical="center"/>
    </xf>
    <xf numFmtId="0" fontId="8" fillId="36" borderId="0" xfId="0" applyNumberFormat="1" applyFont="1" applyFill="1" applyBorder="1" applyAlignment="1">
      <alignment horizontal="right" vertical="center"/>
    </xf>
    <xf numFmtId="0" fontId="29" fillId="37" borderId="0" xfId="0" applyNumberFormat="1" applyFont="1" applyFill="1" applyBorder="1" applyAlignment="1">
      <alignment horizontal="right" vertical="center"/>
    </xf>
    <xf numFmtId="0" fontId="7" fillId="36" borderId="14" xfId="0" applyNumberFormat="1" applyFont="1" applyFill="1" applyBorder="1" applyAlignment="1">
      <alignment vertical="center"/>
    </xf>
    <xf numFmtId="0" fontId="14" fillId="35" borderId="0" xfId="0" applyFont="1" applyFill="1" applyBorder="1" applyAlignment="1">
      <alignment horizontal="center" vertical="center"/>
    </xf>
    <xf numFmtId="49" fontId="14" fillId="35" borderId="0" xfId="0" applyNumberFormat="1" applyFont="1" applyFill="1" applyBorder="1" applyAlignment="1">
      <alignment horizontal="center" vertical="center"/>
    </xf>
    <xf numFmtId="1" fontId="14" fillId="35" borderId="0" xfId="0" applyNumberFormat="1" applyFont="1" applyFill="1" applyBorder="1" applyAlignment="1">
      <alignment horizontal="center" vertical="center"/>
    </xf>
    <xf numFmtId="49" fontId="14" fillId="0" borderId="0" xfId="0" applyNumberFormat="1" applyFont="1" applyBorder="1" applyAlignment="1">
      <alignment vertical="center"/>
    </xf>
    <xf numFmtId="49" fontId="5" fillId="0" borderId="0" xfId="0" applyNumberFormat="1" applyFont="1" applyBorder="1" applyAlignment="1">
      <alignment vertical="center"/>
    </xf>
    <xf numFmtId="49" fontId="70" fillId="0" borderId="0" xfId="0" applyNumberFormat="1" applyFont="1" applyBorder="1" applyAlignment="1">
      <alignment vertical="center"/>
    </xf>
    <xf numFmtId="49" fontId="7" fillId="0" borderId="0" xfId="0" applyNumberFormat="1" applyFont="1" applyBorder="1" applyAlignment="1">
      <alignment horizontal="center" vertical="center"/>
    </xf>
    <xf numFmtId="49" fontId="14" fillId="35" borderId="0" xfId="0" applyNumberFormat="1" applyFont="1" applyFill="1" applyBorder="1" applyAlignment="1">
      <alignment vertical="center"/>
    </xf>
    <xf numFmtId="49" fontId="7" fillId="35" borderId="0" xfId="0" applyNumberFormat="1" applyFont="1" applyFill="1" applyBorder="1" applyAlignment="1">
      <alignment vertical="center"/>
    </xf>
    <xf numFmtId="49" fontId="14" fillId="36" borderId="11" xfId="0" applyNumberFormat="1" applyFont="1" applyFill="1" applyBorder="1" applyAlignment="1">
      <alignment vertical="center"/>
    </xf>
    <xf numFmtId="49" fontId="7" fillId="36" borderId="18" xfId="0" applyNumberFormat="1" applyFont="1" applyFill="1" applyBorder="1" applyAlignment="1">
      <alignment vertical="center"/>
    </xf>
    <xf numFmtId="49" fontId="14" fillId="36" borderId="0" xfId="0" applyNumberFormat="1" applyFont="1" applyFill="1" applyAlignment="1">
      <alignment vertical="center"/>
    </xf>
    <xf numFmtId="49" fontId="7" fillId="36" borderId="0" xfId="0" applyNumberFormat="1" applyFont="1" applyFill="1" applyAlignment="1">
      <alignment vertical="center"/>
    </xf>
    <xf numFmtId="0" fontId="5" fillId="36" borderId="0" xfId="0" applyFont="1" applyFill="1" applyAlignment="1">
      <alignment vertical="center"/>
    </xf>
    <xf numFmtId="0" fontId="71" fillId="0" borderId="0" xfId="0" applyFont="1" applyAlignment="1">
      <alignment/>
    </xf>
    <xf numFmtId="0" fontId="5" fillId="0" borderId="0" xfId="0" applyNumberFormat="1" applyFont="1" applyAlignment="1">
      <alignment/>
    </xf>
    <xf numFmtId="0" fontId="8" fillId="0" borderId="0" xfId="0" applyNumberFormat="1" applyFont="1" applyAlignment="1">
      <alignment/>
    </xf>
    <xf numFmtId="0" fontId="22" fillId="0" borderId="0" xfId="0" applyNumberFormat="1" applyFont="1" applyAlignment="1">
      <alignment/>
    </xf>
    <xf numFmtId="0" fontId="3" fillId="0" borderId="0" xfId="0" applyFont="1" applyAlignment="1">
      <alignment/>
    </xf>
    <xf numFmtId="0" fontId="20" fillId="0" borderId="0" xfId="0" applyFont="1" applyAlignment="1">
      <alignment/>
    </xf>
    <xf numFmtId="0" fontId="5" fillId="0" borderId="0" xfId="0" applyFont="1" applyBorder="1" applyAlignment="1">
      <alignment/>
    </xf>
    <xf numFmtId="0" fontId="5" fillId="0" borderId="11" xfId="0" applyFont="1" applyBorder="1" applyAlignment="1">
      <alignment/>
    </xf>
    <xf numFmtId="0" fontId="72" fillId="0" borderId="0" xfId="0" applyFont="1" applyAlignment="1">
      <alignment/>
    </xf>
    <xf numFmtId="0" fontId="5" fillId="36" borderId="0" xfId="0" applyFont="1" applyFill="1" applyAlignment="1">
      <alignment/>
    </xf>
    <xf numFmtId="49" fontId="14" fillId="35" borderId="0" xfId="0" applyNumberFormat="1" applyFont="1" applyFill="1" applyAlignment="1">
      <alignment horizontal="center" vertical="center"/>
    </xf>
    <xf numFmtId="1" fontId="14" fillId="35" borderId="0" xfId="0" applyNumberFormat="1" applyFont="1" applyFill="1" applyAlignment="1">
      <alignment horizontal="center" vertical="center"/>
    </xf>
    <xf numFmtId="49" fontId="5" fillId="0" borderId="0" xfId="0" applyNumberFormat="1" applyFont="1" applyAlignment="1">
      <alignment vertical="center"/>
    </xf>
    <xf numFmtId="49" fontId="70" fillId="0" borderId="0" xfId="0" applyNumberFormat="1" applyFont="1" applyAlignment="1">
      <alignment vertical="center"/>
    </xf>
    <xf numFmtId="49" fontId="7" fillId="0" borderId="0" xfId="0" applyNumberFormat="1" applyFont="1" applyAlignment="1">
      <alignment horizontal="center" vertical="center"/>
    </xf>
    <xf numFmtId="49" fontId="20" fillId="36" borderId="0" xfId="0" applyNumberFormat="1" applyFont="1" applyFill="1" applyBorder="1" applyAlignment="1">
      <alignment vertical="center"/>
    </xf>
    <xf numFmtId="49" fontId="21" fillId="36" borderId="0" xfId="0" applyNumberFormat="1" applyFont="1" applyFill="1" applyBorder="1" applyAlignment="1">
      <alignment vertical="center"/>
    </xf>
    <xf numFmtId="49" fontId="20" fillId="36" borderId="0" xfId="0" applyNumberFormat="1" applyFont="1" applyFill="1" applyAlignment="1">
      <alignment vertical="center"/>
    </xf>
    <xf numFmtId="49" fontId="21" fillId="36" borderId="0" xfId="0" applyNumberFormat="1" applyFont="1" applyFill="1" applyAlignment="1">
      <alignment vertical="center"/>
    </xf>
    <xf numFmtId="0" fontId="5" fillId="36" borderId="0" xfId="0" applyNumberFormat="1" applyFont="1" applyFill="1" applyAlignment="1">
      <alignment/>
    </xf>
    <xf numFmtId="0" fontId="8" fillId="36" borderId="0" xfId="0" applyNumberFormat="1" applyFont="1" applyFill="1" applyAlignment="1">
      <alignment/>
    </xf>
    <xf numFmtId="0" fontId="22" fillId="36" borderId="0" xfId="0" applyNumberFormat="1" applyFont="1" applyFill="1" applyAlignment="1">
      <alignment/>
    </xf>
    <xf numFmtId="49" fontId="6" fillId="33" borderId="0" xfId="0" applyNumberFormat="1" applyFont="1" applyFill="1" applyBorder="1" applyAlignment="1">
      <alignment horizontal="right" vertical="center"/>
    </xf>
    <xf numFmtId="49" fontId="11" fillId="0" borderId="10" xfId="0" applyNumberFormat="1" applyFont="1" applyBorder="1" applyAlignment="1">
      <alignment horizontal="right" vertical="center"/>
    </xf>
    <xf numFmtId="0" fontId="10" fillId="0" borderId="0" xfId="0" applyFont="1" applyFill="1" applyAlignment="1">
      <alignment horizontal="right" vertical="center"/>
    </xf>
    <xf numFmtId="0" fontId="14" fillId="0" borderId="11" xfId="0" applyNumberFormat="1" applyFont="1" applyFill="1" applyBorder="1" applyAlignment="1">
      <alignment horizontal="right" vertical="center"/>
    </xf>
    <xf numFmtId="0" fontId="14" fillId="0" borderId="0" xfId="0" applyNumberFormat="1" applyFont="1" applyFill="1" applyBorder="1" applyAlignment="1">
      <alignment horizontal="right" vertical="center"/>
    </xf>
    <xf numFmtId="0" fontId="14" fillId="0" borderId="0" xfId="0" applyNumberFormat="1" applyFont="1" applyFill="1" applyAlignment="1">
      <alignment horizontal="right" vertical="center"/>
    </xf>
    <xf numFmtId="0" fontId="18" fillId="0" borderId="0" xfId="0" applyNumberFormat="1" applyFont="1" applyFill="1" applyBorder="1" applyAlignment="1">
      <alignment horizontal="left" vertical="center"/>
    </xf>
    <xf numFmtId="0" fontId="7" fillId="0" borderId="16" xfId="0" applyNumberFormat="1" applyFont="1" applyFill="1" applyBorder="1" applyAlignment="1">
      <alignment horizontal="center" vertical="center"/>
    </xf>
    <xf numFmtId="0" fontId="71" fillId="0" borderId="21" xfId="0" applyNumberFormat="1" applyFont="1" applyFill="1" applyBorder="1" applyAlignment="1">
      <alignment vertical="center"/>
    </xf>
    <xf numFmtId="0" fontId="18" fillId="0" borderId="19" xfId="0" applyNumberFormat="1" applyFont="1" applyFill="1" applyBorder="1" applyAlignment="1">
      <alignment horizontal="left" vertical="center"/>
    </xf>
    <xf numFmtId="0" fontId="7" fillId="0" borderId="14" xfId="0" applyNumberFormat="1" applyFont="1" applyFill="1" applyBorder="1" applyAlignment="1">
      <alignment horizontal="left" vertical="center"/>
    </xf>
    <xf numFmtId="0" fontId="71" fillId="0" borderId="19" xfId="0" applyNumberFormat="1" applyFont="1" applyFill="1" applyBorder="1" applyAlignment="1">
      <alignment vertical="center"/>
    </xf>
    <xf numFmtId="49" fontId="17" fillId="0" borderId="0" xfId="0" applyNumberFormat="1" applyFont="1" applyBorder="1" applyAlignment="1">
      <alignment vertical="center"/>
    </xf>
    <xf numFmtId="49" fontId="14" fillId="0" borderId="0" xfId="0" applyNumberFormat="1" applyFont="1" applyBorder="1" applyAlignment="1">
      <alignment horizontal="right" vertical="center"/>
    </xf>
    <xf numFmtId="49" fontId="14" fillId="0" borderId="0" xfId="0" applyNumberFormat="1" applyFont="1" applyAlignment="1">
      <alignment horizontal="right" vertical="center"/>
    </xf>
    <xf numFmtId="0" fontId="5" fillId="0" borderId="0" xfId="0" applyFont="1" applyAlignment="1">
      <alignment horizontal="right"/>
    </xf>
    <xf numFmtId="0" fontId="5" fillId="0" borderId="0" xfId="0" applyNumberFormat="1" applyFont="1" applyBorder="1" applyAlignment="1">
      <alignment/>
    </xf>
    <xf numFmtId="0" fontId="71" fillId="0" borderId="0" xfId="0" applyFont="1" applyBorder="1" applyAlignment="1">
      <alignment/>
    </xf>
    <xf numFmtId="0" fontId="71" fillId="0" borderId="11" xfId="0" applyFont="1" applyBorder="1" applyAlignment="1">
      <alignment/>
    </xf>
    <xf numFmtId="0" fontId="6" fillId="0" borderId="0" xfId="0" applyNumberFormat="1" applyFont="1" applyAlignment="1">
      <alignment/>
    </xf>
    <xf numFmtId="0" fontId="3" fillId="0" borderId="0" xfId="0" applyFont="1" applyAlignment="1">
      <alignment horizontal="left"/>
    </xf>
    <xf numFmtId="0" fontId="20" fillId="0" borderId="0" xfId="0" applyFont="1" applyAlignment="1">
      <alignment horizontal="left"/>
    </xf>
    <xf numFmtId="0" fontId="5" fillId="0" borderId="20" xfId="0" applyNumberFormat="1" applyFont="1" applyFill="1" applyBorder="1" applyAlignment="1">
      <alignment vertical="center"/>
    </xf>
    <xf numFmtId="0" fontId="14" fillId="0" borderId="22" xfId="0" applyNumberFormat="1" applyFont="1" applyFill="1" applyBorder="1" applyAlignment="1">
      <alignment horizontal="right" vertical="center"/>
    </xf>
    <xf numFmtId="0" fontId="17" fillId="0" borderId="0" xfId="0" applyFont="1" applyFill="1" applyAlignment="1">
      <alignment horizontal="left" vertical="center"/>
    </xf>
    <xf numFmtId="49" fontId="17" fillId="0" borderId="10" xfId="0" applyNumberFormat="1" applyFont="1" applyBorder="1" applyAlignment="1">
      <alignment vertical="center"/>
    </xf>
    <xf numFmtId="49" fontId="17" fillId="33" borderId="0" xfId="0" applyNumberFormat="1" applyFont="1" applyFill="1" applyAlignment="1">
      <alignment vertical="center"/>
    </xf>
    <xf numFmtId="49" fontId="7" fillId="0" borderId="0" xfId="0" applyNumberFormat="1" applyFont="1" applyBorder="1" applyAlignment="1">
      <alignment vertical="center"/>
    </xf>
    <xf numFmtId="0" fontId="7" fillId="0" borderId="11" xfId="0" applyNumberFormat="1" applyFont="1" applyFill="1" applyBorder="1" applyAlignment="1">
      <alignment vertical="center"/>
    </xf>
    <xf numFmtId="0" fontId="18" fillId="36" borderId="11" xfId="0" applyNumberFormat="1" applyFont="1" applyFill="1" applyBorder="1" applyAlignment="1">
      <alignment horizontal="left" vertical="center"/>
    </xf>
    <xf numFmtId="0" fontId="18" fillId="36" borderId="21" xfId="0" applyNumberFormat="1" applyFont="1" applyFill="1" applyBorder="1" applyAlignment="1">
      <alignment horizontal="left" vertical="center"/>
    </xf>
    <xf numFmtId="0" fontId="23" fillId="36" borderId="0" xfId="0" applyNumberFormat="1" applyFont="1" applyFill="1" applyBorder="1" applyAlignment="1">
      <alignment vertical="center"/>
    </xf>
    <xf numFmtId="0" fontId="15" fillId="0" borderId="0" xfId="0" applyFont="1" applyFill="1" applyAlignment="1">
      <alignment horizontal="left" vertical="center"/>
    </xf>
    <xf numFmtId="0" fontId="14" fillId="0" borderId="22" xfId="0" applyNumberFormat="1" applyFont="1" applyFill="1" applyBorder="1" applyAlignment="1">
      <alignment vertical="center"/>
    </xf>
    <xf numFmtId="0" fontId="5" fillId="0" borderId="21" xfId="0" applyNumberFormat="1" applyFont="1" applyFill="1" applyBorder="1" applyAlignment="1">
      <alignment vertical="center"/>
    </xf>
    <xf numFmtId="0" fontId="14" fillId="0" borderId="21" xfId="0" applyNumberFormat="1" applyFont="1" applyFill="1" applyBorder="1" applyAlignment="1">
      <alignment vertical="center"/>
    </xf>
    <xf numFmtId="0" fontId="20" fillId="0" borderId="0" xfId="0" applyFont="1" applyAlignment="1">
      <alignment vertical="center"/>
    </xf>
    <xf numFmtId="0" fontId="72" fillId="0" borderId="0" xfId="0" applyFont="1" applyAlignment="1">
      <alignment vertical="center"/>
    </xf>
    <xf numFmtId="0" fontId="3" fillId="0" borderId="0" xfId="0" applyFont="1" applyAlignment="1">
      <alignment vertical="center"/>
    </xf>
    <xf numFmtId="0" fontId="17" fillId="0" borderId="18" xfId="0" applyNumberFormat="1" applyFont="1" applyFill="1" applyBorder="1" applyAlignment="1">
      <alignment vertical="center"/>
    </xf>
    <xf numFmtId="0" fontId="21" fillId="0" borderId="0" xfId="0" applyFont="1" applyAlignment="1">
      <alignment/>
    </xf>
    <xf numFmtId="0" fontId="14" fillId="0" borderId="19" xfId="0" applyNumberFormat="1" applyFont="1" applyFill="1" applyBorder="1" applyAlignment="1">
      <alignment vertical="center"/>
    </xf>
    <xf numFmtId="0" fontId="7" fillId="0" borderId="14" xfId="0" applyNumberFormat="1" applyFont="1" applyFill="1" applyBorder="1" applyAlignment="1">
      <alignment vertical="center"/>
    </xf>
    <xf numFmtId="0" fontId="7" fillId="0" borderId="13" xfId="0" applyNumberFormat="1" applyFont="1" applyFill="1" applyBorder="1" applyAlignment="1">
      <alignment horizontal="left" vertical="center"/>
    </xf>
    <xf numFmtId="0" fontId="73" fillId="35" borderId="0" xfId="0" applyNumberFormat="1" applyFont="1" applyFill="1" applyAlignment="1">
      <alignment vertical="center"/>
    </xf>
    <xf numFmtId="0" fontId="74" fillId="35" borderId="0" xfId="0" applyNumberFormat="1" applyFont="1" applyFill="1" applyAlignment="1">
      <alignment vertical="center"/>
    </xf>
    <xf numFmtId="0" fontId="75" fillId="35" borderId="0" xfId="0" applyNumberFormat="1" applyFont="1" applyFill="1" applyAlignment="1">
      <alignment vertical="center"/>
    </xf>
    <xf numFmtId="0" fontId="76" fillId="0" borderId="0" xfId="0" applyNumberFormat="1" applyFont="1" applyFill="1" applyAlignment="1">
      <alignment vertical="center"/>
    </xf>
    <xf numFmtId="0" fontId="77" fillId="35" borderId="0" xfId="0" applyNumberFormat="1" applyFont="1" applyFill="1" applyAlignment="1">
      <alignment vertical="center"/>
    </xf>
    <xf numFmtId="0" fontId="14" fillId="0" borderId="21" xfId="0" applyNumberFormat="1" applyFont="1" applyFill="1" applyBorder="1" applyAlignment="1">
      <alignment horizontal="right" vertical="center"/>
    </xf>
    <xf numFmtId="0" fontId="5" fillId="0" borderId="0"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3" fillId="0" borderId="0" xfId="0" applyFont="1" applyAlignment="1">
      <alignment horizontal="left"/>
    </xf>
    <xf numFmtId="49" fontId="9" fillId="33" borderId="0" xfId="0" applyNumberFormat="1" applyFont="1" applyFill="1" applyBorder="1" applyAlignment="1">
      <alignment horizontal="right" vertical="center"/>
    </xf>
    <xf numFmtId="49" fontId="13" fillId="0" borderId="10" xfId="0" applyNumberFormat="1" applyFont="1" applyBorder="1" applyAlignment="1">
      <alignment horizontal="right" vertical="center"/>
    </xf>
    <xf numFmtId="0" fontId="5" fillId="36" borderId="21" xfId="0" applyNumberFormat="1" applyFont="1" applyFill="1" applyBorder="1" applyAlignment="1">
      <alignment horizontal="center" vertical="center"/>
    </xf>
    <xf numFmtId="0" fontId="5" fillId="36" borderId="0" xfId="0" applyNumberFormat="1" applyFont="1" applyFill="1" applyAlignment="1">
      <alignment horizontal="center" vertical="center"/>
    </xf>
    <xf numFmtId="0" fontId="5" fillId="36" borderId="22" xfId="0" applyNumberFormat="1" applyFont="1" applyFill="1" applyBorder="1" applyAlignment="1">
      <alignment horizontal="center" vertical="center"/>
    </xf>
    <xf numFmtId="0" fontId="5" fillId="36" borderId="11" xfId="0" applyNumberFormat="1" applyFont="1" applyFill="1" applyBorder="1" applyAlignment="1">
      <alignment horizontal="center" vertical="center"/>
    </xf>
    <xf numFmtId="0" fontId="5" fillId="36" borderId="0" xfId="0" applyNumberFormat="1" applyFont="1" applyFill="1" applyBorder="1" applyAlignment="1">
      <alignment horizontal="center" vertical="center"/>
    </xf>
    <xf numFmtId="0" fontId="5" fillId="36" borderId="16" xfId="0" applyNumberFormat="1" applyFont="1" applyFill="1" applyBorder="1" applyAlignment="1">
      <alignment horizontal="center" vertical="center"/>
    </xf>
    <xf numFmtId="0" fontId="3" fillId="0" borderId="0" xfId="0" applyFont="1" applyAlignment="1">
      <alignment horizontal="left" vertical="center"/>
    </xf>
    <xf numFmtId="0" fontId="5" fillId="0" borderId="11"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left"/>
    </xf>
    <xf numFmtId="0" fontId="5" fillId="0" borderId="0" xfId="0" applyNumberFormat="1" applyFont="1" applyFill="1" applyAlignment="1">
      <alignment horizontal="center" vertical="center"/>
    </xf>
    <xf numFmtId="0" fontId="19" fillId="0" borderId="0" xfId="0" applyFont="1" applyAlignment="1">
      <alignment horizontal="left" vertical="center"/>
    </xf>
    <xf numFmtId="0" fontId="17" fillId="0" borderId="0" xfId="0" applyFont="1" applyBorder="1" applyAlignment="1">
      <alignment horizontal="center"/>
    </xf>
    <xf numFmtId="0" fontId="17" fillId="0" borderId="0" xfId="0" applyFont="1" applyAlignment="1">
      <alignment horizontal="left" vertical="center"/>
    </xf>
    <xf numFmtId="0" fontId="19" fillId="0" borderId="13" xfId="0" applyFont="1" applyBorder="1" applyAlignment="1">
      <alignment horizontal="center" vertical="center"/>
    </xf>
    <xf numFmtId="0" fontId="17" fillId="0" borderId="0" xfId="0" applyFont="1" applyAlignment="1">
      <alignment horizontal="left"/>
    </xf>
    <xf numFmtId="0" fontId="17" fillId="0" borderId="0" xfId="0" applyFont="1" applyAlignment="1">
      <alignment horizontal="right" vertical="center"/>
    </xf>
    <xf numFmtId="0" fontId="17" fillId="0" borderId="0" xfId="0" applyFont="1" applyAlignment="1">
      <alignment horizontal="center"/>
    </xf>
    <xf numFmtId="0" fontId="77" fillId="35" borderId="0" xfId="0" applyNumberFormat="1" applyFont="1" applyFill="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356">
    <dxf>
      <font>
        <color indexed="11"/>
      </font>
    </dxf>
    <dxf>
      <font>
        <b/>
        <i val="0"/>
        <color indexed="11"/>
      </font>
    </dxf>
    <dxf>
      <font>
        <b val="0"/>
        <i/>
        <color indexed="1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color indexed="11"/>
      </font>
    </dxf>
    <dxf>
      <font>
        <b/>
        <i val="0"/>
        <color indexed="11"/>
      </font>
    </dxf>
    <dxf>
      <font>
        <b val="0"/>
        <i/>
        <color indexed="1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b/>
        <i val="0"/>
        <color indexed="8"/>
      </font>
      <fill>
        <patternFill>
          <bgColor indexed="42"/>
        </patternFill>
      </fill>
    </dxf>
    <dxf>
      <font>
        <b val="0"/>
        <i val="0"/>
      </font>
    </dxf>
    <dxf>
      <font>
        <color indexed="9"/>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b/>
        <i val="0"/>
        <color indexed="8"/>
      </font>
      <fill>
        <patternFill>
          <bgColor indexed="42"/>
        </patternFill>
      </fill>
    </dxf>
    <dxf>
      <font>
        <b val="0"/>
        <i val="0"/>
      </font>
    </dxf>
    <dxf>
      <font>
        <color indexed="9"/>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color indexed="11"/>
      </font>
    </dxf>
    <dxf>
      <font>
        <b/>
        <i val="0"/>
        <color indexed="11"/>
      </font>
    </dxf>
    <dxf>
      <font>
        <b val="0"/>
        <i/>
        <color indexed="1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color indexed="11"/>
      </font>
    </dxf>
    <dxf>
      <font>
        <b/>
        <i val="0"/>
        <color indexed="11"/>
      </font>
    </dxf>
    <dxf>
      <font>
        <b val="0"/>
        <i/>
        <color indexed="1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color indexed="11"/>
      </font>
    </dxf>
    <dxf>
      <font>
        <b/>
        <i val="0"/>
        <color indexed="11"/>
      </font>
    </dxf>
    <dxf>
      <font>
        <b val="0"/>
        <i/>
        <color indexed="10"/>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color indexed="11"/>
      </font>
    </dxf>
    <dxf>
      <font>
        <b/>
        <i val="0"/>
        <color indexed="11"/>
      </font>
    </dxf>
    <dxf>
      <font>
        <b val="0"/>
        <i/>
        <color indexed="1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color indexed="11"/>
      </font>
    </dxf>
    <dxf>
      <font>
        <b/>
        <i val="0"/>
        <color indexed="11"/>
      </font>
    </dxf>
    <dxf>
      <font>
        <b val="0"/>
        <i/>
        <color indexed="1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b/>
        <i val="0"/>
      </font>
    </dxf>
    <dxf>
      <font>
        <b/>
        <i val="0"/>
      </font>
    </dxf>
    <dxf>
      <font>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9"/>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9"/>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9"/>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9"/>
      </font>
    </dxf>
    <dxf>
      <font>
        <b/>
        <i val="0"/>
        <color indexed="8"/>
      </font>
      <fill>
        <patternFill>
          <bgColor indexed="42"/>
        </patternFill>
      </fill>
    </dxf>
    <dxf>
      <font>
        <b val="0"/>
        <i val="0"/>
      </font>
    </dxf>
    <dxf>
      <font>
        <color indexed="9"/>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9"/>
      </font>
    </dxf>
    <dxf>
      <font>
        <b/>
        <i val="0"/>
        <color indexed="8"/>
      </font>
      <fill>
        <patternFill>
          <bgColor indexed="42"/>
        </patternFill>
      </fill>
    </dxf>
    <dxf>
      <font>
        <b val="0"/>
        <i val="0"/>
      </font>
    </dxf>
    <dxf>
      <font>
        <color indexed="9"/>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9"/>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9"/>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9"/>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9"/>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9"/>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9"/>
      </font>
    </dxf>
    <dxf>
      <font>
        <color indexed="11"/>
      </font>
    </dxf>
    <dxf>
      <font>
        <b/>
        <i val="0"/>
        <color indexed="11"/>
      </font>
    </dxf>
    <dxf>
      <font>
        <b val="0"/>
        <i/>
        <color indexed="1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color indexed="11"/>
      </font>
    </dxf>
    <dxf>
      <font>
        <b/>
        <i val="0"/>
        <color indexed="11"/>
      </font>
    </dxf>
    <dxf>
      <font>
        <b val="0"/>
        <i/>
        <color indexed="1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color rgb="FFFFFFFF"/>
      </font>
      <border/>
    </dxf>
    <dxf>
      <font>
        <b/>
        <i val="0"/>
      </font>
      <border/>
    </dxf>
    <dxf>
      <font>
        <b val="0"/>
        <i val="0"/>
      </font>
      <border/>
    </dxf>
    <dxf>
      <font>
        <b/>
        <i val="0"/>
        <color rgb="FF000000"/>
      </font>
      <fill>
        <patternFill>
          <bgColor rgb="FFCCFFCC"/>
        </patternFill>
      </fill>
      <border/>
    </dxf>
    <dxf>
      <font>
        <b val="0"/>
        <i/>
        <color rgb="FFFF0000"/>
      </font>
      <border/>
    </dxf>
    <dxf>
      <font>
        <b/>
        <i val="0"/>
        <color rgb="FF00FF00"/>
      </font>
      <border/>
    </dxf>
    <dxf>
      <font>
        <color rgb="FF00FF00"/>
      </font>
      <border/>
    </dxf>
    <dxf>
      <font>
        <color rgb="FFFFFFFF"/>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40</xdr:row>
      <xdr:rowOff>28575</xdr:rowOff>
    </xdr:from>
    <xdr:to>
      <xdr:col>5</xdr:col>
      <xdr:colOff>114300</xdr:colOff>
      <xdr:row>45</xdr:row>
      <xdr:rowOff>171450</xdr:rowOff>
    </xdr:to>
    <xdr:sp>
      <xdr:nvSpPr>
        <xdr:cNvPr id="1" name="直線接點 2"/>
        <xdr:cNvSpPr>
          <a:spLocks/>
        </xdr:cNvSpPr>
      </xdr:nvSpPr>
      <xdr:spPr>
        <a:xfrm rot="5400000">
          <a:off x="628650" y="7296150"/>
          <a:ext cx="885825"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123825</xdr:colOff>
      <xdr:row>40</xdr:row>
      <xdr:rowOff>38100</xdr:rowOff>
    </xdr:from>
    <xdr:to>
      <xdr:col>7</xdr:col>
      <xdr:colOff>371475</xdr:colOff>
      <xdr:row>46</xdr:row>
      <xdr:rowOff>9525</xdr:rowOff>
    </xdr:to>
    <xdr:sp>
      <xdr:nvSpPr>
        <xdr:cNvPr id="2" name="直線接點 4"/>
        <xdr:cNvSpPr>
          <a:spLocks/>
        </xdr:cNvSpPr>
      </xdr:nvSpPr>
      <xdr:spPr>
        <a:xfrm>
          <a:off x="1524000" y="7305675"/>
          <a:ext cx="838200"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55&#27506;&#32068;&#31844;&#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60&#27506;&#32068;&#31844;&#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65&#27506;&#32068;&#31844;&#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70&#27506;&#32068;&#31844;&#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75&#27506;&#32068;&#31844;&#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35&#27506;&#32068;&#31844;&#349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40&#27506;&#32068;&#31844;&#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45&#27506;&#32068;&#31844;&#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50&#27506;&#32068;&#3184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男單55"/>
      <sheetName val="男雙55"/>
      <sheetName val="女單55"/>
      <sheetName val="女雙55"/>
      <sheetName val="男單55 (32籤)"/>
      <sheetName val="女單55、60、65"/>
      <sheetName val="男雙55 (32籤)"/>
      <sheetName val="女雙55 (4籤)"/>
    </sheetNames>
    <sheetDataSet>
      <sheetData sheetId="2">
        <row r="7">
          <cell r="A7" t="str">
            <v>Line</v>
          </cell>
          <cell r="B7" t="str">
            <v>姓名</v>
          </cell>
          <cell r="C7" t="str">
            <v>縣市</v>
          </cell>
          <cell r="D7" t="str">
            <v>出生日期</v>
          </cell>
          <cell r="E7" t="str">
            <v>104年宏凱盃   全國壯排</v>
          </cell>
          <cell r="G7" t="str">
            <v>姓名</v>
          </cell>
          <cell r="H7" t="str">
            <v>縣市</v>
          </cell>
          <cell r="I7" t="str">
            <v>出生日期</v>
          </cell>
          <cell r="M7" t="str">
            <v>104年宏凱盃   全國壯排</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王明鴻</v>
          </cell>
          <cell r="C8" t="str">
            <v>宜蘭縣</v>
          </cell>
          <cell r="D8" t="str">
            <v>47.10.25</v>
          </cell>
          <cell r="E8" t="str">
            <v>       55歲1          55歲1</v>
          </cell>
          <cell r="G8" t="str">
            <v>林經敏</v>
          </cell>
          <cell r="H8" t="str">
            <v>宜蘭縣</v>
          </cell>
          <cell r="I8" t="str">
            <v>48.XX.XX</v>
          </cell>
          <cell r="M8" t="str">
            <v>       55歲1          55歲2</v>
          </cell>
        </row>
        <row r="9">
          <cell r="A9">
            <v>2</v>
          </cell>
          <cell r="B9" t="str">
            <v>李登福</v>
          </cell>
          <cell r="C9" t="str">
            <v>新竹市</v>
          </cell>
          <cell r="D9" t="str">
            <v>45.07.16</v>
          </cell>
          <cell r="E9" t="str">
            <v>       55歲2          55歲4</v>
          </cell>
          <cell r="G9" t="str">
            <v>吳清錦</v>
          </cell>
          <cell r="H9" t="str">
            <v>新竹市</v>
          </cell>
          <cell r="I9" t="str">
            <v>47.XX.XX</v>
          </cell>
          <cell r="M9" t="str">
            <v>       55歲2          55歲4</v>
          </cell>
        </row>
        <row r="10">
          <cell r="A10">
            <v>3</v>
          </cell>
          <cell r="B10" t="str">
            <v>張東佶</v>
          </cell>
          <cell r="C10" t="str">
            <v>高雄市</v>
          </cell>
          <cell r="D10" t="str">
            <v>43.09.17</v>
          </cell>
          <cell r="E10" t="str">
            <v>                      55歲7</v>
          </cell>
          <cell r="G10" t="str">
            <v>林東和</v>
          </cell>
          <cell r="H10" t="str">
            <v>高雄市</v>
          </cell>
          <cell r="I10" t="str">
            <v>47.01.26</v>
          </cell>
          <cell r="M10" t="str">
            <v>                      55歲8</v>
          </cell>
        </row>
        <row r="11">
          <cell r="A11">
            <v>4</v>
          </cell>
          <cell r="B11" t="str">
            <v>何克勝</v>
          </cell>
          <cell r="C11" t="str">
            <v>台中市</v>
          </cell>
          <cell r="D11" t="str">
            <v>49.06.19</v>
          </cell>
          <cell r="E11" t="str">
            <v>                      55歲8</v>
          </cell>
          <cell r="G11" t="str">
            <v>陳錦棠</v>
          </cell>
          <cell r="H11" t="str">
            <v>台中市</v>
          </cell>
          <cell r="I11" t="str">
            <v>49.05.01</v>
          </cell>
          <cell r="M11" t="str">
            <v>       55歲3          55歲8</v>
          </cell>
        </row>
        <row r="12">
          <cell r="A12">
            <v>5</v>
          </cell>
          <cell r="B12" t="str">
            <v>李榮烈</v>
          </cell>
          <cell r="C12" t="str">
            <v>台南市</v>
          </cell>
          <cell r="D12" t="str">
            <v>42.02.03</v>
          </cell>
          <cell r="E12" t="str">
            <v>                  55歲34、60歲26</v>
          </cell>
          <cell r="G12" t="str">
            <v>黃國禎</v>
          </cell>
          <cell r="H12" t="str">
            <v>台南市</v>
          </cell>
          <cell r="I12" t="str">
            <v>47.10.31</v>
          </cell>
          <cell r="M12" t="str">
            <v>                      55歲34</v>
          </cell>
        </row>
        <row r="13">
          <cell r="A13">
            <v>6</v>
          </cell>
          <cell r="B13" t="str">
            <v>戴詒鵬</v>
          </cell>
          <cell r="C13" t="str">
            <v>台北市</v>
          </cell>
          <cell r="D13" t="str">
            <v>47.01.09</v>
          </cell>
          <cell r="E13" t="str">
            <v>                      55歲17</v>
          </cell>
          <cell r="G13" t="str">
            <v>沈誠忠</v>
          </cell>
          <cell r="H13" t="str">
            <v>台北市</v>
          </cell>
          <cell r="I13" t="str">
            <v>46.10.20</v>
          </cell>
        </row>
        <row r="14">
          <cell r="A14">
            <v>7</v>
          </cell>
          <cell r="B14" t="str">
            <v>藍盛華</v>
          </cell>
          <cell r="C14" t="str">
            <v>高雄市</v>
          </cell>
          <cell r="D14" t="str">
            <v>46.02.11</v>
          </cell>
          <cell r="E14" t="str">
            <v>                      55歲17</v>
          </cell>
          <cell r="G14" t="str">
            <v>陳俊嘉</v>
          </cell>
          <cell r="H14" t="str">
            <v>高雄市</v>
          </cell>
          <cell r="I14" t="str">
            <v>50.04.14</v>
          </cell>
        </row>
        <row r="15">
          <cell r="A15">
            <v>8</v>
          </cell>
          <cell r="B15" t="str">
            <v>余建政</v>
          </cell>
          <cell r="C15" t="str">
            <v>高雄市</v>
          </cell>
          <cell r="D15" t="str">
            <v>48.10.29</v>
          </cell>
          <cell r="E15" t="str">
            <v>                  50歲10、55歲34</v>
          </cell>
          <cell r="G15" t="str">
            <v>杜冠霖</v>
          </cell>
          <cell r="H15" t="str">
            <v>高雄市</v>
          </cell>
          <cell r="I15" t="str">
            <v>46.05.03</v>
          </cell>
        </row>
        <row r="16">
          <cell r="A16">
            <v>9</v>
          </cell>
          <cell r="B16" t="str">
            <v>吳昆明</v>
          </cell>
          <cell r="C16" t="str">
            <v>台中市</v>
          </cell>
          <cell r="D16" t="str">
            <v>49.09.21</v>
          </cell>
          <cell r="G16" t="str">
            <v>吳永灥</v>
          </cell>
          <cell r="H16" t="str">
            <v>台中市</v>
          </cell>
          <cell r="I16" t="str">
            <v>47.10.20</v>
          </cell>
          <cell r="M16" t="str">
            <v>                      55歲34</v>
          </cell>
        </row>
        <row r="17">
          <cell r="A17">
            <v>10</v>
          </cell>
          <cell r="B17" t="str">
            <v>賴經寬</v>
          </cell>
          <cell r="C17" t="str">
            <v>台中市</v>
          </cell>
          <cell r="D17" t="str">
            <v>50.03.26</v>
          </cell>
          <cell r="E17" t="str">
            <v>       50歲1          50歲4</v>
          </cell>
          <cell r="G17" t="str">
            <v>李景山</v>
          </cell>
          <cell r="H17" t="str">
            <v>台中市</v>
          </cell>
          <cell r="I17" t="str">
            <v>50.XX.XX</v>
          </cell>
          <cell r="M17" t="str">
            <v>                      50歲26</v>
          </cell>
        </row>
        <row r="18">
          <cell r="A18">
            <v>11</v>
          </cell>
          <cell r="B18" t="str">
            <v>林世傑</v>
          </cell>
          <cell r="C18" t="str">
            <v>台南市</v>
          </cell>
          <cell r="D18" t="str">
            <v>50.11.16</v>
          </cell>
          <cell r="E18" t="str">
            <v>                      50歲16</v>
          </cell>
          <cell r="G18" t="str">
            <v>林春慶</v>
          </cell>
          <cell r="H18" t="str">
            <v>台南市</v>
          </cell>
          <cell r="I18" t="str">
            <v>41.02.20</v>
          </cell>
        </row>
        <row r="19">
          <cell r="A19">
            <v>12</v>
          </cell>
          <cell r="B19" t="str">
            <v>楊源順</v>
          </cell>
          <cell r="C19" t="str">
            <v>台中市</v>
          </cell>
          <cell r="D19" t="str">
            <v>50.02.11</v>
          </cell>
          <cell r="E19" t="str">
            <v>                      50歲26</v>
          </cell>
          <cell r="G19" t="str">
            <v>陳登堡</v>
          </cell>
          <cell r="H19" t="str">
            <v>台中市</v>
          </cell>
          <cell r="I19" t="str">
            <v>47.09.16</v>
          </cell>
        </row>
        <row r="20">
          <cell r="A20">
            <v>13</v>
          </cell>
          <cell r="B20" t="str">
            <v>張殷嘉</v>
          </cell>
          <cell r="C20" t="str">
            <v>高雄市</v>
          </cell>
          <cell r="D20" t="str">
            <v>40.02.11</v>
          </cell>
          <cell r="E20" t="str">
            <v>       60歲1          60歲2</v>
          </cell>
          <cell r="G20" t="str">
            <v>張殷榮</v>
          </cell>
          <cell r="H20" t="str">
            <v>台中市</v>
          </cell>
          <cell r="I20" t="str">
            <v>49.06.03</v>
          </cell>
        </row>
        <row r="21">
          <cell r="A21">
            <v>14</v>
          </cell>
          <cell r="B21" t="str">
            <v>金溟盛</v>
          </cell>
          <cell r="C21" t="str">
            <v>台中市</v>
          </cell>
          <cell r="D21" t="str">
            <v>49.06.13</v>
          </cell>
          <cell r="G21" t="str">
            <v>陳建文</v>
          </cell>
          <cell r="H21" t="str">
            <v>台中市</v>
          </cell>
          <cell r="I21" t="str">
            <v>49.07.08</v>
          </cell>
        </row>
        <row r="22">
          <cell r="A22">
            <v>15</v>
          </cell>
          <cell r="B22" t="str">
            <v>劉錫桐</v>
          </cell>
          <cell r="C22" t="str">
            <v>台中市</v>
          </cell>
          <cell r="D22" t="str">
            <v>42.07.24</v>
          </cell>
          <cell r="G22" t="str">
            <v>宋翠芳</v>
          </cell>
          <cell r="H22" t="str">
            <v>台中市</v>
          </cell>
          <cell r="I22" t="str">
            <v>47.05.10</v>
          </cell>
        </row>
        <row r="23">
          <cell r="A23">
            <v>16</v>
          </cell>
          <cell r="B23" t="str">
            <v>張昆瑞</v>
          </cell>
          <cell r="C23" t="str">
            <v>台中市</v>
          </cell>
          <cell r="D23" t="str">
            <v>37.08.04</v>
          </cell>
          <cell r="G23" t="str">
            <v>張明亮</v>
          </cell>
          <cell r="H23" t="str">
            <v>台中市</v>
          </cell>
          <cell r="I23" t="str">
            <v>50.05.20</v>
          </cell>
        </row>
        <row r="24">
          <cell r="A24">
            <v>17</v>
          </cell>
          <cell r="B24" t="str">
            <v>陳政平</v>
          </cell>
          <cell r="C24" t="str">
            <v>台中市</v>
          </cell>
          <cell r="D24" t="str">
            <v>50.10.04</v>
          </cell>
          <cell r="G24" t="str">
            <v>張富國</v>
          </cell>
          <cell r="H24" t="str">
            <v>台中市</v>
          </cell>
          <cell r="I24" t="str">
            <v>48.01.01</v>
          </cell>
        </row>
        <row r="25">
          <cell r="A25">
            <v>18</v>
          </cell>
          <cell r="B25" t="str">
            <v>張元輝</v>
          </cell>
          <cell r="C25" t="str">
            <v>台中市</v>
          </cell>
          <cell r="D25" t="str">
            <v>50.09.09</v>
          </cell>
          <cell r="G25" t="str">
            <v>陳永松</v>
          </cell>
          <cell r="H25" t="str">
            <v>台中市</v>
          </cell>
          <cell r="I25" t="str">
            <v>45.01.08</v>
          </cell>
        </row>
        <row r="26">
          <cell r="A26">
            <v>19</v>
          </cell>
          <cell r="B26" t="str">
            <v>劉兆中</v>
          </cell>
          <cell r="C26" t="str">
            <v>台中市</v>
          </cell>
          <cell r="D26" t="str">
            <v>49.10.05</v>
          </cell>
          <cell r="G26" t="str">
            <v>賴俊明</v>
          </cell>
          <cell r="H26" t="str">
            <v>台北市</v>
          </cell>
          <cell r="I26" t="str">
            <v>49.08.25</v>
          </cell>
        </row>
        <row r="27">
          <cell r="A27">
            <v>20</v>
          </cell>
          <cell r="B27" t="str">
            <v>陳治藩</v>
          </cell>
          <cell r="C27" t="str">
            <v>屏東縣</v>
          </cell>
          <cell r="D27" t="str">
            <v>42.01.08</v>
          </cell>
          <cell r="G27" t="str">
            <v>邱炳煌</v>
          </cell>
          <cell r="H27" t="str">
            <v>屏東縣</v>
          </cell>
          <cell r="I27" t="str">
            <v>49.11.26</v>
          </cell>
        </row>
        <row r="28">
          <cell r="A28">
            <v>21</v>
          </cell>
          <cell r="B28" t="str">
            <v>李輝煌</v>
          </cell>
          <cell r="C28" t="str">
            <v>台中市</v>
          </cell>
          <cell r="D28" t="str">
            <v>47.10.01</v>
          </cell>
          <cell r="G28" t="str">
            <v>唐中興</v>
          </cell>
          <cell r="H28" t="str">
            <v>台中市</v>
          </cell>
          <cell r="I28" t="str">
            <v>46.08.16</v>
          </cell>
        </row>
        <row r="29">
          <cell r="A29">
            <v>22</v>
          </cell>
          <cell r="B29" t="str">
            <v>羅棋穎</v>
          </cell>
          <cell r="C29" t="str">
            <v>台北市</v>
          </cell>
          <cell r="D29" t="str">
            <v>46.01.15</v>
          </cell>
          <cell r="G29" t="str">
            <v>林宜清</v>
          </cell>
          <cell r="H29" t="str">
            <v>台中市</v>
          </cell>
          <cell r="I29" t="str">
            <v>48.09.13</v>
          </cell>
        </row>
        <row r="30">
          <cell r="A30">
            <v>23</v>
          </cell>
          <cell r="B30" t="str">
            <v>施世貴</v>
          </cell>
          <cell r="C30" t="str">
            <v>新北市</v>
          </cell>
          <cell r="D30" t="str">
            <v>46.03.20</v>
          </cell>
          <cell r="G30" t="str">
            <v>王憲文</v>
          </cell>
          <cell r="H30" t="str">
            <v>新北市</v>
          </cell>
          <cell r="I30" t="str">
            <v>47.12.25</v>
          </cell>
        </row>
        <row r="31">
          <cell r="A31">
            <v>24</v>
          </cell>
          <cell r="B31" t="str">
            <v>阮雄傑</v>
          </cell>
          <cell r="C31" t="str">
            <v>高雄市</v>
          </cell>
          <cell r="D31" t="str">
            <v>47.01.03</v>
          </cell>
          <cell r="G31" t="str">
            <v>徐文泉</v>
          </cell>
          <cell r="H31" t="str">
            <v>高雄市</v>
          </cell>
          <cell r="I31" t="str">
            <v>49.11.03</v>
          </cell>
        </row>
        <row r="32">
          <cell r="A32">
            <v>25</v>
          </cell>
          <cell r="B32" t="str">
            <v>戴芳盛</v>
          </cell>
          <cell r="C32" t="str">
            <v>桃園市</v>
          </cell>
          <cell r="D32" t="str">
            <v>44.03.07</v>
          </cell>
          <cell r="G32" t="str">
            <v>洪志仁</v>
          </cell>
          <cell r="H32" t="str">
            <v>桃園市</v>
          </cell>
          <cell r="I32" t="str">
            <v>48.05.02</v>
          </cell>
        </row>
        <row r="33">
          <cell r="A33">
            <v>26</v>
          </cell>
          <cell r="B33" t="str">
            <v>蔡宗衡</v>
          </cell>
          <cell r="C33" t="str">
            <v>雲林縣</v>
          </cell>
          <cell r="D33" t="str">
            <v>50.06.10</v>
          </cell>
          <cell r="G33" t="str">
            <v>戴兆信</v>
          </cell>
          <cell r="H33" t="str">
            <v>雲林縣</v>
          </cell>
          <cell r="I33" t="str">
            <v>49.07.05</v>
          </cell>
        </row>
        <row r="34">
          <cell r="A34">
            <v>27</v>
          </cell>
          <cell r="B34" t="str">
            <v>朱崇礼</v>
          </cell>
          <cell r="C34" t="str">
            <v>台東縣</v>
          </cell>
          <cell r="D34" t="str">
            <v>49.10.25</v>
          </cell>
          <cell r="G34" t="str">
            <v>吳森富</v>
          </cell>
          <cell r="H34" t="str">
            <v>台東縣</v>
          </cell>
          <cell r="I34" t="str">
            <v>49.11.10</v>
          </cell>
        </row>
        <row r="35">
          <cell r="A35">
            <v>28</v>
          </cell>
          <cell r="B35" t="str">
            <v>劉昌裕</v>
          </cell>
          <cell r="C35" t="str">
            <v>桃園市</v>
          </cell>
          <cell r="D35" t="str">
            <v>48.09.18</v>
          </cell>
          <cell r="G35" t="str">
            <v>邱春藏</v>
          </cell>
          <cell r="H35" t="str">
            <v>桃園市</v>
          </cell>
          <cell r="I35" t="str">
            <v>50.12.15</v>
          </cell>
        </row>
        <row r="36">
          <cell r="A36">
            <v>29</v>
          </cell>
        </row>
        <row r="37">
          <cell r="A37">
            <v>30</v>
          </cell>
        </row>
        <row r="38">
          <cell r="A38">
            <v>31</v>
          </cell>
          <cell r="Q38" t="str">
            <v/>
          </cell>
          <cell r="R38" t="str">
            <v/>
          </cell>
          <cell r="U38">
            <v>0</v>
          </cell>
        </row>
        <row r="39">
          <cell r="A39">
            <v>32</v>
          </cell>
          <cell r="Q39" t="str">
            <v/>
          </cell>
          <cell r="R39" t="str">
            <v/>
          </cell>
          <cell r="U39">
            <v>0</v>
          </cell>
        </row>
      </sheetData>
      <sheetData sheetId="4">
        <row r="7">
          <cell r="A7" t="str">
            <v>Line</v>
          </cell>
          <cell r="B7" t="str">
            <v>姓名</v>
          </cell>
          <cell r="C7" t="str">
            <v>縣市</v>
          </cell>
          <cell r="D7" t="str">
            <v>出生日期</v>
          </cell>
          <cell r="E7" t="str">
            <v>104年宏凱盃   全國壯排</v>
          </cell>
          <cell r="G7" t="str">
            <v>姓名</v>
          </cell>
          <cell r="H7" t="str">
            <v>縣市</v>
          </cell>
          <cell r="I7" t="str">
            <v>出生日期</v>
          </cell>
          <cell r="M7" t="str">
            <v>104年宏凱盃   全國壯排</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馮鳳珠</v>
          </cell>
          <cell r="C8" t="str">
            <v>新北市</v>
          </cell>
          <cell r="D8" t="str">
            <v>45.03.01</v>
          </cell>
          <cell r="E8" t="str">
            <v>                      55歲1</v>
          </cell>
          <cell r="G8" t="str">
            <v>黃美玲</v>
          </cell>
          <cell r="H8" t="str">
            <v>新北市</v>
          </cell>
          <cell r="I8" t="str">
            <v>46.10.10</v>
          </cell>
        </row>
        <row r="9">
          <cell r="A9">
            <v>2</v>
          </cell>
          <cell r="B9" t="str">
            <v>陳千惠</v>
          </cell>
          <cell r="C9" t="str">
            <v>新北市</v>
          </cell>
          <cell r="D9" t="str">
            <v>48.07.16</v>
          </cell>
          <cell r="G9" t="str">
            <v>沈秀華</v>
          </cell>
          <cell r="H9" t="str">
            <v>新北市</v>
          </cell>
          <cell r="I9" t="str">
            <v>48.11.20</v>
          </cell>
        </row>
        <row r="10">
          <cell r="A10">
            <v>3</v>
          </cell>
          <cell r="B10" t="str">
            <v>古淑貞</v>
          </cell>
          <cell r="C10" t="str">
            <v>台中市</v>
          </cell>
          <cell r="D10" t="str">
            <v>49.05.11</v>
          </cell>
          <cell r="G10" t="str">
            <v>何美足</v>
          </cell>
          <cell r="H10" t="str">
            <v>台中市</v>
          </cell>
          <cell r="I10" t="str">
            <v>46.02.03</v>
          </cell>
        </row>
        <row r="11">
          <cell r="A11">
            <v>4</v>
          </cell>
          <cell r="B11" t="str">
            <v>陳秀滿</v>
          </cell>
          <cell r="C11" t="str">
            <v>嘉義市</v>
          </cell>
          <cell r="D11" t="str">
            <v>38.11.04</v>
          </cell>
          <cell r="G11" t="str">
            <v>許麗鐘</v>
          </cell>
          <cell r="H11" t="str">
            <v>嘉義市</v>
          </cell>
          <cell r="I11" t="str">
            <v>49.08.10</v>
          </cell>
        </row>
        <row r="12">
          <cell r="A12">
            <v>5</v>
          </cell>
        </row>
        <row r="13">
          <cell r="A13">
            <v>6</v>
          </cell>
        </row>
        <row r="14">
          <cell r="A14">
            <v>7</v>
          </cell>
        </row>
        <row r="15">
          <cell r="A15">
            <v>8</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男單60"/>
      <sheetName val="男雙60"/>
      <sheetName val="女單60"/>
      <sheetName val="女雙60"/>
      <sheetName val="男單60 (64籤)"/>
      <sheetName val="男雙60 (32籤)"/>
      <sheetName val="女雙60 (8籤)"/>
    </sheetNames>
    <sheetDataSet>
      <sheetData sheetId="2">
        <row r="7">
          <cell r="A7" t="str">
            <v>Line</v>
          </cell>
          <cell r="B7" t="str">
            <v>姓名</v>
          </cell>
          <cell r="C7" t="str">
            <v>縣市</v>
          </cell>
          <cell r="D7" t="str">
            <v>出生日期</v>
          </cell>
          <cell r="E7" t="str">
            <v>104年宏凱盃   全國壯排</v>
          </cell>
          <cell r="G7" t="str">
            <v>姓名</v>
          </cell>
          <cell r="H7" t="str">
            <v>縣市</v>
          </cell>
          <cell r="I7" t="str">
            <v>出生日期</v>
          </cell>
          <cell r="M7" t="str">
            <v>104年宏凱盃   全國壯排</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尹大明</v>
          </cell>
          <cell r="C8" t="str">
            <v>桃園市</v>
          </cell>
          <cell r="D8" t="str">
            <v>43.09.29</v>
          </cell>
          <cell r="E8" t="str">
            <v>                      60歲5</v>
          </cell>
          <cell r="G8" t="str">
            <v>陳順騰</v>
          </cell>
          <cell r="H8" t="str">
            <v>新北市</v>
          </cell>
          <cell r="I8" t="str">
            <v>41.07.30</v>
          </cell>
          <cell r="M8" t="str">
            <v>                       60歲5</v>
          </cell>
        </row>
        <row r="9">
          <cell r="A9">
            <v>2</v>
          </cell>
          <cell r="B9" t="str">
            <v>曹超玲</v>
          </cell>
          <cell r="C9" t="str">
            <v>高雄市</v>
          </cell>
          <cell r="D9" t="str">
            <v>41.06.04</v>
          </cell>
          <cell r="E9" t="str">
            <v>       60歲3          60歲9</v>
          </cell>
          <cell r="G9" t="str">
            <v>葉錦德</v>
          </cell>
          <cell r="H9" t="str">
            <v>高雄市</v>
          </cell>
          <cell r="I9" t="str">
            <v>42.06.18</v>
          </cell>
          <cell r="M9" t="str">
            <v>                       60歲15</v>
          </cell>
        </row>
        <row r="10">
          <cell r="A10">
            <v>3</v>
          </cell>
          <cell r="B10" t="str">
            <v>江進喜</v>
          </cell>
          <cell r="C10" t="str">
            <v>新北市</v>
          </cell>
          <cell r="D10" t="str">
            <v>44.01.04</v>
          </cell>
          <cell r="E10" t="str">
            <v>                      60歲16</v>
          </cell>
          <cell r="G10" t="str">
            <v>林詩堯</v>
          </cell>
          <cell r="H10" t="str">
            <v>新北市</v>
          </cell>
          <cell r="I10" t="str">
            <v>42.05.06</v>
          </cell>
          <cell r="M10" t="str">
            <v>                       60歲16</v>
          </cell>
        </row>
        <row r="11">
          <cell r="A11">
            <v>4</v>
          </cell>
          <cell r="B11" t="str">
            <v>陳立鴻</v>
          </cell>
          <cell r="C11" t="str">
            <v>台中市</v>
          </cell>
          <cell r="D11" t="str">
            <v>42.01.05</v>
          </cell>
          <cell r="E11" t="str">
            <v>                      60歲16</v>
          </cell>
          <cell r="G11" t="str">
            <v>吳明德</v>
          </cell>
          <cell r="H11" t="str">
            <v>台中市</v>
          </cell>
          <cell r="I11" t="str">
            <v>41.11.04</v>
          </cell>
          <cell r="M11" t="str">
            <v>                       60歲16</v>
          </cell>
        </row>
        <row r="12">
          <cell r="A12">
            <v>5</v>
          </cell>
          <cell r="B12" t="str">
            <v>施光明</v>
          </cell>
          <cell r="C12" t="str">
            <v>台北市</v>
          </cell>
          <cell r="D12" t="str">
            <v>43.12.20</v>
          </cell>
          <cell r="E12" t="str">
            <v>                      60歲26</v>
          </cell>
          <cell r="G12" t="str">
            <v>黃潤桂</v>
          </cell>
          <cell r="H12" t="str">
            <v>台北市</v>
          </cell>
          <cell r="I12" t="str">
            <v>40.05.26</v>
          </cell>
          <cell r="M12" t="str">
            <v>                       60歲26</v>
          </cell>
        </row>
        <row r="13">
          <cell r="A13">
            <v>6</v>
          </cell>
          <cell r="B13" t="str">
            <v>王松村</v>
          </cell>
          <cell r="C13" t="str">
            <v>台南市</v>
          </cell>
          <cell r="D13" t="str">
            <v>43.09.28</v>
          </cell>
          <cell r="E13" t="str">
            <v>       60歲1          60歲1</v>
          </cell>
          <cell r="G13" t="str">
            <v>黃世華</v>
          </cell>
          <cell r="H13" t="str">
            <v>台南市</v>
          </cell>
          <cell r="I13" t="str">
            <v>39.11.30</v>
          </cell>
        </row>
        <row r="14">
          <cell r="A14">
            <v>7</v>
          </cell>
          <cell r="B14" t="str">
            <v>林志榮</v>
          </cell>
          <cell r="C14" t="str">
            <v>台南市</v>
          </cell>
          <cell r="D14" t="str">
            <v>44.03.06</v>
          </cell>
          <cell r="E14" t="str">
            <v>                      60歲16</v>
          </cell>
          <cell r="G14" t="str">
            <v>陳禮成</v>
          </cell>
          <cell r="H14" t="str">
            <v>台北市</v>
          </cell>
          <cell r="I14" t="str">
            <v>44.09.10</v>
          </cell>
        </row>
        <row r="15">
          <cell r="A15">
            <v>8</v>
          </cell>
          <cell r="B15" t="str">
            <v>簡春生</v>
          </cell>
          <cell r="C15" t="str">
            <v>高雄市</v>
          </cell>
          <cell r="D15" t="str">
            <v>42年次</v>
          </cell>
          <cell r="E15" t="str">
            <v>                      60歲16</v>
          </cell>
          <cell r="G15" t="str">
            <v>孫盛展</v>
          </cell>
          <cell r="H15" t="str">
            <v>高雄市</v>
          </cell>
          <cell r="I15" t="str">
            <v>43年次</v>
          </cell>
        </row>
        <row r="16">
          <cell r="A16">
            <v>9</v>
          </cell>
          <cell r="B16" t="str">
            <v>劉陞權</v>
          </cell>
          <cell r="C16" t="str">
            <v>台中市</v>
          </cell>
          <cell r="D16" t="str">
            <v>43.02.28</v>
          </cell>
          <cell r="G16" t="str">
            <v>詹行愨</v>
          </cell>
          <cell r="H16" t="str">
            <v>台中市</v>
          </cell>
          <cell r="I16" t="str">
            <v>45.08.19</v>
          </cell>
          <cell r="M16" t="str">
            <v>                       60歲26</v>
          </cell>
        </row>
        <row r="17">
          <cell r="A17">
            <v>10</v>
          </cell>
          <cell r="B17" t="str">
            <v>陳明亮</v>
          </cell>
          <cell r="C17" t="str">
            <v>苗栗縣</v>
          </cell>
          <cell r="D17" t="str">
            <v>39.12.20</v>
          </cell>
          <cell r="E17" t="str">
            <v>        65歲3         65歲4</v>
          </cell>
          <cell r="G17" t="str">
            <v>詹文卿</v>
          </cell>
          <cell r="H17" t="str">
            <v>台中市</v>
          </cell>
          <cell r="I17" t="str">
            <v>43.09.21</v>
          </cell>
          <cell r="M17" t="str">
            <v>                       60歲26</v>
          </cell>
        </row>
        <row r="18">
          <cell r="A18">
            <v>11</v>
          </cell>
          <cell r="B18" t="str">
            <v>張天和</v>
          </cell>
          <cell r="C18" t="str">
            <v>台中市</v>
          </cell>
          <cell r="D18" t="str">
            <v>44.08.27</v>
          </cell>
          <cell r="E18" t="str">
            <v>                  55歲17、 60歲26</v>
          </cell>
          <cell r="G18" t="str">
            <v>盧天龍</v>
          </cell>
          <cell r="H18" t="str">
            <v>台中市</v>
          </cell>
          <cell r="I18" t="str">
            <v>45.12.01</v>
          </cell>
        </row>
        <row r="19">
          <cell r="A19">
            <v>12</v>
          </cell>
          <cell r="B19" t="str">
            <v>欉啟性</v>
          </cell>
          <cell r="C19" t="str">
            <v>南投縣</v>
          </cell>
          <cell r="D19" t="str">
            <v>41.11.13</v>
          </cell>
          <cell r="E19" t="str">
            <v>                      60歲26</v>
          </cell>
          <cell r="G19" t="str">
            <v>陳茂德</v>
          </cell>
          <cell r="H19" t="str">
            <v>南投縣</v>
          </cell>
          <cell r="I19" t="str">
            <v>45.05.05</v>
          </cell>
        </row>
        <row r="20">
          <cell r="A20">
            <v>13</v>
          </cell>
          <cell r="B20" t="str">
            <v>黃禎宏</v>
          </cell>
          <cell r="C20" t="str">
            <v>新竹市</v>
          </cell>
          <cell r="D20" t="str">
            <v>45.09.25</v>
          </cell>
          <cell r="E20" t="str">
            <v>                      55歲17</v>
          </cell>
          <cell r="G20" t="str">
            <v>林玹鋒</v>
          </cell>
          <cell r="H20" t="str">
            <v>新竹市</v>
          </cell>
          <cell r="I20" t="str">
            <v>45.01.15</v>
          </cell>
        </row>
        <row r="21">
          <cell r="A21">
            <v>14</v>
          </cell>
          <cell r="B21" t="str">
            <v>黃木權</v>
          </cell>
          <cell r="C21" t="str">
            <v>台中市</v>
          </cell>
          <cell r="D21" t="str">
            <v>39.05.02</v>
          </cell>
          <cell r="E21" t="str">
            <v>                      65歲14</v>
          </cell>
          <cell r="G21" t="str">
            <v>沈天保</v>
          </cell>
          <cell r="H21" t="str">
            <v>台中市</v>
          </cell>
          <cell r="I21" t="str">
            <v>41.02.25</v>
          </cell>
        </row>
        <row r="22">
          <cell r="A22">
            <v>15</v>
          </cell>
          <cell r="B22" t="str">
            <v>黃明熙</v>
          </cell>
          <cell r="C22" t="str">
            <v>彰化市</v>
          </cell>
          <cell r="D22" t="str">
            <v>44.05.06</v>
          </cell>
          <cell r="G22" t="str">
            <v>蔡坤林</v>
          </cell>
          <cell r="H22" t="str">
            <v>彰化市</v>
          </cell>
          <cell r="I22" t="str">
            <v>42.10.20</v>
          </cell>
        </row>
        <row r="23">
          <cell r="A23">
            <v>16</v>
          </cell>
          <cell r="B23" t="str">
            <v>楊期忠</v>
          </cell>
          <cell r="C23" t="str">
            <v>台中市</v>
          </cell>
          <cell r="D23" t="str">
            <v>43.04.07</v>
          </cell>
          <cell r="G23" t="str">
            <v>黃瑞池</v>
          </cell>
          <cell r="H23" t="str">
            <v>台中市</v>
          </cell>
          <cell r="I23" t="str">
            <v>45.05.20</v>
          </cell>
        </row>
        <row r="24">
          <cell r="A24">
            <v>17</v>
          </cell>
          <cell r="B24" t="str">
            <v>楊文峯</v>
          </cell>
          <cell r="C24" t="str">
            <v>台北市</v>
          </cell>
          <cell r="D24" t="str">
            <v>45.11.21</v>
          </cell>
          <cell r="G24" t="str">
            <v>黃慧銘</v>
          </cell>
          <cell r="H24" t="str">
            <v>台北市</v>
          </cell>
          <cell r="I24" t="str">
            <v>42.03.30</v>
          </cell>
        </row>
        <row r="25">
          <cell r="A25">
            <v>18</v>
          </cell>
          <cell r="B25" t="str">
            <v>奚義華</v>
          </cell>
          <cell r="C25" t="str">
            <v>台中市</v>
          </cell>
          <cell r="D25" t="str">
            <v>44.01.10</v>
          </cell>
          <cell r="G25" t="str">
            <v>林香筍</v>
          </cell>
          <cell r="H25" t="str">
            <v>台中市</v>
          </cell>
          <cell r="I25" t="str">
            <v>45.01.10</v>
          </cell>
        </row>
        <row r="26">
          <cell r="A26">
            <v>19</v>
          </cell>
          <cell r="B26" t="str">
            <v>楊哲民</v>
          </cell>
          <cell r="C26" t="str">
            <v>台中市</v>
          </cell>
          <cell r="D26" t="str">
            <v>39.10.22</v>
          </cell>
          <cell r="G26" t="str">
            <v>傅進郎</v>
          </cell>
          <cell r="H26" t="str">
            <v>台中市</v>
          </cell>
          <cell r="I26" t="str">
            <v>42.11.08</v>
          </cell>
        </row>
        <row r="27">
          <cell r="A27">
            <v>20</v>
          </cell>
          <cell r="B27" t="str">
            <v>李友恭</v>
          </cell>
          <cell r="C27" t="str">
            <v>台中市</v>
          </cell>
          <cell r="D27" t="str">
            <v>42.01.22</v>
          </cell>
          <cell r="G27" t="str">
            <v>陳裕雄</v>
          </cell>
          <cell r="H27" t="str">
            <v>台中市</v>
          </cell>
          <cell r="I27" t="str">
            <v>45.12.17</v>
          </cell>
        </row>
        <row r="28">
          <cell r="A28">
            <v>21</v>
          </cell>
          <cell r="B28" t="str">
            <v>王興科</v>
          </cell>
          <cell r="C28" t="str">
            <v>桃園市</v>
          </cell>
          <cell r="D28" t="str">
            <v>42.09.10</v>
          </cell>
          <cell r="G28" t="str">
            <v>李玉海</v>
          </cell>
          <cell r="H28" t="str">
            <v>桃園市</v>
          </cell>
          <cell r="I28" t="str">
            <v>44.10.14</v>
          </cell>
        </row>
        <row r="29">
          <cell r="A29">
            <v>22</v>
          </cell>
          <cell r="B29" t="str">
            <v>劉建民</v>
          </cell>
          <cell r="C29" t="str">
            <v>苗栗市</v>
          </cell>
          <cell r="D29" t="str">
            <v>41.04.25</v>
          </cell>
          <cell r="G29" t="str">
            <v>顏德隆</v>
          </cell>
          <cell r="H29" t="str">
            <v>苗栗市</v>
          </cell>
          <cell r="I29" t="str">
            <v>35.08.24</v>
          </cell>
          <cell r="M29" t="str">
            <v>        65歲3       65歲9、70歲12</v>
          </cell>
        </row>
        <row r="30">
          <cell r="A30">
            <v>23</v>
          </cell>
          <cell r="B30" t="str">
            <v>石家璧</v>
          </cell>
          <cell r="C30" t="str">
            <v>台中市</v>
          </cell>
          <cell r="D30" t="str">
            <v>45.10.21</v>
          </cell>
          <cell r="G30" t="str">
            <v>曾國珍</v>
          </cell>
          <cell r="H30" t="str">
            <v>台中市</v>
          </cell>
          <cell r="I30" t="str">
            <v>45.03.31</v>
          </cell>
        </row>
        <row r="31">
          <cell r="A31">
            <v>24</v>
          </cell>
          <cell r="B31" t="str">
            <v>陳虎明</v>
          </cell>
          <cell r="C31" t="str">
            <v>台中市</v>
          </cell>
          <cell r="D31" t="str">
            <v>41.10.03</v>
          </cell>
          <cell r="G31" t="str">
            <v>洪進祿</v>
          </cell>
          <cell r="H31" t="str">
            <v>台中市</v>
          </cell>
          <cell r="I31" t="str">
            <v>45.10.25</v>
          </cell>
        </row>
        <row r="32">
          <cell r="A32">
            <v>25</v>
          </cell>
          <cell r="B32" t="str">
            <v>彭明章</v>
          </cell>
          <cell r="C32" t="str">
            <v>台中市</v>
          </cell>
          <cell r="D32" t="str">
            <v>44.XX.XX</v>
          </cell>
          <cell r="G32" t="str">
            <v>廖威鎮</v>
          </cell>
          <cell r="H32" t="str">
            <v>台中市</v>
          </cell>
          <cell r="I32" t="str">
            <v>42.XX.XX</v>
          </cell>
        </row>
        <row r="33">
          <cell r="A33">
            <v>26</v>
          </cell>
          <cell r="B33" t="str">
            <v>林斯穎</v>
          </cell>
          <cell r="C33" t="str">
            <v>台中市</v>
          </cell>
          <cell r="D33" t="str">
            <v>42.06.19</v>
          </cell>
          <cell r="G33" t="str">
            <v>張清雲</v>
          </cell>
          <cell r="H33" t="str">
            <v>台中市</v>
          </cell>
          <cell r="I33" t="str">
            <v>45.06.01</v>
          </cell>
        </row>
        <row r="34">
          <cell r="A34">
            <v>27</v>
          </cell>
          <cell r="B34" t="str">
            <v>黃博恩</v>
          </cell>
          <cell r="C34" t="str">
            <v>嘉義市</v>
          </cell>
          <cell r="D34" t="str">
            <v>44.12.05</v>
          </cell>
          <cell r="G34" t="str">
            <v>葉展雄</v>
          </cell>
          <cell r="H34" t="str">
            <v>嘉義市</v>
          </cell>
          <cell r="I34" t="str">
            <v>43.05.31</v>
          </cell>
        </row>
        <row r="35">
          <cell r="A35">
            <v>28</v>
          </cell>
          <cell r="B35" t="str">
            <v>劉兆平</v>
          </cell>
          <cell r="C35" t="str">
            <v>苗栗縣</v>
          </cell>
          <cell r="D35" t="str">
            <v>44.04.21</v>
          </cell>
          <cell r="G35" t="str">
            <v>李忠華</v>
          </cell>
          <cell r="H35" t="str">
            <v>苗栗縣</v>
          </cell>
          <cell r="I35" t="str">
            <v>45.03.25</v>
          </cell>
        </row>
        <row r="36">
          <cell r="A36">
            <v>29</v>
          </cell>
          <cell r="B36" t="str">
            <v>魏和昭</v>
          </cell>
          <cell r="C36" t="str">
            <v>台中市</v>
          </cell>
          <cell r="D36" t="str">
            <v>41.07.14</v>
          </cell>
          <cell r="G36" t="str">
            <v>呂柏瑩</v>
          </cell>
          <cell r="H36" t="str">
            <v>台中市</v>
          </cell>
          <cell r="I36" t="str">
            <v>42.03.17</v>
          </cell>
        </row>
        <row r="37">
          <cell r="A37">
            <v>30</v>
          </cell>
          <cell r="B37" t="str">
            <v>李自明</v>
          </cell>
          <cell r="C37" t="str">
            <v>台北市</v>
          </cell>
          <cell r="D37" t="str">
            <v>45.03.01</v>
          </cell>
          <cell r="G37" t="str">
            <v>張世群</v>
          </cell>
          <cell r="H37" t="str">
            <v>台北市</v>
          </cell>
          <cell r="I37" t="str">
            <v>42.11.21</v>
          </cell>
        </row>
        <row r="38">
          <cell r="A38">
            <v>31</v>
          </cell>
          <cell r="Q38" t="str">
            <v/>
          </cell>
          <cell r="R38" t="str">
            <v/>
          </cell>
          <cell r="U38">
            <v>0</v>
          </cell>
        </row>
        <row r="39">
          <cell r="A39">
            <v>32</v>
          </cell>
          <cell r="Q39" t="str">
            <v/>
          </cell>
          <cell r="R39" t="str">
            <v/>
          </cell>
          <cell r="U39">
            <v>0</v>
          </cell>
        </row>
      </sheetData>
      <sheetData sheetId="4">
        <row r="7">
          <cell r="A7" t="str">
            <v>Line</v>
          </cell>
          <cell r="B7" t="str">
            <v>姓名</v>
          </cell>
          <cell r="C7" t="str">
            <v>縣市</v>
          </cell>
          <cell r="D7" t="str">
            <v>出生日期</v>
          </cell>
          <cell r="E7" t="str">
            <v>104年宏凱盃   全國壯排</v>
          </cell>
          <cell r="G7" t="str">
            <v>姓名</v>
          </cell>
          <cell r="H7" t="str">
            <v>縣市</v>
          </cell>
          <cell r="I7" t="str">
            <v>出生日期</v>
          </cell>
          <cell r="M7" t="str">
            <v>104年宏凱盃   全國壯排</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柏玲玲</v>
          </cell>
          <cell r="C8" t="str">
            <v>高雄市</v>
          </cell>
          <cell r="D8" t="str">
            <v>41年</v>
          </cell>
          <cell r="E8" t="str">
            <v>                      60歲1</v>
          </cell>
          <cell r="G8" t="str">
            <v>楊麗珠</v>
          </cell>
          <cell r="H8" t="str">
            <v>高雄市</v>
          </cell>
          <cell r="I8" t="str">
            <v>41年前</v>
          </cell>
          <cell r="M8" t="str">
            <v>                      60歲1</v>
          </cell>
        </row>
        <row r="9">
          <cell r="A9">
            <v>2</v>
          </cell>
          <cell r="B9" t="str">
            <v>李淑娥</v>
          </cell>
          <cell r="C9" t="str">
            <v>台北市</v>
          </cell>
          <cell r="D9" t="str">
            <v>35.04.04</v>
          </cell>
          <cell r="E9" t="str">
            <v>(請與楊金善錯開) 60歲1</v>
          </cell>
          <cell r="G9" t="str">
            <v>林春美</v>
          </cell>
          <cell r="H9" t="str">
            <v>新北市</v>
          </cell>
          <cell r="I9" t="str">
            <v>35.02.10</v>
          </cell>
          <cell r="M9" t="str">
            <v>                      60歲1</v>
          </cell>
        </row>
        <row r="10">
          <cell r="A10">
            <v>3</v>
          </cell>
          <cell r="B10" t="str">
            <v>楊金善</v>
          </cell>
          <cell r="C10" t="str">
            <v>桃園市</v>
          </cell>
          <cell r="D10" t="str">
            <v>45年10月</v>
          </cell>
          <cell r="E10" t="str">
            <v>        55歲1     55歲1、60歲5</v>
          </cell>
          <cell r="G10" t="str">
            <v>王月嬌</v>
          </cell>
          <cell r="H10" t="str">
            <v>桃園市</v>
          </cell>
          <cell r="I10" t="str">
            <v>44年8月</v>
          </cell>
          <cell r="M10" t="str">
            <v>         55歲1     55歲1、60歲5</v>
          </cell>
        </row>
        <row r="11">
          <cell r="A11">
            <v>4</v>
          </cell>
          <cell r="B11" t="str">
            <v>謝素蕊</v>
          </cell>
          <cell r="C11" t="str">
            <v>台中市</v>
          </cell>
          <cell r="D11" t="str">
            <v>43.07.15</v>
          </cell>
          <cell r="E11" t="str">
            <v>        55歲2         55歲5</v>
          </cell>
          <cell r="G11" t="str">
            <v>陳麗玉</v>
          </cell>
          <cell r="H11" t="str">
            <v>台中市</v>
          </cell>
          <cell r="I11" t="str">
            <v>43.02.21</v>
          </cell>
        </row>
        <row r="12">
          <cell r="A12">
            <v>5</v>
          </cell>
          <cell r="B12" t="str">
            <v>劉桂梅</v>
          </cell>
          <cell r="C12" t="str">
            <v>新北市</v>
          </cell>
          <cell r="D12" t="str">
            <v>42.01.02</v>
          </cell>
          <cell r="G12" t="str">
            <v>賴月琴</v>
          </cell>
          <cell r="H12" t="str">
            <v>新北市</v>
          </cell>
          <cell r="I12" t="str">
            <v>43.12.15</v>
          </cell>
        </row>
        <row r="13">
          <cell r="A13">
            <v>6</v>
          </cell>
          <cell r="B13" t="str">
            <v> </v>
          </cell>
        </row>
        <row r="14">
          <cell r="A14">
            <v>7</v>
          </cell>
        </row>
        <row r="15">
          <cell r="A15">
            <v>8</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男單65"/>
      <sheetName val="男雙65"/>
      <sheetName val="女單65"/>
      <sheetName val="男單65 (32籤)"/>
      <sheetName val="男雙65 (16籤)"/>
    </sheetNames>
    <sheetDataSet>
      <sheetData sheetId="2">
        <row r="7">
          <cell r="A7" t="str">
            <v>Line</v>
          </cell>
          <cell r="B7" t="str">
            <v>姓名</v>
          </cell>
          <cell r="C7" t="str">
            <v>縣市</v>
          </cell>
          <cell r="D7" t="str">
            <v>出生日期</v>
          </cell>
          <cell r="E7" t="str">
            <v>104年宏凱盃   全國壯排</v>
          </cell>
          <cell r="G7" t="str">
            <v>姓名</v>
          </cell>
          <cell r="H7" t="str">
            <v>縣市</v>
          </cell>
          <cell r="I7" t="str">
            <v>出生日期</v>
          </cell>
          <cell r="M7" t="str">
            <v>104年宏凱盃   全國壯排</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劉雲忠</v>
          </cell>
          <cell r="C8" t="str">
            <v>高雄市</v>
          </cell>
          <cell r="D8" t="str">
            <v>36.05.01</v>
          </cell>
          <cell r="E8" t="str">
            <v>        65歲2          65歲4</v>
          </cell>
          <cell r="G8" t="str">
            <v>倪滿銘</v>
          </cell>
          <cell r="H8" t="str">
            <v>高雄市</v>
          </cell>
          <cell r="I8" t="str">
            <v>37.11.17</v>
          </cell>
          <cell r="M8" t="str">
            <v>       65歲2           65歲4</v>
          </cell>
        </row>
        <row r="9">
          <cell r="A9">
            <v>2</v>
          </cell>
          <cell r="B9" t="str">
            <v>王國衍</v>
          </cell>
          <cell r="C9" t="str">
            <v>台中市</v>
          </cell>
          <cell r="D9" t="str">
            <v>40.01.02</v>
          </cell>
          <cell r="E9" t="str">
            <v>        60歲2      60歲9、65歲9</v>
          </cell>
          <cell r="G9" t="str">
            <v>黃建賓</v>
          </cell>
          <cell r="H9" t="str">
            <v>台中市</v>
          </cell>
          <cell r="I9" t="str">
            <v>39.08.18</v>
          </cell>
          <cell r="M9" t="str">
            <v>       65歲3           65歲2</v>
          </cell>
        </row>
        <row r="10">
          <cell r="A10">
            <v>3</v>
          </cell>
          <cell r="B10" t="str">
            <v>中村秀明</v>
          </cell>
          <cell r="C10" t="str">
            <v>台中市</v>
          </cell>
          <cell r="D10" t="str">
            <v>39.05.27</v>
          </cell>
          <cell r="E10" t="str">
            <v>                       65歲14</v>
          </cell>
          <cell r="G10" t="str">
            <v>胡昌智</v>
          </cell>
          <cell r="H10" t="str">
            <v>台中市</v>
          </cell>
          <cell r="I10" t="str">
            <v>37.12.10</v>
          </cell>
          <cell r="M10" t="str">
            <v>                       65歲14</v>
          </cell>
        </row>
        <row r="11">
          <cell r="A11">
            <v>4</v>
          </cell>
          <cell r="B11" t="str">
            <v>楊明順</v>
          </cell>
          <cell r="C11" t="str">
            <v>高雄市</v>
          </cell>
          <cell r="D11" t="str">
            <v>40.12.18</v>
          </cell>
          <cell r="G11" t="str">
            <v>李良順</v>
          </cell>
          <cell r="H11" t="str">
            <v>高雄市</v>
          </cell>
          <cell r="I11" t="str">
            <v>37.01.20</v>
          </cell>
          <cell r="M11" t="str">
            <v>       65歲1           65歲3</v>
          </cell>
        </row>
        <row r="12">
          <cell r="A12">
            <v>5</v>
          </cell>
          <cell r="B12" t="str">
            <v>蘇錦堂</v>
          </cell>
          <cell r="C12" t="str">
            <v>台中市</v>
          </cell>
          <cell r="D12" t="str">
            <v>40.06.05</v>
          </cell>
          <cell r="E12" t="str">
            <v>                   60歲16、65歲4</v>
          </cell>
          <cell r="G12" t="str">
            <v>黃志正</v>
          </cell>
          <cell r="H12" t="str">
            <v>台中市</v>
          </cell>
          <cell r="I12" t="str">
            <v>40.06.01</v>
          </cell>
        </row>
        <row r="13">
          <cell r="A13">
            <v>6</v>
          </cell>
          <cell r="B13" t="str">
            <v>葉錦祥</v>
          </cell>
          <cell r="C13" t="str">
            <v>高雄市</v>
          </cell>
          <cell r="D13" t="str">
            <v>40.11.XX</v>
          </cell>
          <cell r="E13" t="str">
            <v>                   60歲26、65歲4</v>
          </cell>
          <cell r="G13" t="str">
            <v>賴波章</v>
          </cell>
          <cell r="H13" t="str">
            <v>高雄市</v>
          </cell>
          <cell r="I13" t="str">
            <v>39.11.XX</v>
          </cell>
        </row>
        <row r="14">
          <cell r="A14">
            <v>7</v>
          </cell>
          <cell r="B14" t="str">
            <v>陳四平</v>
          </cell>
          <cell r="C14" t="str">
            <v>台中市</v>
          </cell>
          <cell r="D14" t="str">
            <v>38.10.31</v>
          </cell>
          <cell r="E14" t="str">
            <v>                       65歲9</v>
          </cell>
          <cell r="G14" t="str">
            <v>李門騫</v>
          </cell>
          <cell r="H14" t="str">
            <v>台中市</v>
          </cell>
          <cell r="I14" t="str">
            <v>37.08.25</v>
          </cell>
        </row>
        <row r="15">
          <cell r="A15">
            <v>8</v>
          </cell>
          <cell r="B15" t="str">
            <v>李孟賢</v>
          </cell>
          <cell r="C15" t="str">
            <v>高雄市</v>
          </cell>
          <cell r="D15" t="str">
            <v>39.11.01</v>
          </cell>
          <cell r="E15" t="str">
            <v>                       65歲14</v>
          </cell>
          <cell r="G15" t="str">
            <v>康文守</v>
          </cell>
          <cell r="H15" t="str">
            <v>高雄市</v>
          </cell>
          <cell r="I15" t="str">
            <v>40.02.21</v>
          </cell>
        </row>
        <row r="16">
          <cell r="A16">
            <v>9</v>
          </cell>
          <cell r="B16" t="str">
            <v>黃瑞添</v>
          </cell>
          <cell r="C16" t="str">
            <v>南投縣</v>
          </cell>
          <cell r="D16" t="str">
            <v>40.04.16</v>
          </cell>
          <cell r="E16" t="str">
            <v>                       60歲26</v>
          </cell>
          <cell r="G16" t="str">
            <v>謝德亮</v>
          </cell>
          <cell r="H16" t="str">
            <v>南投縣</v>
          </cell>
          <cell r="I16" t="str">
            <v>36.09.15</v>
          </cell>
        </row>
        <row r="17">
          <cell r="A17">
            <v>10</v>
          </cell>
          <cell r="B17" t="str">
            <v>官萬豪</v>
          </cell>
          <cell r="C17" t="str">
            <v>台中市</v>
          </cell>
          <cell r="D17" t="str">
            <v>37.01.01</v>
          </cell>
          <cell r="G17" t="str">
            <v>張裕源</v>
          </cell>
          <cell r="H17" t="str">
            <v>台中市</v>
          </cell>
          <cell r="I17" t="str">
            <v>40.10.21</v>
          </cell>
          <cell r="M17" t="str">
            <v>                       60歲26</v>
          </cell>
        </row>
        <row r="18">
          <cell r="A18">
            <v>11</v>
          </cell>
          <cell r="B18" t="str">
            <v>楊國昌</v>
          </cell>
          <cell r="C18" t="str">
            <v>新竹市</v>
          </cell>
          <cell r="D18" t="str">
            <v>36.10.10</v>
          </cell>
          <cell r="G18" t="str">
            <v>張萬富</v>
          </cell>
          <cell r="H18" t="str">
            <v>新竹市</v>
          </cell>
          <cell r="I18" t="str">
            <v>35.02.16</v>
          </cell>
        </row>
        <row r="19">
          <cell r="A19">
            <v>12</v>
          </cell>
          <cell r="B19" t="str">
            <v>蔣聯鎔</v>
          </cell>
          <cell r="C19" t="str">
            <v>台北市</v>
          </cell>
          <cell r="D19" t="str">
            <v>40.11.15</v>
          </cell>
          <cell r="G19" t="str">
            <v>戴靖華</v>
          </cell>
          <cell r="H19" t="str">
            <v>台北市</v>
          </cell>
          <cell r="I19" t="str">
            <v>40.10.02</v>
          </cell>
        </row>
        <row r="20">
          <cell r="A20">
            <v>13</v>
          </cell>
          <cell r="B20" t="str">
            <v>姜林明</v>
          </cell>
          <cell r="C20" t="str">
            <v>台中市</v>
          </cell>
          <cell r="D20" t="str">
            <v>37.12.18</v>
          </cell>
          <cell r="G20" t="str">
            <v>謝春發</v>
          </cell>
          <cell r="H20" t="str">
            <v>台中市</v>
          </cell>
          <cell r="I20" t="str">
            <v>40.11.13</v>
          </cell>
        </row>
        <row r="21">
          <cell r="A21">
            <v>14</v>
          </cell>
          <cell r="B21" t="str">
            <v>廖柏宗</v>
          </cell>
          <cell r="C21" t="str">
            <v>台中市</v>
          </cell>
          <cell r="D21" t="str">
            <v>40.12.16</v>
          </cell>
          <cell r="G21" t="str">
            <v>王合法</v>
          </cell>
          <cell r="H21" t="str">
            <v>台中市</v>
          </cell>
          <cell r="I21" t="str">
            <v>39.11.24</v>
          </cell>
        </row>
        <row r="22">
          <cell r="A22">
            <v>15</v>
          </cell>
          <cell r="B22" t="str">
            <v>洪金龍</v>
          </cell>
          <cell r="C22" t="str">
            <v>台中市</v>
          </cell>
          <cell r="D22" t="str">
            <v>37.01.10</v>
          </cell>
          <cell r="G22" t="str">
            <v>林信禮</v>
          </cell>
          <cell r="H22" t="str">
            <v>台中市</v>
          </cell>
          <cell r="I22" t="str">
            <v>40.06.10</v>
          </cell>
        </row>
        <row r="23">
          <cell r="A23">
            <v>16</v>
          </cell>
          <cell r="B23" t="str">
            <v>蘇松根</v>
          </cell>
          <cell r="C23" t="str">
            <v>雲林縣</v>
          </cell>
          <cell r="D23" t="str">
            <v>39.07.06</v>
          </cell>
          <cell r="G23" t="str">
            <v>柯太汕</v>
          </cell>
          <cell r="H23" t="str">
            <v>雲林縣</v>
          </cell>
          <cell r="I23" t="str">
            <v>40.10.10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 SetUp"/>
      <sheetName val="男單70"/>
      <sheetName val="男雙70"/>
      <sheetName val="男單70 (16籤)"/>
      <sheetName val="男雙70 (16籤)"/>
    </sheetNames>
    <sheetDataSet>
      <sheetData sheetId="2">
        <row r="7">
          <cell r="A7" t="str">
            <v>Line</v>
          </cell>
          <cell r="B7" t="str">
            <v>姓名</v>
          </cell>
          <cell r="C7" t="str">
            <v>縣市</v>
          </cell>
          <cell r="D7" t="str">
            <v>出生日期</v>
          </cell>
          <cell r="E7" t="str">
            <v>104年宏凱盃   全國壯排</v>
          </cell>
          <cell r="G7" t="str">
            <v>姓名</v>
          </cell>
          <cell r="H7" t="str">
            <v>縣市</v>
          </cell>
          <cell r="I7" t="str">
            <v>出生日期</v>
          </cell>
          <cell r="M7" t="str">
            <v>104年宏凱盃   全國壯排</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陳瑾生</v>
          </cell>
          <cell r="C8" t="str">
            <v>新竹市</v>
          </cell>
          <cell r="D8" t="str">
            <v>33.05.13</v>
          </cell>
          <cell r="E8" t="str">
            <v>       70歲2       70歲1</v>
          </cell>
          <cell r="G8" t="str">
            <v>彭文德</v>
          </cell>
          <cell r="H8" t="str">
            <v>新竹市</v>
          </cell>
          <cell r="I8" t="str">
            <v>33.11.23</v>
          </cell>
          <cell r="M8" t="str">
            <v>      70歲2        70歲4</v>
          </cell>
        </row>
        <row r="9">
          <cell r="A9">
            <v>2</v>
          </cell>
          <cell r="B9" t="str">
            <v>陳守德</v>
          </cell>
          <cell r="C9" t="str">
            <v>台北市</v>
          </cell>
          <cell r="D9" t="str">
            <v>33.03.29</v>
          </cell>
          <cell r="E9" t="str">
            <v>       70歲3       70歲6</v>
          </cell>
          <cell r="G9" t="str">
            <v>洪健次</v>
          </cell>
          <cell r="H9" t="str">
            <v>台北市</v>
          </cell>
          <cell r="I9" t="str">
            <v>31.01.10</v>
          </cell>
          <cell r="M9" t="str">
            <v>      70歲3        70歲6</v>
          </cell>
        </row>
        <row r="10">
          <cell r="A10">
            <v>3</v>
          </cell>
          <cell r="B10" t="str">
            <v>阮文雄</v>
          </cell>
          <cell r="C10" t="str">
            <v>南投縣</v>
          </cell>
          <cell r="D10" t="str">
            <v>29.10.26</v>
          </cell>
          <cell r="E10" t="str">
            <v>       70歲3       70歲6</v>
          </cell>
          <cell r="G10" t="str">
            <v>林孝祐</v>
          </cell>
          <cell r="H10" t="str">
            <v>南投縣</v>
          </cell>
          <cell r="I10" t="str">
            <v>32.08.25</v>
          </cell>
          <cell r="M10" t="str">
            <v>      70歲3        70歲6</v>
          </cell>
        </row>
        <row r="11">
          <cell r="A11">
            <v>4</v>
          </cell>
          <cell r="B11" t="str">
            <v>莊金安</v>
          </cell>
          <cell r="C11" t="str">
            <v>埔里鎮</v>
          </cell>
          <cell r="D11" t="str">
            <v>31.01.07</v>
          </cell>
          <cell r="E11" t="str">
            <v>                   70歲6</v>
          </cell>
          <cell r="G11" t="str">
            <v>郭文深</v>
          </cell>
          <cell r="H11" t="str">
            <v>埔里鎮</v>
          </cell>
          <cell r="I11" t="str">
            <v>35.11.10</v>
          </cell>
          <cell r="M11" t="str">
            <v>                   70歲6</v>
          </cell>
        </row>
        <row r="12">
          <cell r="A12">
            <v>5</v>
          </cell>
          <cell r="B12" t="str">
            <v>江宏凱</v>
          </cell>
          <cell r="C12" t="str">
            <v>台中市</v>
          </cell>
          <cell r="D12" t="str">
            <v>32.01.01</v>
          </cell>
          <cell r="E12" t="str">
            <v>                   70歲12</v>
          </cell>
          <cell r="G12" t="str">
            <v>傅景志</v>
          </cell>
          <cell r="H12" t="str">
            <v>高雄市</v>
          </cell>
          <cell r="I12" t="str">
            <v>32.05.12</v>
          </cell>
          <cell r="M12" t="str">
            <v>      70歲1        70歲2</v>
          </cell>
        </row>
        <row r="13">
          <cell r="A13">
            <v>6</v>
          </cell>
          <cell r="B13" t="str">
            <v>施火榮</v>
          </cell>
          <cell r="C13" t="str">
            <v>台中市</v>
          </cell>
          <cell r="D13" t="str">
            <v>31.01.30</v>
          </cell>
          <cell r="E13" t="str">
            <v>                   70歲12</v>
          </cell>
          <cell r="G13" t="str">
            <v>劉中亮</v>
          </cell>
          <cell r="H13" t="str">
            <v>台中市</v>
          </cell>
          <cell r="I13" t="str">
            <v>34.10.24</v>
          </cell>
          <cell r="M13" t="str">
            <v>                   70歲12</v>
          </cell>
        </row>
        <row r="14">
          <cell r="A14">
            <v>7</v>
          </cell>
          <cell r="B14" t="str">
            <v>莊奎文</v>
          </cell>
          <cell r="C14" t="str">
            <v>台中市</v>
          </cell>
          <cell r="D14" t="str">
            <v>33.11.26</v>
          </cell>
          <cell r="E14" t="str">
            <v>                   65歲14</v>
          </cell>
          <cell r="G14" t="str">
            <v>曾紹勳</v>
          </cell>
          <cell r="H14" t="str">
            <v>彰化縣</v>
          </cell>
          <cell r="I14" t="str">
            <v>31.04.29</v>
          </cell>
        </row>
        <row r="15">
          <cell r="A15">
            <v>8</v>
          </cell>
          <cell r="B15" t="str">
            <v>潘進銓</v>
          </cell>
          <cell r="C15" t="str">
            <v>南投縣</v>
          </cell>
          <cell r="D15" t="str">
            <v>32.04.05</v>
          </cell>
          <cell r="G15" t="str">
            <v>蔡政雄</v>
          </cell>
          <cell r="H15" t="str">
            <v>南投縣</v>
          </cell>
          <cell r="I15" t="str">
            <v>33.08.19</v>
          </cell>
        </row>
        <row r="16">
          <cell r="A16">
            <v>9</v>
          </cell>
          <cell r="B16" t="str">
            <v>鐘武相</v>
          </cell>
          <cell r="C16" t="str">
            <v>台中市</v>
          </cell>
          <cell r="D16" t="str">
            <v>30.10.05</v>
          </cell>
          <cell r="G16" t="str">
            <v>何勇南</v>
          </cell>
          <cell r="H16" t="str">
            <v>台中市</v>
          </cell>
          <cell r="I16" t="str">
            <v>33.01.26</v>
          </cell>
        </row>
        <row r="17">
          <cell r="A17">
            <v>10</v>
          </cell>
          <cell r="B17" t="str">
            <v>楊雲曉</v>
          </cell>
          <cell r="C17" t="str">
            <v>高雄市</v>
          </cell>
          <cell r="D17" t="str">
            <v>32.01.14</v>
          </cell>
          <cell r="G17" t="str">
            <v>黃登科</v>
          </cell>
          <cell r="H17" t="str">
            <v>高雄市</v>
          </cell>
          <cell r="I17" t="str">
            <v>33.12.28</v>
          </cell>
        </row>
        <row r="18">
          <cell r="A18">
            <v>11</v>
          </cell>
          <cell r="B18" t="str">
            <v>范阿浪</v>
          </cell>
          <cell r="C18" t="str">
            <v>桃園市</v>
          </cell>
          <cell r="D18" t="str">
            <v>35.05.25</v>
          </cell>
          <cell r="G18" t="str">
            <v>林永傳</v>
          </cell>
          <cell r="H18" t="str">
            <v>桃園市</v>
          </cell>
          <cell r="I18" t="str">
            <v>35.07.23</v>
          </cell>
        </row>
        <row r="19">
          <cell r="A19">
            <v>12</v>
          </cell>
          <cell r="B19" t="str">
            <v>連炳昭</v>
          </cell>
          <cell r="C19" t="str">
            <v>台北市</v>
          </cell>
          <cell r="D19" t="str">
            <v>29.07.26</v>
          </cell>
          <cell r="G19" t="str">
            <v>吳明山</v>
          </cell>
          <cell r="H19" t="str">
            <v>台北市</v>
          </cell>
          <cell r="I19" t="str">
            <v>32.02.16</v>
          </cell>
        </row>
        <row r="20">
          <cell r="A20">
            <v>13</v>
          </cell>
        </row>
        <row r="21">
          <cell r="A21">
            <v>14</v>
          </cell>
        </row>
        <row r="22">
          <cell r="A22">
            <v>15</v>
          </cell>
        </row>
        <row r="23">
          <cell r="A23">
            <v>16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 SetUp"/>
      <sheetName val="男單75"/>
      <sheetName val="男雙75"/>
      <sheetName val="男單75 (16籤)"/>
      <sheetName val="男雙75 (8籤)、80"/>
    </sheetNames>
    <sheetDataSet>
      <sheetData sheetId="2">
        <row r="7">
          <cell r="A7" t="str">
            <v>Line</v>
          </cell>
          <cell r="B7" t="str">
            <v>姓名</v>
          </cell>
          <cell r="C7" t="str">
            <v>縣市</v>
          </cell>
          <cell r="D7" t="str">
            <v>出生日期</v>
          </cell>
          <cell r="E7" t="str">
            <v>104年宏凱盃   全國壯排</v>
          </cell>
          <cell r="G7" t="str">
            <v>姓名</v>
          </cell>
          <cell r="H7" t="str">
            <v>縣市</v>
          </cell>
          <cell r="I7" t="str">
            <v>出生日期</v>
          </cell>
          <cell r="M7" t="str">
            <v>104年宏凱盃   全國壯排</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張登貴</v>
          </cell>
          <cell r="C8" t="str">
            <v>新北市</v>
          </cell>
          <cell r="D8" t="str">
            <v>29.02.18</v>
          </cell>
          <cell r="E8" t="str">
            <v>                    75歲7</v>
          </cell>
          <cell r="G8" t="str">
            <v>葉三雄</v>
          </cell>
          <cell r="H8" t="str">
            <v>台北市</v>
          </cell>
          <cell r="I8" t="str">
            <v>30.09.15</v>
          </cell>
        </row>
        <row r="9">
          <cell r="A9">
            <v>2</v>
          </cell>
          <cell r="B9" t="str">
            <v>陳松增</v>
          </cell>
          <cell r="C9" t="str">
            <v>台中市</v>
          </cell>
          <cell r="D9" t="str">
            <v>28.10.30</v>
          </cell>
          <cell r="E9" t="str">
            <v>                    70歲12</v>
          </cell>
          <cell r="G9" t="str">
            <v>莊忠政</v>
          </cell>
          <cell r="H9" t="str">
            <v>台中市</v>
          </cell>
          <cell r="I9" t="str">
            <v>30.09.20</v>
          </cell>
          <cell r="M9" t="str">
            <v>                   70歲12</v>
          </cell>
        </row>
        <row r="10">
          <cell r="A10">
            <v>3</v>
          </cell>
          <cell r="B10" t="str">
            <v>湯慶智</v>
          </cell>
          <cell r="C10" t="str">
            <v>苗栗縣</v>
          </cell>
          <cell r="D10" t="str">
            <v>29.02.06</v>
          </cell>
          <cell r="G10" t="str">
            <v>吳盛祝</v>
          </cell>
          <cell r="H10" t="str">
            <v>苗栗縣</v>
          </cell>
          <cell r="I10" t="str">
            <v>28.09.01</v>
          </cell>
        </row>
        <row r="11">
          <cell r="A11">
            <v>4</v>
          </cell>
          <cell r="B11" t="str">
            <v>楊啟明</v>
          </cell>
          <cell r="C11" t="str">
            <v>台中市</v>
          </cell>
          <cell r="D11" t="str">
            <v>30.10.01</v>
          </cell>
          <cell r="G11" t="str">
            <v>陳民治</v>
          </cell>
          <cell r="H11" t="str">
            <v>台中市</v>
          </cell>
          <cell r="I11" t="str">
            <v>29.05.17</v>
          </cell>
        </row>
        <row r="12">
          <cell r="A12">
            <v>5</v>
          </cell>
          <cell r="B12" t="str">
            <v>陳寶條</v>
          </cell>
          <cell r="C12" t="str">
            <v>高雄市</v>
          </cell>
          <cell r="D12" t="str">
            <v>30.02.15</v>
          </cell>
          <cell r="G12" t="str">
            <v>陳清江</v>
          </cell>
          <cell r="H12" t="str">
            <v>台中市</v>
          </cell>
          <cell r="I12" t="str">
            <v>28.08.10</v>
          </cell>
        </row>
        <row r="13">
          <cell r="A13">
            <v>6</v>
          </cell>
          <cell r="B13" t="str">
            <v>蘇耀新</v>
          </cell>
          <cell r="C13" t="str">
            <v>台北市</v>
          </cell>
          <cell r="D13" t="str">
            <v>28.01.25</v>
          </cell>
          <cell r="G13" t="str">
            <v>陳秀英</v>
          </cell>
          <cell r="H13" t="str">
            <v>新北市</v>
          </cell>
          <cell r="I13" t="str">
            <v>26.02.10</v>
          </cell>
        </row>
        <row r="14">
          <cell r="A14">
            <v>7</v>
          </cell>
        </row>
        <row r="15">
          <cell r="A15">
            <v>8</v>
          </cell>
        </row>
        <row r="16">
          <cell r="A16">
            <v>9</v>
          </cell>
        </row>
        <row r="17">
          <cell r="A17">
            <v>10</v>
          </cell>
        </row>
        <row r="18">
          <cell r="A18">
            <v>11</v>
          </cell>
        </row>
        <row r="19">
          <cell r="A19">
            <v>12</v>
          </cell>
        </row>
        <row r="20">
          <cell r="A20">
            <v>13</v>
          </cell>
        </row>
        <row r="21">
          <cell r="A21">
            <v>14</v>
          </cell>
        </row>
        <row r="22">
          <cell r="A22">
            <v>15</v>
          </cell>
        </row>
        <row r="23">
          <cell r="A23">
            <v>16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ek SetUp"/>
      <sheetName val="男單35"/>
      <sheetName val="男雙35"/>
      <sheetName val="女單35"/>
      <sheetName val="女雙35"/>
      <sheetName val="男單35 (32籤)"/>
      <sheetName val="女單35 (8籤)"/>
      <sheetName val="男雙35 (16籤)"/>
      <sheetName val="女雙35 (8籤)"/>
    </sheetNames>
    <sheetDataSet>
      <sheetData sheetId="2">
        <row r="7">
          <cell r="A7" t="str">
            <v>Line</v>
          </cell>
          <cell r="B7" t="str">
            <v>姓名</v>
          </cell>
          <cell r="C7" t="str">
            <v>縣市</v>
          </cell>
          <cell r="D7" t="str">
            <v>出生日期</v>
          </cell>
          <cell r="E7" t="str">
            <v>104年宏凱盃   全國壯排</v>
          </cell>
          <cell r="G7" t="str">
            <v>姓名</v>
          </cell>
          <cell r="H7" t="str">
            <v>縣市</v>
          </cell>
          <cell r="I7" t="str">
            <v>出生日期</v>
          </cell>
          <cell r="M7" t="str">
            <v>104年宏凱盃   全國壯排</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劉子良</v>
          </cell>
          <cell r="C8" t="str">
            <v>台南市</v>
          </cell>
          <cell r="D8" t="str">
            <v>66.12.24</v>
          </cell>
          <cell r="E8" t="str">
            <v>                      35歲4</v>
          </cell>
          <cell r="G8" t="str">
            <v>蔡政翰</v>
          </cell>
          <cell r="H8" t="str">
            <v>台南市</v>
          </cell>
          <cell r="I8" t="str">
            <v>68.03.28</v>
          </cell>
          <cell r="M8" t="str">
            <v>                       35歲4</v>
          </cell>
        </row>
        <row r="9">
          <cell r="A9">
            <v>2</v>
          </cell>
          <cell r="B9" t="str">
            <v>林宏哲</v>
          </cell>
          <cell r="C9" t="str">
            <v>台中市</v>
          </cell>
          <cell r="D9" t="str">
            <v>66.09.30</v>
          </cell>
          <cell r="E9" t="str">
            <v>                      35歲8</v>
          </cell>
          <cell r="G9" t="str">
            <v>羅仁鴻</v>
          </cell>
          <cell r="H9" t="str">
            <v>台中市</v>
          </cell>
          <cell r="I9" t="str">
            <v>69.04.12</v>
          </cell>
          <cell r="M9" t="str">
            <v>                       35歲18</v>
          </cell>
        </row>
        <row r="10">
          <cell r="A10">
            <v>3</v>
          </cell>
          <cell r="B10" t="str">
            <v>劉家豪</v>
          </cell>
          <cell r="C10" t="str">
            <v>台中市</v>
          </cell>
          <cell r="D10" t="str">
            <v>68.04.01</v>
          </cell>
          <cell r="E10" t="str">
            <v>     35歲2            35歲4</v>
          </cell>
          <cell r="G10" t="str">
            <v>陳國輝</v>
          </cell>
          <cell r="H10" t="str">
            <v>台中市</v>
          </cell>
          <cell r="I10" t="str">
            <v>70.03.22</v>
          </cell>
        </row>
        <row r="11">
          <cell r="A11">
            <v>4</v>
          </cell>
          <cell r="B11" t="str">
            <v>蔡永民</v>
          </cell>
          <cell r="C11" t="str">
            <v>台中市</v>
          </cell>
          <cell r="D11" t="str">
            <v>67.XX.XX</v>
          </cell>
          <cell r="E11" t="str">
            <v>                      35歲18</v>
          </cell>
          <cell r="G11" t="str">
            <v>李冠賢</v>
          </cell>
          <cell r="H11" t="str">
            <v>台中市</v>
          </cell>
          <cell r="I11" t="str">
            <v>70.XX.XX</v>
          </cell>
        </row>
        <row r="12">
          <cell r="A12">
            <v>5</v>
          </cell>
          <cell r="B12" t="str">
            <v>洪振傑</v>
          </cell>
          <cell r="C12" t="str">
            <v>台北市</v>
          </cell>
          <cell r="D12" t="str">
            <v>67.11.22</v>
          </cell>
          <cell r="G12" t="str">
            <v>黃仁賢</v>
          </cell>
          <cell r="H12" t="str">
            <v>台北市</v>
          </cell>
          <cell r="I12" t="str">
            <v>70.03.21</v>
          </cell>
        </row>
        <row r="13">
          <cell r="A13">
            <v>6</v>
          </cell>
          <cell r="B13" t="str">
            <v>曾顗瑞</v>
          </cell>
          <cell r="C13" t="str">
            <v>台中市</v>
          </cell>
          <cell r="D13" t="str">
            <v>69.11.04</v>
          </cell>
          <cell r="G13" t="str">
            <v>潘逸帆</v>
          </cell>
          <cell r="H13" t="str">
            <v>台中市</v>
          </cell>
          <cell r="I13" t="str">
            <v>59.07.21</v>
          </cell>
        </row>
        <row r="14">
          <cell r="A14">
            <v>7</v>
          </cell>
          <cell r="B14" t="str">
            <v>江岳峻</v>
          </cell>
          <cell r="C14" t="str">
            <v>台中市</v>
          </cell>
          <cell r="D14" t="str">
            <v>70.03.07</v>
          </cell>
          <cell r="G14" t="str">
            <v>趙展誼</v>
          </cell>
          <cell r="H14" t="str">
            <v>台中市</v>
          </cell>
          <cell r="I14" t="str">
            <v>69.12.18</v>
          </cell>
        </row>
        <row r="15">
          <cell r="A15">
            <v>8</v>
          </cell>
          <cell r="B15" t="str">
            <v>潘瑞鴻</v>
          </cell>
          <cell r="C15" t="str">
            <v>新北市</v>
          </cell>
          <cell r="D15" t="str">
            <v>69.02.29</v>
          </cell>
          <cell r="G15" t="str">
            <v>田邊勇</v>
          </cell>
          <cell r="H15" t="str">
            <v>台南市</v>
          </cell>
          <cell r="I15" t="str">
            <v>62.07.18</v>
          </cell>
        </row>
        <row r="16">
          <cell r="A16">
            <v>9</v>
          </cell>
          <cell r="B16" t="str">
            <v>蔡坤洲</v>
          </cell>
          <cell r="C16" t="str">
            <v>雲林縣</v>
          </cell>
          <cell r="D16" t="str">
            <v>64.07.09</v>
          </cell>
          <cell r="G16" t="str">
            <v>陳烈甫</v>
          </cell>
          <cell r="H16" t="str">
            <v>雲林縣</v>
          </cell>
          <cell r="I16" t="str">
            <v>65.12.13</v>
          </cell>
        </row>
        <row r="17">
          <cell r="A17">
            <v>10</v>
          </cell>
          <cell r="B17" t="str">
            <v>徐高利</v>
          </cell>
          <cell r="C17" t="str">
            <v>台中市</v>
          </cell>
          <cell r="D17" t="str">
            <v>61.03.13</v>
          </cell>
          <cell r="G17" t="str">
            <v>石明潯</v>
          </cell>
          <cell r="H17" t="str">
            <v>台中市</v>
          </cell>
          <cell r="I17" t="str">
            <v>69.02.24</v>
          </cell>
        </row>
        <row r="18">
          <cell r="A18">
            <v>11</v>
          </cell>
          <cell r="B18" t="str">
            <v>游永健</v>
          </cell>
          <cell r="C18" t="str">
            <v>台中市</v>
          </cell>
          <cell r="D18" t="str">
            <v>70.11.10</v>
          </cell>
          <cell r="G18" t="str">
            <v>曾尚志</v>
          </cell>
          <cell r="H18" t="str">
            <v>台中市</v>
          </cell>
          <cell r="I18" t="str">
            <v>65.06.19</v>
          </cell>
        </row>
        <row r="19">
          <cell r="A19">
            <v>12</v>
          </cell>
          <cell r="B19" t="str">
            <v>姚期興</v>
          </cell>
          <cell r="C19" t="str">
            <v>新北市</v>
          </cell>
          <cell r="D19" t="str">
            <v>68.07.02</v>
          </cell>
          <cell r="G19" t="str">
            <v>姚秉伸</v>
          </cell>
          <cell r="H19" t="str">
            <v>彰化縣</v>
          </cell>
          <cell r="I19" t="str">
            <v>68.11.11</v>
          </cell>
        </row>
        <row r="20">
          <cell r="A20">
            <v>13</v>
          </cell>
          <cell r="B20" t="str">
            <v>周至良</v>
          </cell>
          <cell r="C20" t="str">
            <v>台中市</v>
          </cell>
          <cell r="D20" t="str">
            <v>68.10.09</v>
          </cell>
          <cell r="G20" t="str">
            <v>方睿謙</v>
          </cell>
          <cell r="H20" t="str">
            <v>新北市</v>
          </cell>
          <cell r="I20" t="str">
            <v>61.07.16</v>
          </cell>
        </row>
        <row r="21">
          <cell r="A21">
            <v>14</v>
          </cell>
        </row>
        <row r="22">
          <cell r="A22">
            <v>15</v>
          </cell>
        </row>
        <row r="23">
          <cell r="A23">
            <v>16</v>
          </cell>
        </row>
      </sheetData>
      <sheetData sheetId="4">
        <row r="7">
          <cell r="A7" t="str">
            <v>Line</v>
          </cell>
          <cell r="B7" t="str">
            <v>姓名</v>
          </cell>
          <cell r="C7" t="str">
            <v>縣市</v>
          </cell>
          <cell r="D7" t="str">
            <v>出生日期</v>
          </cell>
          <cell r="E7" t="str">
            <v>104年宏凱盃   全國壯排</v>
          </cell>
          <cell r="G7" t="str">
            <v>姓名</v>
          </cell>
          <cell r="H7" t="str">
            <v>縣市</v>
          </cell>
          <cell r="I7" t="str">
            <v>出生日期</v>
          </cell>
          <cell r="M7" t="str">
            <v>104年宏凱盃   全國壯排</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黃薏蓉</v>
          </cell>
          <cell r="C8" t="str">
            <v>嘉義市</v>
          </cell>
          <cell r="D8" t="str">
            <v>62.05.30</v>
          </cell>
          <cell r="E8" t="str">
            <v>                     35-40歲16</v>
          </cell>
          <cell r="G8" t="str">
            <v>魏慈慧</v>
          </cell>
          <cell r="H8" t="str">
            <v>嘉義市</v>
          </cell>
          <cell r="I8" t="str">
            <v>54.02.16</v>
          </cell>
          <cell r="M8" t="str">
            <v>                     35-40歲16</v>
          </cell>
        </row>
        <row r="9">
          <cell r="A9">
            <v>2</v>
          </cell>
          <cell r="B9" t="str">
            <v>吳惠敏</v>
          </cell>
          <cell r="C9" t="str">
            <v>台中市</v>
          </cell>
          <cell r="D9" t="str">
            <v>67.01.20</v>
          </cell>
          <cell r="E9" t="str">
            <v>                     35-40歲16</v>
          </cell>
          <cell r="G9" t="str">
            <v>邱桂煇</v>
          </cell>
          <cell r="H9" t="str">
            <v>台中市</v>
          </cell>
          <cell r="I9" t="str">
            <v>51.02.10</v>
          </cell>
          <cell r="M9" t="str">
            <v>                     35-40歲16</v>
          </cell>
        </row>
        <row r="10">
          <cell r="A10">
            <v>3</v>
          </cell>
          <cell r="B10" t="str">
            <v>湯心瑋</v>
          </cell>
          <cell r="C10" t="str">
            <v>花蓮縣</v>
          </cell>
          <cell r="D10" t="str">
            <v>69.11.20</v>
          </cell>
          <cell r="E10" t="str">
            <v>       35歲2         35-40歲1</v>
          </cell>
          <cell r="G10" t="str">
            <v>謝文玲</v>
          </cell>
          <cell r="H10" t="str">
            <v>台北市</v>
          </cell>
          <cell r="I10" t="str">
            <v>51.03.24</v>
          </cell>
        </row>
        <row r="11">
          <cell r="A11">
            <v>4</v>
          </cell>
          <cell r="B11" t="str">
            <v>張佩君</v>
          </cell>
          <cell r="C11" t="str">
            <v>彰化縣</v>
          </cell>
          <cell r="D11" t="str">
            <v>70.05.07</v>
          </cell>
          <cell r="G11" t="str">
            <v>吳佩蓉</v>
          </cell>
          <cell r="H11" t="str">
            <v>彰化縣</v>
          </cell>
          <cell r="I11" t="str">
            <v>66.12.22</v>
          </cell>
          <cell r="M11" t="str">
            <v>                     35-40歲2</v>
          </cell>
        </row>
        <row r="12">
          <cell r="A12">
            <v>5</v>
          </cell>
          <cell r="B12" t="str">
            <v>陳秋華</v>
          </cell>
          <cell r="C12" t="str">
            <v>台南市</v>
          </cell>
          <cell r="D12" t="str">
            <v>62.09.02</v>
          </cell>
          <cell r="G12" t="str">
            <v>顏巧雯</v>
          </cell>
          <cell r="H12" t="str">
            <v>台南市</v>
          </cell>
          <cell r="I12" t="str">
            <v>64.06.18</v>
          </cell>
        </row>
        <row r="13">
          <cell r="A13">
            <v>6</v>
          </cell>
          <cell r="B13" t="str">
            <v>黃桂香</v>
          </cell>
          <cell r="C13" t="str">
            <v>台中市</v>
          </cell>
          <cell r="D13" t="str">
            <v>62.02.27</v>
          </cell>
          <cell r="G13" t="str">
            <v>徐梅桂</v>
          </cell>
          <cell r="H13" t="str">
            <v>台中市</v>
          </cell>
          <cell r="I13" t="str">
            <v>57.09.06</v>
          </cell>
        </row>
        <row r="14">
          <cell r="A14">
            <v>7</v>
          </cell>
          <cell r="B14" t="str">
            <v>張杏枝</v>
          </cell>
          <cell r="C14" t="str">
            <v>嘉義市</v>
          </cell>
          <cell r="D14" t="str">
            <v>68.06.01</v>
          </cell>
          <cell r="G14" t="str">
            <v>陳浩琦</v>
          </cell>
          <cell r="H14" t="str">
            <v>嘉義市</v>
          </cell>
          <cell r="I14" t="str">
            <v>60.12.26</v>
          </cell>
        </row>
        <row r="15">
          <cell r="A15">
            <v>8</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eek SetUp"/>
      <sheetName val="男單40"/>
      <sheetName val="男雙40"/>
      <sheetName val="女單40"/>
      <sheetName val="女雙40"/>
      <sheetName val="男單40 (32籤)"/>
      <sheetName val="女單40 (8籤)"/>
      <sheetName val="男雙40 (32籤)"/>
      <sheetName val="女雙40 (4籤)"/>
    </sheetNames>
    <sheetDataSet>
      <sheetData sheetId="2">
        <row r="7">
          <cell r="A7" t="str">
            <v>Line</v>
          </cell>
          <cell r="B7" t="str">
            <v>姓名</v>
          </cell>
          <cell r="C7" t="str">
            <v>縣市</v>
          </cell>
          <cell r="D7" t="str">
            <v>出生日期</v>
          </cell>
          <cell r="E7" t="str">
            <v>104年宏凱盃   全國壯排</v>
          </cell>
          <cell r="G7" t="str">
            <v>姓名</v>
          </cell>
          <cell r="H7" t="str">
            <v>縣市</v>
          </cell>
          <cell r="I7" t="str">
            <v>出生日期</v>
          </cell>
          <cell r="M7" t="str">
            <v>104年宏凱盃   全國壯排</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謝憲宜</v>
          </cell>
          <cell r="C8" t="str">
            <v>雲林縣</v>
          </cell>
          <cell r="D8" t="str">
            <v>58.08.12</v>
          </cell>
          <cell r="E8" t="str">
            <v>        40歲2          40歲1</v>
          </cell>
          <cell r="G8" t="str">
            <v>陳銘曲</v>
          </cell>
          <cell r="H8" t="str">
            <v>雲林縣</v>
          </cell>
          <cell r="I8" t="str">
            <v>62.04.30</v>
          </cell>
          <cell r="M8" t="str">
            <v>         40歲2         40歲1</v>
          </cell>
        </row>
        <row r="9">
          <cell r="A9">
            <v>2</v>
          </cell>
          <cell r="B9" t="str">
            <v>張禎峰</v>
          </cell>
          <cell r="C9" t="str">
            <v>台中市</v>
          </cell>
          <cell r="D9" t="str">
            <v>61.04.20</v>
          </cell>
          <cell r="E9" t="str">
            <v>        40歲1          40歲4</v>
          </cell>
          <cell r="G9" t="str">
            <v>劉承勇</v>
          </cell>
          <cell r="H9" t="str">
            <v>台中市</v>
          </cell>
          <cell r="I9" t="str">
            <v>64.XX.XX</v>
          </cell>
          <cell r="M9" t="str">
            <v>         40歲1         40歲4</v>
          </cell>
        </row>
        <row r="10">
          <cell r="A10">
            <v>3</v>
          </cell>
          <cell r="B10" t="str">
            <v>許家得</v>
          </cell>
          <cell r="C10" t="str">
            <v>台中市</v>
          </cell>
          <cell r="D10" t="str">
            <v>61.04.30</v>
          </cell>
          <cell r="E10" t="str">
            <v>        40歲3          40歲3</v>
          </cell>
          <cell r="G10" t="str">
            <v>郭旭東</v>
          </cell>
          <cell r="H10" t="str">
            <v>台中市</v>
          </cell>
          <cell r="I10" t="str">
            <v>62.04.03</v>
          </cell>
          <cell r="M10" t="str">
            <v>                       40歲6</v>
          </cell>
        </row>
        <row r="11">
          <cell r="A11">
            <v>4</v>
          </cell>
          <cell r="B11" t="str">
            <v>邱盛傳</v>
          </cell>
          <cell r="C11" t="str">
            <v>台中市</v>
          </cell>
          <cell r="D11" t="str">
            <v>57.01.02</v>
          </cell>
          <cell r="E11" t="str">
            <v>                       40歲11</v>
          </cell>
          <cell r="G11" t="str">
            <v>林文政</v>
          </cell>
          <cell r="H11" t="str">
            <v>台中市</v>
          </cell>
          <cell r="I11" t="str">
            <v>61.07.05</v>
          </cell>
          <cell r="M11" t="str">
            <v>                       40歲6</v>
          </cell>
        </row>
        <row r="12">
          <cell r="A12">
            <v>5</v>
          </cell>
          <cell r="B12" t="str">
            <v>林佑城</v>
          </cell>
          <cell r="C12" t="str">
            <v>台東縣</v>
          </cell>
          <cell r="D12" t="str">
            <v>63.05.21</v>
          </cell>
          <cell r="E12" t="str">
            <v>                       40歲11</v>
          </cell>
          <cell r="G12" t="str">
            <v>蕭秀山</v>
          </cell>
          <cell r="H12" t="str">
            <v>台東縣</v>
          </cell>
          <cell r="I12" t="str">
            <v>62.08.02</v>
          </cell>
          <cell r="M12" t="str">
            <v>                       40歲11</v>
          </cell>
        </row>
        <row r="13">
          <cell r="A13">
            <v>6</v>
          </cell>
          <cell r="B13" t="str">
            <v>徐德富</v>
          </cell>
          <cell r="C13" t="str">
            <v>新竹縣</v>
          </cell>
          <cell r="D13" t="str">
            <v>62.01.12</v>
          </cell>
          <cell r="E13" t="str">
            <v>                       40歲8</v>
          </cell>
          <cell r="G13" t="str">
            <v>黃嘉文</v>
          </cell>
          <cell r="H13" t="str">
            <v>宜蘭縣</v>
          </cell>
          <cell r="I13" t="str">
            <v>61.07.13</v>
          </cell>
          <cell r="M13" t="str">
            <v>                   35歲10、40歲18</v>
          </cell>
        </row>
        <row r="14">
          <cell r="A14">
            <v>7</v>
          </cell>
          <cell r="B14" t="str">
            <v>陳昭印</v>
          </cell>
          <cell r="C14" t="str">
            <v>高雄市</v>
          </cell>
          <cell r="D14" t="str">
            <v>63.05.21</v>
          </cell>
          <cell r="E14" t="str">
            <v>                       40歲8</v>
          </cell>
          <cell r="G14" t="str">
            <v>余鎮瑋</v>
          </cell>
          <cell r="H14" t="str">
            <v>花蓮縣</v>
          </cell>
          <cell r="I14" t="str">
            <v>65.11.02</v>
          </cell>
          <cell r="M14" t="str">
            <v>         35歲3         35歲10</v>
          </cell>
        </row>
        <row r="15">
          <cell r="A15">
            <v>8</v>
          </cell>
          <cell r="B15" t="str">
            <v>邱永鎮</v>
          </cell>
          <cell r="C15" t="str">
            <v>台中市</v>
          </cell>
          <cell r="D15" t="str">
            <v>62.04.20</v>
          </cell>
          <cell r="E15" t="str">
            <v>                       40歲18</v>
          </cell>
          <cell r="G15" t="str">
            <v>王隆福</v>
          </cell>
          <cell r="H15" t="str">
            <v>台中市</v>
          </cell>
          <cell r="I15" t="str">
            <v>65.07.15</v>
          </cell>
        </row>
        <row r="16">
          <cell r="A16">
            <v>9</v>
          </cell>
          <cell r="B16" t="str">
            <v>楊孟龍</v>
          </cell>
          <cell r="C16" t="str">
            <v>台南市</v>
          </cell>
          <cell r="D16" t="str">
            <v>60.07.14</v>
          </cell>
          <cell r="E16" t="str">
            <v>                       40歲31</v>
          </cell>
          <cell r="G16" t="str">
            <v>李志鴻</v>
          </cell>
          <cell r="H16" t="str">
            <v>台南市</v>
          </cell>
          <cell r="I16" t="str">
            <v>65.12.13</v>
          </cell>
          <cell r="M16" t="str">
            <v>         35歲3         35歲10</v>
          </cell>
        </row>
        <row r="17">
          <cell r="A17">
            <v>10</v>
          </cell>
          <cell r="B17" t="str">
            <v>巫景輝</v>
          </cell>
          <cell r="C17" t="str">
            <v>彰化縣</v>
          </cell>
          <cell r="D17" t="str">
            <v>63.06.19</v>
          </cell>
          <cell r="E17" t="str">
            <v>                       40歲31</v>
          </cell>
          <cell r="G17" t="str">
            <v>楊曜鵬</v>
          </cell>
          <cell r="H17" t="str">
            <v>彰化縣</v>
          </cell>
          <cell r="I17" t="str">
            <v>56.01.18</v>
          </cell>
        </row>
        <row r="18">
          <cell r="A18">
            <v>11</v>
          </cell>
          <cell r="B18" t="str">
            <v>劉富聰</v>
          </cell>
          <cell r="C18" t="str">
            <v>高雄市</v>
          </cell>
          <cell r="D18" t="str">
            <v>65.XX.XX</v>
          </cell>
          <cell r="E18" t="str">
            <v>        35歲1          35歲1</v>
          </cell>
          <cell r="G18" t="str">
            <v>林建宇</v>
          </cell>
          <cell r="H18" t="str">
            <v>高雄市</v>
          </cell>
          <cell r="I18" t="str">
            <v>58.XX.XX</v>
          </cell>
        </row>
        <row r="19">
          <cell r="A19">
            <v>12</v>
          </cell>
          <cell r="B19" t="str">
            <v>林岳毅</v>
          </cell>
          <cell r="C19" t="str">
            <v>台中市</v>
          </cell>
          <cell r="D19" t="str">
            <v>62.10.18</v>
          </cell>
          <cell r="G19" t="str">
            <v>洪明輝</v>
          </cell>
          <cell r="H19" t="str">
            <v>台中市</v>
          </cell>
          <cell r="I19" t="str">
            <v>65.05.24</v>
          </cell>
          <cell r="M19" t="str">
            <v>                  35歲18</v>
          </cell>
        </row>
        <row r="20">
          <cell r="A20">
            <v>13</v>
          </cell>
          <cell r="B20" t="str">
            <v>劉宏斌</v>
          </cell>
          <cell r="C20" t="str">
            <v>台中市</v>
          </cell>
          <cell r="D20" t="str">
            <v>63.07.10</v>
          </cell>
          <cell r="G20" t="str">
            <v>羅  欽</v>
          </cell>
          <cell r="H20" t="str">
            <v>台中市</v>
          </cell>
          <cell r="I20" t="str">
            <v>56.03.12</v>
          </cell>
          <cell r="M20" t="str">
            <v>                  45歲19</v>
          </cell>
        </row>
        <row r="21">
          <cell r="A21">
            <v>14</v>
          </cell>
          <cell r="B21" t="str">
            <v>玉田修</v>
          </cell>
          <cell r="C21" t="str">
            <v>台北市</v>
          </cell>
          <cell r="D21" t="str">
            <v>62.02.07</v>
          </cell>
          <cell r="G21" t="str">
            <v>飯田美由貴</v>
          </cell>
          <cell r="H21" t="str">
            <v>台北市</v>
          </cell>
          <cell r="I21" t="str">
            <v>60.02.23</v>
          </cell>
        </row>
        <row r="22">
          <cell r="A22">
            <v>15</v>
          </cell>
          <cell r="B22" t="str">
            <v>張益鈞</v>
          </cell>
          <cell r="C22" t="str">
            <v>台中市</v>
          </cell>
          <cell r="D22" t="str">
            <v>63.10.05</v>
          </cell>
          <cell r="G22" t="str">
            <v>林達雄</v>
          </cell>
          <cell r="H22" t="str">
            <v>台中市</v>
          </cell>
          <cell r="I22" t="str">
            <v>60.06.27</v>
          </cell>
        </row>
        <row r="23">
          <cell r="A23">
            <v>16</v>
          </cell>
          <cell r="B23" t="str">
            <v>蔡瑞春</v>
          </cell>
          <cell r="C23" t="str">
            <v>彰化縣</v>
          </cell>
          <cell r="D23" t="str">
            <v>59.02.21</v>
          </cell>
          <cell r="G23" t="str">
            <v>徐茂益</v>
          </cell>
          <cell r="H23" t="str">
            <v>彰化縣</v>
          </cell>
          <cell r="I23" t="str">
            <v>63.07.05</v>
          </cell>
        </row>
        <row r="24">
          <cell r="A24">
            <v>17</v>
          </cell>
          <cell r="B24" t="str">
            <v>廖茂奇</v>
          </cell>
          <cell r="C24" t="str">
            <v>台中市</v>
          </cell>
          <cell r="D24" t="str">
            <v>57.01.01</v>
          </cell>
          <cell r="G24" t="str">
            <v>葉佳鋕</v>
          </cell>
          <cell r="H24" t="str">
            <v>台中市</v>
          </cell>
          <cell r="I24" t="str">
            <v>64.07.18</v>
          </cell>
        </row>
        <row r="25">
          <cell r="A25">
            <v>18</v>
          </cell>
          <cell r="B25" t="str">
            <v>廖遠志</v>
          </cell>
          <cell r="C25" t="str">
            <v>台中市</v>
          </cell>
          <cell r="D25" t="str">
            <v>63.05.15</v>
          </cell>
          <cell r="G25" t="str">
            <v>葉家宏</v>
          </cell>
          <cell r="H25" t="str">
            <v>新北市</v>
          </cell>
          <cell r="I25" t="str">
            <v>58.03.31</v>
          </cell>
        </row>
        <row r="26">
          <cell r="A26">
            <v>19</v>
          </cell>
          <cell r="B26" t="str">
            <v>劉永慶</v>
          </cell>
          <cell r="C26" t="str">
            <v>台中市</v>
          </cell>
          <cell r="D26" t="str">
            <v>62.XX.XX</v>
          </cell>
          <cell r="G26" t="str">
            <v>柯  仁</v>
          </cell>
          <cell r="H26" t="str">
            <v>台中市</v>
          </cell>
          <cell r="I26" t="str">
            <v>59.XX.XX</v>
          </cell>
        </row>
        <row r="27">
          <cell r="A27">
            <v>20</v>
          </cell>
          <cell r="B27" t="str">
            <v>董慶祥</v>
          </cell>
          <cell r="C27" t="str">
            <v>台中市</v>
          </cell>
          <cell r="D27" t="str">
            <v>61.XX.XX</v>
          </cell>
          <cell r="G27" t="str">
            <v>王衍錦</v>
          </cell>
          <cell r="H27" t="str">
            <v>台中市</v>
          </cell>
          <cell r="I27" t="str">
            <v>52.XX.XX</v>
          </cell>
        </row>
        <row r="28">
          <cell r="A28">
            <v>21</v>
          </cell>
          <cell r="B28" t="str">
            <v>白文華</v>
          </cell>
          <cell r="C28" t="str">
            <v>台中市</v>
          </cell>
          <cell r="D28" t="str">
            <v>60.XX.XX</v>
          </cell>
          <cell r="G28" t="str">
            <v>林翊軒</v>
          </cell>
          <cell r="H28" t="str">
            <v>台中市</v>
          </cell>
          <cell r="I28" t="str">
            <v>62.XX.XX</v>
          </cell>
        </row>
        <row r="29">
          <cell r="A29">
            <v>22</v>
          </cell>
          <cell r="B29" t="str">
            <v>張敏宏</v>
          </cell>
          <cell r="C29" t="str">
            <v>彰化縣</v>
          </cell>
          <cell r="D29" t="str">
            <v>59.02.05</v>
          </cell>
          <cell r="G29" t="str">
            <v>曹世和</v>
          </cell>
          <cell r="H29" t="str">
            <v>彰化縣</v>
          </cell>
          <cell r="I29" t="str">
            <v>64.05.02</v>
          </cell>
        </row>
        <row r="30">
          <cell r="A30">
            <v>23</v>
          </cell>
        </row>
        <row r="31">
          <cell r="A31">
            <v>24</v>
          </cell>
        </row>
        <row r="32">
          <cell r="A32">
            <v>25</v>
          </cell>
        </row>
        <row r="33">
          <cell r="A33">
            <v>26</v>
          </cell>
        </row>
        <row r="34">
          <cell r="A34">
            <v>27</v>
          </cell>
        </row>
        <row r="35">
          <cell r="A35">
            <v>28</v>
          </cell>
        </row>
        <row r="36">
          <cell r="A36">
            <v>29</v>
          </cell>
        </row>
        <row r="37">
          <cell r="A37">
            <v>30</v>
          </cell>
        </row>
        <row r="38">
          <cell r="A38">
            <v>31</v>
          </cell>
          <cell r="Q38" t="str">
            <v/>
          </cell>
          <cell r="R38" t="str">
            <v/>
          </cell>
          <cell r="U38">
            <v>0</v>
          </cell>
        </row>
        <row r="39">
          <cell r="A39">
            <v>32</v>
          </cell>
          <cell r="Q39" t="str">
            <v/>
          </cell>
          <cell r="R39" t="str">
            <v/>
          </cell>
          <cell r="U39">
            <v>0</v>
          </cell>
        </row>
      </sheetData>
      <sheetData sheetId="4">
        <row r="7">
          <cell r="A7" t="str">
            <v>Line</v>
          </cell>
          <cell r="B7" t="str">
            <v>姓名</v>
          </cell>
          <cell r="C7" t="str">
            <v>縣市</v>
          </cell>
          <cell r="D7" t="str">
            <v>出生日期</v>
          </cell>
          <cell r="E7" t="str">
            <v>104年宏凱盃   全國壯排</v>
          </cell>
          <cell r="G7" t="str">
            <v>姓名</v>
          </cell>
          <cell r="H7" t="str">
            <v>縣市</v>
          </cell>
          <cell r="I7" t="str">
            <v>出生日期</v>
          </cell>
          <cell r="M7" t="str">
            <v>104年宏凱盃   全國壯排</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林玉玲</v>
          </cell>
          <cell r="C8" t="str">
            <v>台南市</v>
          </cell>
          <cell r="D8" t="str">
            <v>54.11.21</v>
          </cell>
          <cell r="E8" t="str">
            <v>        45歲3     35-40歲2、45歲5</v>
          </cell>
          <cell r="G8" t="str">
            <v>鄭玉芳</v>
          </cell>
          <cell r="H8" t="str">
            <v>台南市</v>
          </cell>
          <cell r="I8" t="str">
            <v>63.04.14</v>
          </cell>
          <cell r="M8" t="str">
            <v>                     35-40歲2</v>
          </cell>
        </row>
        <row r="9">
          <cell r="A9">
            <v>2</v>
          </cell>
          <cell r="B9" t="str">
            <v>蔡玉慧</v>
          </cell>
          <cell r="C9" t="str">
            <v>台中市</v>
          </cell>
          <cell r="D9" t="str">
            <v>59.XX.XX</v>
          </cell>
          <cell r="E9" t="str">
            <v>        40歲2        35-40歲8</v>
          </cell>
          <cell r="G9" t="str">
            <v>林紋勤</v>
          </cell>
          <cell r="H9" t="str">
            <v>台中市</v>
          </cell>
          <cell r="I9" t="str">
            <v>61.XX.XX</v>
          </cell>
          <cell r="M9" t="str">
            <v>        40歲2        35-40歲8</v>
          </cell>
        </row>
        <row r="10">
          <cell r="A10">
            <v>3</v>
          </cell>
          <cell r="B10" t="str">
            <v>何秋香</v>
          </cell>
          <cell r="C10" t="str">
            <v>嘉義市</v>
          </cell>
          <cell r="D10" t="str">
            <v>48.10.28</v>
          </cell>
          <cell r="E10" t="str">
            <v>                      45歲5</v>
          </cell>
          <cell r="G10" t="str">
            <v>劉美霞</v>
          </cell>
          <cell r="H10" t="str">
            <v>嘉義市</v>
          </cell>
          <cell r="I10" t="str">
            <v>49.09.27</v>
          </cell>
          <cell r="M10" t="str">
            <v>                       45歲5</v>
          </cell>
        </row>
        <row r="11">
          <cell r="A11">
            <v>4</v>
          </cell>
          <cell r="B11" t="str">
            <v>廖淑慧</v>
          </cell>
          <cell r="C11" t="str">
            <v>新竹市</v>
          </cell>
          <cell r="D11" t="str">
            <v>60.01.30</v>
          </cell>
          <cell r="G11" t="str">
            <v>賴瑞珍</v>
          </cell>
          <cell r="H11" t="str">
            <v>新竹市</v>
          </cell>
          <cell r="I11" t="str">
            <v>62.01.15</v>
          </cell>
        </row>
        <row r="12">
          <cell r="A12">
            <v>5</v>
          </cell>
        </row>
        <row r="13">
          <cell r="A13">
            <v>6</v>
          </cell>
        </row>
        <row r="14">
          <cell r="A14">
            <v>7</v>
          </cell>
        </row>
        <row r="15">
          <cell r="A15">
            <v>8</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eek SetUp"/>
      <sheetName val="男單45"/>
      <sheetName val="男雙45"/>
      <sheetName val="女單45"/>
      <sheetName val="女雙45"/>
      <sheetName val="男單45 (32籤)"/>
      <sheetName val="女單45 (16籤)"/>
      <sheetName val="男雙45 (32籤)"/>
      <sheetName val="女雙45 (16籤)"/>
    </sheetNames>
    <sheetDataSet>
      <sheetData sheetId="2">
        <row r="7">
          <cell r="A7" t="str">
            <v>Line</v>
          </cell>
          <cell r="B7" t="str">
            <v>姓名</v>
          </cell>
          <cell r="C7" t="str">
            <v>縣市</v>
          </cell>
          <cell r="D7" t="str">
            <v>出生日期</v>
          </cell>
          <cell r="E7" t="str">
            <v>104年宏凱盃   全國壯排</v>
          </cell>
          <cell r="G7" t="str">
            <v>姓名</v>
          </cell>
          <cell r="H7" t="str">
            <v>縣市</v>
          </cell>
          <cell r="I7" t="str">
            <v>出生日期</v>
          </cell>
          <cell r="M7" t="str">
            <v>104年宏凱盃   全國壯排</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劉益源</v>
          </cell>
          <cell r="C8" t="str">
            <v>新北市</v>
          </cell>
          <cell r="D8" t="str">
            <v>57.05.27</v>
          </cell>
          <cell r="E8" t="str">
            <v>       45歲3           45歲7</v>
          </cell>
          <cell r="G8" t="str">
            <v>黃紹仁</v>
          </cell>
          <cell r="H8" t="str">
            <v>新竹市</v>
          </cell>
          <cell r="I8" t="str">
            <v>56.01.26</v>
          </cell>
          <cell r="M8" t="str">
            <v>        45歲3         45歲7</v>
          </cell>
        </row>
        <row r="9">
          <cell r="A9">
            <v>2</v>
          </cell>
          <cell r="B9" t="str">
            <v>陳建欣</v>
          </cell>
          <cell r="C9" t="str">
            <v>台中市</v>
          </cell>
          <cell r="D9" t="str">
            <v>55.10.10</v>
          </cell>
          <cell r="E9" t="str">
            <v>                       45歲20</v>
          </cell>
          <cell r="G9" t="str">
            <v>林松雄</v>
          </cell>
          <cell r="H9" t="str">
            <v>台中市</v>
          </cell>
          <cell r="I9" t="str">
            <v>56.02.12</v>
          </cell>
          <cell r="M9" t="str">
            <v>                      45歲20</v>
          </cell>
        </row>
        <row r="10">
          <cell r="A10">
            <v>3</v>
          </cell>
          <cell r="B10" t="str">
            <v>陳偉成</v>
          </cell>
          <cell r="C10" t="str">
            <v>台中市</v>
          </cell>
          <cell r="D10" t="str">
            <v>58.12.20</v>
          </cell>
          <cell r="E10" t="str">
            <v>                       45歲20</v>
          </cell>
          <cell r="G10" t="str">
            <v>何錦潭</v>
          </cell>
          <cell r="H10" t="str">
            <v>台中市</v>
          </cell>
          <cell r="I10" t="str">
            <v>57.05.23</v>
          </cell>
          <cell r="M10" t="str">
            <v>                      45歲20</v>
          </cell>
        </row>
        <row r="11">
          <cell r="A11">
            <v>4</v>
          </cell>
          <cell r="B11" t="str">
            <v>王振榮</v>
          </cell>
          <cell r="C11" t="str">
            <v>彰化縣</v>
          </cell>
          <cell r="D11" t="str">
            <v>47.04.20</v>
          </cell>
          <cell r="E11" t="str">
            <v>                       45歲33</v>
          </cell>
          <cell r="G11" t="str">
            <v>黃景源</v>
          </cell>
          <cell r="H11" t="str">
            <v>彰化縣</v>
          </cell>
          <cell r="I11" t="str">
            <v>58.02.28</v>
          </cell>
          <cell r="M11" t="str">
            <v>                      45歲33</v>
          </cell>
        </row>
        <row r="12">
          <cell r="A12">
            <v>5</v>
          </cell>
          <cell r="B12" t="str">
            <v>蘇晏永</v>
          </cell>
          <cell r="C12" t="str">
            <v>高雄市</v>
          </cell>
          <cell r="D12" t="str">
            <v>60.02.23</v>
          </cell>
          <cell r="E12" t="str">
            <v>                       40歲18</v>
          </cell>
          <cell r="G12" t="str">
            <v>蔣宜勳</v>
          </cell>
          <cell r="H12" t="str">
            <v>高雄市</v>
          </cell>
          <cell r="I12" t="str">
            <v>59.08.24</v>
          </cell>
          <cell r="M12" t="str">
            <v>                   40歲18、45歲7</v>
          </cell>
        </row>
        <row r="13">
          <cell r="A13">
            <v>6</v>
          </cell>
          <cell r="B13" t="str">
            <v>陳偉志</v>
          </cell>
          <cell r="C13" t="str">
            <v>高雄市</v>
          </cell>
          <cell r="D13" t="str">
            <v>60.07.14</v>
          </cell>
          <cell r="E13" t="str">
            <v>                       40歲31</v>
          </cell>
          <cell r="G13" t="str">
            <v>陳文岳</v>
          </cell>
          <cell r="H13" t="str">
            <v>花蓮縣</v>
          </cell>
          <cell r="I13" t="str">
            <v>57.12.10</v>
          </cell>
          <cell r="M13" t="str">
            <v>                   40歲18、45歲20</v>
          </cell>
        </row>
        <row r="14">
          <cell r="A14">
            <v>7</v>
          </cell>
          <cell r="B14" t="str">
            <v>胡文龍</v>
          </cell>
          <cell r="C14" t="str">
            <v>桃園市</v>
          </cell>
          <cell r="D14" t="str">
            <v>54.10.31</v>
          </cell>
          <cell r="E14" t="str">
            <v>                       </v>
          </cell>
          <cell r="G14" t="str">
            <v>謝金樹</v>
          </cell>
          <cell r="H14" t="str">
            <v>桃園市</v>
          </cell>
          <cell r="I14" t="str">
            <v>57.03.30</v>
          </cell>
          <cell r="M14" t="str">
            <v>                      45歲33</v>
          </cell>
        </row>
        <row r="15">
          <cell r="A15">
            <v>8</v>
          </cell>
          <cell r="B15" t="str">
            <v>陳俊嘉</v>
          </cell>
          <cell r="C15" t="str">
            <v>台中市</v>
          </cell>
          <cell r="D15" t="str">
            <v>57.12.18</v>
          </cell>
          <cell r="E15" t="str">
            <v>                       45歲33</v>
          </cell>
          <cell r="G15" t="str">
            <v>倪聖凱</v>
          </cell>
          <cell r="H15" t="str">
            <v>高雄市</v>
          </cell>
          <cell r="I15" t="str">
            <v>57.06.03</v>
          </cell>
        </row>
        <row r="16">
          <cell r="A16">
            <v>9</v>
          </cell>
          <cell r="B16" t="str">
            <v>戴光志</v>
          </cell>
          <cell r="C16" t="str">
            <v>新竹市</v>
          </cell>
          <cell r="D16" t="str">
            <v>60.10.07</v>
          </cell>
          <cell r="E16" t="str">
            <v>                       40歲18</v>
          </cell>
          <cell r="G16" t="str">
            <v>葉日煌</v>
          </cell>
          <cell r="H16" t="str">
            <v>新竹市</v>
          </cell>
          <cell r="I16" t="str">
            <v>53.05.02</v>
          </cell>
          <cell r="M16" t="str">
            <v>                      40歲18</v>
          </cell>
        </row>
        <row r="17">
          <cell r="A17">
            <v>10</v>
          </cell>
          <cell r="B17" t="str">
            <v>陳順東</v>
          </cell>
          <cell r="C17" t="str">
            <v>桃園市</v>
          </cell>
          <cell r="D17" t="str">
            <v>51.08.21</v>
          </cell>
          <cell r="E17" t="str">
            <v>                       50歲16</v>
          </cell>
          <cell r="G17" t="str">
            <v>楊銘暉</v>
          </cell>
          <cell r="H17" t="str">
            <v>桃園市</v>
          </cell>
          <cell r="I17" t="str">
            <v>56.10.13</v>
          </cell>
          <cell r="M17" t="str">
            <v>                      40歲31</v>
          </cell>
        </row>
        <row r="18">
          <cell r="A18">
            <v>11</v>
          </cell>
          <cell r="B18" t="str">
            <v>林益興</v>
          </cell>
          <cell r="C18" t="str">
            <v>台中市</v>
          </cell>
          <cell r="D18" t="str">
            <v>43.03.01</v>
          </cell>
          <cell r="G18" t="str">
            <v>羅文杰</v>
          </cell>
          <cell r="H18" t="str">
            <v>台中市</v>
          </cell>
          <cell r="I18" t="str">
            <v>60.10.17</v>
          </cell>
        </row>
        <row r="19">
          <cell r="A19">
            <v>12</v>
          </cell>
          <cell r="B19" t="str">
            <v>黃誌明</v>
          </cell>
          <cell r="C19" t="str">
            <v>台中市</v>
          </cell>
          <cell r="D19" t="str">
            <v>57.01.27</v>
          </cell>
          <cell r="G19" t="str">
            <v>顏嘉宏</v>
          </cell>
          <cell r="H19" t="str">
            <v>台中市</v>
          </cell>
          <cell r="I19" t="str">
            <v>57.11.10</v>
          </cell>
        </row>
        <row r="20">
          <cell r="A20">
            <v>13</v>
          </cell>
          <cell r="B20" t="str">
            <v>湯顯賀</v>
          </cell>
          <cell r="C20" t="str">
            <v>台中市</v>
          </cell>
          <cell r="D20" t="str">
            <v>59.05.28</v>
          </cell>
          <cell r="G20" t="str">
            <v>劉有仁</v>
          </cell>
          <cell r="H20" t="str">
            <v>台中市</v>
          </cell>
          <cell r="I20" t="str">
            <v>49.05.29</v>
          </cell>
        </row>
        <row r="21">
          <cell r="A21">
            <v>14</v>
          </cell>
          <cell r="B21" t="str">
            <v>朱逸峰</v>
          </cell>
          <cell r="C21" t="str">
            <v>高雄市</v>
          </cell>
          <cell r="D21" t="str">
            <v>57.09.25</v>
          </cell>
          <cell r="G21" t="str">
            <v>陳厚助</v>
          </cell>
          <cell r="H21" t="str">
            <v>新北市</v>
          </cell>
          <cell r="I21" t="str">
            <v>58.12.10</v>
          </cell>
        </row>
        <row r="22">
          <cell r="A22">
            <v>15</v>
          </cell>
          <cell r="B22" t="str">
            <v>周宗勳</v>
          </cell>
          <cell r="C22" t="str">
            <v>台中市</v>
          </cell>
          <cell r="D22" t="str">
            <v>57.12.26</v>
          </cell>
          <cell r="G22" t="str">
            <v>蘇慶順</v>
          </cell>
          <cell r="H22" t="str">
            <v>台中市</v>
          </cell>
          <cell r="I22" t="str">
            <v>57.XX.XX</v>
          </cell>
        </row>
        <row r="23">
          <cell r="A23">
            <v>16</v>
          </cell>
          <cell r="B23" t="str">
            <v>饒連輝</v>
          </cell>
          <cell r="C23" t="str">
            <v>台中市</v>
          </cell>
          <cell r="D23" t="str">
            <v>58.11.17</v>
          </cell>
          <cell r="G23" t="str">
            <v>俞平貴</v>
          </cell>
          <cell r="H23" t="str">
            <v>台中市</v>
          </cell>
          <cell r="I23" t="str">
            <v>58.10.25</v>
          </cell>
        </row>
        <row r="24">
          <cell r="A24">
            <v>17</v>
          </cell>
          <cell r="B24" t="str">
            <v>洪丞風</v>
          </cell>
          <cell r="C24" t="str">
            <v>台中市</v>
          </cell>
          <cell r="D24" t="str">
            <v>60.04.10</v>
          </cell>
          <cell r="G24" t="str">
            <v>董文抵</v>
          </cell>
          <cell r="H24" t="str">
            <v>台中市</v>
          </cell>
          <cell r="I24" t="str">
            <v>55.10.12</v>
          </cell>
        </row>
        <row r="25">
          <cell r="A25">
            <v>18</v>
          </cell>
          <cell r="B25" t="str">
            <v>涂德源</v>
          </cell>
          <cell r="C25" t="str">
            <v>台中市</v>
          </cell>
          <cell r="D25" t="str">
            <v>50.02.20</v>
          </cell>
          <cell r="G25" t="str">
            <v>鄭瑞陽</v>
          </cell>
          <cell r="H25" t="str">
            <v>台中市</v>
          </cell>
          <cell r="I25" t="str">
            <v>57.11.22</v>
          </cell>
        </row>
        <row r="26">
          <cell r="A26">
            <v>19</v>
          </cell>
          <cell r="B26" t="str">
            <v>陳天佑</v>
          </cell>
          <cell r="C26" t="str">
            <v>雲林縣</v>
          </cell>
          <cell r="D26" t="str">
            <v>56.10.11</v>
          </cell>
          <cell r="G26" t="str">
            <v>劉昆燁</v>
          </cell>
          <cell r="H26" t="str">
            <v>雲林縣</v>
          </cell>
          <cell r="I26" t="str">
            <v>48.04.09</v>
          </cell>
        </row>
        <row r="27">
          <cell r="A27">
            <v>20</v>
          </cell>
          <cell r="B27" t="str">
            <v>吳界明</v>
          </cell>
          <cell r="C27" t="str">
            <v>台中市</v>
          </cell>
          <cell r="D27" t="str">
            <v>58.10.20</v>
          </cell>
          <cell r="E27" t="str">
            <v>                        35歲18</v>
          </cell>
          <cell r="G27" t="str">
            <v>許元鴻</v>
          </cell>
          <cell r="H27" t="str">
            <v>台中市</v>
          </cell>
          <cell r="I27" t="str">
            <v>50.11.29</v>
          </cell>
        </row>
        <row r="28">
          <cell r="A28">
            <v>21</v>
          </cell>
          <cell r="B28" t="str">
            <v>鄭茂宏</v>
          </cell>
          <cell r="C28" t="str">
            <v>台北市</v>
          </cell>
          <cell r="D28" t="str">
            <v>57.04.24</v>
          </cell>
          <cell r="G28" t="str">
            <v>顏鳳旗</v>
          </cell>
          <cell r="H28" t="str">
            <v>台北市</v>
          </cell>
          <cell r="I28" t="str">
            <v>57.07.25</v>
          </cell>
        </row>
        <row r="29">
          <cell r="A29">
            <v>22</v>
          </cell>
          <cell r="B29" t="str">
            <v>陳智遠</v>
          </cell>
          <cell r="C29" t="str">
            <v>高雄市</v>
          </cell>
          <cell r="D29" t="str">
            <v>57.10.13</v>
          </cell>
          <cell r="G29" t="str">
            <v>吳俊沂</v>
          </cell>
          <cell r="H29" t="str">
            <v>高雄市</v>
          </cell>
          <cell r="I29" t="str">
            <v>57.06.16</v>
          </cell>
        </row>
        <row r="30">
          <cell r="A30">
            <v>23</v>
          </cell>
          <cell r="B30" t="str">
            <v>張廖萬家</v>
          </cell>
          <cell r="C30" t="str">
            <v>台中市</v>
          </cell>
          <cell r="D30" t="str">
            <v>57.08.16</v>
          </cell>
          <cell r="G30" t="str">
            <v>蕭添正</v>
          </cell>
          <cell r="H30" t="str">
            <v>台中市</v>
          </cell>
          <cell r="I30" t="str">
            <v>58.06.24</v>
          </cell>
        </row>
        <row r="31">
          <cell r="A31">
            <v>24</v>
          </cell>
        </row>
        <row r="32">
          <cell r="A32">
            <v>25</v>
          </cell>
        </row>
        <row r="33">
          <cell r="A33">
            <v>26</v>
          </cell>
        </row>
        <row r="34">
          <cell r="A34">
            <v>4</v>
          </cell>
          <cell r="B34" t="str">
            <v>葛  蘭</v>
          </cell>
          <cell r="C34" t="str">
            <v>高雄市</v>
          </cell>
          <cell r="D34" t="str">
            <v>56.XX.XX</v>
          </cell>
          <cell r="E34" t="str">
            <v> 取消報名              45歲33</v>
          </cell>
          <cell r="G34" t="str">
            <v>謝治民</v>
          </cell>
          <cell r="H34" t="str">
            <v>高雄市</v>
          </cell>
          <cell r="I34" t="str">
            <v>58.XX.XX</v>
          </cell>
          <cell r="M34" t="str">
            <v>                      45歲17</v>
          </cell>
        </row>
        <row r="35">
          <cell r="A35">
            <v>28</v>
          </cell>
        </row>
        <row r="36">
          <cell r="A36">
            <v>29</v>
          </cell>
        </row>
        <row r="37">
          <cell r="A37">
            <v>30</v>
          </cell>
        </row>
        <row r="38">
          <cell r="A38">
            <v>31</v>
          </cell>
          <cell r="Q38" t="str">
            <v/>
          </cell>
          <cell r="R38" t="str">
            <v/>
          </cell>
          <cell r="U38">
            <v>0</v>
          </cell>
        </row>
        <row r="39">
          <cell r="A39">
            <v>32</v>
          </cell>
          <cell r="Q39" t="str">
            <v/>
          </cell>
          <cell r="R39" t="str">
            <v/>
          </cell>
          <cell r="U39">
            <v>0</v>
          </cell>
        </row>
      </sheetData>
      <sheetData sheetId="4">
        <row r="7">
          <cell r="A7" t="str">
            <v>Line</v>
          </cell>
          <cell r="B7" t="str">
            <v>姓名</v>
          </cell>
          <cell r="C7" t="str">
            <v>縣市</v>
          </cell>
          <cell r="D7" t="str">
            <v>出生日期</v>
          </cell>
          <cell r="E7" t="str">
            <v>104年宏凱盃   全國壯排</v>
          </cell>
          <cell r="G7" t="str">
            <v>姓名</v>
          </cell>
          <cell r="H7" t="str">
            <v>縣市</v>
          </cell>
          <cell r="I7" t="str">
            <v>出生日期</v>
          </cell>
          <cell r="M7" t="str">
            <v>104年宏凱盃   全國壯排</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黃素芳</v>
          </cell>
          <cell r="C8" t="str">
            <v>雲林縣</v>
          </cell>
          <cell r="D8" t="str">
            <v>59.03.26</v>
          </cell>
          <cell r="E8" t="str">
            <v>       45歲1           45歲1</v>
          </cell>
          <cell r="G8" t="str">
            <v>鍾淑倫</v>
          </cell>
          <cell r="H8" t="str">
            <v>雲林縣</v>
          </cell>
          <cell r="I8" t="str">
            <v>58.08.11</v>
          </cell>
          <cell r="M8" t="str">
            <v>       45歲1           45歲1</v>
          </cell>
        </row>
        <row r="9">
          <cell r="A9">
            <v>2</v>
          </cell>
          <cell r="B9" t="str">
            <v>邵秀玫</v>
          </cell>
          <cell r="C9" t="str">
            <v>高雄市</v>
          </cell>
          <cell r="D9" t="str">
            <v>57.03.05</v>
          </cell>
          <cell r="E9" t="str">
            <v>       40歲1        40歲2、45歲3</v>
          </cell>
          <cell r="G9" t="str">
            <v>曾尹美</v>
          </cell>
          <cell r="H9" t="str">
            <v>高雄市</v>
          </cell>
          <cell r="I9" t="str">
            <v>60.03.30</v>
          </cell>
          <cell r="M9" t="str">
            <v>       40歲1        40歲2、45歲3</v>
          </cell>
          <cell r="Q9">
            <v>999</v>
          </cell>
          <cell r="R9">
            <v>999</v>
          </cell>
          <cell r="U9" t="e">
            <v>#VALUE!</v>
          </cell>
        </row>
        <row r="10">
          <cell r="A10">
            <v>3</v>
          </cell>
          <cell r="B10" t="str">
            <v>陳瑞美</v>
          </cell>
          <cell r="C10" t="str">
            <v>台北市</v>
          </cell>
          <cell r="D10" t="str">
            <v>58.10.07</v>
          </cell>
          <cell r="E10" t="str">
            <v>       45歲3           45歲11</v>
          </cell>
          <cell r="G10" t="str">
            <v>朱國榮</v>
          </cell>
          <cell r="H10" t="str">
            <v>新北市</v>
          </cell>
          <cell r="I10" t="str">
            <v>58.12.06</v>
          </cell>
        </row>
        <row r="11">
          <cell r="A11">
            <v>4</v>
          </cell>
          <cell r="B11" t="str">
            <v>林世齡</v>
          </cell>
          <cell r="C11" t="str">
            <v>台北市</v>
          </cell>
          <cell r="D11" t="str">
            <v>47.03.11</v>
          </cell>
          <cell r="G11" t="str">
            <v>達美新</v>
          </cell>
          <cell r="H11" t="str">
            <v>台北市</v>
          </cell>
          <cell r="I11" t="str">
            <v>58.09.10</v>
          </cell>
          <cell r="M11" t="str">
            <v>       45歲3           45歲11</v>
          </cell>
        </row>
        <row r="12">
          <cell r="A12">
            <v>5</v>
          </cell>
          <cell r="B12" t="str">
            <v>潘玲珠</v>
          </cell>
          <cell r="C12" t="str">
            <v>新北市</v>
          </cell>
          <cell r="D12" t="str">
            <v>53.07.01</v>
          </cell>
          <cell r="E12" t="str">
            <v>                       50歲9</v>
          </cell>
          <cell r="G12" t="str">
            <v>李明潔</v>
          </cell>
          <cell r="H12" t="str">
            <v>新北市</v>
          </cell>
          <cell r="I12" t="str">
            <v>57.02.29</v>
          </cell>
        </row>
        <row r="13">
          <cell r="A13">
            <v>6</v>
          </cell>
          <cell r="B13" t="str">
            <v>藍素琴</v>
          </cell>
          <cell r="C13" t="str">
            <v>台中市</v>
          </cell>
          <cell r="D13" t="str">
            <v>47.11.16</v>
          </cell>
          <cell r="G13" t="str">
            <v>吳惠玲</v>
          </cell>
          <cell r="H13" t="str">
            <v>台中市</v>
          </cell>
          <cell r="I13" t="str">
            <v>59.09.16</v>
          </cell>
        </row>
        <row r="14">
          <cell r="A14">
            <v>7</v>
          </cell>
          <cell r="B14" t="str">
            <v>洪童瓊姬</v>
          </cell>
          <cell r="C14" t="str">
            <v>台中市</v>
          </cell>
          <cell r="D14" t="str">
            <v>41.08.20</v>
          </cell>
          <cell r="G14" t="str">
            <v>洪麗敏</v>
          </cell>
          <cell r="H14" t="str">
            <v>台中市</v>
          </cell>
          <cell r="I14" t="str">
            <v>55.07.XX</v>
          </cell>
        </row>
        <row r="15">
          <cell r="A15">
            <v>8</v>
          </cell>
          <cell r="B15" t="str">
            <v>張碧芬</v>
          </cell>
          <cell r="C15" t="str">
            <v>台北市</v>
          </cell>
          <cell r="D15" t="str">
            <v>57.11.02</v>
          </cell>
          <cell r="G15" t="str">
            <v>胡春梅</v>
          </cell>
          <cell r="H15" t="str">
            <v>新北市</v>
          </cell>
          <cell r="I15" t="str">
            <v>53.04.10</v>
          </cell>
        </row>
        <row r="16">
          <cell r="A16">
            <v>9</v>
          </cell>
          <cell r="B16" t="str">
            <v>劉國珍</v>
          </cell>
          <cell r="C16" t="str">
            <v>南投縣</v>
          </cell>
          <cell r="D16" t="str">
            <v>54.02.15</v>
          </cell>
          <cell r="G16" t="str">
            <v>李碧玲</v>
          </cell>
          <cell r="H16" t="str">
            <v>南投縣</v>
          </cell>
          <cell r="I16" t="str">
            <v>55.04.25</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Week SetUp"/>
      <sheetName val="男單50"/>
      <sheetName val="男雙50"/>
      <sheetName val="女單50"/>
      <sheetName val="女雙50"/>
      <sheetName val="男單50 (64籤)"/>
      <sheetName val="女單50 (16籤)"/>
      <sheetName val="男雙50 (32籤)"/>
      <sheetName val="女雙50 (16籤)"/>
    </sheetNames>
    <sheetDataSet>
      <sheetData sheetId="2">
        <row r="7">
          <cell r="A7" t="str">
            <v>Line</v>
          </cell>
          <cell r="B7" t="str">
            <v>姓名</v>
          </cell>
          <cell r="C7" t="str">
            <v>縣市</v>
          </cell>
          <cell r="D7" t="str">
            <v>出生日期</v>
          </cell>
          <cell r="E7" t="str">
            <v>104年宏凱盃   全國壯排</v>
          </cell>
          <cell r="G7" t="str">
            <v>姓名</v>
          </cell>
          <cell r="H7" t="str">
            <v>縣市</v>
          </cell>
          <cell r="I7" t="str">
            <v>出生日期</v>
          </cell>
          <cell r="M7" t="str">
            <v>104年宏凱盃   全國壯排</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陳宜胤</v>
          </cell>
          <cell r="C8" t="str">
            <v>台北市</v>
          </cell>
          <cell r="D8" t="str">
            <v>52.09.15</v>
          </cell>
          <cell r="E8" t="str">
            <v>       50歲3          50歲4</v>
          </cell>
          <cell r="G8" t="str">
            <v>陳進財</v>
          </cell>
          <cell r="H8" t="str">
            <v>台北市</v>
          </cell>
          <cell r="I8" t="str">
            <v>51.02.18</v>
          </cell>
          <cell r="M8" t="str">
            <v>       50歲3          50歲8</v>
          </cell>
          <cell r="Q8">
            <v>999</v>
          </cell>
          <cell r="R8">
            <v>999</v>
          </cell>
          <cell r="U8" t="e">
            <v>#VALUE!</v>
          </cell>
        </row>
        <row r="9">
          <cell r="A9">
            <v>2</v>
          </cell>
          <cell r="B9" t="str">
            <v>朱俊宜</v>
          </cell>
          <cell r="C9" t="str">
            <v>嘉義市</v>
          </cell>
          <cell r="D9" t="str">
            <v>55.10.25</v>
          </cell>
          <cell r="E9" t="str">
            <v>                      50歲10</v>
          </cell>
          <cell r="G9" t="str">
            <v>林國雄</v>
          </cell>
          <cell r="H9" t="str">
            <v>嘉義市</v>
          </cell>
          <cell r="I9" t="str">
            <v>54.08.28</v>
          </cell>
          <cell r="M9" t="str">
            <v>                      50歲10</v>
          </cell>
        </row>
        <row r="10">
          <cell r="A10">
            <v>3</v>
          </cell>
          <cell r="B10" t="str">
            <v>謝慶堂</v>
          </cell>
          <cell r="C10" t="str">
            <v>高雄市</v>
          </cell>
          <cell r="D10" t="str">
            <v>53.03.16</v>
          </cell>
          <cell r="E10" t="str">
            <v>                      50歲26</v>
          </cell>
          <cell r="G10" t="str">
            <v>吳聖欽</v>
          </cell>
          <cell r="H10" t="str">
            <v>高雄市</v>
          </cell>
          <cell r="I10" t="str">
            <v>54.09.16</v>
          </cell>
          <cell r="M10" t="str">
            <v>       50歲2          50歲1</v>
          </cell>
        </row>
        <row r="11">
          <cell r="A11">
            <v>4</v>
          </cell>
          <cell r="B11" t="str">
            <v>吳煒堯</v>
          </cell>
          <cell r="C11" t="str">
            <v>台中市</v>
          </cell>
          <cell r="D11" t="str">
            <v>52.04.10</v>
          </cell>
          <cell r="E11" t="str">
            <v>                      50歲16</v>
          </cell>
          <cell r="G11" t="str">
            <v>劉昌仕</v>
          </cell>
          <cell r="H11" t="str">
            <v>台中市</v>
          </cell>
          <cell r="I11" t="str">
            <v>54.11.01</v>
          </cell>
          <cell r="M11" t="str">
            <v>                      50歲16</v>
          </cell>
        </row>
        <row r="12">
          <cell r="A12">
            <v>5</v>
          </cell>
          <cell r="B12" t="str">
            <v>楊政忠</v>
          </cell>
          <cell r="C12" t="str">
            <v>台中市</v>
          </cell>
          <cell r="D12" t="str">
            <v>51.03.16</v>
          </cell>
          <cell r="E12" t="str">
            <v>                      50歲26</v>
          </cell>
          <cell r="G12" t="str">
            <v>林永興</v>
          </cell>
          <cell r="H12" t="str">
            <v>台中市</v>
          </cell>
          <cell r="I12" t="str">
            <v>54.02.27</v>
          </cell>
          <cell r="M12" t="str">
            <v>                      50歲26</v>
          </cell>
        </row>
        <row r="13">
          <cell r="A13">
            <v>6</v>
          </cell>
          <cell r="B13" t="str">
            <v>何奇鍊</v>
          </cell>
          <cell r="C13" t="str">
            <v>台中市</v>
          </cell>
          <cell r="D13" t="str">
            <v>52.11.21</v>
          </cell>
          <cell r="E13" t="str">
            <v>       45歲1          50歲26</v>
          </cell>
          <cell r="G13" t="str">
            <v>郭權財</v>
          </cell>
          <cell r="H13" t="str">
            <v>台中市</v>
          </cell>
          <cell r="I13" t="str">
            <v>55.10.30</v>
          </cell>
          <cell r="M13" t="str">
            <v>       45歲1        45歲3、50歲26</v>
          </cell>
        </row>
        <row r="14">
          <cell r="A14">
            <v>7</v>
          </cell>
          <cell r="B14" t="str">
            <v>黃慶和</v>
          </cell>
          <cell r="C14" t="str">
            <v>台中市</v>
          </cell>
          <cell r="D14" t="str">
            <v>52.10.02</v>
          </cell>
          <cell r="E14" t="str">
            <v>                      50歲26</v>
          </cell>
          <cell r="G14" t="str">
            <v>莊文華</v>
          </cell>
          <cell r="H14" t="str">
            <v>台中市</v>
          </cell>
          <cell r="I14" t="str">
            <v>53.08.01</v>
          </cell>
          <cell r="M14" t="str">
            <v>                      50歲26</v>
          </cell>
        </row>
        <row r="15">
          <cell r="A15">
            <v>8</v>
          </cell>
          <cell r="B15" t="str">
            <v>郭繼華</v>
          </cell>
          <cell r="C15" t="str">
            <v>台北市</v>
          </cell>
          <cell r="D15" t="str">
            <v>54.01.20</v>
          </cell>
          <cell r="E15" t="str">
            <v>                      50歲26</v>
          </cell>
          <cell r="G15" t="str">
            <v>江勁憲</v>
          </cell>
          <cell r="H15" t="str">
            <v>台北市</v>
          </cell>
          <cell r="I15" t="str">
            <v>54.12.10</v>
          </cell>
          <cell r="M15" t="str">
            <v>                      50歲26</v>
          </cell>
          <cell r="Q15">
            <v>999</v>
          </cell>
          <cell r="R15">
            <v>999</v>
          </cell>
          <cell r="U15" t="e">
            <v>#VALUE!</v>
          </cell>
        </row>
        <row r="16">
          <cell r="A16">
            <v>9</v>
          </cell>
          <cell r="B16" t="str">
            <v>康風都</v>
          </cell>
          <cell r="C16" t="str">
            <v>嘉義市</v>
          </cell>
          <cell r="D16" t="str">
            <v>52.10.11</v>
          </cell>
          <cell r="G16" t="str">
            <v>譚若恒</v>
          </cell>
          <cell r="H16" t="str">
            <v>高雄市</v>
          </cell>
          <cell r="I16" t="str">
            <v>53.08.10</v>
          </cell>
          <cell r="M16" t="str">
            <v>       50歲2          50歲1</v>
          </cell>
        </row>
        <row r="17">
          <cell r="A17">
            <v>10</v>
          </cell>
          <cell r="B17" t="str">
            <v>楊童遠</v>
          </cell>
          <cell r="C17" t="str">
            <v>花蓮縣</v>
          </cell>
          <cell r="D17" t="str">
            <v>51.XX.XX</v>
          </cell>
          <cell r="E17" t="str">
            <v>                      50歲8</v>
          </cell>
          <cell r="G17" t="str">
            <v>李潮勝</v>
          </cell>
          <cell r="H17" t="str">
            <v>花蓮縣</v>
          </cell>
          <cell r="I17" t="str">
            <v>51.XX.XX</v>
          </cell>
          <cell r="M17" t="str">
            <v>                      45歲33</v>
          </cell>
        </row>
        <row r="18">
          <cell r="A18">
            <v>11</v>
          </cell>
          <cell r="B18" t="str">
            <v>謝任崑</v>
          </cell>
          <cell r="C18" t="str">
            <v>桃園市</v>
          </cell>
          <cell r="D18" t="str">
            <v>53.03.20</v>
          </cell>
          <cell r="G18" t="str">
            <v>楊銘財</v>
          </cell>
          <cell r="H18" t="str">
            <v>桃園市</v>
          </cell>
          <cell r="I18" t="str">
            <v>53.05.13</v>
          </cell>
          <cell r="M18" t="str">
            <v>                      50歲16</v>
          </cell>
        </row>
        <row r="19">
          <cell r="A19">
            <v>12</v>
          </cell>
          <cell r="B19" t="str">
            <v>陳進祿</v>
          </cell>
          <cell r="C19" t="str">
            <v>彰化縣</v>
          </cell>
          <cell r="D19" t="str">
            <v>51.02.06</v>
          </cell>
          <cell r="E19" t="str">
            <v>                      50歲16</v>
          </cell>
          <cell r="G19" t="str">
            <v>陳秋國</v>
          </cell>
          <cell r="H19" t="str">
            <v>台南市</v>
          </cell>
          <cell r="I19" t="str">
            <v>50.02.25</v>
          </cell>
        </row>
        <row r="20">
          <cell r="A20">
            <v>13</v>
          </cell>
          <cell r="B20" t="str">
            <v>曾智仁</v>
          </cell>
          <cell r="C20" t="str">
            <v>台北市</v>
          </cell>
          <cell r="D20" t="str">
            <v>50.12.10</v>
          </cell>
          <cell r="G20" t="str">
            <v>吳真彬</v>
          </cell>
          <cell r="H20" t="str">
            <v>台北市</v>
          </cell>
          <cell r="I20" t="str">
            <v>52.07.21</v>
          </cell>
          <cell r="M20" t="str">
            <v>                      50歲16</v>
          </cell>
        </row>
        <row r="21">
          <cell r="A21">
            <v>14</v>
          </cell>
          <cell r="B21" t="str">
            <v>林益源</v>
          </cell>
          <cell r="C21" t="str">
            <v>台中市</v>
          </cell>
          <cell r="D21" t="str">
            <v>50.05.20</v>
          </cell>
          <cell r="E21" t="str">
            <v>                      50歲26</v>
          </cell>
          <cell r="G21" t="str">
            <v>王思博</v>
          </cell>
          <cell r="H21" t="str">
            <v>台中市</v>
          </cell>
          <cell r="I21" t="str">
            <v>54.10.08</v>
          </cell>
        </row>
        <row r="22">
          <cell r="A22">
            <v>15</v>
          </cell>
          <cell r="B22" t="str">
            <v>賴紫霖</v>
          </cell>
          <cell r="C22" t="str">
            <v>台南市</v>
          </cell>
          <cell r="D22" t="str">
            <v>53.12.02</v>
          </cell>
          <cell r="E22" t="str">
            <v>                      50歲26</v>
          </cell>
          <cell r="G22" t="str">
            <v>羅智仁</v>
          </cell>
          <cell r="H22" t="str">
            <v>台南市</v>
          </cell>
          <cell r="I22" t="str">
            <v>53.01.21</v>
          </cell>
        </row>
        <row r="23">
          <cell r="A23">
            <v>16</v>
          </cell>
          <cell r="B23" t="str">
            <v>蔡東沛</v>
          </cell>
          <cell r="C23" t="str">
            <v>台中市</v>
          </cell>
          <cell r="D23" t="str">
            <v>51.05.05</v>
          </cell>
          <cell r="E23" t="str">
            <v>                      50歲26</v>
          </cell>
          <cell r="G23" t="str">
            <v>羅能昌</v>
          </cell>
          <cell r="H23" t="str">
            <v>台中市</v>
          </cell>
          <cell r="I23" t="str">
            <v>55.08.06</v>
          </cell>
        </row>
        <row r="24">
          <cell r="A24">
            <v>17</v>
          </cell>
          <cell r="B24" t="str">
            <v>張俊源</v>
          </cell>
          <cell r="C24" t="str">
            <v>台中市</v>
          </cell>
          <cell r="D24" t="str">
            <v>55.12.29</v>
          </cell>
          <cell r="G24" t="str">
            <v>葉秋林</v>
          </cell>
          <cell r="H24" t="str">
            <v>台中市</v>
          </cell>
          <cell r="I24" t="str">
            <v>52.08.22</v>
          </cell>
          <cell r="M24" t="str">
            <v>                      50歲26</v>
          </cell>
          <cell r="Q24">
            <v>999</v>
          </cell>
          <cell r="R24">
            <v>999</v>
          </cell>
          <cell r="U24">
            <v>0</v>
          </cell>
        </row>
        <row r="25">
          <cell r="A25">
            <v>18</v>
          </cell>
          <cell r="B25" t="str">
            <v>龔飛彪</v>
          </cell>
          <cell r="C25" t="str">
            <v>高雄市</v>
          </cell>
          <cell r="D25" t="str">
            <v>51.02.21</v>
          </cell>
          <cell r="G25" t="str">
            <v>龔飛熊</v>
          </cell>
          <cell r="H25" t="str">
            <v>高雄市</v>
          </cell>
          <cell r="I25" t="str">
            <v>49.01.03</v>
          </cell>
          <cell r="M25" t="str">
            <v>                      45歲3</v>
          </cell>
        </row>
        <row r="26">
          <cell r="A26">
            <v>19</v>
          </cell>
          <cell r="B26" t="str">
            <v>林榮基</v>
          </cell>
          <cell r="C26" t="str">
            <v>台中市</v>
          </cell>
          <cell r="D26" t="str">
            <v>46.07.13</v>
          </cell>
          <cell r="G26" t="str">
            <v>劉良景</v>
          </cell>
          <cell r="H26" t="str">
            <v>台中市</v>
          </cell>
          <cell r="I26" t="str">
            <v>52.09.01</v>
          </cell>
          <cell r="M26" t="str">
            <v>                      45歲33</v>
          </cell>
        </row>
        <row r="27">
          <cell r="A27">
            <v>20</v>
          </cell>
          <cell r="B27" t="str">
            <v>于志龍</v>
          </cell>
          <cell r="C27" t="str">
            <v>台中市</v>
          </cell>
          <cell r="D27" t="str">
            <v>51.04.22</v>
          </cell>
          <cell r="G27" t="str">
            <v>林正愷</v>
          </cell>
          <cell r="H27" t="str">
            <v>台中市</v>
          </cell>
          <cell r="I27" t="str">
            <v>53.09.11</v>
          </cell>
        </row>
        <row r="28">
          <cell r="A28">
            <v>21</v>
          </cell>
          <cell r="B28" t="str">
            <v>楊永明</v>
          </cell>
          <cell r="C28" t="str">
            <v>台中市</v>
          </cell>
          <cell r="D28" t="str">
            <v>55.10.01</v>
          </cell>
          <cell r="G28" t="str">
            <v>梁友文</v>
          </cell>
          <cell r="H28" t="str">
            <v>台中市</v>
          </cell>
          <cell r="I28" t="str">
            <v>52.11.29</v>
          </cell>
        </row>
        <row r="29">
          <cell r="A29">
            <v>22</v>
          </cell>
          <cell r="B29" t="str">
            <v>劉勇俊</v>
          </cell>
          <cell r="C29" t="str">
            <v>台中市</v>
          </cell>
          <cell r="D29" t="str">
            <v>52.04.05</v>
          </cell>
          <cell r="G29" t="str">
            <v>鄭振遠</v>
          </cell>
          <cell r="H29" t="str">
            <v>台中市</v>
          </cell>
          <cell r="I29" t="str">
            <v>54.08.28</v>
          </cell>
        </row>
        <row r="30">
          <cell r="A30">
            <v>23</v>
          </cell>
          <cell r="B30" t="str">
            <v>傅子平</v>
          </cell>
          <cell r="C30" t="str">
            <v>彰化縣</v>
          </cell>
          <cell r="D30" t="str">
            <v>54.11.02</v>
          </cell>
          <cell r="G30" t="str">
            <v>許展堂</v>
          </cell>
          <cell r="H30" t="str">
            <v>彰化縣</v>
          </cell>
          <cell r="I30" t="str">
            <v>55.06.05</v>
          </cell>
        </row>
        <row r="31">
          <cell r="A31">
            <v>24</v>
          </cell>
          <cell r="B31" t="str">
            <v>鄭建俊</v>
          </cell>
          <cell r="C31" t="str">
            <v>桃園市</v>
          </cell>
          <cell r="D31" t="str">
            <v>55.06.18</v>
          </cell>
          <cell r="G31" t="str">
            <v>周克中</v>
          </cell>
          <cell r="H31" t="str">
            <v>桃園市</v>
          </cell>
          <cell r="I31" t="str">
            <v>50.03.27</v>
          </cell>
        </row>
        <row r="32">
          <cell r="A32">
            <v>25</v>
          </cell>
          <cell r="B32" t="str">
            <v>翁聖欽</v>
          </cell>
          <cell r="C32" t="str">
            <v>台北市</v>
          </cell>
          <cell r="D32" t="str">
            <v>51.02.08</v>
          </cell>
          <cell r="G32" t="str">
            <v>張德山</v>
          </cell>
          <cell r="H32" t="str">
            <v>台北市</v>
          </cell>
          <cell r="I32" t="str">
            <v>54.02.22</v>
          </cell>
        </row>
        <row r="33">
          <cell r="A33">
            <v>26</v>
          </cell>
          <cell r="B33" t="str">
            <v>曾祥賢</v>
          </cell>
          <cell r="C33" t="str">
            <v>台中市</v>
          </cell>
          <cell r="D33" t="str">
            <v>52.04.23</v>
          </cell>
          <cell r="G33" t="str">
            <v>王德忠</v>
          </cell>
          <cell r="H33" t="str">
            <v>台中市</v>
          </cell>
          <cell r="I33" t="str">
            <v>51.06.07</v>
          </cell>
        </row>
        <row r="34">
          <cell r="A34">
            <v>27</v>
          </cell>
          <cell r="B34" t="str">
            <v>黃瑞程</v>
          </cell>
          <cell r="C34" t="str">
            <v>台中市</v>
          </cell>
          <cell r="D34" t="str">
            <v>53.09.27</v>
          </cell>
          <cell r="G34" t="str">
            <v>李勝欽</v>
          </cell>
          <cell r="H34" t="str">
            <v>台中市</v>
          </cell>
          <cell r="I34" t="str">
            <v>55.08.09</v>
          </cell>
        </row>
        <row r="35">
          <cell r="A35">
            <v>28</v>
          </cell>
          <cell r="B35" t="str">
            <v>孔令名</v>
          </cell>
          <cell r="C35" t="str">
            <v>台中市</v>
          </cell>
          <cell r="D35" t="str">
            <v>46.03.28</v>
          </cell>
          <cell r="G35" t="str">
            <v>許永強</v>
          </cell>
          <cell r="H35" t="str">
            <v>台中市</v>
          </cell>
          <cell r="I35" t="str">
            <v>51.08.16</v>
          </cell>
        </row>
        <row r="36">
          <cell r="A36">
            <v>29</v>
          </cell>
          <cell r="B36" t="str">
            <v>劉有原</v>
          </cell>
          <cell r="C36" t="str">
            <v>台中市</v>
          </cell>
          <cell r="D36" t="str">
            <v>51.02.19</v>
          </cell>
          <cell r="G36" t="str">
            <v>劉佳瑞</v>
          </cell>
          <cell r="H36" t="str">
            <v>台中市</v>
          </cell>
          <cell r="I36" t="str">
            <v>54.01.29</v>
          </cell>
        </row>
        <row r="37">
          <cell r="A37">
            <v>30</v>
          </cell>
          <cell r="B37" t="str">
            <v>游象添</v>
          </cell>
          <cell r="C37" t="str">
            <v>台中市</v>
          </cell>
          <cell r="D37" t="str">
            <v>50.10.10</v>
          </cell>
          <cell r="G37" t="str">
            <v>柯英俊</v>
          </cell>
          <cell r="H37" t="str">
            <v>台中市</v>
          </cell>
          <cell r="I37" t="str">
            <v>55.03.23</v>
          </cell>
        </row>
        <row r="38">
          <cell r="A38">
            <v>31</v>
          </cell>
          <cell r="B38" t="str">
            <v>黃郁文</v>
          </cell>
          <cell r="C38" t="str">
            <v>桃園市</v>
          </cell>
          <cell r="D38" t="str">
            <v>53.06.15</v>
          </cell>
          <cell r="G38" t="str">
            <v>朱慧深</v>
          </cell>
          <cell r="H38" t="str">
            <v>桃園市</v>
          </cell>
          <cell r="I38" t="str">
            <v>53.10.03</v>
          </cell>
        </row>
        <row r="39">
          <cell r="A39">
            <v>32</v>
          </cell>
          <cell r="B39" t="str">
            <v>周源銘</v>
          </cell>
          <cell r="C39" t="str">
            <v>桃園市</v>
          </cell>
          <cell r="D39" t="str">
            <v>52.07.20</v>
          </cell>
          <cell r="G39" t="str">
            <v>黃裕源</v>
          </cell>
          <cell r="H39" t="str">
            <v>桃園市</v>
          </cell>
          <cell r="I39" t="str">
            <v>49.11.20</v>
          </cell>
        </row>
        <row r="40">
          <cell r="A40">
            <v>33</v>
          </cell>
          <cell r="B40" t="str">
            <v>楊志和</v>
          </cell>
          <cell r="C40" t="str">
            <v>彰化縣</v>
          </cell>
          <cell r="D40" t="str">
            <v>52.01.25</v>
          </cell>
          <cell r="G40" t="str">
            <v>王聰熙</v>
          </cell>
          <cell r="H40" t="str">
            <v>彰化縣</v>
          </cell>
          <cell r="I40" t="str">
            <v>52.10.02</v>
          </cell>
        </row>
      </sheetData>
      <sheetData sheetId="4">
        <row r="7">
          <cell r="A7" t="str">
            <v>Line</v>
          </cell>
          <cell r="B7" t="str">
            <v>姓名</v>
          </cell>
          <cell r="C7" t="str">
            <v>縣市</v>
          </cell>
          <cell r="D7" t="str">
            <v>出生日期</v>
          </cell>
          <cell r="E7" t="str">
            <v>104年宏凱盃   全國壯排</v>
          </cell>
          <cell r="G7" t="str">
            <v>姓名</v>
          </cell>
          <cell r="H7" t="str">
            <v>縣市</v>
          </cell>
          <cell r="I7" t="str">
            <v>出生日期</v>
          </cell>
          <cell r="M7" t="str">
            <v>104年宏凱盃   全國壯排</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何寶珠</v>
          </cell>
          <cell r="C8" t="str">
            <v>高雄市</v>
          </cell>
          <cell r="D8" t="str">
            <v>53.04.22</v>
          </cell>
          <cell r="E8" t="str">
            <v>       50歲1        45歲5、50歲2</v>
          </cell>
          <cell r="G8" t="str">
            <v>湯淑雲</v>
          </cell>
          <cell r="H8" t="str">
            <v>台中市</v>
          </cell>
          <cell r="I8" t="str">
            <v>52.04.25</v>
          </cell>
          <cell r="M8" t="str">
            <v>      50歲2            50歲1</v>
          </cell>
          <cell r="Q8">
            <v>999</v>
          </cell>
          <cell r="R8">
            <v>999</v>
          </cell>
          <cell r="U8" t="e">
            <v>#VALUE!</v>
          </cell>
        </row>
        <row r="9">
          <cell r="A9">
            <v>2</v>
          </cell>
          <cell r="B9" t="str">
            <v>皮友華</v>
          </cell>
          <cell r="C9" t="str">
            <v>高雄市</v>
          </cell>
          <cell r="D9" t="str">
            <v>51.04.15</v>
          </cell>
          <cell r="E9" t="str">
            <v>       50歲3          50歲9</v>
          </cell>
          <cell r="G9" t="str">
            <v>蘇秀子</v>
          </cell>
          <cell r="H9" t="str">
            <v>高雄市</v>
          </cell>
          <cell r="I9" t="str">
            <v>49.05.26</v>
          </cell>
          <cell r="M9" t="str">
            <v>      50歲3            50歲9</v>
          </cell>
          <cell r="Q9">
            <v>999</v>
          </cell>
          <cell r="R9">
            <v>999</v>
          </cell>
          <cell r="U9" t="e">
            <v>#VALUE!</v>
          </cell>
        </row>
        <row r="10">
          <cell r="A10">
            <v>3</v>
          </cell>
          <cell r="B10" t="str">
            <v>范憶萍</v>
          </cell>
          <cell r="C10" t="str">
            <v>新竹市</v>
          </cell>
          <cell r="D10" t="str">
            <v>53.11.08</v>
          </cell>
          <cell r="G10" t="str">
            <v>陳美玲</v>
          </cell>
          <cell r="H10" t="str">
            <v>台北市</v>
          </cell>
          <cell r="I10" t="str">
            <v>53.04.01</v>
          </cell>
          <cell r="M10" t="str">
            <v>                       50歲5</v>
          </cell>
        </row>
        <row r="11">
          <cell r="A11">
            <v>4</v>
          </cell>
          <cell r="B11" t="str">
            <v>林云媚</v>
          </cell>
          <cell r="C11" t="str">
            <v>新北市</v>
          </cell>
          <cell r="D11" t="str">
            <v>53.07.15</v>
          </cell>
          <cell r="G11" t="str">
            <v>張月雲</v>
          </cell>
          <cell r="H11" t="str">
            <v>新北市</v>
          </cell>
          <cell r="I11" t="str">
            <v>52.04.05</v>
          </cell>
          <cell r="M11" t="str">
            <v>                       50歲6</v>
          </cell>
        </row>
        <row r="12">
          <cell r="A12">
            <v>5</v>
          </cell>
          <cell r="B12" t="str">
            <v>潘素月</v>
          </cell>
          <cell r="C12" t="str">
            <v>台中市</v>
          </cell>
          <cell r="D12" t="str">
            <v>47.04.02</v>
          </cell>
          <cell r="G12" t="str">
            <v>楊金英</v>
          </cell>
          <cell r="H12" t="str">
            <v>台中市</v>
          </cell>
          <cell r="I12" t="str">
            <v>52.03.18</v>
          </cell>
          <cell r="M12" t="str">
            <v>                       50歲9</v>
          </cell>
        </row>
        <row r="13">
          <cell r="A13">
            <v>6</v>
          </cell>
          <cell r="B13" t="str">
            <v>郭筱琳</v>
          </cell>
          <cell r="C13" t="str">
            <v>新北市</v>
          </cell>
          <cell r="D13" t="str">
            <v>53.07.23</v>
          </cell>
          <cell r="G13" t="str">
            <v>陳秋慧</v>
          </cell>
          <cell r="H13" t="str">
            <v>新北市</v>
          </cell>
          <cell r="I13" t="str">
            <v>40.08.03</v>
          </cell>
        </row>
        <row r="14">
          <cell r="A14">
            <v>7</v>
          </cell>
          <cell r="B14" t="str">
            <v>張麗玲</v>
          </cell>
          <cell r="C14" t="str">
            <v>新北市</v>
          </cell>
          <cell r="D14" t="str">
            <v>55.07.23</v>
          </cell>
          <cell r="G14" t="str">
            <v>邱淑惠</v>
          </cell>
          <cell r="H14" t="str">
            <v>新北市</v>
          </cell>
          <cell r="I14" t="str">
            <v>52.02.14</v>
          </cell>
        </row>
        <row r="15">
          <cell r="A15">
            <v>8</v>
          </cell>
          <cell r="B15" t="str">
            <v>劉美玲</v>
          </cell>
          <cell r="C15" t="str">
            <v>彰化縣</v>
          </cell>
          <cell r="D15" t="str">
            <v>53.02.27</v>
          </cell>
          <cell r="G15" t="str">
            <v>邱黃錦蘭</v>
          </cell>
          <cell r="H15" t="str">
            <v>彰化縣</v>
          </cell>
          <cell r="I15" t="str">
            <v>45.06.03</v>
          </cell>
        </row>
        <row r="16">
          <cell r="A16">
            <v>9</v>
          </cell>
          <cell r="B16" t="str">
            <v>許環英</v>
          </cell>
          <cell r="C16" t="str">
            <v>高雄市</v>
          </cell>
          <cell r="D16" t="str">
            <v>53.09.21</v>
          </cell>
          <cell r="G16" t="str">
            <v>林建良</v>
          </cell>
          <cell r="H16" t="str">
            <v>屏東縣</v>
          </cell>
          <cell r="I16" t="str">
            <v>54.04.03</v>
          </cell>
        </row>
        <row r="17">
          <cell r="A17">
            <v>10</v>
          </cell>
          <cell r="B17" t="str">
            <v>楊秀絨</v>
          </cell>
          <cell r="C17" t="str">
            <v>高雄市</v>
          </cell>
          <cell r="D17" t="str">
            <v>52.05.08</v>
          </cell>
          <cell r="G17" t="str">
            <v>鄧金盆</v>
          </cell>
          <cell r="H17" t="str">
            <v>高雄市</v>
          </cell>
          <cell r="I17" t="str">
            <v>48.09.01</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1.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69"/>
  <sheetViews>
    <sheetView showGridLines="0" tabSelected="1" zoomScalePageLayoutView="0" workbookViewId="0" topLeftCell="A1">
      <selection activeCell="N41" sqref="N41"/>
    </sheetView>
  </sheetViews>
  <sheetFormatPr defaultColWidth="9.00390625" defaultRowHeight="15.75"/>
  <cols>
    <col min="1" max="1" width="2.875" style="48" customWidth="1"/>
    <col min="2" max="2" width="2.75390625" style="48" customWidth="1"/>
    <col min="3" max="3" width="3.00390625" style="48" customWidth="1"/>
    <col min="4" max="4" width="0.2421875" style="48" customWidth="1"/>
    <col min="5" max="5" width="8.375" style="48" customWidth="1"/>
    <col min="6" max="6" width="6.50390625" style="48" customWidth="1"/>
    <col min="7" max="7" width="2.375" style="48" customWidth="1"/>
    <col min="8" max="8" width="2.50390625" style="136" customWidth="1"/>
    <col min="9" max="9" width="3.00390625" style="50" customWidth="1"/>
    <col min="10" max="10" width="7.25390625" style="137" customWidth="1"/>
    <col min="11" max="11" width="7.25390625" style="138" customWidth="1"/>
    <col min="12" max="12" width="7.25390625" style="137" customWidth="1"/>
    <col min="13" max="13" width="7.25390625" style="139" customWidth="1"/>
    <col min="14" max="14" width="7.25390625" style="137" customWidth="1"/>
    <col min="15" max="15" width="7.25390625" style="138" customWidth="1"/>
    <col min="16" max="16" width="7.25390625" style="137" customWidth="1"/>
    <col min="17" max="17" width="7.25390625" style="139" customWidth="1"/>
    <col min="18" max="18" width="9.00390625" style="48" customWidth="1"/>
    <col min="19" max="19" width="7.625" style="48" customWidth="1"/>
    <col min="20" max="20" width="7.75390625" style="48" hidden="1" customWidth="1"/>
    <col min="21" max="21" width="5.00390625" style="48" customWidth="1"/>
    <col min="22" max="16384" width="9.00390625" style="48" customWidth="1"/>
  </cols>
  <sheetData>
    <row r="1" spans="1:16" s="1" customFormat="1" ht="18" customHeight="1">
      <c r="A1" s="212" t="s">
        <v>53</v>
      </c>
      <c r="B1" s="212"/>
      <c r="C1" s="212"/>
      <c r="D1" s="212"/>
      <c r="E1" s="212"/>
      <c r="F1" s="212"/>
      <c r="G1" s="212"/>
      <c r="H1" s="212"/>
      <c r="I1" s="212"/>
      <c r="J1" s="212"/>
      <c r="K1" s="212"/>
      <c r="L1" s="212"/>
      <c r="M1" s="212"/>
      <c r="N1" s="212"/>
      <c r="O1" s="212"/>
      <c r="P1" s="212"/>
    </row>
    <row r="2" spans="1:17" s="6" customFormat="1" ht="9.75" customHeight="1">
      <c r="A2" s="2" t="s">
        <v>0</v>
      </c>
      <c r="B2" s="2"/>
      <c r="C2" s="2"/>
      <c r="D2" s="2"/>
      <c r="E2" s="3"/>
      <c r="F2" s="2" t="s">
        <v>1</v>
      </c>
      <c r="G2" s="2"/>
      <c r="H2" s="52"/>
      <c r="I2" s="2"/>
      <c r="J2" s="4"/>
      <c r="K2" s="2"/>
      <c r="L2" s="4"/>
      <c r="M2" s="2"/>
      <c r="N2" s="5"/>
      <c r="O2" s="3"/>
      <c r="P2" s="213" t="s">
        <v>2</v>
      </c>
      <c r="Q2" s="213"/>
    </row>
    <row r="3" spans="1:17" s="12" customFormat="1" ht="11.25" customHeight="1" thickBot="1">
      <c r="A3" s="7" t="s">
        <v>3</v>
      </c>
      <c r="B3" s="7"/>
      <c r="C3" s="7"/>
      <c r="D3" s="7"/>
      <c r="E3" s="8"/>
      <c r="F3" s="8" t="s">
        <v>4</v>
      </c>
      <c r="G3" s="8"/>
      <c r="H3" s="53"/>
      <c r="I3" s="9"/>
      <c r="J3" s="10"/>
      <c r="K3" s="11"/>
      <c r="L3" s="10"/>
      <c r="M3" s="8"/>
      <c r="N3" s="10"/>
      <c r="O3" s="8"/>
      <c r="P3" s="214" t="s">
        <v>5</v>
      </c>
      <c r="Q3" s="214"/>
    </row>
    <row r="4" spans="1:17" s="15" customFormat="1" ht="9.75">
      <c r="A4" s="54"/>
      <c r="B4" s="55" t="s">
        <v>6</v>
      </c>
      <c r="C4" s="56" t="s">
        <v>7</v>
      </c>
      <c r="D4" s="55"/>
      <c r="E4" s="57" t="s">
        <v>8</v>
      </c>
      <c r="F4" s="14"/>
      <c r="G4" s="58"/>
      <c r="H4" s="14" t="s">
        <v>9</v>
      </c>
      <c r="I4" s="59"/>
      <c r="J4" s="56" t="s">
        <v>10</v>
      </c>
      <c r="K4" s="60"/>
      <c r="L4" s="56" t="s">
        <v>12</v>
      </c>
      <c r="M4" s="60"/>
      <c r="N4" s="56" t="s">
        <v>13</v>
      </c>
      <c r="O4" s="60"/>
      <c r="P4" s="56" t="s">
        <v>52</v>
      </c>
      <c r="Q4" s="61"/>
    </row>
    <row r="5" spans="1:17" s="15" customFormat="1" ht="3.75" customHeight="1" thickBot="1">
      <c r="A5" s="62"/>
      <c r="B5" s="63"/>
      <c r="C5" s="16"/>
      <c r="D5" s="63"/>
      <c r="E5" s="64"/>
      <c r="F5" s="64"/>
      <c r="G5" s="65"/>
      <c r="H5" s="66"/>
      <c r="I5" s="67"/>
      <c r="J5" s="16"/>
      <c r="K5" s="68"/>
      <c r="L5" s="16"/>
      <c r="M5" s="68"/>
      <c r="N5" s="16"/>
      <c r="O5" s="68"/>
      <c r="P5" s="16"/>
      <c r="Q5" s="69"/>
    </row>
    <row r="6" spans="1:20" s="76" customFormat="1" ht="14.25" customHeight="1">
      <c r="A6" s="70">
        <v>1</v>
      </c>
      <c r="B6" s="17">
        <v>1</v>
      </c>
      <c r="C6" s="17">
        <v>8</v>
      </c>
      <c r="D6" s="18">
        <v>1</v>
      </c>
      <c r="E6" s="19" t="str">
        <f>UPPER(IF($D6="","",VLOOKUP($D6,'[6]男雙35'!$A$7:$V$23,2)))</f>
        <v>劉子良</v>
      </c>
      <c r="F6" s="17"/>
      <c r="G6" s="37"/>
      <c r="H6" s="17" t="str">
        <f>IF($D6="","",VLOOKUP($D6,'[6]男雙35'!$A$7:$V$23,3))</f>
        <v>台南市</v>
      </c>
      <c r="I6" s="72"/>
      <c r="J6" s="73"/>
      <c r="K6" s="74"/>
      <c r="L6" s="73"/>
      <c r="M6" s="20" t="s">
        <v>247</v>
      </c>
      <c r="N6" s="73"/>
      <c r="O6" s="74"/>
      <c r="P6" s="73"/>
      <c r="Q6" s="21"/>
      <c r="R6" s="20"/>
      <c r="T6" s="25" t="e">
        <f>#REF!</f>
        <v>#REF!</v>
      </c>
    </row>
    <row r="7" spans="1:20" s="76" customFormat="1" ht="14.25" customHeight="1">
      <c r="A7" s="70"/>
      <c r="B7" s="77"/>
      <c r="C7" s="77"/>
      <c r="D7" s="77"/>
      <c r="E7" s="19" t="str">
        <f>UPPER(IF($D6="","",VLOOKUP($D6,'[6]男雙35'!$A$7:$V$23,7)))</f>
        <v>蔡政翰</v>
      </c>
      <c r="F7" s="17"/>
      <c r="G7" s="37"/>
      <c r="H7" s="17" t="str">
        <f>IF($D6="","",VLOOKUP($D6,'[6]男雙35'!$A$7:$V$23,8))</f>
        <v>台南市</v>
      </c>
      <c r="I7" s="78"/>
      <c r="J7" s="79">
        <f>IF(I7="a",E6,IF(I7="b",#REF!,""))</f>
      </c>
      <c r="K7" s="80"/>
      <c r="L7" s="73"/>
      <c r="M7" s="74"/>
      <c r="N7" s="73"/>
      <c r="O7" s="74"/>
      <c r="P7" s="73"/>
      <c r="Q7" s="21"/>
      <c r="R7" s="20"/>
      <c r="T7" s="29" t="e">
        <f>#REF!</f>
        <v>#REF!</v>
      </c>
    </row>
    <row r="8" spans="1:20" s="76" customFormat="1" ht="9.75" customHeight="1">
      <c r="A8" s="70"/>
      <c r="B8" s="77"/>
      <c r="C8" s="77"/>
      <c r="D8" s="77"/>
      <c r="E8" s="210"/>
      <c r="F8" s="210"/>
      <c r="G8" s="210"/>
      <c r="H8" s="210"/>
      <c r="I8" s="211"/>
      <c r="J8" s="82">
        <f>UPPER(IF(OR(I9="a",I9="as"),E6,IF(OR(I9="b",I9="bs"),E10,)))</f>
      </c>
      <c r="K8" s="83"/>
      <c r="L8" s="73"/>
      <c r="M8" s="74"/>
      <c r="N8" s="73"/>
      <c r="O8" s="74"/>
      <c r="P8" s="73"/>
      <c r="Q8" s="21"/>
      <c r="R8" s="20"/>
      <c r="T8" s="29" t="e">
        <f>#REF!</f>
        <v>#REF!</v>
      </c>
    </row>
    <row r="9" spans="1:20" s="76" customFormat="1" ht="9.75" customHeight="1">
      <c r="A9" s="70"/>
      <c r="B9" s="26"/>
      <c r="C9" s="26"/>
      <c r="D9" s="26"/>
      <c r="E9" s="208"/>
      <c r="F9" s="208"/>
      <c r="G9" s="208"/>
      <c r="H9" s="208"/>
      <c r="I9" s="209"/>
      <c r="J9" s="85">
        <f>UPPER(IF(OR(I9="a",I9="as"),E7,IF(OR(I9="b",I9="bs"),E11,)))</f>
      </c>
      <c r="K9" s="86"/>
      <c r="L9" s="33"/>
      <c r="M9" s="80"/>
      <c r="N9" s="73"/>
      <c r="O9" s="74"/>
      <c r="P9" s="73"/>
      <c r="Q9" s="21"/>
      <c r="R9" s="20"/>
      <c r="T9" s="29" t="e">
        <f>#REF!</f>
        <v>#REF!</v>
      </c>
    </row>
    <row r="10" spans="1:20" s="76" customFormat="1" ht="14.25" customHeight="1">
      <c r="A10" s="70">
        <v>2</v>
      </c>
      <c r="B10" s="17">
        <f>IF($D10="","",VLOOKUP($D10,'[6]男雙35'!$A$7:$V$23,20))</f>
      </c>
      <c r="C10" s="17">
        <f>IF($D10="","",VLOOKUP($D10,'[6]男雙35'!$A$7:$V$23,21))</f>
      </c>
      <c r="D10" s="18"/>
      <c r="E10" s="19" t="s">
        <v>51</v>
      </c>
      <c r="F10" s="17">
        <f>IF($D10="","",VLOOKUP($D10,'[6]男雙35'!$A$7:$V$23,3))</f>
      </c>
      <c r="G10" s="37"/>
      <c r="H10" s="71">
        <f>IF($D10="","",VLOOKUP($D10,'[6]男雙35'!$A$7:$V$23,4))</f>
      </c>
      <c r="I10" s="99"/>
      <c r="J10" s="33"/>
      <c r="K10" s="87"/>
      <c r="L10" s="88"/>
      <c r="M10" s="83"/>
      <c r="N10" s="73"/>
      <c r="O10" s="74"/>
      <c r="P10" s="73"/>
      <c r="Q10" s="21"/>
      <c r="R10" s="20"/>
      <c r="T10" s="29" t="e">
        <f>#REF!</f>
        <v>#REF!</v>
      </c>
    </row>
    <row r="11" spans="1:20" s="76" customFormat="1" ht="14.25" customHeight="1">
      <c r="A11" s="70"/>
      <c r="B11" s="77"/>
      <c r="C11" s="77"/>
      <c r="D11" s="77"/>
      <c r="E11" s="19" t="s">
        <v>51</v>
      </c>
      <c r="F11" s="17">
        <f>IF($D10="","",VLOOKUP($D10,'[6]男雙35'!$A$7:$V$23,8))</f>
      </c>
      <c r="G11" s="37"/>
      <c r="H11" s="71">
        <f>IF($D10="","",VLOOKUP($D10,'[6]男雙35'!$A$7:$V$23,9))</f>
      </c>
      <c r="I11" s="78"/>
      <c r="J11" s="33"/>
      <c r="K11" s="87"/>
      <c r="L11" s="89"/>
      <c r="M11" s="90"/>
      <c r="N11" s="73"/>
      <c r="O11" s="74"/>
      <c r="P11" s="73"/>
      <c r="Q11" s="21"/>
      <c r="R11" s="20"/>
      <c r="T11" s="29" t="e">
        <f>#REF!</f>
        <v>#REF!</v>
      </c>
    </row>
    <row r="12" spans="1:20" s="76" customFormat="1" ht="9.75" customHeight="1">
      <c r="A12" s="70"/>
      <c r="B12" s="77"/>
      <c r="C12" s="77"/>
      <c r="D12" s="91"/>
      <c r="E12" s="81"/>
      <c r="F12" s="33"/>
      <c r="G12" s="32"/>
      <c r="H12" s="92"/>
      <c r="I12" s="93"/>
      <c r="J12" s="73"/>
      <c r="K12" s="101"/>
      <c r="L12" s="82">
        <f>UPPER(IF(OR(K13="a",K13="as"),J8,IF(OR(K13="b",K13="bs"),J16,)))</f>
      </c>
      <c r="M12" s="80"/>
      <c r="N12" s="73"/>
      <c r="O12" s="74"/>
      <c r="P12" s="73"/>
      <c r="Q12" s="21"/>
      <c r="R12" s="20"/>
      <c r="T12" s="29" t="e">
        <f>#REF!</f>
        <v>#REF!</v>
      </c>
    </row>
    <row r="13" spans="1:20" s="76" customFormat="1" ht="9.75" customHeight="1">
      <c r="A13" s="70"/>
      <c r="B13" s="26"/>
      <c r="C13" s="26"/>
      <c r="D13" s="31"/>
      <c r="E13" s="84"/>
      <c r="F13" s="73"/>
      <c r="G13" s="94"/>
      <c r="H13" s="95"/>
      <c r="I13" s="96"/>
      <c r="J13" s="208" t="s">
        <v>95</v>
      </c>
      <c r="K13" s="209"/>
      <c r="L13" s="85">
        <f>UPPER(IF(OR(K13="a",K13="as"),J9,IF(OR(K13="b",K13="bs"),J17,)))</f>
      </c>
      <c r="M13" s="86"/>
      <c r="N13" s="33"/>
      <c r="O13" s="80"/>
      <c r="P13" s="73"/>
      <c r="Q13" s="21"/>
      <c r="R13" s="20"/>
      <c r="T13" s="29" t="e">
        <f>#REF!</f>
        <v>#REF!</v>
      </c>
    </row>
    <row r="14" spans="1:20" s="76" customFormat="1" ht="14.25" customHeight="1">
      <c r="A14" s="70">
        <v>3</v>
      </c>
      <c r="B14" s="17"/>
      <c r="C14" s="17"/>
      <c r="D14" s="18">
        <v>9</v>
      </c>
      <c r="E14" s="19" t="str">
        <f>UPPER(IF($D14="","",VLOOKUP($D14,'[6]男雙35'!$A$7:$V$23,2)))</f>
        <v>蔡坤洲</v>
      </c>
      <c r="F14" s="17"/>
      <c r="G14" s="37"/>
      <c r="H14" s="17" t="str">
        <f>IF($D14="","",VLOOKUP($D14,'[6]男雙35'!$A$7:$V$23,3))</f>
        <v>雲林縣</v>
      </c>
      <c r="I14" s="72"/>
      <c r="J14" s="208"/>
      <c r="K14" s="209"/>
      <c r="L14" s="73"/>
      <c r="M14" s="87"/>
      <c r="N14" s="88"/>
      <c r="O14" s="80"/>
      <c r="P14" s="73"/>
      <c r="Q14" s="21"/>
      <c r="R14" s="20"/>
      <c r="T14" s="29" t="e">
        <f>#REF!</f>
        <v>#REF!</v>
      </c>
    </row>
    <row r="15" spans="1:20" s="76" customFormat="1" ht="14.25" customHeight="1" thickBot="1">
      <c r="A15" s="70"/>
      <c r="B15" s="77"/>
      <c r="C15" s="77"/>
      <c r="D15" s="77"/>
      <c r="E15" s="19" t="str">
        <f>UPPER(IF($D14="","",VLOOKUP($D14,'[6]男雙35'!$A$7:$V$23,7)))</f>
        <v>陳烈甫</v>
      </c>
      <c r="F15" s="17"/>
      <c r="G15" s="37"/>
      <c r="H15" s="17" t="str">
        <f>IF($D14="","",VLOOKUP($D14,'[6]男雙35'!$A$7:$V$23,8))</f>
        <v>雲林縣</v>
      </c>
      <c r="I15" s="78"/>
      <c r="J15" s="79">
        <f>IF(I15="a",E14,IF(I15="b",#REF!,""))</f>
      </c>
      <c r="K15" s="87"/>
      <c r="L15" s="73"/>
      <c r="M15" s="87"/>
      <c r="N15" s="33"/>
      <c r="O15" s="80"/>
      <c r="P15" s="73"/>
      <c r="Q15" s="21"/>
      <c r="R15" s="20"/>
      <c r="T15" s="36" t="e">
        <f>#REF!</f>
        <v>#REF!</v>
      </c>
    </row>
    <row r="16" spans="1:18" s="76" customFormat="1" ht="9.75" customHeight="1">
      <c r="A16" s="70"/>
      <c r="B16" s="77"/>
      <c r="C16" s="77"/>
      <c r="D16" s="91"/>
      <c r="E16" s="210" t="s">
        <v>90</v>
      </c>
      <c r="F16" s="210"/>
      <c r="G16" s="210"/>
      <c r="H16" s="210"/>
      <c r="I16" s="211"/>
      <c r="J16" s="82">
        <f>UPPER(IF(OR(I17="a",I17="as"),E14,IF(OR(I17="b",I17="bs"),E18,)))</f>
      </c>
      <c r="K16" s="97"/>
      <c r="L16" s="73"/>
      <c r="M16" s="87"/>
      <c r="N16" s="33"/>
      <c r="O16" s="80"/>
      <c r="P16" s="73"/>
      <c r="Q16" s="21"/>
      <c r="R16" s="20"/>
    </row>
    <row r="17" spans="1:18" s="76" customFormat="1" ht="9.75" customHeight="1">
      <c r="A17" s="70"/>
      <c r="B17" s="26"/>
      <c r="C17" s="26"/>
      <c r="D17" s="31"/>
      <c r="E17" s="208"/>
      <c r="F17" s="208"/>
      <c r="G17" s="208"/>
      <c r="H17" s="208"/>
      <c r="I17" s="209"/>
      <c r="J17" s="85">
        <f>UPPER(IF(OR(I17="a",I17="as"),E15,IF(OR(I17="b",I17="bs"),E19,)))</f>
      </c>
      <c r="K17" s="98"/>
      <c r="L17" s="33"/>
      <c r="M17" s="87"/>
      <c r="N17" s="33"/>
      <c r="O17" s="80"/>
      <c r="P17" s="73"/>
      <c r="Q17" s="21"/>
      <c r="R17" s="20"/>
    </row>
    <row r="18" spans="1:18" s="76" customFormat="1" ht="14.25" customHeight="1">
      <c r="A18" s="70">
        <v>4</v>
      </c>
      <c r="B18" s="17"/>
      <c r="C18" s="17"/>
      <c r="D18" s="18">
        <v>6</v>
      </c>
      <c r="E18" s="19" t="str">
        <f>UPPER(IF($D18="","",VLOOKUP($D18,'[6]男雙35'!$A$7:$V$23,2)))</f>
        <v>曾顗瑞</v>
      </c>
      <c r="F18" s="17"/>
      <c r="G18" s="37"/>
      <c r="H18" s="17" t="str">
        <f>IF($D18="","",VLOOKUP($D18,'[6]男雙35'!$A$7:$V$23,3))</f>
        <v>台中市</v>
      </c>
      <c r="I18" s="99"/>
      <c r="J18" s="33"/>
      <c r="K18" s="80"/>
      <c r="L18" s="88"/>
      <c r="M18" s="97"/>
      <c r="N18" s="33"/>
      <c r="O18" s="80"/>
      <c r="P18" s="73"/>
      <c r="Q18" s="21"/>
      <c r="R18" s="20"/>
    </row>
    <row r="19" spans="1:18" s="76" customFormat="1" ht="14.25" customHeight="1">
      <c r="A19" s="70"/>
      <c r="B19" s="77"/>
      <c r="C19" s="77"/>
      <c r="D19" s="77"/>
      <c r="E19" s="19" t="str">
        <f>UPPER(IF($D18="","",VLOOKUP($D18,'[6]男雙35'!$A$7:$V$23,7)))</f>
        <v>潘逸帆</v>
      </c>
      <c r="F19" s="17"/>
      <c r="G19" s="37"/>
      <c r="H19" s="17" t="str">
        <f>IF($D18="","",VLOOKUP($D18,'[6]男雙35'!$A$7:$V$23,8))</f>
        <v>台中市</v>
      </c>
      <c r="I19" s="78"/>
      <c r="J19" s="33"/>
      <c r="K19" s="80"/>
      <c r="L19" s="89"/>
      <c r="M19" s="100"/>
      <c r="N19" s="33"/>
      <c r="O19" s="80"/>
      <c r="P19" s="73"/>
      <c r="Q19" s="21"/>
      <c r="R19" s="20"/>
    </row>
    <row r="20" spans="1:18" s="76" customFormat="1" ht="9.75" customHeight="1">
      <c r="A20" s="70"/>
      <c r="B20" s="77"/>
      <c r="C20" s="77"/>
      <c r="D20" s="77"/>
      <c r="E20" s="81"/>
      <c r="F20" s="33"/>
      <c r="G20" s="32"/>
      <c r="H20" s="92"/>
      <c r="I20" s="93"/>
      <c r="J20" s="73"/>
      <c r="K20" s="74"/>
      <c r="L20" s="33"/>
      <c r="M20" s="101"/>
      <c r="N20" s="82">
        <f>UPPER(IF(OR(M21="a",M21="as"),L12,IF(OR(M21="b",M21="bs"),L28,)))</f>
      </c>
      <c r="O20" s="80"/>
      <c r="P20" s="73"/>
      <c r="Q20" s="21"/>
      <c r="R20" s="20"/>
    </row>
    <row r="21" spans="1:18" s="76" customFormat="1" ht="9.75" customHeight="1">
      <c r="A21" s="70"/>
      <c r="B21" s="26"/>
      <c r="C21" s="26"/>
      <c r="D21" s="26"/>
      <c r="E21" s="84"/>
      <c r="F21" s="73"/>
      <c r="G21" s="94"/>
      <c r="H21" s="95"/>
      <c r="I21" s="96"/>
      <c r="J21" s="73"/>
      <c r="K21" s="74"/>
      <c r="L21" s="208" t="s">
        <v>251</v>
      </c>
      <c r="M21" s="209"/>
      <c r="N21" s="85">
        <f>UPPER(IF(OR(M21="a",M21="as"),L13,IF(OR(M21="b",M21="bs"),L29,)))</f>
      </c>
      <c r="O21" s="86"/>
      <c r="P21" s="33"/>
      <c r="Q21" s="40"/>
      <c r="R21" s="20"/>
    </row>
    <row r="22" spans="1:18" s="76" customFormat="1" ht="14.25" customHeight="1">
      <c r="A22" s="70">
        <v>5</v>
      </c>
      <c r="B22" s="17">
        <v>3</v>
      </c>
      <c r="C22" s="103">
        <v>1004</v>
      </c>
      <c r="D22" s="18">
        <v>3</v>
      </c>
      <c r="E22" s="19" t="str">
        <f>UPPER(IF($D22="","",VLOOKUP($D22,'[6]男雙35'!$A$7:$V$23,2)))</f>
        <v>劉家豪</v>
      </c>
      <c r="F22" s="17"/>
      <c r="G22" s="37"/>
      <c r="H22" s="17" t="str">
        <f>IF($D22="","",VLOOKUP($D22,'[6]男雙35'!$A$7:$V$23,3))</f>
        <v>台中市</v>
      </c>
      <c r="I22" s="72"/>
      <c r="J22" s="73"/>
      <c r="K22" s="74"/>
      <c r="L22" s="208"/>
      <c r="M22" s="209"/>
      <c r="N22" s="73"/>
      <c r="O22" s="87"/>
      <c r="P22" s="73"/>
      <c r="Q22" s="40"/>
      <c r="R22" s="20"/>
    </row>
    <row r="23" spans="1:18" s="76" customFormat="1" ht="14.25" customHeight="1">
      <c r="A23" s="70"/>
      <c r="B23" s="77"/>
      <c r="C23" s="77"/>
      <c r="D23" s="77"/>
      <c r="E23" s="19" t="str">
        <f>UPPER(IF($D22="","",VLOOKUP($D22,'[6]男雙35'!$A$7:$V$23,7)))</f>
        <v>陳國輝</v>
      </c>
      <c r="F23" s="17"/>
      <c r="G23" s="37"/>
      <c r="H23" s="17" t="str">
        <f>IF($D22="","",VLOOKUP($D22,'[6]男雙35'!$A$7:$V$23,8))</f>
        <v>台中市</v>
      </c>
      <c r="I23" s="78"/>
      <c r="J23" s="79">
        <f>IF(I23="a",E22,IF(I23="b",#REF!,""))</f>
      </c>
      <c r="K23" s="80"/>
      <c r="L23" s="73"/>
      <c r="M23" s="87"/>
      <c r="N23" s="73"/>
      <c r="O23" s="87"/>
      <c r="P23" s="73"/>
      <c r="Q23" s="40"/>
      <c r="R23" s="20"/>
    </row>
    <row r="24" spans="1:18" s="76" customFormat="1" ht="9.75" customHeight="1">
      <c r="A24" s="70"/>
      <c r="B24" s="77"/>
      <c r="C24" s="77"/>
      <c r="D24" s="77"/>
      <c r="E24" s="210"/>
      <c r="F24" s="210"/>
      <c r="G24" s="210"/>
      <c r="H24" s="210"/>
      <c r="I24" s="211"/>
      <c r="J24" s="82">
        <f>UPPER(IF(OR(I25="a",I25="as"),E22,IF(OR(I25="b",I25="bs"),E26,)))</f>
      </c>
      <c r="K24" s="83"/>
      <c r="L24" s="73"/>
      <c r="M24" s="87"/>
      <c r="N24" s="73"/>
      <c r="O24" s="87"/>
      <c r="P24" s="73"/>
      <c r="Q24" s="40"/>
      <c r="R24" s="20"/>
    </row>
    <row r="25" spans="1:18" s="76" customFormat="1" ht="9.75" customHeight="1">
      <c r="A25" s="70"/>
      <c r="B25" s="26"/>
      <c r="C25" s="26"/>
      <c r="D25" s="26"/>
      <c r="E25" s="208"/>
      <c r="F25" s="208"/>
      <c r="G25" s="208"/>
      <c r="H25" s="208"/>
      <c r="I25" s="209"/>
      <c r="J25" s="85">
        <f>UPPER(IF(OR(I25="a",I25="as"),E23,IF(OR(I25="b",I25="bs"),E27,)))</f>
      </c>
      <c r="K25" s="86"/>
      <c r="L25" s="33"/>
      <c r="M25" s="87"/>
      <c r="N25" s="73"/>
      <c r="O25" s="87"/>
      <c r="P25" s="73"/>
      <c r="Q25" s="40"/>
      <c r="R25" s="20"/>
    </row>
    <row r="26" spans="1:18" s="76" customFormat="1" ht="14.25" customHeight="1">
      <c r="A26" s="70">
        <v>6</v>
      </c>
      <c r="B26" s="17">
        <f>IF($D26="","",VLOOKUP($D26,'[6]男雙35'!$A$7:$V$23,20))</f>
      </c>
      <c r="C26" s="17">
        <f>IF($D26="","",VLOOKUP($D26,'[6]男雙35'!$A$7:$V$23,21))</f>
      </c>
      <c r="D26" s="18"/>
      <c r="E26" s="19" t="s">
        <v>51</v>
      </c>
      <c r="F26" s="17">
        <f>IF($D26="","",VLOOKUP($D26,'[6]男雙35'!$A$7:$V$23,3))</f>
      </c>
      <c r="G26" s="37"/>
      <c r="H26" s="71">
        <f>IF($D26="","",VLOOKUP($D26,'[6]男雙35'!$A$7:$V$23,4))</f>
      </c>
      <c r="I26" s="99"/>
      <c r="J26" s="33"/>
      <c r="K26" s="87"/>
      <c r="L26" s="88"/>
      <c r="M26" s="97"/>
      <c r="N26" s="73"/>
      <c r="O26" s="87"/>
      <c r="P26" s="73"/>
      <c r="Q26" s="40"/>
      <c r="R26" s="20"/>
    </row>
    <row r="27" spans="1:18" s="76" customFormat="1" ht="14.25" customHeight="1">
      <c r="A27" s="70"/>
      <c r="B27" s="77"/>
      <c r="C27" s="77"/>
      <c r="D27" s="77"/>
      <c r="E27" s="19" t="s">
        <v>51</v>
      </c>
      <c r="F27" s="17">
        <f>IF($D26="","",VLOOKUP($D26,'[6]男雙35'!$A$7:$V$23,8))</f>
      </c>
      <c r="G27" s="37"/>
      <c r="H27" s="71">
        <f>IF($D26="","",VLOOKUP($D26,'[6]男雙35'!$A$7:$V$23,9))</f>
      </c>
      <c r="I27" s="78"/>
      <c r="J27" s="33"/>
      <c r="K27" s="87"/>
      <c r="L27" s="89"/>
      <c r="M27" s="100"/>
      <c r="N27" s="73"/>
      <c r="O27" s="87"/>
      <c r="P27" s="73"/>
      <c r="Q27" s="40"/>
      <c r="R27" s="20"/>
    </row>
    <row r="28" spans="1:18" s="76" customFormat="1" ht="9.75" customHeight="1">
      <c r="A28" s="70"/>
      <c r="B28" s="77"/>
      <c r="C28" s="77"/>
      <c r="D28" s="91"/>
      <c r="E28" s="81"/>
      <c r="F28" s="33"/>
      <c r="G28" s="32"/>
      <c r="H28" s="92"/>
      <c r="I28" s="93"/>
      <c r="J28" s="73"/>
      <c r="K28" s="101"/>
      <c r="L28" s="82">
        <f>UPPER(IF(OR(K29="a",K29="as"),J24,IF(OR(K29="b",K29="bs"),J32,)))</f>
      </c>
      <c r="M28" s="87"/>
      <c r="N28" s="73"/>
      <c r="O28" s="87"/>
      <c r="P28" s="73"/>
      <c r="Q28" s="40"/>
      <c r="R28" s="20"/>
    </row>
    <row r="29" spans="1:18" s="76" customFormat="1" ht="9.75" customHeight="1">
      <c r="A29" s="70"/>
      <c r="B29" s="26"/>
      <c r="C29" s="26"/>
      <c r="D29" s="31"/>
      <c r="E29" s="84"/>
      <c r="F29" s="73"/>
      <c r="G29" s="94"/>
      <c r="H29" s="95"/>
      <c r="I29" s="96"/>
      <c r="J29" s="208" t="s">
        <v>96</v>
      </c>
      <c r="K29" s="209"/>
      <c r="L29" s="85">
        <f>UPPER(IF(OR(K29="a",K29="as"),J25,IF(OR(K29="b",K29="bs"),J33,)))</f>
      </c>
      <c r="M29" s="98"/>
      <c r="N29" s="33"/>
      <c r="O29" s="87"/>
      <c r="P29" s="73"/>
      <c r="Q29" s="40"/>
      <c r="R29" s="20"/>
    </row>
    <row r="30" spans="1:18" s="76" customFormat="1" ht="14.25" customHeight="1">
      <c r="A30" s="70">
        <v>7</v>
      </c>
      <c r="B30" s="17"/>
      <c r="C30" s="17"/>
      <c r="D30" s="18">
        <v>11</v>
      </c>
      <c r="E30" s="19" t="str">
        <f>UPPER(IF($D30="","",VLOOKUP($D30,'[6]男雙35'!$A$7:$V$23,2)))</f>
        <v>游永健</v>
      </c>
      <c r="F30" s="17"/>
      <c r="G30" s="37"/>
      <c r="H30" s="17" t="str">
        <f>IF($D30="","",VLOOKUP($D30,'[6]男雙35'!$A$7:$V$23,3))</f>
        <v>台中市</v>
      </c>
      <c r="I30" s="72"/>
      <c r="J30" s="208"/>
      <c r="K30" s="209"/>
      <c r="L30" s="73"/>
      <c r="M30" s="102"/>
      <c r="N30" s="88"/>
      <c r="O30" s="87"/>
      <c r="P30" s="73"/>
      <c r="Q30" s="40"/>
      <c r="R30" s="20"/>
    </row>
    <row r="31" spans="1:18" s="76" customFormat="1" ht="14.25" customHeight="1">
      <c r="A31" s="70"/>
      <c r="B31" s="77"/>
      <c r="C31" s="77"/>
      <c r="D31" s="77"/>
      <c r="E31" s="19" t="str">
        <f>UPPER(IF($D30="","",VLOOKUP($D30,'[6]男雙35'!$A$7:$V$23,7)))</f>
        <v>曾尚志</v>
      </c>
      <c r="F31" s="17"/>
      <c r="G31" s="37"/>
      <c r="H31" s="17" t="str">
        <f>IF($D30="","",VLOOKUP($D30,'[6]男雙35'!$A$7:$V$23,8))</f>
        <v>台中市</v>
      </c>
      <c r="I31" s="78"/>
      <c r="J31" s="79">
        <f>IF(I31="a",E30,IF(I31="b",#REF!,""))</f>
      </c>
      <c r="K31" s="87"/>
      <c r="L31" s="73"/>
      <c r="M31" s="80"/>
      <c r="N31" s="33"/>
      <c r="O31" s="87"/>
      <c r="P31" s="73"/>
      <c r="Q31" s="40"/>
      <c r="R31" s="20"/>
    </row>
    <row r="32" spans="1:18" s="76" customFormat="1" ht="9.75" customHeight="1">
      <c r="A32" s="70"/>
      <c r="B32" s="77"/>
      <c r="C32" s="77"/>
      <c r="D32" s="91"/>
      <c r="E32" s="210" t="s">
        <v>91</v>
      </c>
      <c r="F32" s="210"/>
      <c r="G32" s="210"/>
      <c r="H32" s="210"/>
      <c r="I32" s="211"/>
      <c r="J32" s="82">
        <f>UPPER(IF(OR(I33="a",I33="as"),E30,IF(OR(I33="b",I33="bs"),E34,)))</f>
      </c>
      <c r="K32" s="97"/>
      <c r="L32" s="73"/>
      <c r="M32" s="80"/>
      <c r="N32" s="33"/>
      <c r="O32" s="87"/>
      <c r="P32" s="73"/>
      <c r="Q32" s="40"/>
      <c r="R32" s="20"/>
    </row>
    <row r="33" spans="1:18" s="76" customFormat="1" ht="9.75" customHeight="1">
      <c r="A33" s="70"/>
      <c r="B33" s="26"/>
      <c r="C33" s="26"/>
      <c r="D33" s="31"/>
      <c r="E33" s="208"/>
      <c r="F33" s="208"/>
      <c r="G33" s="208"/>
      <c r="H33" s="208"/>
      <c r="I33" s="209"/>
      <c r="J33" s="85">
        <f>UPPER(IF(OR(I33="a",I33="as"),E31,IF(OR(I33="b",I33="bs"),E35,)))</f>
      </c>
      <c r="K33" s="98"/>
      <c r="L33" s="33"/>
      <c r="M33" s="80"/>
      <c r="N33" s="33"/>
      <c r="O33" s="87"/>
      <c r="P33" s="73"/>
      <c r="Q33" s="40"/>
      <c r="R33" s="20"/>
    </row>
    <row r="34" spans="1:18" s="76" customFormat="1" ht="14.25" customHeight="1">
      <c r="A34" s="70">
        <v>8</v>
      </c>
      <c r="B34" s="17"/>
      <c r="C34" s="17"/>
      <c r="D34" s="18">
        <v>5</v>
      </c>
      <c r="E34" s="19" t="str">
        <f>UPPER(IF($D34="","",VLOOKUP($D34,'[6]男雙35'!$A$7:$V$23,2)))</f>
        <v>洪振傑</v>
      </c>
      <c r="F34" s="17"/>
      <c r="G34" s="37"/>
      <c r="H34" s="17" t="str">
        <f>IF($D34="","",VLOOKUP($D34,'[6]男雙35'!$A$7:$V$23,3))</f>
        <v>台北市</v>
      </c>
      <c r="I34" s="99"/>
      <c r="J34" s="33"/>
      <c r="K34" s="80"/>
      <c r="L34" s="88"/>
      <c r="M34" s="83"/>
      <c r="N34" s="33"/>
      <c r="O34" s="87"/>
      <c r="P34" s="73"/>
      <c r="Q34" s="40"/>
      <c r="R34" s="20"/>
    </row>
    <row r="35" spans="1:18" s="76" customFormat="1" ht="14.25" customHeight="1">
      <c r="A35" s="70"/>
      <c r="B35" s="77"/>
      <c r="C35" s="77"/>
      <c r="D35" s="77"/>
      <c r="E35" s="19" t="str">
        <f>UPPER(IF($D34="","",VLOOKUP($D34,'[6]男雙35'!$A$7:$V$23,7)))</f>
        <v>黃仁賢</v>
      </c>
      <c r="F35" s="17"/>
      <c r="G35" s="37"/>
      <c r="H35" s="17" t="str">
        <f>IF($D34="","",VLOOKUP($D34,'[6]男雙35'!$A$7:$V$23,8))</f>
        <v>台北市</v>
      </c>
      <c r="I35" s="78"/>
      <c r="J35" s="33"/>
      <c r="K35" s="80"/>
      <c r="L35" s="89"/>
      <c r="M35" s="90"/>
      <c r="N35" s="33"/>
      <c r="O35" s="87"/>
      <c r="P35" s="73"/>
      <c r="Q35" s="40"/>
      <c r="R35" s="20"/>
    </row>
    <row r="36" spans="1:18" s="76" customFormat="1" ht="9.75" customHeight="1">
      <c r="A36" s="70"/>
      <c r="B36" s="77"/>
      <c r="C36" s="77"/>
      <c r="D36" s="91"/>
      <c r="E36" s="81"/>
      <c r="F36" s="33"/>
      <c r="G36" s="32"/>
      <c r="H36" s="92"/>
      <c r="I36" s="93"/>
      <c r="J36" s="73"/>
      <c r="K36" s="74"/>
      <c r="L36" s="33"/>
      <c r="M36" s="80"/>
      <c r="N36" s="80"/>
      <c r="O36" s="101"/>
      <c r="P36" s="82">
        <f>UPPER(IF(OR(O37="a",O37="as"),N20,IF(OR(O37="b",O37="bs"),N52,)))</f>
      </c>
      <c r="Q36" s="104"/>
      <c r="R36" s="20"/>
    </row>
    <row r="37" spans="1:18" s="76" customFormat="1" ht="9.75" customHeight="1">
      <c r="A37" s="70"/>
      <c r="B37" s="26"/>
      <c r="C37" s="26"/>
      <c r="D37" s="31"/>
      <c r="E37" s="84"/>
      <c r="F37" s="73"/>
      <c r="G37" s="94"/>
      <c r="H37" s="95"/>
      <c r="I37" s="96"/>
      <c r="J37" s="73"/>
      <c r="K37" s="74"/>
      <c r="L37" s="33"/>
      <c r="M37" s="80"/>
      <c r="N37" s="208" t="s">
        <v>253</v>
      </c>
      <c r="O37" s="209"/>
      <c r="P37" s="85">
        <f>UPPER(IF(OR(O37="a",O37="as"),N21,IF(OR(O37="b",O37="bs"),N53,)))</f>
      </c>
      <c r="Q37" s="105"/>
      <c r="R37" s="20"/>
    </row>
    <row r="38" spans="1:18" s="76" customFormat="1" ht="14.25" customHeight="1">
      <c r="A38" s="70">
        <v>9</v>
      </c>
      <c r="B38" s="17"/>
      <c r="C38" s="17"/>
      <c r="D38" s="18">
        <v>7</v>
      </c>
      <c r="E38" s="19" t="str">
        <f>UPPER(IF($D38="","",VLOOKUP($D38,'[6]男雙35'!$A$7:$V$23,2)))</f>
        <v>江岳峻</v>
      </c>
      <c r="F38" s="17"/>
      <c r="G38" s="37"/>
      <c r="H38" s="17" t="str">
        <f>IF($D38="","",VLOOKUP($D38,'[6]男雙35'!$A$7:$V$23,3))</f>
        <v>台中市</v>
      </c>
      <c r="I38" s="72"/>
      <c r="J38" s="73"/>
      <c r="K38" s="74"/>
      <c r="L38" s="73"/>
      <c r="M38" s="74"/>
      <c r="N38" s="208"/>
      <c r="O38" s="209"/>
      <c r="P38" s="88"/>
      <c r="Q38" s="40"/>
      <c r="R38" s="20"/>
    </row>
    <row r="39" spans="1:18" s="76" customFormat="1" ht="14.25" customHeight="1">
      <c r="A39" s="70"/>
      <c r="B39" s="77"/>
      <c r="C39" s="77"/>
      <c r="D39" s="77"/>
      <c r="E39" s="19" t="str">
        <f>UPPER(IF($D38="","",VLOOKUP($D38,'[6]男雙35'!$A$7:$V$23,7)))</f>
        <v>趙展誼</v>
      </c>
      <c r="F39" s="17"/>
      <c r="G39" s="37"/>
      <c r="H39" s="17" t="str">
        <f>IF($D38="","",VLOOKUP($D38,'[6]男雙35'!$A$7:$V$23,8))</f>
        <v>台中市</v>
      </c>
      <c r="I39" s="78"/>
      <c r="J39" s="79">
        <f>IF(I39="a",E38,IF(I39="b",#REF!,""))</f>
      </c>
      <c r="K39" s="80"/>
      <c r="L39" s="73"/>
      <c r="M39" s="74"/>
      <c r="N39" s="73"/>
      <c r="O39" s="87"/>
      <c r="P39" s="89"/>
      <c r="Q39" s="106"/>
      <c r="R39" s="20"/>
    </row>
    <row r="40" spans="1:18" s="76" customFormat="1" ht="9.75" customHeight="1">
      <c r="A40" s="70"/>
      <c r="B40" s="77"/>
      <c r="C40" s="77"/>
      <c r="D40" s="91"/>
      <c r="E40" s="210" t="s">
        <v>94</v>
      </c>
      <c r="F40" s="210"/>
      <c r="G40" s="210"/>
      <c r="H40" s="210"/>
      <c r="I40" s="211"/>
      <c r="J40" s="82">
        <f>UPPER(IF(OR(I41="a",I41="as"),E38,IF(OR(I41="b",I41="bs"),E42,)))</f>
      </c>
      <c r="K40" s="83"/>
      <c r="L40" s="73"/>
      <c r="M40" s="74"/>
      <c r="N40" s="73"/>
      <c r="O40" s="87"/>
      <c r="P40" s="73"/>
      <c r="Q40" s="40"/>
      <c r="R40" s="20"/>
    </row>
    <row r="41" spans="1:18" s="76" customFormat="1" ht="9.75" customHeight="1">
      <c r="A41" s="70"/>
      <c r="B41" s="26"/>
      <c r="C41" s="26"/>
      <c r="D41" s="31"/>
      <c r="E41" s="208"/>
      <c r="F41" s="208"/>
      <c r="G41" s="208"/>
      <c r="H41" s="208"/>
      <c r="I41" s="209"/>
      <c r="J41" s="85">
        <f>UPPER(IF(OR(I41="a",I41="as"),E39,IF(OR(I41="b",I41="bs"),E43,)))</f>
      </c>
      <c r="K41" s="86"/>
      <c r="L41" s="33"/>
      <c r="M41" s="80"/>
      <c r="N41" s="73"/>
      <c r="O41" s="87"/>
      <c r="P41" s="73"/>
      <c r="Q41" s="40"/>
      <c r="R41" s="20"/>
    </row>
    <row r="42" spans="1:18" s="76" customFormat="1" ht="14.25" customHeight="1">
      <c r="A42" s="70">
        <v>10</v>
      </c>
      <c r="B42" s="17"/>
      <c r="C42" s="17"/>
      <c r="D42" s="18">
        <v>8</v>
      </c>
      <c r="E42" s="19" t="str">
        <f>UPPER(IF($D42="","",VLOOKUP($D42,'[6]男雙35'!$A$7:$V$23,2)))</f>
        <v>潘瑞鴻</v>
      </c>
      <c r="F42" s="17"/>
      <c r="G42" s="37"/>
      <c r="H42" s="17" t="str">
        <f>IF($D42="","",VLOOKUP($D42,'[6]男雙35'!$A$7:$V$23,3))</f>
        <v>新北市</v>
      </c>
      <c r="I42" s="99"/>
      <c r="J42" s="33"/>
      <c r="K42" s="87"/>
      <c r="L42" s="88"/>
      <c r="M42" s="83"/>
      <c r="N42" s="73"/>
      <c r="O42" s="87"/>
      <c r="P42" s="73"/>
      <c r="Q42" s="40"/>
      <c r="R42" s="20"/>
    </row>
    <row r="43" spans="1:18" s="76" customFormat="1" ht="14.25" customHeight="1">
      <c r="A43" s="70"/>
      <c r="B43" s="77"/>
      <c r="C43" s="77"/>
      <c r="D43" s="77"/>
      <c r="E43" s="19" t="str">
        <f>UPPER(IF($D42="","",VLOOKUP($D42,'[6]男雙35'!$A$7:$V$23,7)))</f>
        <v>田邊勇</v>
      </c>
      <c r="F43" s="17"/>
      <c r="G43" s="37"/>
      <c r="H43" s="17" t="str">
        <f>IF($D42="","",VLOOKUP($D42,'[6]男雙35'!$A$7:$V$23,8))</f>
        <v>台南市</v>
      </c>
      <c r="I43" s="78"/>
      <c r="J43" s="33"/>
      <c r="K43" s="87"/>
      <c r="L43" s="89"/>
      <c r="M43" s="90"/>
      <c r="N43" s="73"/>
      <c r="O43" s="87"/>
      <c r="P43" s="73"/>
      <c r="Q43" s="40"/>
      <c r="R43" s="20"/>
    </row>
    <row r="44" spans="1:18" s="76" customFormat="1" ht="9.75" customHeight="1">
      <c r="A44" s="70"/>
      <c r="B44" s="77"/>
      <c r="C44" s="77"/>
      <c r="D44" s="91"/>
      <c r="E44" s="81"/>
      <c r="F44" s="33"/>
      <c r="G44" s="32"/>
      <c r="H44" s="92"/>
      <c r="I44" s="93"/>
      <c r="J44" s="73"/>
      <c r="K44" s="101"/>
      <c r="L44" s="82">
        <f>UPPER(IF(OR(K45="a",K45="as"),J40,IF(OR(K45="b",K45="bs"),J48,)))</f>
      </c>
      <c r="M44" s="80"/>
      <c r="N44" s="73"/>
      <c r="O44" s="87"/>
      <c r="P44" s="73"/>
      <c r="Q44" s="40"/>
      <c r="R44" s="20"/>
    </row>
    <row r="45" spans="1:18" s="76" customFormat="1" ht="9.75" customHeight="1">
      <c r="A45" s="70"/>
      <c r="B45" s="26"/>
      <c r="C45" s="26"/>
      <c r="D45" s="31"/>
      <c r="E45" s="84"/>
      <c r="F45" s="73"/>
      <c r="G45" s="94"/>
      <c r="H45" s="95"/>
      <c r="I45" s="96"/>
      <c r="J45" s="208" t="s">
        <v>97</v>
      </c>
      <c r="K45" s="209"/>
      <c r="L45" s="85">
        <f>UPPER(IF(OR(K45="a",K45="as"),J41,IF(OR(K45="b",K45="bs"),J49,)))</f>
      </c>
      <c r="M45" s="86"/>
      <c r="N45" s="33"/>
      <c r="O45" s="87"/>
      <c r="P45" s="73"/>
      <c r="Q45" s="40"/>
      <c r="R45" s="20"/>
    </row>
    <row r="46" spans="1:18" s="76" customFormat="1" ht="14.25" customHeight="1">
      <c r="A46" s="70">
        <v>11</v>
      </c>
      <c r="B46" s="17"/>
      <c r="C46" s="17"/>
      <c r="D46" s="18">
        <v>13</v>
      </c>
      <c r="E46" s="19" t="str">
        <f>UPPER(IF($D46="","",VLOOKUP($D46,'[6]男雙35'!$A$7:$V$23,2)))</f>
        <v>周至良</v>
      </c>
      <c r="F46" s="17"/>
      <c r="G46" s="37"/>
      <c r="H46" s="17" t="str">
        <f>IF($D46="","",VLOOKUP($D46,'[6]男雙35'!$A$7:$V$23,3))</f>
        <v>台中市</v>
      </c>
      <c r="I46" s="72"/>
      <c r="J46" s="208"/>
      <c r="K46" s="209"/>
      <c r="L46" s="73"/>
      <c r="M46" s="87"/>
      <c r="N46" s="88"/>
      <c r="O46" s="87"/>
      <c r="P46" s="73"/>
      <c r="Q46" s="40"/>
      <c r="R46" s="20"/>
    </row>
    <row r="47" spans="1:18" s="76" customFormat="1" ht="14.25" customHeight="1">
      <c r="A47" s="70"/>
      <c r="B47" s="77"/>
      <c r="C47" s="77"/>
      <c r="D47" s="77"/>
      <c r="E47" s="19" t="str">
        <f>UPPER(IF($D46="","",VLOOKUP($D46,'[6]男雙35'!$A$7:$V$23,7)))</f>
        <v>方睿謙</v>
      </c>
      <c r="F47" s="17"/>
      <c r="G47" s="37"/>
      <c r="H47" s="17" t="str">
        <f>IF($D46="","",VLOOKUP($D46,'[6]男雙35'!$A$7:$V$23,8))</f>
        <v>新北市</v>
      </c>
      <c r="I47" s="78"/>
      <c r="J47" s="79">
        <f>IF(I47="a",E46,IF(I47="b",#REF!,""))</f>
      </c>
      <c r="K47" s="87"/>
      <c r="L47" s="73"/>
      <c r="M47" s="87"/>
      <c r="N47" s="33"/>
      <c r="O47" s="87"/>
      <c r="P47" s="73"/>
      <c r="Q47" s="40"/>
      <c r="R47" s="20"/>
    </row>
    <row r="48" spans="1:18" s="76" customFormat="1" ht="9.75" customHeight="1">
      <c r="A48" s="70"/>
      <c r="B48" s="77"/>
      <c r="C48" s="77"/>
      <c r="D48" s="77"/>
      <c r="E48" s="210" t="s">
        <v>93</v>
      </c>
      <c r="F48" s="210"/>
      <c r="G48" s="210"/>
      <c r="H48" s="210"/>
      <c r="I48" s="211"/>
      <c r="J48" s="82">
        <f>UPPER(IF(OR(I49="a",I49="as"),E46,IF(OR(I49="b",I49="bs"),E50,)))</f>
      </c>
      <c r="K48" s="97"/>
      <c r="L48" s="73"/>
      <c r="M48" s="87"/>
      <c r="N48" s="33"/>
      <c r="O48" s="87"/>
      <c r="P48" s="73"/>
      <c r="Q48" s="40"/>
      <c r="R48" s="20"/>
    </row>
    <row r="49" spans="1:18" s="76" customFormat="1" ht="9.75" customHeight="1">
      <c r="A49" s="70"/>
      <c r="B49" s="26"/>
      <c r="C49" s="26"/>
      <c r="D49" s="26"/>
      <c r="E49" s="208"/>
      <c r="F49" s="208"/>
      <c r="G49" s="208"/>
      <c r="H49" s="208"/>
      <c r="I49" s="209"/>
      <c r="J49" s="85">
        <f>UPPER(IF(OR(I49="a",I49="as"),E47,IF(OR(I49="b",I49="bs"),E51,)))</f>
      </c>
      <c r="K49" s="98"/>
      <c r="L49" s="33"/>
      <c r="M49" s="87"/>
      <c r="N49" s="33"/>
      <c r="O49" s="87"/>
      <c r="P49" s="73"/>
      <c r="Q49" s="40"/>
      <c r="R49" s="20"/>
    </row>
    <row r="50" spans="1:18" s="76" customFormat="1" ht="14.25" customHeight="1">
      <c r="A50" s="70">
        <v>12</v>
      </c>
      <c r="B50" s="17">
        <v>4</v>
      </c>
      <c r="C50" s="103">
        <v>1018</v>
      </c>
      <c r="D50" s="18">
        <v>4</v>
      </c>
      <c r="E50" s="19" t="str">
        <f>UPPER(IF($D50="","",VLOOKUP($D50,'[6]男雙35'!$A$7:$V$23,2)))</f>
        <v>蔡永民</v>
      </c>
      <c r="F50" s="17"/>
      <c r="G50" s="37"/>
      <c r="H50" s="17" t="str">
        <f>IF($D50="","",VLOOKUP($D50,'[6]男雙35'!$A$7:$V$23,3))</f>
        <v>台中市</v>
      </c>
      <c r="I50" s="99"/>
      <c r="J50" s="33"/>
      <c r="K50" s="80"/>
      <c r="L50" s="88"/>
      <c r="M50" s="97"/>
      <c r="N50" s="33"/>
      <c r="O50" s="87"/>
      <c r="P50" s="73"/>
      <c r="Q50" s="40"/>
      <c r="R50" s="20"/>
    </row>
    <row r="51" spans="1:18" s="76" customFormat="1" ht="14.25" customHeight="1">
      <c r="A51" s="70"/>
      <c r="B51" s="77"/>
      <c r="C51" s="77"/>
      <c r="D51" s="77"/>
      <c r="E51" s="19" t="str">
        <f>UPPER(IF($D50="","",VLOOKUP($D50,'[6]男雙35'!$A$7:$V$23,7)))</f>
        <v>李冠賢</v>
      </c>
      <c r="F51" s="17"/>
      <c r="G51" s="37"/>
      <c r="H51" s="17" t="str">
        <f>IF($D50="","",VLOOKUP($D50,'[6]男雙35'!$A$7:$V$23,8))</f>
        <v>台中市</v>
      </c>
      <c r="I51" s="78"/>
      <c r="J51" s="33"/>
      <c r="K51" s="80"/>
      <c r="L51" s="89"/>
      <c r="M51" s="100"/>
      <c r="N51" s="33"/>
      <c r="O51" s="87"/>
      <c r="P51" s="73"/>
      <c r="Q51" s="40"/>
      <c r="R51" s="20"/>
    </row>
    <row r="52" spans="1:18" s="76" customFormat="1" ht="9.75" customHeight="1">
      <c r="A52" s="70"/>
      <c r="B52" s="77"/>
      <c r="C52" s="77"/>
      <c r="D52" s="77"/>
      <c r="E52" s="81"/>
      <c r="F52" s="33"/>
      <c r="G52" s="32"/>
      <c r="H52" s="92"/>
      <c r="I52" s="93"/>
      <c r="J52" s="73"/>
      <c r="K52" s="74"/>
      <c r="L52" s="33"/>
      <c r="M52" s="101"/>
      <c r="N52" s="82">
        <f>UPPER(IF(OR(M53="a",M53="as"),L44,IF(OR(M53="b",M53="bs"),L60,)))</f>
      </c>
      <c r="O52" s="87"/>
      <c r="P52" s="73"/>
      <c r="Q52" s="40"/>
      <c r="R52" s="20"/>
    </row>
    <row r="53" spans="1:18" s="76" customFormat="1" ht="9.75" customHeight="1">
      <c r="A53" s="70"/>
      <c r="B53" s="26"/>
      <c r="C53" s="26"/>
      <c r="D53" s="26"/>
      <c r="E53" s="84"/>
      <c r="F53" s="73"/>
      <c r="G53" s="94"/>
      <c r="H53" s="95"/>
      <c r="I53" s="96"/>
      <c r="J53" s="73"/>
      <c r="K53" s="74"/>
      <c r="L53" s="208" t="s">
        <v>252</v>
      </c>
      <c r="M53" s="209"/>
      <c r="N53" s="85">
        <f>UPPER(IF(OR(M53="a",M53="as"),L45,IF(OR(M53="b",M53="bs"),L61,)))</f>
      </c>
      <c r="O53" s="98"/>
      <c r="P53" s="33"/>
      <c r="Q53" s="40"/>
      <c r="R53" s="20"/>
    </row>
    <row r="54" spans="1:18" s="76" customFormat="1" ht="14.25" customHeight="1">
      <c r="A54" s="70">
        <v>13</v>
      </c>
      <c r="B54" s="17"/>
      <c r="C54" s="17"/>
      <c r="D54" s="18">
        <v>12</v>
      </c>
      <c r="E54" s="19" t="str">
        <f>UPPER(IF($D54="","",VLOOKUP($D54,'[6]男雙35'!$A$7:$V$23,2)))</f>
        <v>姚期興</v>
      </c>
      <c r="F54" s="17"/>
      <c r="G54" s="37"/>
      <c r="H54" s="17" t="str">
        <f>IF($D54="","",VLOOKUP($D54,'[6]男雙35'!$A$7:$V$23,3))</f>
        <v>新北市</v>
      </c>
      <c r="I54" s="72"/>
      <c r="J54" s="73"/>
      <c r="K54" s="74"/>
      <c r="L54" s="208"/>
      <c r="M54" s="209"/>
      <c r="N54" s="73"/>
      <c r="O54" s="102"/>
      <c r="P54" s="73"/>
      <c r="Q54" s="21"/>
      <c r="R54" s="20"/>
    </row>
    <row r="55" spans="1:18" s="76" customFormat="1" ht="14.25" customHeight="1">
      <c r="A55" s="70"/>
      <c r="B55" s="77"/>
      <c r="C55" s="77"/>
      <c r="D55" s="77"/>
      <c r="E55" s="19" t="str">
        <f>UPPER(IF($D54="","",VLOOKUP($D54,'[6]男雙35'!$A$7:$V$23,7)))</f>
        <v>姚秉伸</v>
      </c>
      <c r="F55" s="17"/>
      <c r="G55" s="37"/>
      <c r="H55" s="17" t="str">
        <f>IF($D54="","",VLOOKUP($D54,'[6]男雙35'!$A$7:$V$23,8))</f>
        <v>彰化縣</v>
      </c>
      <c r="I55" s="78"/>
      <c r="J55" s="79">
        <f>IF(I55="a",E54,IF(I55="b",#REF!,""))</f>
      </c>
      <c r="K55" s="80"/>
      <c r="L55" s="73"/>
      <c r="M55" s="87"/>
      <c r="N55" s="73"/>
      <c r="O55" s="80"/>
      <c r="P55" s="73"/>
      <c r="Q55" s="21"/>
      <c r="R55" s="20"/>
    </row>
    <row r="56" spans="1:18" s="76" customFormat="1" ht="9.75" customHeight="1">
      <c r="A56" s="70"/>
      <c r="B56" s="77"/>
      <c r="C56" s="77"/>
      <c r="D56" s="91"/>
      <c r="E56" s="210" t="s">
        <v>92</v>
      </c>
      <c r="F56" s="210"/>
      <c r="G56" s="210"/>
      <c r="H56" s="210"/>
      <c r="I56" s="211"/>
      <c r="J56" s="82">
        <f>UPPER(IF(OR(I57="a",I57="as"),E54,IF(OR(I57="b",I57="bs"),E58,)))</f>
      </c>
      <c r="K56" s="83"/>
      <c r="L56" s="73"/>
      <c r="M56" s="87"/>
      <c r="N56" s="73"/>
      <c r="O56" s="80"/>
      <c r="P56" s="73"/>
      <c r="Q56" s="21"/>
      <c r="R56" s="20"/>
    </row>
    <row r="57" spans="1:18" s="76" customFormat="1" ht="9.75" customHeight="1">
      <c r="A57" s="70"/>
      <c r="B57" s="26"/>
      <c r="C57" s="26"/>
      <c r="D57" s="31"/>
      <c r="E57" s="208"/>
      <c r="F57" s="208"/>
      <c r="G57" s="208"/>
      <c r="H57" s="208"/>
      <c r="I57" s="209"/>
      <c r="J57" s="85">
        <f>UPPER(IF(OR(I57="a",I57="as"),E55,IF(OR(I57="b",I57="bs"),E59,)))</f>
      </c>
      <c r="K57" s="86"/>
      <c r="L57" s="33"/>
      <c r="M57" s="87"/>
      <c r="N57" s="73"/>
      <c r="O57" s="80"/>
      <c r="P57" s="73"/>
      <c r="Q57" s="21"/>
      <c r="R57" s="20"/>
    </row>
    <row r="58" spans="1:18" s="76" customFormat="1" ht="14.25" customHeight="1">
      <c r="A58" s="70">
        <v>14</v>
      </c>
      <c r="B58" s="17"/>
      <c r="C58" s="17"/>
      <c r="D58" s="18">
        <v>10</v>
      </c>
      <c r="E58" s="19" t="str">
        <f>UPPER(IF($D58="","",VLOOKUP($D58,'[6]男雙35'!$A$7:$V$23,2)))</f>
        <v>徐高利</v>
      </c>
      <c r="F58" s="17"/>
      <c r="G58" s="37"/>
      <c r="H58" s="17" t="str">
        <f>IF($D58="","",VLOOKUP($D58,'[6]男雙35'!$A$7:$V$23,3))</f>
        <v>台中市</v>
      </c>
      <c r="I58" s="99"/>
      <c r="J58" s="33"/>
      <c r="K58" s="87"/>
      <c r="L58" s="88"/>
      <c r="M58" s="97"/>
      <c r="N58" s="73"/>
      <c r="O58" s="80"/>
      <c r="P58" s="73"/>
      <c r="Q58" s="21"/>
      <c r="R58" s="20"/>
    </row>
    <row r="59" spans="1:18" s="76" customFormat="1" ht="14.25" customHeight="1">
      <c r="A59" s="70"/>
      <c r="B59" s="77"/>
      <c r="C59" s="77"/>
      <c r="D59" s="77"/>
      <c r="E59" s="19" t="str">
        <f>UPPER(IF($D58="","",VLOOKUP($D58,'[6]男雙35'!$A$7:$V$23,7)))</f>
        <v>石明潯</v>
      </c>
      <c r="F59" s="17"/>
      <c r="G59" s="37"/>
      <c r="H59" s="17" t="str">
        <f>IF($D58="","",VLOOKUP($D58,'[6]男雙35'!$A$7:$V$23,8))</f>
        <v>台中市</v>
      </c>
      <c r="I59" s="78"/>
      <c r="J59" s="33"/>
      <c r="K59" s="87"/>
      <c r="L59" s="89"/>
      <c r="M59" s="100"/>
      <c r="N59" s="73"/>
      <c r="O59" s="80"/>
      <c r="P59" s="73"/>
      <c r="Q59" s="21"/>
      <c r="R59" s="20"/>
    </row>
    <row r="60" spans="1:18" s="76" customFormat="1" ht="9.75" customHeight="1">
      <c r="A60" s="70"/>
      <c r="B60" s="77"/>
      <c r="C60" s="77"/>
      <c r="D60" s="91"/>
      <c r="E60" s="81"/>
      <c r="F60" s="33"/>
      <c r="G60" s="32"/>
      <c r="H60" s="92"/>
      <c r="I60" s="93"/>
      <c r="J60" s="73"/>
      <c r="K60" s="101"/>
      <c r="L60" s="82">
        <f>UPPER(IF(OR(K61="a",K61="as"),J56,IF(OR(K61="b",K61="bs"),J64,)))</f>
      </c>
      <c r="M60" s="87"/>
      <c r="N60" s="73"/>
      <c r="O60" s="80"/>
      <c r="P60" s="73"/>
      <c r="Q60" s="21"/>
      <c r="R60" s="20"/>
    </row>
    <row r="61" spans="1:18" s="76" customFormat="1" ht="9.75" customHeight="1">
      <c r="A61" s="70"/>
      <c r="B61" s="26"/>
      <c r="C61" s="26"/>
      <c r="D61" s="31"/>
      <c r="E61" s="84"/>
      <c r="F61" s="73"/>
      <c r="G61" s="94"/>
      <c r="H61" s="95"/>
      <c r="I61" s="96"/>
      <c r="J61" s="208" t="s">
        <v>98</v>
      </c>
      <c r="K61" s="209"/>
      <c r="L61" s="85">
        <f>UPPER(IF(OR(K61="a",K61="as"),J57,IF(OR(K61="b",K61="bs"),J65,)))</f>
      </c>
      <c r="M61" s="98"/>
      <c r="N61" s="33"/>
      <c r="O61" s="80"/>
      <c r="P61" s="73"/>
      <c r="Q61" s="21"/>
      <c r="R61" s="20"/>
    </row>
    <row r="62" spans="1:18" s="76" customFormat="1" ht="14.25" customHeight="1">
      <c r="A62" s="70">
        <v>15</v>
      </c>
      <c r="B62" s="17">
        <f>IF($D62="","",VLOOKUP($D62,'[6]男雙35'!$A$7:$V$23,20))</f>
      </c>
      <c r="C62" s="17">
        <f>IF($D62="","",VLOOKUP($D62,'[6]男雙35'!$A$7:$V$23,21))</f>
      </c>
      <c r="D62" s="18"/>
      <c r="E62" s="19" t="s">
        <v>51</v>
      </c>
      <c r="F62" s="17">
        <f>IF($D62="","",VLOOKUP($D62,'[6]男雙35'!$A$7:$V$23,3))</f>
      </c>
      <c r="G62" s="37"/>
      <c r="H62" s="71">
        <f>IF($D62="","",VLOOKUP($D62,'[6]男雙35'!$A$7:$V$23,4))</f>
      </c>
      <c r="I62" s="72"/>
      <c r="J62" s="208"/>
      <c r="K62" s="209"/>
      <c r="L62" s="73"/>
      <c r="M62" s="102"/>
      <c r="N62" s="88"/>
      <c r="O62" s="80"/>
      <c r="P62" s="73"/>
      <c r="Q62" s="21"/>
      <c r="R62" s="20"/>
    </row>
    <row r="63" spans="1:18" s="76" customFormat="1" ht="14.25" customHeight="1">
      <c r="A63" s="70"/>
      <c r="B63" s="77"/>
      <c r="C63" s="77"/>
      <c r="D63" s="77"/>
      <c r="E63" s="19" t="s">
        <v>51</v>
      </c>
      <c r="F63" s="17">
        <f>IF($D62="","",VLOOKUP($D62,'[6]男雙35'!$A$7:$V$23,8))</f>
      </c>
      <c r="G63" s="37"/>
      <c r="H63" s="71">
        <f>IF($D62="","",VLOOKUP($D62,'[6]男雙35'!$A$7:$V$23,9))</f>
      </c>
      <c r="I63" s="78"/>
      <c r="J63" s="79">
        <f>IF(I63="a",E62,IF(I63="b",#REF!,""))</f>
      </c>
      <c r="K63" s="87"/>
      <c r="L63" s="73"/>
      <c r="M63" s="80"/>
      <c r="N63" s="33"/>
      <c r="O63" s="80"/>
      <c r="P63" s="73"/>
      <c r="Q63" s="21"/>
      <c r="R63" s="20"/>
    </row>
    <row r="64" spans="1:18" s="76" customFormat="1" ht="9.75" customHeight="1">
      <c r="A64" s="70"/>
      <c r="B64" s="77"/>
      <c r="C64" s="77"/>
      <c r="D64" s="77"/>
      <c r="E64" s="210"/>
      <c r="F64" s="210"/>
      <c r="G64" s="210"/>
      <c r="H64" s="210"/>
      <c r="I64" s="211"/>
      <c r="J64" s="82">
        <f>UPPER(IF(OR(I65="a",I65="as"),E62,IF(OR(I65="b",I65="bs"),E66,)))</f>
      </c>
      <c r="K64" s="97"/>
      <c r="L64" s="73"/>
      <c r="M64" s="80"/>
      <c r="N64" s="33"/>
      <c r="O64" s="80"/>
      <c r="P64" s="73"/>
      <c r="Q64" s="21"/>
      <c r="R64" s="20"/>
    </row>
    <row r="65" spans="1:18" s="76" customFormat="1" ht="9.75" customHeight="1">
      <c r="A65" s="70"/>
      <c r="B65" s="26"/>
      <c r="C65" s="26"/>
      <c r="D65" s="26"/>
      <c r="E65" s="208"/>
      <c r="F65" s="208"/>
      <c r="G65" s="208"/>
      <c r="H65" s="208"/>
      <c r="I65" s="209"/>
      <c r="J65" s="85">
        <f>UPPER(IF(OR(I65="a",I65="as"),E63,IF(OR(I65="b",I65="bs"),E67,)))</f>
      </c>
      <c r="K65" s="98"/>
      <c r="L65" s="33"/>
      <c r="M65" s="80"/>
      <c r="N65" s="33"/>
      <c r="O65" s="80"/>
      <c r="P65" s="73"/>
      <c r="Q65" s="21"/>
      <c r="R65" s="20"/>
    </row>
    <row r="66" spans="1:18" s="76" customFormat="1" ht="14.25" customHeight="1">
      <c r="A66" s="70">
        <v>16</v>
      </c>
      <c r="B66" s="17">
        <v>2</v>
      </c>
      <c r="C66" s="17">
        <v>26</v>
      </c>
      <c r="D66" s="18">
        <v>2</v>
      </c>
      <c r="E66" s="19" t="str">
        <f>UPPER(IF($D66="","",VLOOKUP($D66,'[6]男雙35'!$A$7:$V$23,2)))</f>
        <v>林宏哲</v>
      </c>
      <c r="F66" s="17"/>
      <c r="G66" s="37"/>
      <c r="H66" s="17" t="str">
        <f>IF($D66="","",VLOOKUP($D66,'[6]男雙35'!$A$7:$V$23,3))</f>
        <v>台中市</v>
      </c>
      <c r="I66" s="99"/>
      <c r="J66" s="33"/>
      <c r="K66" s="80"/>
      <c r="L66" s="88"/>
      <c r="M66" s="83"/>
      <c r="N66" s="33"/>
      <c r="O66" s="80"/>
      <c r="P66" s="73"/>
      <c r="Q66" s="21"/>
      <c r="R66" s="20"/>
    </row>
    <row r="67" spans="1:18" s="76" customFormat="1" ht="14.25" customHeight="1">
      <c r="A67" s="70"/>
      <c r="B67" s="77"/>
      <c r="C67" s="77"/>
      <c r="D67" s="77"/>
      <c r="E67" s="19" t="str">
        <f>UPPER(IF($D66="","",VLOOKUP($D66,'[6]男雙35'!$A$7:$V$23,7)))</f>
        <v>羅仁鴻</v>
      </c>
      <c r="F67" s="17"/>
      <c r="G67" s="37"/>
      <c r="H67" s="17" t="str">
        <f>IF($D66="","",VLOOKUP($D66,'[6]男雙35'!$A$7:$V$23,8))</f>
        <v>台中市</v>
      </c>
      <c r="I67" s="78"/>
      <c r="J67" s="33"/>
      <c r="K67" s="80"/>
      <c r="L67" s="89"/>
      <c r="M67" s="90"/>
      <c r="N67" s="33"/>
      <c r="O67" s="80"/>
      <c r="P67" s="73"/>
      <c r="Q67" s="21"/>
      <c r="R67" s="20"/>
    </row>
    <row r="68" spans="1:18" s="1" customFormat="1" ht="6" customHeight="1">
      <c r="A68" s="122"/>
      <c r="B68" s="146"/>
      <c r="C68" s="146"/>
      <c r="D68" s="147"/>
      <c r="E68" s="42"/>
      <c r="F68" s="43"/>
      <c r="G68" s="148"/>
      <c r="H68" s="149"/>
      <c r="I68" s="150"/>
      <c r="J68" s="22"/>
      <c r="K68" s="23"/>
      <c r="L68" s="46"/>
      <c r="M68" s="47"/>
      <c r="N68" s="46"/>
      <c r="O68" s="47"/>
      <c r="P68" s="44"/>
      <c r="Q68" s="45"/>
      <c r="R68" s="24"/>
    </row>
    <row r="69" ht="9" customHeight="1">
      <c r="E69" s="49"/>
    </row>
  </sheetData>
  <sheetProtection/>
  <mergeCells count="18">
    <mergeCell ref="A1:P1"/>
    <mergeCell ref="P2:Q2"/>
    <mergeCell ref="P3:Q3"/>
    <mergeCell ref="E8:I9"/>
    <mergeCell ref="J13:K14"/>
    <mergeCell ref="E16:I17"/>
    <mergeCell ref="L21:M22"/>
    <mergeCell ref="E24:I25"/>
    <mergeCell ref="J29:K30"/>
    <mergeCell ref="E32:I33"/>
    <mergeCell ref="N37:O38"/>
    <mergeCell ref="E40:I41"/>
    <mergeCell ref="J45:K46"/>
    <mergeCell ref="E48:I49"/>
    <mergeCell ref="L53:M54"/>
    <mergeCell ref="E56:I57"/>
    <mergeCell ref="J61:K62"/>
    <mergeCell ref="E64:I65"/>
  </mergeCells>
  <conditionalFormatting sqref="B6 B10 B14 B18 B22 B26 B30 B34 B38 B42 B46 B50 B54 B58 B62 B66">
    <cfRule type="cellIs" priority="20" dxfId="348" operator="equal" stopIfTrue="1">
      <formula>"DA"</formula>
    </cfRule>
  </conditionalFormatting>
  <conditionalFormatting sqref="L12 L28 L44 L60 N20 N52 P36 J8 J16 J24 J32 J40 J48 J56 J64">
    <cfRule type="expression" priority="18" dxfId="349" stopIfTrue="1">
      <formula>I9="as"</formula>
    </cfRule>
    <cfRule type="expression" priority="19" dxfId="349" stopIfTrue="1">
      <formula>I9="bs"</formula>
    </cfRule>
  </conditionalFormatting>
  <conditionalFormatting sqref="L13 L29 L45 L61 N21 N53 P37 J9 J17 J25 J33 J41 J49 J57 J65">
    <cfRule type="expression" priority="16" dxfId="349" stopIfTrue="1">
      <formula>I9="as"</formula>
    </cfRule>
    <cfRule type="expression" priority="17" dxfId="349" stopIfTrue="1">
      <formula>I9="bs"</formula>
    </cfRule>
  </conditionalFormatting>
  <conditionalFormatting sqref="E6 E10 E14 E18 E22 E26 E30 E34 E38 E42 E46 E50 E54 E58 E66 E62">
    <cfRule type="cellIs" priority="15" dxfId="350" operator="equal" stopIfTrue="1">
      <formula>"Bye"</formula>
    </cfRule>
  </conditionalFormatting>
  <conditionalFormatting sqref="D6 D10 D14 D18 D22 D26 D30 D34 D38 D42 D46 D50 D54 D58 D62 D66">
    <cfRule type="cellIs" priority="14" dxfId="351" operator="lessThan" stopIfTrue="1">
      <formula>5</formula>
    </cfRule>
  </conditionalFormatting>
  <conditionalFormatting sqref="J13 L21 J29 J45 J61 L53 N37">
    <cfRule type="expression" priority="11" dxfId="352" stopIfTrue="1">
      <formula>AND(#REF!="CU",J13="Umpire")</formula>
    </cfRule>
    <cfRule type="expression" priority="12" dxfId="353" stopIfTrue="1">
      <formula>AND(#REF!="CU",J13&lt;&gt;"Umpire",K13&lt;&gt;"")</formula>
    </cfRule>
    <cfRule type="expression" priority="13" dxfId="354" stopIfTrue="1">
      <formula>AND(#REF!="CU",J13&lt;&gt;"Umpire")</formula>
    </cfRule>
  </conditionalFormatting>
  <conditionalFormatting sqref="B6 B10 B14 B18 B22 B26 B30 B34 B38 B42 B46 B50 B54 B58 B62 B66">
    <cfRule type="cellIs" priority="10" dxfId="348" operator="equal" stopIfTrue="1">
      <formula>"DA"</formula>
    </cfRule>
  </conditionalFormatting>
  <conditionalFormatting sqref="L12 L28 L44 L60 N20 N52 P36 J8 J16 J24 J32 J40 J48 J56 J64">
    <cfRule type="expression" priority="8" dxfId="349" stopIfTrue="1">
      <formula>I9="as"</formula>
    </cfRule>
    <cfRule type="expression" priority="9" dxfId="349" stopIfTrue="1">
      <formula>I9="bs"</formula>
    </cfRule>
  </conditionalFormatting>
  <conditionalFormatting sqref="L13 L29 L45 L61 N21 N53 P37 J9 J17 J25 J33 J41 J49 J57 J65">
    <cfRule type="expression" priority="6" dxfId="349" stopIfTrue="1">
      <formula>I9="as"</formula>
    </cfRule>
    <cfRule type="expression" priority="7" dxfId="349" stopIfTrue="1">
      <formula>I9="bs"</formula>
    </cfRule>
  </conditionalFormatting>
  <conditionalFormatting sqref="E6 E10 E14 E18 E22 E26 E30 E34 E38 E42 E46 E50 E54 E58 E66 E62">
    <cfRule type="cellIs" priority="5" dxfId="350" operator="equal" stopIfTrue="1">
      <formula>"Bye"</formula>
    </cfRule>
  </conditionalFormatting>
  <conditionalFormatting sqref="D6 D10 D14 D18 D22 D26 D30 D34 D38 D42 D46 D50 D54 D58 D62 D66">
    <cfRule type="cellIs" priority="4" dxfId="351" operator="lessThan" stopIfTrue="1">
      <formula>5</formula>
    </cfRule>
  </conditionalFormatting>
  <conditionalFormatting sqref="J13 L21 J29 J45 J61 L53 N37">
    <cfRule type="expression" priority="1" dxfId="352" stopIfTrue="1">
      <formula>AND(#REF!="CU",J13="Umpire")</formula>
    </cfRule>
    <cfRule type="expression" priority="2" dxfId="353" stopIfTrue="1">
      <formula>AND(#REF!="CU",J13&lt;&gt;"Umpire",K13&lt;&gt;"")</formula>
    </cfRule>
    <cfRule type="expression" priority="3" dxfId="354" stopIfTrue="1">
      <formula>AND(#REF!="CU",J13&lt;&gt;"Umpire")</formula>
    </cfRule>
  </conditionalFormatting>
  <dataValidations count="1">
    <dataValidation type="list" allowBlank="1" showInputMessage="1" sqref="E8 E24 E32 E48 J45 J29 J61 L53 E56 L21 J13 E64 E40 E16 N37">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T55"/>
  <sheetViews>
    <sheetView showGridLines="0" zoomScale="120" zoomScaleNormal="120" zoomScalePageLayoutView="0" workbookViewId="0" topLeftCell="A1">
      <selection activeCell="M6" sqref="M6"/>
    </sheetView>
  </sheetViews>
  <sheetFormatPr defaultColWidth="9.00390625" defaultRowHeight="15.75"/>
  <cols>
    <col min="1" max="3" width="2.625" style="48" customWidth="1"/>
    <col min="4" max="4" width="0.2421875" style="48" customWidth="1"/>
    <col min="5" max="5" width="7.75390625" style="48" customWidth="1"/>
    <col min="6" max="7" width="4.75390625" style="48" customWidth="1"/>
    <col min="8" max="8" width="4.875" style="136" customWidth="1"/>
    <col min="9" max="9" width="0.5" style="50" customWidth="1"/>
    <col min="10" max="10" width="7.375" style="137" customWidth="1"/>
    <col min="11" max="11" width="7.375" style="138" customWidth="1"/>
    <col min="12" max="12" width="7.375" style="137" customWidth="1"/>
    <col min="13" max="13" width="7.375" style="139" customWidth="1"/>
    <col min="14" max="14" width="7.375" style="137" customWidth="1"/>
    <col min="15" max="15" width="7.375" style="138" customWidth="1"/>
    <col min="16" max="16" width="7.375" style="137" customWidth="1"/>
    <col min="17" max="17" width="7.375" style="139" customWidth="1"/>
    <col min="18" max="18" width="9.00390625" style="48" customWidth="1"/>
    <col min="19" max="19" width="7.625" style="48" customWidth="1"/>
    <col min="20" max="20" width="7.75390625" style="48" hidden="1" customWidth="1"/>
    <col min="21" max="21" width="5.00390625" style="48" customWidth="1"/>
    <col min="22" max="16384" width="9.00390625" style="48" customWidth="1"/>
  </cols>
  <sheetData>
    <row r="1" spans="1:16" s="1" customFormat="1" ht="25.5" customHeight="1">
      <c r="A1" s="196" t="s">
        <v>78</v>
      </c>
      <c r="B1" s="194"/>
      <c r="C1" s="194"/>
      <c r="D1" s="194"/>
      <c r="E1" s="194"/>
      <c r="F1" s="194"/>
      <c r="G1" s="194"/>
      <c r="H1" s="195"/>
      <c r="I1" s="194"/>
      <c r="J1" s="194"/>
      <c r="K1" s="194"/>
      <c r="L1" s="194"/>
      <c r="M1" s="194"/>
      <c r="N1" s="194"/>
      <c r="O1" s="194"/>
      <c r="P1" s="194"/>
    </row>
    <row r="2" spans="1:17" s="6" customFormat="1" ht="9.75" customHeight="1">
      <c r="A2" s="2" t="s">
        <v>69</v>
      </c>
      <c r="B2" s="2"/>
      <c r="C2" s="2"/>
      <c r="D2" s="2"/>
      <c r="E2" s="3"/>
      <c r="F2" s="2" t="s">
        <v>68</v>
      </c>
      <c r="G2" s="2"/>
      <c r="H2" s="52"/>
      <c r="I2" s="2"/>
      <c r="J2" s="4"/>
      <c r="K2" s="2"/>
      <c r="L2" s="4"/>
      <c r="M2" s="2"/>
      <c r="N2" s="5"/>
      <c r="O2" s="3"/>
      <c r="P2" s="213" t="s">
        <v>67</v>
      </c>
      <c r="Q2" s="213"/>
    </row>
    <row r="3" spans="1:17" s="12" customFormat="1" ht="11.25" customHeight="1" thickBot="1">
      <c r="A3" s="7" t="s">
        <v>66</v>
      </c>
      <c r="B3" s="7"/>
      <c r="C3" s="7"/>
      <c r="D3" s="7"/>
      <c r="E3" s="8"/>
      <c r="F3" s="8" t="s">
        <v>65</v>
      </c>
      <c r="G3" s="8"/>
      <c r="H3" s="53"/>
      <c r="I3" s="9"/>
      <c r="J3" s="10"/>
      <c r="K3" s="11"/>
      <c r="L3" s="10"/>
      <c r="M3" s="8"/>
      <c r="N3" s="10"/>
      <c r="O3" s="8"/>
      <c r="P3" s="214" t="s">
        <v>62</v>
      </c>
      <c r="Q3" s="214"/>
    </row>
    <row r="4" spans="1:17" s="15" customFormat="1" ht="9.75">
      <c r="A4" s="54"/>
      <c r="B4" s="55" t="s">
        <v>61</v>
      </c>
      <c r="C4" s="56" t="s">
        <v>60</v>
      </c>
      <c r="D4" s="55"/>
      <c r="E4" s="57" t="s">
        <v>59</v>
      </c>
      <c r="F4" s="57"/>
      <c r="G4" s="58"/>
      <c r="H4" s="14" t="s">
        <v>58</v>
      </c>
      <c r="I4" s="59"/>
      <c r="J4" s="56" t="s">
        <v>57</v>
      </c>
      <c r="K4" s="60"/>
      <c r="L4" s="56" t="s">
        <v>13</v>
      </c>
      <c r="M4" s="60"/>
      <c r="N4" s="56" t="s">
        <v>16</v>
      </c>
      <c r="O4" s="60"/>
      <c r="P4" s="56"/>
      <c r="Q4" s="61"/>
    </row>
    <row r="5" spans="1:17" s="15" customFormat="1" ht="3.75" customHeight="1" thickBot="1">
      <c r="A5" s="62"/>
      <c r="B5" s="63"/>
      <c r="C5" s="16"/>
      <c r="D5" s="63"/>
      <c r="E5" s="64"/>
      <c r="F5" s="64"/>
      <c r="G5" s="65"/>
      <c r="H5" s="66"/>
      <c r="I5" s="67"/>
      <c r="J5" s="16"/>
      <c r="K5" s="68"/>
      <c r="L5" s="16"/>
      <c r="M5" s="68"/>
      <c r="N5" s="16"/>
      <c r="O5" s="68"/>
      <c r="P5" s="16"/>
      <c r="Q5" s="69"/>
    </row>
    <row r="6" spans="1:20" s="76" customFormat="1" ht="14.25" customHeight="1">
      <c r="A6" s="70">
        <v>1</v>
      </c>
      <c r="B6" s="17">
        <v>1</v>
      </c>
      <c r="C6" s="17">
        <v>32</v>
      </c>
      <c r="D6" s="18">
        <v>1</v>
      </c>
      <c r="E6" s="19" t="str">
        <f>UPPER(IF($D6="","",VLOOKUP($D6,'[6]女雙35'!$A$7:$V$23,2)))</f>
        <v>黃薏蓉</v>
      </c>
      <c r="F6" s="17"/>
      <c r="G6" s="37"/>
      <c r="H6" s="17" t="str">
        <f>IF($D6="","",VLOOKUP($D6,'[6]女雙35'!$A$7:$V$23,3))</f>
        <v>嘉義市</v>
      </c>
      <c r="I6" s="72"/>
      <c r="J6" s="73"/>
      <c r="K6" s="74"/>
      <c r="L6" s="73"/>
      <c r="M6" s="203" t="s">
        <v>307</v>
      </c>
      <c r="N6" s="73"/>
      <c r="O6" s="74"/>
      <c r="P6" s="73"/>
      <c r="Q6" s="21"/>
      <c r="R6" s="20"/>
      <c r="T6" s="25" t="e">
        <f>#REF!</f>
        <v>#REF!</v>
      </c>
    </row>
    <row r="7" spans="1:20" s="76" customFormat="1" ht="14.25" customHeight="1">
      <c r="A7" s="70"/>
      <c r="B7" s="77"/>
      <c r="C7" s="77"/>
      <c r="D7" s="77"/>
      <c r="E7" s="19" t="str">
        <f>UPPER(IF($D6="","",VLOOKUP($D6,'[6]女雙35'!$A$7:$V$23,7)))</f>
        <v>魏慈慧</v>
      </c>
      <c r="F7" s="17"/>
      <c r="G7" s="37"/>
      <c r="H7" s="17" t="str">
        <f>IF($D6="","",VLOOKUP($D6,'[6]女雙35'!$A$7:$V$23,8))</f>
        <v>嘉義市</v>
      </c>
      <c r="I7" s="78"/>
      <c r="J7" s="79">
        <f>IF(I7="a",E6,IF(I7="b",E8,""))</f>
      </c>
      <c r="K7" s="80"/>
      <c r="L7" s="73"/>
      <c r="M7" s="202" t="s">
        <v>308</v>
      </c>
      <c r="N7" s="73"/>
      <c r="O7" s="74"/>
      <c r="P7" s="73"/>
      <c r="Q7" s="21"/>
      <c r="R7" s="20"/>
      <c r="T7" s="29" t="e">
        <f>#REF!</f>
        <v>#REF!</v>
      </c>
    </row>
    <row r="8" spans="1:20" s="76" customFormat="1" ht="14.25" customHeight="1">
      <c r="A8" s="70"/>
      <c r="B8" s="77"/>
      <c r="C8" s="77"/>
      <c r="D8" s="77"/>
      <c r="E8" s="81"/>
      <c r="F8" s="27"/>
      <c r="G8" s="27"/>
      <c r="H8" s="27"/>
      <c r="I8" s="28"/>
      <c r="J8" s="82">
        <f>UPPER(IF(OR(I9="a",I9="as"),E6,IF(OR(I9="b",I9="bs"),E10,)))</f>
      </c>
      <c r="K8" s="83"/>
      <c r="L8" s="73"/>
      <c r="M8" s="74"/>
      <c r="N8" s="73"/>
      <c r="O8" s="74"/>
      <c r="P8" s="73"/>
      <c r="Q8" s="21"/>
      <c r="R8" s="20"/>
      <c r="T8" s="29" t="e">
        <f>#REF!</f>
        <v>#REF!</v>
      </c>
    </row>
    <row r="9" spans="1:20" s="76" customFormat="1" ht="14.25" customHeight="1">
      <c r="A9" s="70"/>
      <c r="B9" s="26"/>
      <c r="C9" s="26"/>
      <c r="D9" s="26"/>
      <c r="E9" s="84"/>
      <c r="F9" s="32"/>
      <c r="G9" s="32"/>
      <c r="H9" s="32"/>
      <c r="I9" s="34"/>
      <c r="J9" s="85">
        <f>UPPER(IF(OR(I9="a",I9="as"),E7,IF(OR(I9="b",I9="bs"),E11,)))</f>
      </c>
      <c r="K9" s="86"/>
      <c r="L9" s="33"/>
      <c r="M9" s="80"/>
      <c r="N9" s="73"/>
      <c r="O9" s="74"/>
      <c r="P9" s="73"/>
      <c r="Q9" s="21"/>
      <c r="R9" s="20"/>
      <c r="T9" s="29" t="e">
        <f>#REF!</f>
        <v>#REF!</v>
      </c>
    </row>
    <row r="10" spans="1:20" s="76" customFormat="1" ht="14.25" customHeight="1">
      <c r="A10" s="70">
        <v>2</v>
      </c>
      <c r="B10" s="17">
        <f>IF($D10="","",VLOOKUP($D10,'[6]女雙35'!$A$7:$V$23,20))</f>
      </c>
      <c r="C10" s="17">
        <f>IF($D10="","",VLOOKUP($D10,'[6]女雙35'!$A$7:$V$23,21))</f>
      </c>
      <c r="D10" s="18"/>
      <c r="E10" s="19" t="s">
        <v>51</v>
      </c>
      <c r="F10" s="37"/>
      <c r="G10" s="37"/>
      <c r="H10" s="37"/>
      <c r="I10" s="38"/>
      <c r="J10" s="33"/>
      <c r="K10" s="87"/>
      <c r="L10" s="88"/>
      <c r="M10" s="83"/>
      <c r="N10" s="73"/>
      <c r="O10" s="74"/>
      <c r="P10" s="73"/>
      <c r="Q10" s="21"/>
      <c r="R10" s="20"/>
      <c r="T10" s="29" t="e">
        <f>#REF!</f>
        <v>#REF!</v>
      </c>
    </row>
    <row r="11" spans="1:20" s="76" customFormat="1" ht="14.25" customHeight="1">
      <c r="A11" s="70"/>
      <c r="B11" s="77"/>
      <c r="C11" s="77"/>
      <c r="D11" s="77"/>
      <c r="E11" s="19" t="s">
        <v>51</v>
      </c>
      <c r="F11" s="17">
        <f>IF($D10="","",VLOOKUP($D10,'[6]女雙35'!$A$7:$V$23,8))</f>
      </c>
      <c r="G11" s="37"/>
      <c r="H11" s="71">
        <f>IF($D10="","",VLOOKUP($D10,'[6]女雙35'!$A$7:$V$23,9))</f>
      </c>
      <c r="I11" s="78"/>
      <c r="J11" s="33"/>
      <c r="K11" s="87"/>
      <c r="L11" s="89"/>
      <c r="M11" s="90"/>
      <c r="N11" s="73"/>
      <c r="O11" s="74"/>
      <c r="P11" s="73"/>
      <c r="Q11" s="21"/>
      <c r="R11" s="20"/>
      <c r="T11" s="29" t="e">
        <f>#REF!</f>
        <v>#REF!</v>
      </c>
    </row>
    <row r="12" spans="1:20" s="76" customFormat="1" ht="14.25" customHeight="1">
      <c r="A12" s="70"/>
      <c r="B12" s="77"/>
      <c r="C12" s="77"/>
      <c r="D12" s="91"/>
      <c r="E12" s="81"/>
      <c r="F12" s="33"/>
      <c r="G12" s="32"/>
      <c r="H12" s="92"/>
      <c r="I12" s="93"/>
      <c r="J12" s="208" t="s">
        <v>275</v>
      </c>
      <c r="K12" s="209"/>
      <c r="L12" s="82">
        <f>UPPER(IF(OR(K13="a",K13="as"),J8,IF(OR(K13="b",K13="bs"),J16,)))</f>
      </c>
      <c r="M12" s="80"/>
      <c r="N12" s="73"/>
      <c r="O12" s="74"/>
      <c r="P12" s="73"/>
      <c r="Q12" s="21"/>
      <c r="R12" s="20"/>
      <c r="T12" s="29" t="e">
        <f>#REF!</f>
        <v>#REF!</v>
      </c>
    </row>
    <row r="13" spans="1:20" s="76" customFormat="1" ht="14.25" customHeight="1">
      <c r="A13" s="70"/>
      <c r="B13" s="26"/>
      <c r="C13" s="26"/>
      <c r="D13" s="31"/>
      <c r="E13" s="84"/>
      <c r="F13" s="73"/>
      <c r="G13" s="94"/>
      <c r="H13" s="95"/>
      <c r="I13" s="96"/>
      <c r="J13" s="208"/>
      <c r="K13" s="209"/>
      <c r="L13" s="85">
        <f>UPPER(IF(OR(K13="a",K13="as"),J9,IF(OR(K13="b",K13="bs"),J17,)))</f>
      </c>
      <c r="M13" s="86"/>
      <c r="N13" s="33"/>
      <c r="O13" s="80"/>
      <c r="P13" s="73"/>
      <c r="Q13" s="21"/>
      <c r="R13" s="20"/>
      <c r="T13" s="29" t="e">
        <f>#REF!</f>
        <v>#REF!</v>
      </c>
    </row>
    <row r="14" spans="1:20" s="76" customFormat="1" ht="14.25" customHeight="1">
      <c r="A14" s="70">
        <v>3</v>
      </c>
      <c r="B14" s="17"/>
      <c r="C14" s="103">
        <v>1001</v>
      </c>
      <c r="D14" s="18">
        <v>3</v>
      </c>
      <c r="E14" s="19" t="str">
        <f>UPPER(IF($D14="","",VLOOKUP($D14,'[6]女雙35'!$A$7:$V$23,2)))</f>
        <v>湯心瑋</v>
      </c>
      <c r="F14" s="17"/>
      <c r="G14" s="37"/>
      <c r="H14" s="17" t="str">
        <f>IF($D14="","",VLOOKUP($D14,'[6]女雙35'!$A$7:$V$23,3))</f>
        <v>花蓮縣</v>
      </c>
      <c r="I14" s="72"/>
      <c r="J14" s="208"/>
      <c r="K14" s="209"/>
      <c r="L14" s="73"/>
      <c r="M14" s="87"/>
      <c r="N14" s="88"/>
      <c r="O14" s="80"/>
      <c r="P14" s="73"/>
      <c r="Q14" s="21"/>
      <c r="R14" s="20"/>
      <c r="T14" s="29" t="e">
        <f>#REF!</f>
        <v>#REF!</v>
      </c>
    </row>
    <row r="15" spans="1:20" s="76" customFormat="1" ht="14.25" customHeight="1" thickBot="1">
      <c r="A15" s="70"/>
      <c r="B15" s="77"/>
      <c r="C15" s="77"/>
      <c r="D15" s="77"/>
      <c r="E15" s="19" t="str">
        <f>UPPER(IF($D14="","",VLOOKUP($D14,'[6]女雙35'!$A$7:$V$23,7)))</f>
        <v>謝文玲</v>
      </c>
      <c r="F15" s="17"/>
      <c r="G15" s="37"/>
      <c r="H15" s="17" t="str">
        <f>IF($D14="","",VLOOKUP($D14,'[6]女雙35'!$A$7:$V$23,8))</f>
        <v>台北市</v>
      </c>
      <c r="I15" s="78"/>
      <c r="J15" s="79">
        <f>IF(I15="a",E14,IF(I15="b",E16,""))</f>
      </c>
      <c r="K15" s="87"/>
      <c r="L15" s="73"/>
      <c r="M15" s="87"/>
      <c r="N15" s="33"/>
      <c r="O15" s="80"/>
      <c r="P15" s="73"/>
      <c r="Q15" s="21"/>
      <c r="R15" s="20"/>
      <c r="T15" s="36" t="e">
        <f>#REF!</f>
        <v>#REF!</v>
      </c>
    </row>
    <row r="16" spans="1:18" s="76" customFormat="1" ht="14.25" customHeight="1">
      <c r="A16" s="70"/>
      <c r="B16" s="77"/>
      <c r="C16" s="77"/>
      <c r="D16" s="91"/>
      <c r="E16" s="81"/>
      <c r="F16" s="210" t="s">
        <v>272</v>
      </c>
      <c r="G16" s="210"/>
      <c r="H16" s="210"/>
      <c r="I16" s="211"/>
      <c r="J16" s="82">
        <f>UPPER(IF(OR(I17="a",I17="as"),E14,IF(OR(I17="b",I17="bs"),E18,)))</f>
      </c>
      <c r="K16" s="97"/>
      <c r="L16" s="73"/>
      <c r="M16" s="87"/>
      <c r="N16" s="33"/>
      <c r="O16" s="80"/>
      <c r="P16" s="73"/>
      <c r="Q16" s="21"/>
      <c r="R16" s="20"/>
    </row>
    <row r="17" spans="1:18" s="76" customFormat="1" ht="14.25" customHeight="1">
      <c r="A17" s="70"/>
      <c r="B17" s="26"/>
      <c r="C17" s="26"/>
      <c r="D17" s="31"/>
      <c r="E17" s="84"/>
      <c r="F17" s="208"/>
      <c r="G17" s="208"/>
      <c r="H17" s="208"/>
      <c r="I17" s="209"/>
      <c r="J17" s="85">
        <f>UPPER(IF(OR(I17="a",I17="as"),E15,IF(OR(I17="b",I17="bs"),E19,)))</f>
      </c>
      <c r="K17" s="98"/>
      <c r="L17" s="33"/>
      <c r="M17" s="87"/>
      <c r="N17" s="33"/>
      <c r="O17" s="80"/>
      <c r="P17" s="73"/>
      <c r="Q17" s="21"/>
      <c r="R17" s="20"/>
    </row>
    <row r="18" spans="1:18" s="76" customFormat="1" ht="14.25" customHeight="1">
      <c r="A18" s="70">
        <v>4</v>
      </c>
      <c r="B18" s="17"/>
      <c r="C18" s="17"/>
      <c r="D18" s="18">
        <v>6</v>
      </c>
      <c r="E18" s="19" t="str">
        <f>UPPER(IF($D18="","",VLOOKUP($D18,'[6]女雙35'!$A$7:$V$23,2)))</f>
        <v>黃桂香</v>
      </c>
      <c r="F18" s="17"/>
      <c r="G18" s="37"/>
      <c r="H18" s="17" t="str">
        <f>IF($D18="","",VLOOKUP($D18,'[6]女雙35'!$A$7:$V$23,3))</f>
        <v>台中市</v>
      </c>
      <c r="I18" s="99"/>
      <c r="J18" s="33"/>
      <c r="K18" s="80"/>
      <c r="L18" s="88"/>
      <c r="M18" s="97"/>
      <c r="N18" s="33"/>
      <c r="O18" s="80"/>
      <c r="P18" s="73"/>
      <c r="Q18" s="21"/>
      <c r="R18" s="20"/>
    </row>
    <row r="19" spans="1:18" s="76" customFormat="1" ht="14.25" customHeight="1">
      <c r="A19" s="70"/>
      <c r="B19" s="77"/>
      <c r="C19" s="77"/>
      <c r="D19" s="77"/>
      <c r="E19" s="19" t="str">
        <f>UPPER(IF($D18="","",VLOOKUP($D18,'[6]女雙35'!$A$7:$V$23,7)))</f>
        <v>徐梅桂</v>
      </c>
      <c r="F19" s="17"/>
      <c r="G19" s="37"/>
      <c r="H19" s="17" t="str">
        <f>IF($D18="","",VLOOKUP($D18,'[6]女雙35'!$A$7:$V$23,8))</f>
        <v>台中市</v>
      </c>
      <c r="I19" s="78"/>
      <c r="J19" s="33"/>
      <c r="K19" s="80"/>
      <c r="L19" s="89"/>
      <c r="M19" s="100"/>
      <c r="N19" s="33"/>
      <c r="O19" s="80"/>
      <c r="P19" s="73"/>
      <c r="Q19" s="21"/>
      <c r="R19" s="20"/>
    </row>
    <row r="20" spans="1:18" s="76" customFormat="1" ht="14.25" customHeight="1">
      <c r="A20" s="70"/>
      <c r="B20" s="77"/>
      <c r="C20" s="77"/>
      <c r="D20" s="77"/>
      <c r="E20" s="81"/>
      <c r="F20" s="33"/>
      <c r="G20" s="32"/>
      <c r="H20" s="92"/>
      <c r="I20" s="93"/>
      <c r="J20" s="73"/>
      <c r="K20" s="74"/>
      <c r="L20" s="33"/>
      <c r="M20" s="101"/>
      <c r="N20" s="82">
        <f>UPPER(IF(OR(M21="a",M21="as"),L12,IF(OR(M21="b",M21="bs"),L28,)))</f>
      </c>
      <c r="O20" s="80"/>
      <c r="P20" s="73"/>
      <c r="Q20" s="21"/>
      <c r="R20" s="20"/>
    </row>
    <row r="21" spans="1:18" s="76" customFormat="1" ht="14.25" customHeight="1">
      <c r="A21" s="70"/>
      <c r="B21" s="26"/>
      <c r="C21" s="26"/>
      <c r="D21" s="26"/>
      <c r="E21" s="84"/>
      <c r="F21" s="73"/>
      <c r="G21" s="94"/>
      <c r="H21" s="95"/>
      <c r="I21" s="96"/>
      <c r="J21" s="73"/>
      <c r="K21" s="74"/>
      <c r="L21" s="208" t="s">
        <v>277</v>
      </c>
      <c r="M21" s="209"/>
      <c r="N21" s="85">
        <f>UPPER(IF(OR(M21="a",M21="as"),L13,IF(OR(M21="b",M21="bs"),L29,)))</f>
      </c>
      <c r="O21" s="86"/>
      <c r="P21" s="33"/>
      <c r="Q21" s="40"/>
      <c r="R21" s="20"/>
    </row>
    <row r="22" spans="1:18" s="76" customFormat="1" ht="14.25" customHeight="1">
      <c r="A22" s="70">
        <v>5</v>
      </c>
      <c r="B22" s="17"/>
      <c r="C22" s="17"/>
      <c r="D22" s="18">
        <v>5</v>
      </c>
      <c r="E22" s="19" t="str">
        <f>UPPER(IF($D22="","",VLOOKUP($D22,'[6]女雙35'!$A$7:$V$23,2)))</f>
        <v>陳秋華</v>
      </c>
      <c r="F22" s="17"/>
      <c r="G22" s="37"/>
      <c r="H22" s="17" t="str">
        <f>IF($D22="","",VLOOKUP($D22,'[6]女雙35'!$A$7:$V$23,3))</f>
        <v>台南市</v>
      </c>
      <c r="I22" s="72"/>
      <c r="J22" s="73"/>
      <c r="K22" s="74"/>
      <c r="L22" s="208"/>
      <c r="M22" s="209"/>
      <c r="N22" s="73"/>
      <c r="O22" s="80"/>
      <c r="P22" s="33"/>
      <c r="Q22" s="40"/>
      <c r="R22" s="20"/>
    </row>
    <row r="23" spans="1:18" s="76" customFormat="1" ht="14.25" customHeight="1">
      <c r="A23" s="70"/>
      <c r="B23" s="77"/>
      <c r="C23" s="77"/>
      <c r="D23" s="77"/>
      <c r="E23" s="19" t="str">
        <f>UPPER(IF($D22="","",VLOOKUP($D22,'[6]女雙35'!$A$7:$V$23,7)))</f>
        <v>顏巧雯</v>
      </c>
      <c r="F23" s="17"/>
      <c r="G23" s="37"/>
      <c r="H23" s="17" t="str">
        <f>IF($D22="","",VLOOKUP($D22,'[6]女雙35'!$A$7:$V$23,8))</f>
        <v>台南市</v>
      </c>
      <c r="I23" s="78"/>
      <c r="J23" s="79">
        <f>IF(I23="a",E22,IF(I23="b",E24,""))</f>
      </c>
      <c r="K23" s="80"/>
      <c r="L23" s="73"/>
      <c r="M23" s="87"/>
      <c r="N23" s="73"/>
      <c r="O23" s="80"/>
      <c r="P23" s="33"/>
      <c r="Q23" s="40"/>
      <c r="R23" s="20"/>
    </row>
    <row r="24" spans="1:18" s="76" customFormat="1" ht="14.25" customHeight="1">
      <c r="A24" s="70"/>
      <c r="B24" s="77"/>
      <c r="C24" s="77"/>
      <c r="D24" s="77"/>
      <c r="E24" s="81"/>
      <c r="F24" s="210" t="s">
        <v>273</v>
      </c>
      <c r="G24" s="210"/>
      <c r="H24" s="210"/>
      <c r="I24" s="211"/>
      <c r="J24" s="82">
        <f>UPPER(IF(OR(I25="a",I25="as"),E22,IF(OR(I25="b",I25="bs"),E26,)))</f>
      </c>
      <c r="K24" s="83"/>
      <c r="L24" s="73"/>
      <c r="M24" s="87"/>
      <c r="N24" s="73"/>
      <c r="O24" s="80"/>
      <c r="P24" s="33"/>
      <c r="Q24" s="40"/>
      <c r="R24" s="20"/>
    </row>
    <row r="25" spans="1:18" s="76" customFormat="1" ht="14.25" customHeight="1">
      <c r="A25" s="70"/>
      <c r="B25" s="26"/>
      <c r="C25" s="26"/>
      <c r="D25" s="26"/>
      <c r="E25" s="84"/>
      <c r="F25" s="208"/>
      <c r="G25" s="208"/>
      <c r="H25" s="208"/>
      <c r="I25" s="209"/>
      <c r="J25" s="85">
        <f>UPPER(IF(OR(I25="a",I25="as"),E23,IF(OR(I25="b",I25="bs"),E27,)))</f>
      </c>
      <c r="K25" s="86"/>
      <c r="L25" s="33"/>
      <c r="M25" s="87"/>
      <c r="N25" s="73"/>
      <c r="O25" s="80"/>
      <c r="P25" s="33"/>
      <c r="Q25" s="40"/>
      <c r="R25" s="20"/>
    </row>
    <row r="26" spans="1:18" s="76" customFormat="1" ht="14.25" customHeight="1">
      <c r="A26" s="70">
        <v>6</v>
      </c>
      <c r="B26" s="17"/>
      <c r="C26" s="103">
        <v>1002</v>
      </c>
      <c r="D26" s="18">
        <v>4</v>
      </c>
      <c r="E26" s="19" t="str">
        <f>UPPER(IF($D26="","",VLOOKUP($D26,'[6]女雙35'!$A$7:$V$23,2)))</f>
        <v>張佩君</v>
      </c>
      <c r="F26" s="17"/>
      <c r="G26" s="37"/>
      <c r="H26" s="17" t="str">
        <f>IF($D26="","",VLOOKUP($D26,'[6]女雙35'!$A$7:$V$23,3))</f>
        <v>彰化縣</v>
      </c>
      <c r="I26" s="99"/>
      <c r="J26" s="33"/>
      <c r="K26" s="87"/>
      <c r="L26" s="88"/>
      <c r="M26" s="97"/>
      <c r="N26" s="73"/>
      <c r="O26" s="80"/>
      <c r="P26" s="33"/>
      <c r="Q26" s="40"/>
      <c r="R26" s="20"/>
    </row>
    <row r="27" spans="1:18" s="76" customFormat="1" ht="14.25" customHeight="1">
      <c r="A27" s="70"/>
      <c r="B27" s="77"/>
      <c r="C27" s="77"/>
      <c r="D27" s="77"/>
      <c r="E27" s="19" t="str">
        <f>UPPER(IF($D26="","",VLOOKUP($D26,'[6]女雙35'!$A$7:$V$23,7)))</f>
        <v>吳佩蓉</v>
      </c>
      <c r="F27" s="17"/>
      <c r="G27" s="37"/>
      <c r="H27" s="17" t="str">
        <f>IF($D26="","",VLOOKUP($D26,'[6]女雙35'!$A$7:$V$23,8))</f>
        <v>彰化縣</v>
      </c>
      <c r="I27" s="78"/>
      <c r="J27" s="33"/>
      <c r="K27" s="87"/>
      <c r="L27" s="89"/>
      <c r="M27" s="100"/>
      <c r="N27" s="73"/>
      <c r="O27" s="80"/>
      <c r="P27" s="33"/>
      <c r="Q27" s="40"/>
      <c r="R27" s="20"/>
    </row>
    <row r="28" spans="1:18" s="76" customFormat="1" ht="14.25" customHeight="1">
      <c r="A28" s="70"/>
      <c r="B28" s="77"/>
      <c r="C28" s="77"/>
      <c r="D28" s="91"/>
      <c r="E28" s="81"/>
      <c r="F28" s="33"/>
      <c r="G28" s="32"/>
      <c r="H28" s="92"/>
      <c r="I28" s="93"/>
      <c r="J28" s="208" t="s">
        <v>276</v>
      </c>
      <c r="K28" s="209"/>
      <c r="L28" s="82">
        <f>UPPER(IF(OR(K29="a",K29="as"),J24,IF(OR(K29="b",K29="bs"),J32,)))</f>
      </c>
      <c r="M28" s="87"/>
      <c r="N28" s="73"/>
      <c r="O28" s="80"/>
      <c r="P28" s="33"/>
      <c r="Q28" s="40"/>
      <c r="R28" s="20"/>
    </row>
    <row r="29" spans="1:18" s="76" customFormat="1" ht="14.25" customHeight="1">
      <c r="A29" s="70"/>
      <c r="B29" s="26"/>
      <c r="C29" s="26"/>
      <c r="D29" s="31"/>
      <c r="E29" s="84"/>
      <c r="F29" s="73"/>
      <c r="G29" s="94"/>
      <c r="H29" s="95"/>
      <c r="I29" s="96"/>
      <c r="J29" s="208"/>
      <c r="K29" s="209"/>
      <c r="L29" s="85">
        <f>UPPER(IF(OR(K29="a",K29="as"),J25,IF(OR(K29="b",K29="bs"),J33,)))</f>
      </c>
      <c r="M29" s="98"/>
      <c r="N29" s="33"/>
      <c r="O29" s="80"/>
      <c r="P29" s="33"/>
      <c r="Q29" s="40"/>
      <c r="R29" s="20"/>
    </row>
    <row r="30" spans="1:18" s="76" customFormat="1" ht="14.25" customHeight="1">
      <c r="A30" s="70">
        <v>7</v>
      </c>
      <c r="B30" s="17"/>
      <c r="C30" s="17"/>
      <c r="D30" s="18">
        <v>7</v>
      </c>
      <c r="E30" s="19" t="str">
        <f>UPPER(IF($D30="","",VLOOKUP($D30,'[6]女雙35'!$A$7:$V$23,2)))</f>
        <v>張杏枝</v>
      </c>
      <c r="F30" s="17"/>
      <c r="G30" s="37"/>
      <c r="H30" s="17" t="str">
        <f>IF($D30="","",VLOOKUP($D30,'[6]女雙35'!$A$7:$V$23,3))</f>
        <v>嘉義市</v>
      </c>
      <c r="I30" s="72"/>
      <c r="J30" s="208"/>
      <c r="K30" s="209"/>
      <c r="L30" s="73"/>
      <c r="M30" s="102"/>
      <c r="N30" s="88"/>
      <c r="O30" s="80"/>
      <c r="P30" s="33"/>
      <c r="Q30" s="40"/>
      <c r="R30" s="20"/>
    </row>
    <row r="31" spans="1:18" s="76" customFormat="1" ht="14.25" customHeight="1">
      <c r="A31" s="70"/>
      <c r="B31" s="77"/>
      <c r="C31" s="77"/>
      <c r="D31" s="77"/>
      <c r="E31" s="19" t="str">
        <f>UPPER(IF($D30="","",VLOOKUP($D30,'[6]女雙35'!$A$7:$V$23,7)))</f>
        <v>陳浩琦</v>
      </c>
      <c r="F31" s="17"/>
      <c r="G31" s="37"/>
      <c r="H31" s="17" t="str">
        <f>IF($D30="","",VLOOKUP($D30,'[6]女雙35'!$A$7:$V$23,8))</f>
        <v>嘉義市</v>
      </c>
      <c r="I31" s="78"/>
      <c r="J31" s="79">
        <f>IF(I31="a",E30,IF(I31="b",E32,""))</f>
      </c>
      <c r="K31" s="87"/>
      <c r="L31" s="73"/>
      <c r="M31" s="80"/>
      <c r="N31" s="33"/>
      <c r="O31" s="80"/>
      <c r="P31" s="33"/>
      <c r="Q31" s="40"/>
      <c r="R31" s="20"/>
    </row>
    <row r="32" spans="1:18" s="76" customFormat="1" ht="14.25" customHeight="1">
      <c r="A32" s="70"/>
      <c r="B32" s="77"/>
      <c r="C32" s="77"/>
      <c r="D32" s="91"/>
      <c r="E32" s="81"/>
      <c r="F32" s="210" t="s">
        <v>274</v>
      </c>
      <c r="G32" s="210"/>
      <c r="H32" s="210"/>
      <c r="I32" s="211"/>
      <c r="J32" s="82">
        <f>UPPER(IF(OR(I33="a",I33="as"),E30,IF(OR(I33="b",I33="bs"),E34,)))</f>
      </c>
      <c r="K32" s="97"/>
      <c r="L32" s="73"/>
      <c r="M32" s="80"/>
      <c r="N32" s="33"/>
      <c r="O32" s="80"/>
      <c r="P32" s="33"/>
      <c r="Q32" s="40"/>
      <c r="R32" s="20"/>
    </row>
    <row r="33" spans="1:18" s="76" customFormat="1" ht="14.25" customHeight="1">
      <c r="A33" s="70"/>
      <c r="B33" s="26"/>
      <c r="C33" s="26"/>
      <c r="D33" s="31"/>
      <c r="E33" s="84"/>
      <c r="F33" s="208"/>
      <c r="G33" s="208"/>
      <c r="H33" s="208"/>
      <c r="I33" s="209"/>
      <c r="J33" s="85">
        <f>UPPER(IF(OR(I33="a",I33="as"),E31,IF(OR(I33="b",I33="bs"),E35,)))</f>
      </c>
      <c r="K33" s="98"/>
      <c r="L33" s="33"/>
      <c r="M33" s="80"/>
      <c r="N33" s="33"/>
      <c r="O33" s="80"/>
      <c r="P33" s="33"/>
      <c r="Q33" s="40"/>
      <c r="R33" s="20"/>
    </row>
    <row r="34" spans="1:18" s="76" customFormat="1" ht="14.25" customHeight="1">
      <c r="A34" s="70">
        <v>8</v>
      </c>
      <c r="B34" s="17">
        <v>2</v>
      </c>
      <c r="C34" s="17">
        <v>32</v>
      </c>
      <c r="D34" s="18">
        <v>2</v>
      </c>
      <c r="E34" s="19" t="str">
        <f>UPPER(IF($D34="","",VLOOKUP($D34,'[6]女雙35'!$A$7:$V$23,2)))</f>
        <v>吳惠敏</v>
      </c>
      <c r="F34" s="17"/>
      <c r="G34" s="37"/>
      <c r="H34" s="17" t="str">
        <f>IF($D34="","",VLOOKUP($D34,'[6]女雙35'!$A$7:$V$23,3))</f>
        <v>台中市</v>
      </c>
      <c r="I34" s="99"/>
      <c r="J34" s="33"/>
      <c r="K34" s="80"/>
      <c r="L34" s="88"/>
      <c r="M34" s="83"/>
      <c r="N34" s="33"/>
      <c r="O34" s="80"/>
      <c r="P34" s="33"/>
      <c r="Q34" s="40"/>
      <c r="R34" s="20"/>
    </row>
    <row r="35" spans="1:18" s="76" customFormat="1" ht="14.25" customHeight="1">
      <c r="A35" s="70"/>
      <c r="B35" s="77"/>
      <c r="C35" s="77"/>
      <c r="D35" s="77"/>
      <c r="E35" s="19" t="str">
        <f>UPPER(IF($D34="","",VLOOKUP($D34,'[6]女雙35'!$A$7:$V$23,7)))</f>
        <v>邱桂煇</v>
      </c>
      <c r="F35" s="17"/>
      <c r="G35" s="37"/>
      <c r="H35" s="17" t="str">
        <f>IF($D34="","",VLOOKUP($D34,'[6]女雙35'!$A$7:$V$23,8))</f>
        <v>台中市</v>
      </c>
      <c r="I35" s="78"/>
      <c r="J35" s="33"/>
      <c r="K35" s="80"/>
      <c r="L35" s="89"/>
      <c r="M35" s="90"/>
      <c r="N35" s="33"/>
      <c r="O35" s="80"/>
      <c r="P35" s="33"/>
      <c r="Q35" s="40"/>
      <c r="R35" s="20"/>
    </row>
    <row r="36" ht="18.75" customHeight="1">
      <c r="P36" s="174"/>
    </row>
    <row r="37" spans="1:16" s="1" customFormat="1" ht="25.5" customHeight="1">
      <c r="A37" s="196" t="s">
        <v>77</v>
      </c>
      <c r="B37" s="194"/>
      <c r="C37" s="194"/>
      <c r="D37" s="194"/>
      <c r="E37" s="194"/>
      <c r="F37" s="194"/>
      <c r="G37" s="194"/>
      <c r="H37" s="195"/>
      <c r="I37" s="194"/>
      <c r="J37" s="194"/>
      <c r="K37" s="194"/>
      <c r="L37" s="194"/>
      <c r="M37" s="194"/>
      <c r="N37" s="194"/>
      <c r="O37" s="194"/>
      <c r="P37" s="194"/>
    </row>
    <row r="38" spans="1:17" s="6" customFormat="1" ht="9.75" customHeight="1">
      <c r="A38" s="2" t="s">
        <v>69</v>
      </c>
      <c r="B38" s="2"/>
      <c r="C38" s="2"/>
      <c r="D38" s="2"/>
      <c r="E38" s="3"/>
      <c r="F38" s="2" t="s">
        <v>68</v>
      </c>
      <c r="G38" s="2"/>
      <c r="H38" s="52"/>
      <c r="I38" s="2"/>
      <c r="J38" s="4"/>
      <c r="K38" s="2"/>
      <c r="L38" s="4"/>
      <c r="M38" s="2"/>
      <c r="N38" s="5"/>
      <c r="O38" s="3"/>
      <c r="P38" s="213" t="s">
        <v>67</v>
      </c>
      <c r="Q38" s="213"/>
    </row>
    <row r="39" spans="1:17" s="12" customFormat="1" ht="11.25" customHeight="1" thickBot="1">
      <c r="A39" s="7" t="s">
        <v>66</v>
      </c>
      <c r="B39" s="7"/>
      <c r="C39" s="7"/>
      <c r="D39" s="7"/>
      <c r="E39" s="8"/>
      <c r="F39" s="8" t="s">
        <v>65</v>
      </c>
      <c r="G39" s="8"/>
      <c r="H39" s="53"/>
      <c r="I39" s="9"/>
      <c r="J39" s="10"/>
      <c r="K39" s="11"/>
      <c r="L39" s="10"/>
      <c r="M39" s="8"/>
      <c r="N39" s="10"/>
      <c r="O39" s="8"/>
      <c r="P39" s="214" t="s">
        <v>62</v>
      </c>
      <c r="Q39" s="214"/>
    </row>
    <row r="40" spans="1:17" s="15" customFormat="1" ht="9.75">
      <c r="A40" s="54"/>
      <c r="B40" s="55" t="s">
        <v>61</v>
      </c>
      <c r="C40" s="56" t="s">
        <v>60</v>
      </c>
      <c r="D40" s="55"/>
      <c r="E40" s="57" t="s">
        <v>59</v>
      </c>
      <c r="F40" s="57"/>
      <c r="G40" s="58"/>
      <c r="H40" s="14" t="s">
        <v>58</v>
      </c>
      <c r="I40" s="59"/>
      <c r="J40" s="56" t="s">
        <v>13</v>
      </c>
      <c r="K40" s="60"/>
      <c r="L40" s="56" t="s">
        <v>16</v>
      </c>
      <c r="M40" s="60"/>
      <c r="N40" s="56"/>
      <c r="O40" s="60"/>
      <c r="P40" s="56"/>
      <c r="Q40" s="61"/>
    </row>
    <row r="41" spans="1:17" s="15" customFormat="1" ht="3.75" customHeight="1" thickBot="1">
      <c r="A41" s="62"/>
      <c r="B41" s="63"/>
      <c r="C41" s="16"/>
      <c r="D41" s="63"/>
      <c r="E41" s="64"/>
      <c r="F41" s="64"/>
      <c r="G41" s="65"/>
      <c r="H41" s="66"/>
      <c r="I41" s="67"/>
      <c r="J41" s="16"/>
      <c r="K41" s="68"/>
      <c r="L41" s="16"/>
      <c r="M41" s="68"/>
      <c r="N41" s="16"/>
      <c r="O41" s="68"/>
      <c r="P41" s="16"/>
      <c r="Q41" s="69"/>
    </row>
    <row r="42" spans="1:20" s="76" customFormat="1" ht="14.25" customHeight="1">
      <c r="A42" s="70">
        <v>1</v>
      </c>
      <c r="B42" s="17">
        <v>1</v>
      </c>
      <c r="C42" s="17">
        <v>4</v>
      </c>
      <c r="D42" s="18">
        <v>1</v>
      </c>
      <c r="E42" s="19" t="str">
        <f>UPPER(IF($D42="","",VLOOKUP($D42,'[7]女雙40'!$A$7:$V$23,2)))</f>
        <v>林玉玲</v>
      </c>
      <c r="F42" s="17"/>
      <c r="G42" s="37"/>
      <c r="H42" s="17" t="str">
        <f>IF($D42="","",VLOOKUP($D42,'[7]女雙40'!$A$7:$V$23,3))</f>
        <v>台南市</v>
      </c>
      <c r="I42" s="72"/>
      <c r="J42" s="73"/>
      <c r="K42" s="74"/>
      <c r="L42" s="73"/>
      <c r="M42" s="20" t="s">
        <v>248</v>
      </c>
      <c r="N42" s="73"/>
      <c r="O42" s="74"/>
      <c r="P42" s="73"/>
      <c r="Q42" s="21"/>
      <c r="R42" s="20"/>
      <c r="T42" s="25" t="e">
        <f>#REF!</f>
        <v>#REF!</v>
      </c>
    </row>
    <row r="43" spans="1:20" s="76" customFormat="1" ht="14.25" customHeight="1">
      <c r="A43" s="70"/>
      <c r="B43" s="77"/>
      <c r="C43" s="77"/>
      <c r="D43" s="77"/>
      <c r="E43" s="19" t="str">
        <f>UPPER(IF($D42="","",VLOOKUP($D42,'[7]女雙40'!$A$7:$V$23,7)))</f>
        <v>鄭玉芳</v>
      </c>
      <c r="F43" s="17"/>
      <c r="G43" s="37"/>
      <c r="H43" s="17" t="str">
        <f>IF($D42="","",VLOOKUP($D42,'[7]女雙40'!$A$7:$V$23,8))</f>
        <v>台南市</v>
      </c>
      <c r="I43" s="78"/>
      <c r="J43" s="79">
        <f>IF(I43="a",E42,IF(I43="b",E44,""))</f>
      </c>
      <c r="K43" s="80"/>
      <c r="L43" s="73"/>
      <c r="M43" s="74"/>
      <c r="N43" s="73"/>
      <c r="O43" s="74"/>
      <c r="P43" s="73"/>
      <c r="Q43" s="21"/>
      <c r="R43" s="20"/>
      <c r="T43" s="29" t="e">
        <f>#REF!</f>
        <v>#REF!</v>
      </c>
    </row>
    <row r="44" spans="1:20" s="76" customFormat="1" ht="14.25" customHeight="1">
      <c r="A44" s="70"/>
      <c r="B44" s="77"/>
      <c r="C44" s="77"/>
      <c r="D44" s="77"/>
      <c r="E44" s="81"/>
      <c r="F44" s="210" t="s">
        <v>278</v>
      </c>
      <c r="G44" s="210"/>
      <c r="H44" s="210"/>
      <c r="I44" s="211"/>
      <c r="J44" s="82">
        <f>UPPER(IF(OR(I45="a",I45="as"),E42,IF(OR(I45="b",I45="bs"),E46,)))</f>
      </c>
      <c r="K44" s="83"/>
      <c r="L44" s="73"/>
      <c r="M44" s="74"/>
      <c r="N44" s="73"/>
      <c r="O44" s="74"/>
      <c r="P44" s="73"/>
      <c r="Q44" s="21"/>
      <c r="R44" s="20"/>
      <c r="T44" s="29" t="e">
        <f>#REF!</f>
        <v>#REF!</v>
      </c>
    </row>
    <row r="45" spans="1:20" s="76" customFormat="1" ht="14.25" customHeight="1">
      <c r="A45" s="70"/>
      <c r="B45" s="26"/>
      <c r="C45" s="26"/>
      <c r="D45" s="26"/>
      <c r="E45" s="84"/>
      <c r="F45" s="208"/>
      <c r="G45" s="208"/>
      <c r="H45" s="208"/>
      <c r="I45" s="209"/>
      <c r="J45" s="85">
        <f>UPPER(IF(OR(I45="a",I45="as"),E43,IF(OR(I45="b",I45="bs"),E47,)))</f>
      </c>
      <c r="K45" s="86"/>
      <c r="L45" s="33"/>
      <c r="M45" s="80"/>
      <c r="N45" s="73"/>
      <c r="O45" s="74"/>
      <c r="P45" s="73"/>
      <c r="Q45" s="21"/>
      <c r="R45" s="20"/>
      <c r="T45" s="29" t="e">
        <f>#REF!</f>
        <v>#REF!</v>
      </c>
    </row>
    <row r="46" spans="1:20" s="76" customFormat="1" ht="14.25" customHeight="1">
      <c r="A46" s="70">
        <v>2</v>
      </c>
      <c r="B46" s="17"/>
      <c r="C46" s="17"/>
      <c r="D46" s="18">
        <v>4</v>
      </c>
      <c r="E46" s="19" t="str">
        <f>UPPER(IF($D46="","",VLOOKUP($D46,'[7]女雙40'!$A$7:$V$23,2)))</f>
        <v>廖淑慧</v>
      </c>
      <c r="F46" s="17"/>
      <c r="G46" s="37"/>
      <c r="H46" s="17" t="str">
        <f>IF($D46="","",VLOOKUP($D46,'[7]女雙40'!$A$7:$V$23,3))</f>
        <v>新竹市</v>
      </c>
      <c r="I46" s="99"/>
      <c r="J46" s="33"/>
      <c r="K46" s="87"/>
      <c r="L46" s="88"/>
      <c r="M46" s="83"/>
      <c r="N46" s="73"/>
      <c r="O46" s="74"/>
      <c r="P46" s="73"/>
      <c r="Q46" s="21"/>
      <c r="R46" s="20"/>
      <c r="T46" s="29" t="e">
        <f>#REF!</f>
        <v>#REF!</v>
      </c>
    </row>
    <row r="47" spans="1:20" s="76" customFormat="1" ht="14.25" customHeight="1">
      <c r="A47" s="70"/>
      <c r="B47" s="77"/>
      <c r="C47" s="77"/>
      <c r="D47" s="77"/>
      <c r="E47" s="19" t="str">
        <f>UPPER(IF($D46="","",VLOOKUP($D46,'[7]女雙40'!$A$7:$V$23,7)))</f>
        <v>賴瑞珍</v>
      </c>
      <c r="F47" s="17"/>
      <c r="G47" s="37"/>
      <c r="H47" s="17" t="str">
        <f>IF($D46="","",VLOOKUP($D46,'[7]女雙40'!$A$7:$V$23,8))</f>
        <v>新竹市</v>
      </c>
      <c r="I47" s="78"/>
      <c r="J47" s="33"/>
      <c r="K47" s="87"/>
      <c r="L47" s="89"/>
      <c r="M47" s="90"/>
      <c r="N47" s="73"/>
      <c r="O47" s="74"/>
      <c r="P47" s="73"/>
      <c r="Q47" s="21"/>
      <c r="R47" s="20"/>
      <c r="T47" s="29" t="e">
        <f>#REF!</f>
        <v>#REF!</v>
      </c>
    </row>
    <row r="48" spans="1:20" s="76" customFormat="1" ht="14.25" customHeight="1">
      <c r="A48" s="70"/>
      <c r="B48" s="77"/>
      <c r="C48" s="77"/>
      <c r="D48" s="91"/>
      <c r="E48" s="81"/>
      <c r="F48" s="33"/>
      <c r="G48" s="32"/>
      <c r="H48" s="92"/>
      <c r="I48" s="93"/>
      <c r="J48" s="208" t="s">
        <v>280</v>
      </c>
      <c r="K48" s="209"/>
      <c r="L48" s="82">
        <f>UPPER(IF(OR(K49="a",K49="as"),J44,IF(OR(K49="b",K49="bs"),J52,)))</f>
      </c>
      <c r="M48" s="80"/>
      <c r="N48" s="73"/>
      <c r="O48" s="74"/>
      <c r="P48" s="73"/>
      <c r="Q48" s="21"/>
      <c r="R48" s="20"/>
      <c r="T48" s="29" t="e">
        <f>#REF!</f>
        <v>#REF!</v>
      </c>
    </row>
    <row r="49" spans="1:20" s="76" customFormat="1" ht="14.25" customHeight="1">
      <c r="A49" s="70"/>
      <c r="B49" s="26"/>
      <c r="C49" s="26"/>
      <c r="D49" s="31"/>
      <c r="E49" s="84"/>
      <c r="F49" s="73"/>
      <c r="G49" s="94"/>
      <c r="H49" s="95"/>
      <c r="I49" s="96"/>
      <c r="J49" s="208"/>
      <c r="K49" s="209"/>
      <c r="L49" s="85">
        <f>UPPER(IF(OR(K49="a",K49="as"),J45,IF(OR(K49="b",K49="bs"),J53,)))</f>
      </c>
      <c r="M49" s="86"/>
      <c r="N49" s="33"/>
      <c r="O49" s="80"/>
      <c r="P49" s="73"/>
      <c r="Q49" s="21"/>
      <c r="R49" s="20"/>
      <c r="T49" s="29" t="e">
        <f>#REF!</f>
        <v>#REF!</v>
      </c>
    </row>
    <row r="50" spans="1:20" s="76" customFormat="1" ht="14.25" customHeight="1">
      <c r="A50" s="70">
        <v>3</v>
      </c>
      <c r="B50" s="17"/>
      <c r="C50" s="17"/>
      <c r="D50" s="18">
        <v>3</v>
      </c>
      <c r="E50" s="19" t="str">
        <f>UPPER(IF($D50="","",VLOOKUP($D50,'[7]女雙40'!$A$7:$V$23,2)))</f>
        <v>何秋香</v>
      </c>
      <c r="F50" s="17"/>
      <c r="G50" s="37"/>
      <c r="H50" s="17" t="str">
        <f>IF($D50="","",VLOOKUP($D50,'[7]女雙40'!$A$7:$V$23,3))</f>
        <v>嘉義市</v>
      </c>
      <c r="I50" s="72"/>
      <c r="J50" s="208"/>
      <c r="K50" s="209"/>
      <c r="L50" s="73"/>
      <c r="M50" s="80"/>
      <c r="N50" s="88"/>
      <c r="O50" s="80"/>
      <c r="P50" s="73"/>
      <c r="Q50" s="21"/>
      <c r="R50" s="20"/>
      <c r="T50" s="29" t="e">
        <f>#REF!</f>
        <v>#REF!</v>
      </c>
    </row>
    <row r="51" spans="1:20" s="76" customFormat="1" ht="14.25" customHeight="1" thickBot="1">
      <c r="A51" s="70"/>
      <c r="B51" s="77"/>
      <c r="C51" s="77"/>
      <c r="D51" s="77"/>
      <c r="E51" s="19" t="str">
        <f>UPPER(IF($D50="","",VLOOKUP($D50,'[7]女雙40'!$A$7:$V$23,7)))</f>
        <v>劉美霞</v>
      </c>
      <c r="F51" s="17"/>
      <c r="G51" s="37"/>
      <c r="H51" s="17" t="str">
        <f>IF($D50="","",VLOOKUP($D50,'[7]女雙40'!$A$7:$V$23,8))</f>
        <v>嘉義市</v>
      </c>
      <c r="I51" s="78"/>
      <c r="J51" s="79">
        <f>IF(I51="a",E50,IF(I51="b",E52,""))</f>
      </c>
      <c r="K51" s="87"/>
      <c r="L51" s="73"/>
      <c r="M51" s="80"/>
      <c r="N51" s="33"/>
      <c r="O51" s="80"/>
      <c r="P51" s="73"/>
      <c r="Q51" s="21"/>
      <c r="R51" s="20"/>
      <c r="T51" s="36" t="e">
        <f>#REF!</f>
        <v>#REF!</v>
      </c>
    </row>
    <row r="52" spans="1:18" s="76" customFormat="1" ht="14.25" customHeight="1">
      <c r="A52" s="70"/>
      <c r="B52" s="77"/>
      <c r="C52" s="77"/>
      <c r="D52" s="91"/>
      <c r="E52" s="81"/>
      <c r="F52" s="210" t="s">
        <v>279</v>
      </c>
      <c r="G52" s="210"/>
      <c r="H52" s="210"/>
      <c r="I52" s="211"/>
      <c r="J52" s="82">
        <f>UPPER(IF(OR(I53="a",I53="as"),E50,IF(OR(I53="b",I53="bs"),E54,)))</f>
      </c>
      <c r="K52" s="97"/>
      <c r="L52" s="73"/>
      <c r="M52" s="80"/>
      <c r="N52" s="33"/>
      <c r="O52" s="80"/>
      <c r="P52" s="73"/>
      <c r="Q52" s="21"/>
      <c r="R52" s="20"/>
    </row>
    <row r="53" spans="1:18" s="76" customFormat="1" ht="14.25" customHeight="1">
      <c r="A53" s="70"/>
      <c r="B53" s="26"/>
      <c r="C53" s="26"/>
      <c r="D53" s="31"/>
      <c r="E53" s="84"/>
      <c r="F53" s="208"/>
      <c r="G53" s="208"/>
      <c r="H53" s="208"/>
      <c r="I53" s="209"/>
      <c r="J53" s="85">
        <f>UPPER(IF(OR(I53="a",I53="as"),E51,IF(OR(I53="b",I53="bs"),E55,)))</f>
      </c>
      <c r="K53" s="98"/>
      <c r="L53" s="33"/>
      <c r="M53" s="80"/>
      <c r="N53" s="33"/>
      <c r="O53" s="80"/>
      <c r="P53" s="73"/>
      <c r="Q53" s="21"/>
      <c r="R53" s="20"/>
    </row>
    <row r="54" spans="1:18" s="76" customFormat="1" ht="14.25" customHeight="1">
      <c r="A54" s="70">
        <v>4</v>
      </c>
      <c r="B54" s="17">
        <v>2</v>
      </c>
      <c r="C54" s="17">
        <v>16</v>
      </c>
      <c r="D54" s="18">
        <v>2</v>
      </c>
      <c r="E54" s="19" t="str">
        <f>UPPER(IF($D54="","",VLOOKUP($D54,'[7]女雙40'!$A$7:$V$23,2)))</f>
        <v>蔡玉慧</v>
      </c>
      <c r="F54" s="17"/>
      <c r="G54" s="37"/>
      <c r="H54" s="17" t="str">
        <f>IF($D54="","",VLOOKUP($D54,'[7]女雙40'!$A$7:$V$23,3))</f>
        <v>台中市</v>
      </c>
      <c r="I54" s="99"/>
      <c r="J54" s="33"/>
      <c r="K54" s="80"/>
      <c r="L54" s="88"/>
      <c r="M54" s="83"/>
      <c r="N54" s="33"/>
      <c r="O54" s="80"/>
      <c r="P54" s="73"/>
      <c r="Q54" s="21"/>
      <c r="R54" s="20"/>
    </row>
    <row r="55" spans="1:18" s="76" customFormat="1" ht="14.25" customHeight="1">
      <c r="A55" s="70"/>
      <c r="B55" s="77"/>
      <c r="C55" s="77"/>
      <c r="D55" s="77"/>
      <c r="E55" s="19" t="str">
        <f>UPPER(IF($D54="","",VLOOKUP($D54,'[7]女雙40'!$A$7:$V$23,7)))</f>
        <v>林紋勤</v>
      </c>
      <c r="F55" s="17"/>
      <c r="G55" s="37"/>
      <c r="H55" s="17" t="str">
        <f>IF($D54="","",VLOOKUP($D54,'[7]女雙40'!$A$7:$V$23,8))</f>
        <v>台中市</v>
      </c>
      <c r="I55" s="78"/>
      <c r="J55" s="33"/>
      <c r="K55" s="80"/>
      <c r="L55" s="89"/>
      <c r="M55" s="90"/>
      <c r="N55" s="33"/>
      <c r="O55" s="80"/>
      <c r="P55" s="73"/>
      <c r="Q55" s="21"/>
      <c r="R55" s="20"/>
    </row>
    <row r="56" ht="14.25" customHeight="1"/>
  </sheetData>
  <sheetProtection/>
  <mergeCells count="13">
    <mergeCell ref="P39:Q39"/>
    <mergeCell ref="J48:K50"/>
    <mergeCell ref="F32:I33"/>
    <mergeCell ref="F24:I25"/>
    <mergeCell ref="F16:I17"/>
    <mergeCell ref="F52:I53"/>
    <mergeCell ref="F44:I45"/>
    <mergeCell ref="P2:Q2"/>
    <mergeCell ref="P3:Q3"/>
    <mergeCell ref="J12:K14"/>
    <mergeCell ref="L21:M22"/>
    <mergeCell ref="J28:K30"/>
    <mergeCell ref="P38:Q38"/>
  </mergeCells>
  <conditionalFormatting sqref="B6 B10 B14 B18 B22 B26 B30 B34 B42 B46 B50 B54">
    <cfRule type="cellIs" priority="27" dxfId="348" operator="equal" stopIfTrue="1">
      <formula>"DA"</formula>
    </cfRule>
  </conditionalFormatting>
  <conditionalFormatting sqref="L12 L28 N20 J8 J16 J24 J32 L48 J44 J52">
    <cfRule type="expression" priority="25" dxfId="349" stopIfTrue="1">
      <formula>I9="as"</formula>
    </cfRule>
    <cfRule type="expression" priority="26" dxfId="349" stopIfTrue="1">
      <formula>I9="bs"</formula>
    </cfRule>
  </conditionalFormatting>
  <conditionalFormatting sqref="L13 L29 N21 J9 J17 J25 J33 L49 J45 J53">
    <cfRule type="expression" priority="23" dxfId="349" stopIfTrue="1">
      <formula>I9="as"</formula>
    </cfRule>
    <cfRule type="expression" priority="24" dxfId="349" stopIfTrue="1">
      <formula>I9="bs"</formula>
    </cfRule>
  </conditionalFormatting>
  <conditionalFormatting sqref="E6 E10 E14 E18 E22 E26 E30 E34 E42 E46 E50 E54">
    <cfRule type="cellIs" priority="22" dxfId="350" operator="equal" stopIfTrue="1">
      <formula>"Bye"</formula>
    </cfRule>
  </conditionalFormatting>
  <conditionalFormatting sqref="D6 D10 D14 D18 D22 D26 D30 D34 D42 D46 D50 D54">
    <cfRule type="cellIs" priority="21" dxfId="351" operator="lessThan" stopIfTrue="1">
      <formula>5</formula>
    </cfRule>
  </conditionalFormatting>
  <conditionalFormatting sqref="L21">
    <cfRule type="expression" priority="18" dxfId="352" stopIfTrue="1">
      <formula>AND(#REF!="CU",L21="Umpire")</formula>
    </cfRule>
    <cfRule type="expression" priority="19" dxfId="353" stopIfTrue="1">
      <formula>AND(#REF!="CU",L21&lt;&gt;"Umpire",M21&lt;&gt;"")</formula>
    </cfRule>
    <cfRule type="expression" priority="20" dxfId="354" stopIfTrue="1">
      <formula>AND(#REF!="CU",L21&lt;&gt;"Umpire")</formula>
    </cfRule>
  </conditionalFormatting>
  <conditionalFormatting sqref="B6 B10 B14 B18 B22 B26 B30 B34">
    <cfRule type="cellIs" priority="17" dxfId="348" operator="equal" stopIfTrue="1">
      <formula>"DA"</formula>
    </cfRule>
  </conditionalFormatting>
  <conditionalFormatting sqref="L12 L28 N20 J8 J16 J24 J32">
    <cfRule type="expression" priority="15" dxfId="349" stopIfTrue="1">
      <formula>I9="as"</formula>
    </cfRule>
    <cfRule type="expression" priority="16" dxfId="349" stopIfTrue="1">
      <formula>I9="bs"</formula>
    </cfRule>
  </conditionalFormatting>
  <conditionalFormatting sqref="L13 L29 N21 J9 J17 J25 J33">
    <cfRule type="expression" priority="13" dxfId="349" stopIfTrue="1">
      <formula>I9="as"</formula>
    </cfRule>
    <cfRule type="expression" priority="14" dxfId="349" stopIfTrue="1">
      <formula>I9="bs"</formula>
    </cfRule>
  </conditionalFormatting>
  <conditionalFormatting sqref="E6 E10 E14 E18 E22 E26 E30 E34">
    <cfRule type="cellIs" priority="12" dxfId="350" operator="equal" stopIfTrue="1">
      <formula>"Bye"</formula>
    </cfRule>
  </conditionalFormatting>
  <conditionalFormatting sqref="D6 D10 D14 D18 D22 D26 D30 D34">
    <cfRule type="cellIs" priority="11" dxfId="351" operator="lessThan" stopIfTrue="1">
      <formula>5</formula>
    </cfRule>
  </conditionalFormatting>
  <conditionalFormatting sqref="L21">
    <cfRule type="expression" priority="8" dxfId="352" stopIfTrue="1">
      <formula>AND(#REF!="CU",L21="Umpire")</formula>
    </cfRule>
    <cfRule type="expression" priority="9" dxfId="353" stopIfTrue="1">
      <formula>AND(#REF!="CU",L21&lt;&gt;"Umpire",M21&lt;&gt;"")</formula>
    </cfRule>
    <cfRule type="expression" priority="10" dxfId="354" stopIfTrue="1">
      <formula>AND(#REF!="CU",L21&lt;&gt;"Umpire")</formula>
    </cfRule>
  </conditionalFormatting>
  <conditionalFormatting sqref="B42 B46 B50 B54">
    <cfRule type="cellIs" priority="7" dxfId="348" operator="equal" stopIfTrue="1">
      <formula>"DA"</formula>
    </cfRule>
  </conditionalFormatting>
  <conditionalFormatting sqref="L48 J44 J52">
    <cfRule type="expression" priority="5" dxfId="349" stopIfTrue="1">
      <formula>I45="as"</formula>
    </cfRule>
    <cfRule type="expression" priority="6" dxfId="349" stopIfTrue="1">
      <formula>I45="bs"</formula>
    </cfRule>
  </conditionalFormatting>
  <conditionalFormatting sqref="L49 J45 J53">
    <cfRule type="expression" priority="3" dxfId="349" stopIfTrue="1">
      <formula>I45="as"</formula>
    </cfRule>
    <cfRule type="expression" priority="4" dxfId="349" stopIfTrue="1">
      <formula>I45="bs"</formula>
    </cfRule>
  </conditionalFormatting>
  <conditionalFormatting sqref="E42 E46 E50 E54">
    <cfRule type="cellIs" priority="2" dxfId="350" operator="equal" stopIfTrue="1">
      <formula>"Bye"</formula>
    </cfRule>
  </conditionalFormatting>
  <conditionalFormatting sqref="D42 D46 D50 D54">
    <cfRule type="cellIs" priority="1" dxfId="351" operator="lessThan" stopIfTrue="1">
      <formula>5</formula>
    </cfRule>
  </conditionalFormatting>
  <dataValidations count="1">
    <dataValidation type="list" allowBlank="1" showInputMessage="1" sqref="J12 F8 F52 L21 F24 F16 J28 J48 F44 F32">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T83"/>
  <sheetViews>
    <sheetView showGridLines="0" zoomScalePageLayoutView="0" workbookViewId="0" topLeftCell="A1">
      <selection activeCell="E48" sqref="E48:I49"/>
    </sheetView>
  </sheetViews>
  <sheetFormatPr defaultColWidth="9.00390625" defaultRowHeight="15.75"/>
  <cols>
    <col min="1" max="3" width="2.625" style="48" customWidth="1"/>
    <col min="4" max="4" width="0.2421875" style="48" customWidth="1"/>
    <col min="5" max="5" width="16.375" style="48" customWidth="1"/>
    <col min="6" max="7" width="2.375" style="48" customWidth="1"/>
    <col min="8" max="8" width="4.875" style="51" customWidth="1"/>
    <col min="9" max="9" width="0.6171875" style="50" customWidth="1"/>
    <col min="10" max="10" width="6.75390625" style="137" customWidth="1"/>
    <col min="11" max="11" width="6.75390625" style="138" customWidth="1"/>
    <col min="12" max="12" width="6.75390625" style="137" customWidth="1"/>
    <col min="13" max="13" width="6.75390625" style="139" customWidth="1"/>
    <col min="14" max="14" width="6.75390625" style="137" customWidth="1"/>
    <col min="15" max="15" width="6.75390625" style="138" customWidth="1"/>
    <col min="16" max="16" width="6.75390625" style="137" customWidth="1"/>
    <col min="17" max="17" width="6.75390625" style="139" customWidth="1"/>
    <col min="18" max="18" width="9.00390625" style="48" customWidth="1"/>
    <col min="19" max="19" width="7.625" style="48" customWidth="1"/>
    <col min="20" max="20" width="7.75390625" style="48" hidden="1" customWidth="1"/>
    <col min="21" max="21" width="5.00390625" style="48" customWidth="1"/>
    <col min="22" max="16384" width="9.00390625" style="48" customWidth="1"/>
  </cols>
  <sheetData>
    <row r="1" spans="1:16" s="1" customFormat="1" ht="16.5" customHeight="1">
      <c r="A1" s="140" t="s">
        <v>89</v>
      </c>
      <c r="B1" s="141"/>
      <c r="C1" s="141"/>
      <c r="D1" s="141"/>
      <c r="E1" s="141"/>
      <c r="F1" s="141"/>
      <c r="G1" s="141"/>
      <c r="H1" s="198"/>
      <c r="I1" s="141"/>
      <c r="J1" s="141"/>
      <c r="K1" s="141"/>
      <c r="L1" s="141"/>
      <c r="M1" s="141"/>
      <c r="N1" s="141"/>
      <c r="O1" s="141"/>
      <c r="P1" s="141"/>
    </row>
    <row r="2" spans="1:17" s="6" customFormat="1" ht="9.75" customHeight="1">
      <c r="A2" s="2" t="s">
        <v>0</v>
      </c>
      <c r="B2" s="2"/>
      <c r="C2" s="2"/>
      <c r="D2" s="2"/>
      <c r="E2" s="3"/>
      <c r="F2" s="2" t="s">
        <v>1</v>
      </c>
      <c r="G2" s="2"/>
      <c r="H2" s="5"/>
      <c r="I2" s="2"/>
      <c r="J2" s="4"/>
      <c r="K2" s="2"/>
      <c r="L2" s="4"/>
      <c r="M2" s="2"/>
      <c r="N2" s="5"/>
      <c r="O2" s="3"/>
      <c r="P2" s="213" t="s">
        <v>2</v>
      </c>
      <c r="Q2" s="213"/>
    </row>
    <row r="3" spans="1:17" s="12" customFormat="1" ht="11.25" customHeight="1" thickBot="1">
      <c r="A3" s="7" t="s">
        <v>3</v>
      </c>
      <c r="B3" s="7"/>
      <c r="C3" s="7"/>
      <c r="D3" s="7"/>
      <c r="E3" s="8"/>
      <c r="F3" s="8" t="s">
        <v>4</v>
      </c>
      <c r="G3" s="8"/>
      <c r="H3" s="10"/>
      <c r="I3" s="9"/>
      <c r="J3" s="10"/>
      <c r="K3" s="11"/>
      <c r="L3" s="10"/>
      <c r="M3" s="8"/>
      <c r="N3" s="10"/>
      <c r="O3" s="8"/>
      <c r="P3" s="214" t="s">
        <v>5</v>
      </c>
      <c r="Q3" s="214"/>
    </row>
    <row r="4" spans="1:17" s="15" customFormat="1" ht="9.75">
      <c r="A4" s="54"/>
      <c r="B4" s="55" t="s">
        <v>6</v>
      </c>
      <c r="C4" s="56" t="s">
        <v>7</v>
      </c>
      <c r="D4" s="55"/>
      <c r="E4" s="57" t="s">
        <v>8</v>
      </c>
      <c r="F4" s="57"/>
      <c r="G4" s="58"/>
      <c r="H4" s="14" t="s">
        <v>9</v>
      </c>
      <c r="I4" s="59"/>
      <c r="J4" s="56" t="s">
        <v>10</v>
      </c>
      <c r="K4" s="60"/>
      <c r="L4" s="56" t="s">
        <v>13</v>
      </c>
      <c r="M4" s="60"/>
      <c r="N4" s="56" t="s">
        <v>16</v>
      </c>
      <c r="O4" s="60"/>
      <c r="P4" s="56"/>
      <c r="Q4" s="61"/>
    </row>
    <row r="5" spans="1:17" s="15" customFormat="1" ht="3.75" customHeight="1" thickBot="1">
      <c r="A5" s="62"/>
      <c r="B5" s="63"/>
      <c r="C5" s="16"/>
      <c r="D5" s="63"/>
      <c r="E5" s="64"/>
      <c r="F5" s="64"/>
      <c r="G5" s="65"/>
      <c r="H5" s="190"/>
      <c r="I5" s="67"/>
      <c r="J5" s="16"/>
      <c r="K5" s="68"/>
      <c r="L5" s="16"/>
      <c r="M5" s="68"/>
      <c r="N5" s="16"/>
      <c r="O5" s="68"/>
      <c r="P5" s="16"/>
      <c r="Q5" s="69"/>
    </row>
    <row r="6" spans="1:20" s="76" customFormat="1" ht="13.5" customHeight="1">
      <c r="A6" s="70">
        <v>1</v>
      </c>
      <c r="B6" s="17">
        <v>1</v>
      </c>
      <c r="C6" s="17">
        <v>2</v>
      </c>
      <c r="D6" s="18">
        <v>1</v>
      </c>
      <c r="E6" s="19" t="str">
        <f>UPPER(IF($D6="","",VLOOKUP($D6,'[8]女雙45'!$A$7:$V$23,2)))</f>
        <v>黃素芳</v>
      </c>
      <c r="F6" s="17"/>
      <c r="G6" s="37"/>
      <c r="H6" s="17" t="str">
        <f>IF($D6="","",VLOOKUP($D6,'[8]女雙45'!$A$7:$V$23,3))</f>
        <v>雲林縣</v>
      </c>
      <c r="I6" s="72"/>
      <c r="J6" s="73"/>
      <c r="K6" s="74"/>
      <c r="L6" s="73"/>
      <c r="M6" s="203" t="s">
        <v>307</v>
      </c>
      <c r="N6" s="73"/>
      <c r="O6" s="74"/>
      <c r="P6" s="73"/>
      <c r="Q6" s="21"/>
      <c r="R6" s="20"/>
      <c r="T6" s="25" t="e">
        <f>#REF!</f>
        <v>#REF!</v>
      </c>
    </row>
    <row r="7" spans="1:20" s="76" customFormat="1" ht="13.5" customHeight="1">
      <c r="A7" s="70"/>
      <c r="B7" s="77"/>
      <c r="C7" s="77"/>
      <c r="D7" s="77"/>
      <c r="E7" s="19" t="str">
        <f>UPPER(IF($D6="","",VLOOKUP($D6,'[8]女雙45'!$A$7:$V$23,7)))</f>
        <v>鍾淑倫</v>
      </c>
      <c r="F7" s="17"/>
      <c r="G7" s="37"/>
      <c r="H7" s="17" t="str">
        <f>IF($D6="","",VLOOKUP($D6,'[8]女雙45'!$A$7:$V$23,8))</f>
        <v>雲林縣</v>
      </c>
      <c r="I7" s="78"/>
      <c r="J7" s="79">
        <f>IF(I7="a",E6,IF(I7="b",E8,""))</f>
      </c>
      <c r="K7" s="80"/>
      <c r="L7" s="73"/>
      <c r="M7" s="202" t="s">
        <v>308</v>
      </c>
      <c r="N7" s="73"/>
      <c r="O7" s="74"/>
      <c r="P7" s="73"/>
      <c r="Q7" s="21"/>
      <c r="R7" s="20"/>
      <c r="T7" s="29" t="e">
        <f>#REF!</f>
        <v>#REF!</v>
      </c>
    </row>
    <row r="8" spans="1:20" s="76" customFormat="1" ht="6" customHeight="1">
      <c r="A8" s="70"/>
      <c r="B8" s="77"/>
      <c r="C8" s="77"/>
      <c r="D8" s="77"/>
      <c r="E8" s="210" t="s">
        <v>281</v>
      </c>
      <c r="F8" s="210"/>
      <c r="G8" s="210"/>
      <c r="H8" s="210"/>
      <c r="I8" s="211"/>
      <c r="J8" s="82">
        <f>UPPER(IF(OR(I9="a",I9="as"),E6,IF(OR(I9="b",I9="bs"),E10,)))</f>
      </c>
      <c r="K8" s="83"/>
      <c r="L8" s="73"/>
      <c r="M8" s="74"/>
      <c r="N8" s="73"/>
      <c r="O8" s="74"/>
      <c r="P8" s="73"/>
      <c r="Q8" s="21"/>
      <c r="R8" s="20"/>
      <c r="T8" s="29" t="e">
        <f>#REF!</f>
        <v>#REF!</v>
      </c>
    </row>
    <row r="9" spans="1:20" s="76" customFormat="1" ht="6" customHeight="1">
      <c r="A9" s="70"/>
      <c r="B9" s="26"/>
      <c r="C9" s="26"/>
      <c r="D9" s="26"/>
      <c r="E9" s="208"/>
      <c r="F9" s="208"/>
      <c r="G9" s="208"/>
      <c r="H9" s="208"/>
      <c r="I9" s="209"/>
      <c r="J9" s="85">
        <f>UPPER(IF(OR(I9="a",I9="as"),E7,IF(OR(I9="b",I9="bs"),E11,)))</f>
      </c>
      <c r="K9" s="86"/>
      <c r="L9" s="33"/>
      <c r="M9" s="80"/>
      <c r="N9" s="73"/>
      <c r="O9" s="74"/>
      <c r="P9" s="73"/>
      <c r="Q9" s="21"/>
      <c r="R9" s="20"/>
      <c r="T9" s="29" t="e">
        <f>#REF!</f>
        <v>#REF!</v>
      </c>
    </row>
    <row r="10" spans="1:20" s="76" customFormat="1" ht="13.5" customHeight="1">
      <c r="A10" s="70">
        <v>2</v>
      </c>
      <c r="B10" s="17"/>
      <c r="C10" s="17"/>
      <c r="D10" s="18">
        <v>7</v>
      </c>
      <c r="E10" s="19" t="str">
        <f>UPPER(IF($D10="","",VLOOKUP($D10,'[8]女雙45'!$A$7:$V$23,2)))</f>
        <v>洪童瓊姬</v>
      </c>
      <c r="F10" s="17"/>
      <c r="G10" s="37"/>
      <c r="H10" s="17" t="str">
        <f>IF($D10="","",VLOOKUP($D10,'[8]女雙45'!$A$7:$V$23,3))</f>
        <v>台中市</v>
      </c>
      <c r="I10" s="99"/>
      <c r="J10" s="33"/>
      <c r="K10" s="87"/>
      <c r="L10" s="88"/>
      <c r="M10" s="83"/>
      <c r="N10" s="73"/>
      <c r="O10" s="74"/>
      <c r="P10" s="73"/>
      <c r="Q10" s="21"/>
      <c r="R10" s="20"/>
      <c r="T10" s="29" t="e">
        <f>#REF!</f>
        <v>#REF!</v>
      </c>
    </row>
    <row r="11" spans="1:20" s="76" customFormat="1" ht="13.5" customHeight="1">
      <c r="A11" s="70"/>
      <c r="B11" s="77"/>
      <c r="C11" s="77"/>
      <c r="D11" s="77"/>
      <c r="E11" s="19" t="str">
        <f>UPPER(IF($D10="","",VLOOKUP($D10,'[8]女雙45'!$A$7:$V$23,7)))</f>
        <v>洪麗敏</v>
      </c>
      <c r="F11" s="17"/>
      <c r="G11" s="37"/>
      <c r="H11" s="17" t="str">
        <f>IF($D10="","",VLOOKUP($D10,'[8]女雙45'!$A$7:$V$23,8))</f>
        <v>台中市</v>
      </c>
      <c r="I11" s="78"/>
      <c r="J11" s="33"/>
      <c r="K11" s="87"/>
      <c r="L11" s="89"/>
      <c r="M11" s="90"/>
      <c r="N11" s="73"/>
      <c r="O11" s="74"/>
      <c r="P11" s="73"/>
      <c r="Q11" s="21"/>
      <c r="R11" s="20"/>
      <c r="T11" s="29" t="e">
        <f>#REF!</f>
        <v>#REF!</v>
      </c>
    </row>
    <row r="12" spans="1:20" s="76" customFormat="1" ht="3.75" customHeight="1">
      <c r="A12" s="70"/>
      <c r="B12" s="77"/>
      <c r="C12" s="77"/>
      <c r="D12" s="91"/>
      <c r="E12" s="81"/>
      <c r="F12" s="33"/>
      <c r="G12" s="32"/>
      <c r="H12" s="80"/>
      <c r="I12" s="93"/>
      <c r="J12" s="208" t="s">
        <v>286</v>
      </c>
      <c r="K12" s="209"/>
      <c r="L12" s="82">
        <f>UPPER(IF(OR(K13="a",K13="as"),J8,IF(OR(K13="b",K13="bs"),J16,)))</f>
      </c>
      <c r="M12" s="80"/>
      <c r="N12" s="73"/>
      <c r="O12" s="74"/>
      <c r="P12" s="73"/>
      <c r="Q12" s="21"/>
      <c r="R12" s="20"/>
      <c r="T12" s="29" t="e">
        <f>#REF!</f>
        <v>#REF!</v>
      </c>
    </row>
    <row r="13" spans="1:20" s="76" customFormat="1" ht="3.75" customHeight="1">
      <c r="A13" s="70"/>
      <c r="B13" s="26"/>
      <c r="C13" s="26"/>
      <c r="D13" s="31"/>
      <c r="E13" s="84"/>
      <c r="F13" s="73"/>
      <c r="G13" s="94"/>
      <c r="H13" s="74"/>
      <c r="I13" s="96"/>
      <c r="J13" s="208"/>
      <c r="K13" s="209"/>
      <c r="L13" s="85">
        <f>UPPER(IF(OR(K13="a",K13="as"),J9,IF(OR(K13="b",K13="bs"),J17,)))</f>
      </c>
      <c r="M13" s="86"/>
      <c r="N13" s="33"/>
      <c r="O13" s="80"/>
      <c r="P13" s="73"/>
      <c r="Q13" s="21"/>
      <c r="R13" s="20"/>
      <c r="T13" s="29" t="e">
        <f>#REF!</f>
        <v>#REF!</v>
      </c>
    </row>
    <row r="14" spans="1:20" s="76" customFormat="1" ht="13.5" customHeight="1">
      <c r="A14" s="70">
        <v>3</v>
      </c>
      <c r="B14" s="17"/>
      <c r="C14" s="103">
        <v>1011</v>
      </c>
      <c r="D14" s="18">
        <v>4</v>
      </c>
      <c r="E14" s="19" t="str">
        <f>UPPER(IF($D14="","",VLOOKUP($D14,'[8]女雙45'!$A$7:$V$23,2)))</f>
        <v>林世齡</v>
      </c>
      <c r="F14" s="17"/>
      <c r="G14" s="37"/>
      <c r="H14" s="17" t="str">
        <f>IF($D14="","",VLOOKUP($D14,'[8]女雙45'!$A$7:$V$23,3))</f>
        <v>台北市</v>
      </c>
      <c r="I14" s="72"/>
      <c r="J14" s="208"/>
      <c r="K14" s="209"/>
      <c r="L14" s="73"/>
      <c r="M14" s="87"/>
      <c r="N14" s="88"/>
      <c r="O14" s="80"/>
      <c r="P14" s="73"/>
      <c r="Q14" s="21"/>
      <c r="R14" s="20"/>
      <c r="T14" s="29" t="e">
        <f>#REF!</f>
        <v>#REF!</v>
      </c>
    </row>
    <row r="15" spans="1:20" s="76" customFormat="1" ht="13.5" customHeight="1" thickBot="1">
      <c r="A15" s="70"/>
      <c r="B15" s="77"/>
      <c r="C15" s="77"/>
      <c r="D15" s="77"/>
      <c r="E15" s="19" t="str">
        <f>UPPER(IF($D14="","",VLOOKUP($D14,'[8]女雙45'!$A$7:$V$23,7)))</f>
        <v>達美新</v>
      </c>
      <c r="F15" s="17"/>
      <c r="G15" s="37"/>
      <c r="H15" s="17" t="str">
        <f>IF($D14="","",VLOOKUP($D14,'[8]女雙45'!$A$7:$V$23,8))</f>
        <v>台北市</v>
      </c>
      <c r="I15" s="78"/>
      <c r="J15" s="79">
        <f>IF(I15="a",E14,IF(I15="b",E16,""))</f>
      </c>
      <c r="K15" s="87"/>
      <c r="L15" s="73"/>
      <c r="M15" s="87"/>
      <c r="N15" s="33"/>
      <c r="O15" s="80"/>
      <c r="P15" s="73"/>
      <c r="Q15" s="21"/>
      <c r="R15" s="20"/>
      <c r="T15" s="36" t="e">
        <f>#REF!</f>
        <v>#REF!</v>
      </c>
    </row>
    <row r="16" spans="1:18" s="76" customFormat="1" ht="6" customHeight="1">
      <c r="A16" s="70"/>
      <c r="B16" s="77"/>
      <c r="C16" s="77"/>
      <c r="D16" s="91"/>
      <c r="E16" s="210" t="s">
        <v>282</v>
      </c>
      <c r="F16" s="210"/>
      <c r="G16" s="210"/>
      <c r="H16" s="210"/>
      <c r="I16" s="211"/>
      <c r="J16" s="82">
        <f>UPPER(IF(OR(I17="a",I17="as"),E14,IF(OR(I17="b",I17="bs"),E18,)))</f>
      </c>
      <c r="K16" s="97"/>
      <c r="L16" s="73"/>
      <c r="M16" s="87"/>
      <c r="N16" s="33"/>
      <c r="O16" s="80"/>
      <c r="P16" s="73"/>
      <c r="Q16" s="21"/>
      <c r="R16" s="20"/>
    </row>
    <row r="17" spans="1:18" s="76" customFormat="1" ht="6" customHeight="1">
      <c r="A17" s="70"/>
      <c r="B17" s="26"/>
      <c r="C17" s="26"/>
      <c r="D17" s="31"/>
      <c r="E17" s="208"/>
      <c r="F17" s="208"/>
      <c r="G17" s="208"/>
      <c r="H17" s="208"/>
      <c r="I17" s="209"/>
      <c r="J17" s="85">
        <f>UPPER(IF(OR(I17="a",I17="as"),E15,IF(OR(I17="b",I17="bs"),E19,)))</f>
      </c>
      <c r="K17" s="98"/>
      <c r="L17" s="33"/>
      <c r="M17" s="87"/>
      <c r="N17" s="33"/>
      <c r="O17" s="80"/>
      <c r="P17" s="73"/>
      <c r="Q17" s="21"/>
      <c r="R17" s="20"/>
    </row>
    <row r="18" spans="1:18" s="76" customFormat="1" ht="13.5" customHeight="1">
      <c r="A18" s="70">
        <v>4</v>
      </c>
      <c r="B18" s="17"/>
      <c r="C18" s="17"/>
      <c r="D18" s="18">
        <v>6</v>
      </c>
      <c r="E18" s="19" t="str">
        <f>UPPER(IF($D18="","",VLOOKUP($D18,'[8]女雙45'!$A$7:$V$23,2)))</f>
        <v>藍素琴</v>
      </c>
      <c r="F18" s="17"/>
      <c r="G18" s="37"/>
      <c r="H18" s="17" t="str">
        <f>IF($D18="","",VLOOKUP($D18,'[8]女雙45'!$A$7:$V$23,3))</f>
        <v>台中市</v>
      </c>
      <c r="I18" s="99"/>
      <c r="J18" s="33"/>
      <c r="K18" s="80"/>
      <c r="L18" s="88"/>
      <c r="M18" s="97"/>
      <c r="N18" s="33"/>
      <c r="O18" s="80"/>
      <c r="P18" s="73"/>
      <c r="Q18" s="21"/>
      <c r="R18" s="20"/>
    </row>
    <row r="19" spans="1:18" s="76" customFormat="1" ht="13.5" customHeight="1">
      <c r="A19" s="70"/>
      <c r="B19" s="77"/>
      <c r="C19" s="77"/>
      <c r="D19" s="77"/>
      <c r="E19" s="19" t="str">
        <f>UPPER(IF($D18="","",VLOOKUP($D18,'[8]女雙45'!$A$7:$V$23,7)))</f>
        <v>吳惠玲</v>
      </c>
      <c r="F19" s="17"/>
      <c r="G19" s="37"/>
      <c r="H19" s="17" t="str">
        <f>IF($D18="","",VLOOKUP($D18,'[8]女雙45'!$A$7:$V$23,8))</f>
        <v>台中市</v>
      </c>
      <c r="I19" s="78"/>
      <c r="J19" s="33"/>
      <c r="K19" s="80"/>
      <c r="L19" s="89"/>
      <c r="M19" s="100"/>
      <c r="N19" s="33"/>
      <c r="O19" s="80"/>
      <c r="P19" s="73"/>
      <c r="Q19" s="21"/>
      <c r="R19" s="20"/>
    </row>
    <row r="20" spans="1:18" s="76" customFormat="1" ht="3.75" customHeight="1">
      <c r="A20" s="70"/>
      <c r="B20" s="77"/>
      <c r="C20" s="77"/>
      <c r="D20" s="77"/>
      <c r="E20" s="81"/>
      <c r="F20" s="33"/>
      <c r="G20" s="32"/>
      <c r="H20" s="80"/>
      <c r="I20" s="93"/>
      <c r="J20" s="73"/>
      <c r="K20" s="74"/>
      <c r="L20" s="33"/>
      <c r="M20" s="101"/>
      <c r="N20" s="82">
        <f>UPPER(IF(OR(M21="a",M21="as"),L12,IF(OR(M21="b",M21="bs"),L32,)))</f>
      </c>
      <c r="O20" s="80"/>
      <c r="P20" s="73"/>
      <c r="Q20" s="21"/>
      <c r="R20" s="20"/>
    </row>
    <row r="21" spans="1:18" s="76" customFormat="1" ht="3.75" customHeight="1">
      <c r="A21" s="70"/>
      <c r="B21" s="26"/>
      <c r="C21" s="26"/>
      <c r="D21" s="26"/>
      <c r="E21" s="84"/>
      <c r="F21" s="73"/>
      <c r="G21" s="94"/>
      <c r="H21" s="74"/>
      <c r="I21" s="96"/>
      <c r="J21" s="73"/>
      <c r="K21" s="74"/>
      <c r="L21" s="208" t="s">
        <v>288</v>
      </c>
      <c r="M21" s="209"/>
      <c r="N21" s="164">
        <f>UPPER(IF(OR(M21="a",M21="as"),L13,IF(OR(M21="b",M21="bs"),L33,)))</f>
      </c>
      <c r="O21" s="90"/>
      <c r="P21" s="33"/>
      <c r="Q21" s="40"/>
      <c r="R21" s="20"/>
    </row>
    <row r="22" spans="1:18" s="76" customFormat="1" ht="13.5" customHeight="1">
      <c r="A22" s="70">
        <v>5</v>
      </c>
      <c r="B22" s="17"/>
      <c r="C22" s="17"/>
      <c r="D22" s="18">
        <v>5</v>
      </c>
      <c r="E22" s="19" t="str">
        <f>UPPER(IF($D22="","",VLOOKUP($D22,'[8]女雙45'!$A$7:$V$23,2)))</f>
        <v>潘玲珠</v>
      </c>
      <c r="F22" s="17"/>
      <c r="G22" s="37"/>
      <c r="H22" s="17" t="str">
        <f>IF($D22="","",VLOOKUP($D22,'[8]女雙45'!$A$7:$V$23,3))</f>
        <v>新北市</v>
      </c>
      <c r="I22" s="72"/>
      <c r="J22" s="73"/>
      <c r="K22" s="74"/>
      <c r="L22" s="208"/>
      <c r="M22" s="209"/>
      <c r="N22" s="193"/>
      <c r="O22" s="80"/>
      <c r="P22" s="33"/>
      <c r="Q22" s="40"/>
      <c r="R22" s="20"/>
    </row>
    <row r="23" spans="1:18" s="76" customFormat="1" ht="13.5" customHeight="1">
      <c r="A23" s="70"/>
      <c r="B23" s="77"/>
      <c r="C23" s="77"/>
      <c r="D23" s="77"/>
      <c r="E23" s="19" t="str">
        <f>UPPER(IF($D22="","",VLOOKUP($D22,'[8]女雙45'!$A$7:$V$23,7)))</f>
        <v>李明潔</v>
      </c>
      <c r="F23" s="17"/>
      <c r="G23" s="37"/>
      <c r="H23" s="17" t="str">
        <f>IF($D22="","",VLOOKUP($D22,'[8]女雙45'!$A$7:$V$23,8))</f>
        <v>新北市</v>
      </c>
      <c r="I23" s="78"/>
      <c r="J23" s="79">
        <f>IF(I23="a",E22,IF(I23="b",E24,""))</f>
      </c>
      <c r="K23" s="80"/>
      <c r="L23" s="208"/>
      <c r="M23" s="209"/>
      <c r="N23" s="191"/>
      <c r="O23" s="186"/>
      <c r="P23" s="33"/>
      <c r="Q23" s="40"/>
      <c r="R23" s="20"/>
    </row>
    <row r="24" spans="1:18" s="76" customFormat="1" ht="6" customHeight="1">
      <c r="A24" s="70"/>
      <c r="B24" s="77"/>
      <c r="C24" s="77"/>
      <c r="D24" s="77"/>
      <c r="E24" s="211" t="s">
        <v>283</v>
      </c>
      <c r="F24" s="39"/>
      <c r="G24" s="27"/>
      <c r="H24" s="27"/>
      <c r="I24" s="28"/>
      <c r="J24" s="82">
        <f>UPPER(IF(OR(I29="a",I29="as"),E22,IF(OR(I29="b",I29="bs"),E30,)))</f>
      </c>
      <c r="K24" s="83"/>
      <c r="L24" s="208"/>
      <c r="M24" s="209"/>
      <c r="N24" s="73"/>
      <c r="O24" s="80"/>
      <c r="P24" s="33"/>
      <c r="Q24" s="40"/>
      <c r="R24" s="20"/>
    </row>
    <row r="25" spans="1:18" s="76" customFormat="1" ht="6" customHeight="1">
      <c r="A25" s="70"/>
      <c r="B25" s="77"/>
      <c r="C25" s="77"/>
      <c r="D25" s="77"/>
      <c r="E25" s="209"/>
      <c r="F25" s="192"/>
      <c r="G25" s="32"/>
      <c r="H25" s="32"/>
      <c r="I25" s="34"/>
      <c r="J25" s="164"/>
      <c r="K25" s="83"/>
      <c r="L25" s="208"/>
      <c r="M25" s="209"/>
      <c r="N25" s="73"/>
      <c r="O25" s="80"/>
      <c r="P25" s="33"/>
      <c r="Q25" s="40"/>
      <c r="R25" s="20"/>
    </row>
    <row r="26" spans="1:18" s="76" customFormat="1" ht="13.5" customHeight="1">
      <c r="A26" s="70" t="s">
        <v>79</v>
      </c>
      <c r="B26" s="17"/>
      <c r="C26" s="17"/>
      <c r="D26" s="18">
        <v>8</v>
      </c>
      <c r="E26" s="19" t="str">
        <f>UPPER(IF($D26="","",VLOOKUP($D26,'[8]女雙45'!$A$7:$V$23,2)))</f>
        <v>張碧芬</v>
      </c>
      <c r="F26" s="193" t="str">
        <f>IF($D26="","",VLOOKUP($D26,'[8]女雙45'!$A$7:$V$23,3))</f>
        <v>台北市</v>
      </c>
      <c r="G26" s="32"/>
      <c r="H26" s="33"/>
      <c r="I26" s="165"/>
      <c r="J26" s="164"/>
      <c r="K26" s="83"/>
      <c r="L26" s="208"/>
      <c r="M26" s="209"/>
      <c r="N26" s="73"/>
      <c r="O26" s="80"/>
      <c r="P26" s="33"/>
      <c r="Q26" s="40"/>
      <c r="R26" s="20"/>
    </row>
    <row r="27" spans="1:18" s="76" customFormat="1" ht="13.5" customHeight="1">
      <c r="A27" s="70"/>
      <c r="B27" s="77"/>
      <c r="C27" s="77"/>
      <c r="D27" s="77"/>
      <c r="E27" s="19" t="str">
        <f>UPPER(IF($D26="","",VLOOKUP($D26,'[8]女雙45'!$A$7:$V$23,7)))</f>
        <v>胡春梅</v>
      </c>
      <c r="F27" s="193" t="str">
        <f>IF($D26="","",VLOOKUP($D26,'[8]女雙45'!$A$7:$V$23,8))</f>
        <v>新北市</v>
      </c>
      <c r="G27" s="32"/>
      <c r="H27" s="33"/>
      <c r="I27" s="100"/>
      <c r="J27" s="164"/>
      <c r="K27" s="83"/>
      <c r="L27" s="73"/>
      <c r="M27" s="87"/>
      <c r="N27" s="73"/>
      <c r="O27" s="80"/>
      <c r="P27" s="33"/>
      <c r="Q27" s="40"/>
      <c r="R27" s="20"/>
    </row>
    <row r="28" spans="1:18" s="76" customFormat="1" ht="6" customHeight="1">
      <c r="A28" s="70"/>
      <c r="B28" s="77"/>
      <c r="C28" s="77"/>
      <c r="D28" s="77"/>
      <c r="E28" s="210" t="s">
        <v>284</v>
      </c>
      <c r="F28" s="208"/>
      <c r="G28" s="208"/>
      <c r="H28" s="208"/>
      <c r="I28" s="209"/>
      <c r="J28" s="164"/>
      <c r="K28" s="83"/>
      <c r="L28" s="73"/>
      <c r="M28" s="87"/>
      <c r="N28" s="73"/>
      <c r="O28" s="80"/>
      <c r="P28" s="33"/>
      <c r="Q28" s="40"/>
      <c r="R28" s="20"/>
    </row>
    <row r="29" spans="1:18" s="76" customFormat="1" ht="6" customHeight="1">
      <c r="A29" s="70"/>
      <c r="B29" s="26"/>
      <c r="C29" s="26"/>
      <c r="D29" s="26"/>
      <c r="E29" s="208"/>
      <c r="F29" s="208"/>
      <c r="G29" s="208"/>
      <c r="H29" s="208"/>
      <c r="I29" s="209"/>
      <c r="J29" s="85">
        <f>UPPER(IF(OR(I29="a",I29="as"),E23,IF(OR(I29="b",I29="bs"),E31,)))</f>
      </c>
      <c r="K29" s="86"/>
      <c r="L29" s="33"/>
      <c r="M29" s="87"/>
      <c r="N29" s="73"/>
      <c r="O29" s="80"/>
      <c r="P29" s="33"/>
      <c r="Q29" s="40"/>
      <c r="R29" s="20"/>
    </row>
    <row r="30" spans="1:18" s="76" customFormat="1" ht="13.5" customHeight="1">
      <c r="A30" s="70">
        <v>6</v>
      </c>
      <c r="B30" s="17"/>
      <c r="C30" s="103">
        <v>1011</v>
      </c>
      <c r="D30" s="18">
        <v>3</v>
      </c>
      <c r="E30" s="19" t="str">
        <f>UPPER(IF($D30="","",VLOOKUP($D30,'[8]女雙45'!$A$7:$V$23,2)))</f>
        <v>陳瑞美</v>
      </c>
      <c r="F30" s="17"/>
      <c r="G30" s="37"/>
      <c r="H30" s="17" t="str">
        <f>IF($D30="","",VLOOKUP($D30,'[8]女雙45'!$A$7:$V$23,3))</f>
        <v>台北市</v>
      </c>
      <c r="I30" s="99"/>
      <c r="J30" s="33"/>
      <c r="K30" s="87"/>
      <c r="L30" s="88"/>
      <c r="M30" s="97"/>
      <c r="N30" s="73"/>
      <c r="O30" s="80"/>
      <c r="P30" s="33"/>
      <c r="Q30" s="40"/>
      <c r="R30" s="20"/>
    </row>
    <row r="31" spans="1:18" s="76" customFormat="1" ht="13.5" customHeight="1">
      <c r="A31" s="70"/>
      <c r="B31" s="77"/>
      <c r="C31" s="77"/>
      <c r="D31" s="77"/>
      <c r="E31" s="19" t="str">
        <f>UPPER(IF($D30="","",VLOOKUP($D30,'[8]女雙45'!$A$7:$V$23,7)))</f>
        <v>朱國榮</v>
      </c>
      <c r="F31" s="17"/>
      <c r="G31" s="37"/>
      <c r="H31" s="17" t="str">
        <f>IF($D30="","",VLOOKUP($D30,'[8]女雙45'!$A$7:$V$23,8))</f>
        <v>新北市</v>
      </c>
      <c r="I31" s="78"/>
      <c r="J31" s="33"/>
      <c r="K31" s="87"/>
      <c r="L31" s="89"/>
      <c r="M31" s="100"/>
      <c r="N31" s="73"/>
      <c r="O31" s="80"/>
      <c r="P31" s="33"/>
      <c r="Q31" s="40"/>
      <c r="R31" s="20"/>
    </row>
    <row r="32" spans="1:18" s="76" customFormat="1" ht="3.75" customHeight="1">
      <c r="A32" s="70"/>
      <c r="B32" s="77"/>
      <c r="C32" s="77"/>
      <c r="D32" s="91"/>
      <c r="E32" s="81"/>
      <c r="F32" s="33"/>
      <c r="G32" s="32"/>
      <c r="H32" s="80"/>
      <c r="I32" s="93"/>
      <c r="J32" s="208" t="s">
        <v>287</v>
      </c>
      <c r="K32" s="209"/>
      <c r="L32" s="82">
        <f>UPPER(IF(OR(K33="a",K33="as"),J24,IF(OR(K33="b",K33="bs"),J36,)))</f>
      </c>
      <c r="M32" s="87"/>
      <c r="N32" s="73"/>
      <c r="O32" s="80"/>
      <c r="P32" s="33"/>
      <c r="Q32" s="40"/>
      <c r="R32" s="20"/>
    </row>
    <row r="33" spans="1:18" s="76" customFormat="1" ht="3.75" customHeight="1">
      <c r="A33" s="70"/>
      <c r="B33" s="26"/>
      <c r="C33" s="26"/>
      <c r="D33" s="31"/>
      <c r="E33" s="84"/>
      <c r="F33" s="73"/>
      <c r="G33" s="94"/>
      <c r="H33" s="74"/>
      <c r="I33" s="96"/>
      <c r="J33" s="208"/>
      <c r="K33" s="209"/>
      <c r="L33" s="85">
        <f>UPPER(IF(OR(K33="a",K33="as"),J29,IF(OR(K33="b",K33="bs"),J37,)))</f>
      </c>
      <c r="M33" s="98"/>
      <c r="N33" s="33"/>
      <c r="O33" s="80"/>
      <c r="P33" s="33"/>
      <c r="Q33" s="40"/>
      <c r="R33" s="20"/>
    </row>
    <row r="34" spans="1:18" s="76" customFormat="1" ht="13.5" customHeight="1">
      <c r="A34" s="70">
        <v>7</v>
      </c>
      <c r="B34" s="17">
        <f>IF($D34="","",VLOOKUP($D34,'[8]女雙45'!$A$7:$V$23,20))</f>
      </c>
      <c r="C34" s="17">
        <f>IF($D34="","",VLOOKUP($D34,'[8]女雙45'!$A$7:$V$23,21))</f>
      </c>
      <c r="D34" s="18"/>
      <c r="E34" s="19" t="s">
        <v>88</v>
      </c>
      <c r="F34" s="17"/>
      <c r="G34" s="37"/>
      <c r="H34" s="17" t="s">
        <v>25</v>
      </c>
      <c r="I34" s="72"/>
      <c r="J34" s="208"/>
      <c r="K34" s="209"/>
      <c r="L34" s="73"/>
      <c r="M34" s="102"/>
      <c r="N34" s="88"/>
      <c r="O34" s="80"/>
      <c r="P34" s="33"/>
      <c r="Q34" s="40"/>
      <c r="R34" s="20"/>
    </row>
    <row r="35" spans="1:18" s="76" customFormat="1" ht="13.5" customHeight="1">
      <c r="A35" s="70"/>
      <c r="B35" s="77"/>
      <c r="C35" s="77"/>
      <c r="D35" s="77"/>
      <c r="E35" s="19" t="s">
        <v>87</v>
      </c>
      <c r="F35" s="17"/>
      <c r="G35" s="37"/>
      <c r="H35" s="17" t="s">
        <v>25</v>
      </c>
      <c r="I35" s="78"/>
      <c r="J35" s="79">
        <f>IF(I35="a",E34,IF(I35="b",E36,""))</f>
      </c>
      <c r="K35" s="87"/>
      <c r="L35" s="73"/>
      <c r="M35" s="80"/>
      <c r="N35" s="33"/>
      <c r="O35" s="80"/>
      <c r="P35" s="33"/>
      <c r="Q35" s="40"/>
      <c r="R35" s="20"/>
    </row>
    <row r="36" spans="1:18" s="76" customFormat="1" ht="6" customHeight="1">
      <c r="A36" s="70"/>
      <c r="B36" s="77"/>
      <c r="C36" s="77"/>
      <c r="D36" s="91"/>
      <c r="E36" s="210" t="s">
        <v>285</v>
      </c>
      <c r="F36" s="210"/>
      <c r="G36" s="210"/>
      <c r="H36" s="210"/>
      <c r="I36" s="211"/>
      <c r="J36" s="82">
        <f>UPPER(IF(OR(I37="a",I37="as"),E34,IF(OR(I37="b",I37="bs"),E38,)))</f>
      </c>
      <c r="K36" s="97"/>
      <c r="L36" s="73"/>
      <c r="M36" s="80"/>
      <c r="N36" s="33"/>
      <c r="O36" s="80"/>
      <c r="P36" s="33"/>
      <c r="Q36" s="40"/>
      <c r="R36" s="20"/>
    </row>
    <row r="37" spans="1:18" s="76" customFormat="1" ht="6" customHeight="1">
      <c r="A37" s="70"/>
      <c r="B37" s="26"/>
      <c r="C37" s="26"/>
      <c r="D37" s="31"/>
      <c r="E37" s="208"/>
      <c r="F37" s="208"/>
      <c r="G37" s="208"/>
      <c r="H37" s="208"/>
      <c r="I37" s="209"/>
      <c r="J37" s="85">
        <f>UPPER(IF(OR(I37="a",I37="as"),E35,IF(OR(I37="b",I37="bs"),E39,)))</f>
      </c>
      <c r="K37" s="98"/>
      <c r="L37" s="33"/>
      <c r="M37" s="80"/>
      <c r="N37" s="33"/>
      <c r="O37" s="80"/>
      <c r="P37" s="33"/>
      <c r="Q37" s="40"/>
      <c r="R37" s="20"/>
    </row>
    <row r="38" spans="1:18" s="76" customFormat="1" ht="13.5" customHeight="1">
      <c r="A38" s="70">
        <v>8</v>
      </c>
      <c r="B38" s="17">
        <v>2</v>
      </c>
      <c r="C38" s="17">
        <v>6</v>
      </c>
      <c r="D38" s="18">
        <v>2</v>
      </c>
      <c r="E38" s="19" t="str">
        <f>UPPER(IF($D38="","",VLOOKUP($D38,'[8]女雙45'!$A$7:$V$23,2)))</f>
        <v>邵秀玫</v>
      </c>
      <c r="F38" s="17"/>
      <c r="G38" s="37"/>
      <c r="H38" s="17" t="str">
        <f>IF($D38="","",VLOOKUP($D38,'[8]女雙45'!$A$7:$V$23,3))</f>
        <v>高雄市</v>
      </c>
      <c r="I38" s="99"/>
      <c r="J38" s="33"/>
      <c r="K38" s="80"/>
      <c r="L38" s="88"/>
      <c r="M38" s="83"/>
      <c r="N38" s="33"/>
      <c r="O38" s="80"/>
      <c r="P38" s="33"/>
      <c r="Q38" s="40"/>
      <c r="R38" s="20"/>
    </row>
    <row r="39" spans="1:18" s="76" customFormat="1" ht="13.5" customHeight="1">
      <c r="A39" s="70"/>
      <c r="B39" s="77"/>
      <c r="C39" s="77"/>
      <c r="D39" s="77"/>
      <c r="E39" s="19" t="str">
        <f>UPPER(IF($D38="","",VLOOKUP($D38,'[8]女雙45'!$A$7:$V$23,7)))</f>
        <v>曾尹美</v>
      </c>
      <c r="F39" s="17"/>
      <c r="G39" s="37"/>
      <c r="H39" s="17" t="str">
        <f>IF($D38="","",VLOOKUP($D38,'[8]女雙45'!$A$7:$V$23,8))</f>
        <v>高雄市</v>
      </c>
      <c r="I39" s="78"/>
      <c r="J39" s="33"/>
      <c r="K39" s="80"/>
      <c r="L39" s="89"/>
      <c r="M39" s="90"/>
      <c r="N39" s="33"/>
      <c r="O39" s="80"/>
      <c r="P39" s="33"/>
      <c r="Q39" s="40"/>
      <c r="R39" s="20"/>
    </row>
    <row r="40" ht="12.75">
      <c r="P40" s="174"/>
    </row>
    <row r="41" spans="1:16" s="1" customFormat="1" ht="16.5" customHeight="1">
      <c r="A41" s="140" t="s">
        <v>86</v>
      </c>
      <c r="B41" s="141"/>
      <c r="C41" s="141"/>
      <c r="D41" s="141"/>
      <c r="E41" s="141"/>
      <c r="F41" s="141"/>
      <c r="G41" s="141"/>
      <c r="H41" s="144"/>
      <c r="I41" s="141"/>
      <c r="J41" s="141"/>
      <c r="K41" s="141"/>
      <c r="L41" s="141"/>
      <c r="M41" s="141"/>
      <c r="N41" s="141"/>
      <c r="O41" s="141"/>
      <c r="P41" s="141"/>
    </row>
    <row r="42" spans="1:17" s="6" customFormat="1" ht="9.75" customHeight="1">
      <c r="A42" s="2" t="s">
        <v>0</v>
      </c>
      <c r="B42" s="2"/>
      <c r="C42" s="2"/>
      <c r="D42" s="2"/>
      <c r="E42" s="3"/>
      <c r="F42" s="2" t="s">
        <v>1</v>
      </c>
      <c r="G42" s="2"/>
      <c r="H42" s="52"/>
      <c r="I42" s="2"/>
      <c r="J42" s="4"/>
      <c r="K42" s="2"/>
      <c r="L42" s="4"/>
      <c r="M42" s="2"/>
      <c r="N42" s="5"/>
      <c r="O42" s="3"/>
      <c r="P42" s="213" t="s">
        <v>2</v>
      </c>
      <c r="Q42" s="213"/>
    </row>
    <row r="43" spans="1:17" s="12" customFormat="1" ht="11.25" customHeight="1" thickBot="1">
      <c r="A43" s="7" t="s">
        <v>3</v>
      </c>
      <c r="B43" s="7"/>
      <c r="C43" s="7"/>
      <c r="D43" s="7"/>
      <c r="E43" s="8"/>
      <c r="F43" s="8" t="s">
        <v>4</v>
      </c>
      <c r="G43" s="8"/>
      <c r="H43" s="53"/>
      <c r="I43" s="9"/>
      <c r="J43" s="10"/>
      <c r="K43" s="11"/>
      <c r="L43" s="10"/>
      <c r="M43" s="8"/>
      <c r="N43" s="10"/>
      <c r="O43" s="8"/>
      <c r="P43" s="214" t="s">
        <v>5</v>
      </c>
      <c r="Q43" s="214"/>
    </row>
    <row r="44" spans="1:17" s="15" customFormat="1" ht="9.75">
      <c r="A44" s="54"/>
      <c r="B44" s="55" t="s">
        <v>6</v>
      </c>
      <c r="C44" s="56" t="s">
        <v>7</v>
      </c>
      <c r="D44" s="55"/>
      <c r="E44" s="57" t="s">
        <v>8</v>
      </c>
      <c r="F44" s="57"/>
      <c r="G44" s="58"/>
      <c r="H44" s="13" t="s">
        <v>9</v>
      </c>
      <c r="I44" s="59"/>
      <c r="J44" s="56" t="s">
        <v>10</v>
      </c>
      <c r="K44" s="60"/>
      <c r="L44" s="56" t="s">
        <v>13</v>
      </c>
      <c r="M44" s="60"/>
      <c r="N44" s="56" t="s">
        <v>16</v>
      </c>
      <c r="O44" s="60"/>
      <c r="P44" s="56"/>
      <c r="Q44" s="61"/>
    </row>
    <row r="45" spans="1:17" s="15" customFormat="1" ht="3.75" customHeight="1" thickBot="1">
      <c r="A45" s="62"/>
      <c r="B45" s="63"/>
      <c r="C45" s="16"/>
      <c r="D45" s="63"/>
      <c r="E45" s="64"/>
      <c r="F45" s="64"/>
      <c r="G45" s="65"/>
      <c r="H45" s="66"/>
      <c r="I45" s="67"/>
      <c r="J45" s="16"/>
      <c r="K45" s="68"/>
      <c r="L45" s="16"/>
      <c r="M45" s="68"/>
      <c r="N45" s="16"/>
      <c r="O45" s="68"/>
      <c r="P45" s="16"/>
      <c r="Q45" s="69"/>
    </row>
    <row r="46" spans="1:20" s="76" customFormat="1" ht="13.5" customHeight="1">
      <c r="A46" s="70">
        <v>1</v>
      </c>
      <c r="B46" s="17">
        <v>1</v>
      </c>
      <c r="C46" s="17">
        <v>3</v>
      </c>
      <c r="D46" s="18">
        <v>1</v>
      </c>
      <c r="E46" s="19" t="str">
        <f>UPPER(IF($D46="","",VLOOKUP($D46,'[9]女雙50'!$A$7:$V$23,2)))</f>
        <v>何寶珠</v>
      </c>
      <c r="F46" s="17"/>
      <c r="G46" s="37"/>
      <c r="H46" s="17" t="str">
        <f>IF($D46="","",VLOOKUP($D46,'[9]女雙50'!$A$7:$V$23,3))</f>
        <v>高雄市</v>
      </c>
      <c r="I46" s="72"/>
      <c r="J46" s="73"/>
      <c r="K46" s="74"/>
      <c r="L46" s="73"/>
      <c r="M46" s="204" t="s">
        <v>306</v>
      </c>
      <c r="N46" s="205"/>
      <c r="O46" s="205"/>
      <c r="P46" s="73"/>
      <c r="Q46" s="21"/>
      <c r="R46" s="20"/>
      <c r="T46" s="25" t="e">
        <f>#REF!</f>
        <v>#REF!</v>
      </c>
    </row>
    <row r="47" spans="1:20" s="76" customFormat="1" ht="13.5" customHeight="1">
      <c r="A47" s="70"/>
      <c r="B47" s="77"/>
      <c r="C47" s="77"/>
      <c r="D47" s="77"/>
      <c r="E47" s="19" t="str">
        <f>UPPER(IF($D46="","",VLOOKUP($D46,'[9]女雙50'!$A$7:$V$23,7)))</f>
        <v>湯淑雲</v>
      </c>
      <c r="F47" s="17"/>
      <c r="G47" s="37"/>
      <c r="H47" s="17" t="str">
        <f>IF($D46="","",VLOOKUP($D46,'[9]女雙50'!$A$7:$V$23,8))</f>
        <v>台中市</v>
      </c>
      <c r="I47" s="78"/>
      <c r="J47" s="33">
        <f>IF(I47="a",E46,IF(I47="b",E48,""))</f>
      </c>
      <c r="K47" s="80"/>
      <c r="L47" s="73" t="s">
        <v>301</v>
      </c>
      <c r="M47" s="206" t="s">
        <v>312</v>
      </c>
      <c r="N47" s="205"/>
      <c r="O47" s="205"/>
      <c r="P47" s="73"/>
      <c r="Q47" s="21"/>
      <c r="R47" s="20"/>
      <c r="T47" s="29" t="e">
        <f>#REF!</f>
        <v>#REF!</v>
      </c>
    </row>
    <row r="48" spans="1:20" s="76" customFormat="1" ht="6" customHeight="1">
      <c r="A48" s="70"/>
      <c r="B48" s="77"/>
      <c r="C48" s="77"/>
      <c r="D48" s="77"/>
      <c r="E48" s="210" t="s">
        <v>309</v>
      </c>
      <c r="F48" s="210"/>
      <c r="G48" s="210"/>
      <c r="H48" s="210"/>
      <c r="I48" s="211"/>
      <c r="J48" s="82">
        <f>UPPER(IF(OR(I49="a",I49="as"),E46,IF(OR(I49="b",I49="bs"),E50,)))</f>
      </c>
      <c r="K48" s="83"/>
      <c r="L48" s="73"/>
      <c r="M48" s="234" t="s">
        <v>14</v>
      </c>
      <c r="N48" s="234"/>
      <c r="O48" s="234"/>
      <c r="P48" s="73"/>
      <c r="Q48" s="21"/>
      <c r="R48" s="20"/>
      <c r="T48" s="29" t="e">
        <f>#REF!</f>
        <v>#REF!</v>
      </c>
    </row>
    <row r="49" spans="1:20" s="76" customFormat="1" ht="6" customHeight="1">
      <c r="A49" s="70"/>
      <c r="B49" s="26"/>
      <c r="C49" s="26"/>
      <c r="D49" s="26"/>
      <c r="E49" s="208"/>
      <c r="F49" s="208"/>
      <c r="G49" s="208"/>
      <c r="H49" s="208"/>
      <c r="I49" s="209"/>
      <c r="J49" s="85">
        <f>UPPER(IF(OR(I49="a",I49="as"),E47,IF(OR(I49="b",I49="bs"),E51,)))</f>
      </c>
      <c r="K49" s="86"/>
      <c r="L49" s="33"/>
      <c r="M49" s="234"/>
      <c r="N49" s="234"/>
      <c r="O49" s="234"/>
      <c r="P49" s="73"/>
      <c r="Q49" s="21"/>
      <c r="R49" s="20"/>
      <c r="T49" s="29" t="e">
        <f>#REF!</f>
        <v>#REF!</v>
      </c>
    </row>
    <row r="50" spans="1:20" s="76" customFormat="1" ht="13.5" customHeight="1">
      <c r="A50" s="70">
        <v>2</v>
      </c>
      <c r="B50" s="17"/>
      <c r="C50" s="17"/>
      <c r="D50" s="18">
        <v>8</v>
      </c>
      <c r="E50" s="19" t="str">
        <f>UPPER(IF($D50="","",VLOOKUP($D50,'[9]女雙50'!$A$7:$V$23,2)))</f>
        <v>劉美玲</v>
      </c>
      <c r="F50" s="17"/>
      <c r="G50" s="37"/>
      <c r="H50" s="17" t="str">
        <f>IF($D50="","",VLOOKUP($D50,'[9]女雙50'!$A$7:$V$23,3))</f>
        <v>彰化縣</v>
      </c>
      <c r="I50" s="99"/>
      <c r="J50" s="33"/>
      <c r="K50" s="87"/>
      <c r="L50" s="88"/>
      <c r="M50" s="234"/>
      <c r="N50" s="234"/>
      <c r="O50" s="234"/>
      <c r="P50" s="73"/>
      <c r="Q50" s="21"/>
      <c r="R50" s="20"/>
      <c r="T50" s="29" t="e">
        <f>#REF!</f>
        <v>#REF!</v>
      </c>
    </row>
    <row r="51" spans="1:20" s="76" customFormat="1" ht="13.5" customHeight="1">
      <c r="A51" s="70"/>
      <c r="B51" s="77"/>
      <c r="C51" s="77"/>
      <c r="D51" s="77"/>
      <c r="E51" s="19" t="str">
        <f>UPPER(IF($D50="","",VLOOKUP($D50,'[9]女雙50'!$A$7:$V$23,7)))</f>
        <v>邱黃錦蘭</v>
      </c>
      <c r="F51" s="17"/>
      <c r="G51" s="37"/>
      <c r="H51" s="17" t="str">
        <f>IF($D50="","",VLOOKUP($D50,'[9]女雙50'!$A$7:$V$23,8))</f>
        <v>彰化縣</v>
      </c>
      <c r="I51" s="78"/>
      <c r="J51" s="33"/>
      <c r="K51" s="87"/>
      <c r="L51" s="89"/>
      <c r="M51" s="90"/>
      <c r="N51" s="73"/>
      <c r="O51" s="74"/>
      <c r="P51" s="73"/>
      <c r="Q51" s="21"/>
      <c r="R51" s="20"/>
      <c r="T51" s="29" t="e">
        <f>#REF!</f>
        <v>#REF!</v>
      </c>
    </row>
    <row r="52" spans="1:20" s="76" customFormat="1" ht="3.75" customHeight="1">
      <c r="A52" s="70"/>
      <c r="B52" s="77"/>
      <c r="C52" s="77"/>
      <c r="D52" s="91"/>
      <c r="E52" s="81"/>
      <c r="F52" s="33"/>
      <c r="G52" s="32"/>
      <c r="H52" s="92"/>
      <c r="I52" s="93"/>
      <c r="J52" s="208" t="s">
        <v>291</v>
      </c>
      <c r="K52" s="209"/>
      <c r="L52" s="82">
        <f>UPPER(IF(OR(K53="a",K53="as"),J48,IF(OR(K53="b",K53="bs"),J56,)))</f>
      </c>
      <c r="M52" s="80"/>
      <c r="N52" s="73"/>
      <c r="O52" s="74"/>
      <c r="P52" s="73"/>
      <c r="Q52" s="21"/>
      <c r="R52" s="20"/>
      <c r="T52" s="29" t="e">
        <f>#REF!</f>
        <v>#REF!</v>
      </c>
    </row>
    <row r="53" spans="1:20" s="76" customFormat="1" ht="3.75" customHeight="1">
      <c r="A53" s="70"/>
      <c r="B53" s="26"/>
      <c r="C53" s="26"/>
      <c r="D53" s="31"/>
      <c r="E53" s="84"/>
      <c r="F53" s="73"/>
      <c r="G53" s="94"/>
      <c r="H53" s="95"/>
      <c r="I53" s="96"/>
      <c r="J53" s="208"/>
      <c r="K53" s="209"/>
      <c r="L53" s="85">
        <f>UPPER(IF(OR(K53="a",K53="as"),J49,IF(OR(K53="b",K53="bs"),J61,)))</f>
      </c>
      <c r="M53" s="86"/>
      <c r="N53" s="33"/>
      <c r="O53" s="80"/>
      <c r="P53" s="73"/>
      <c r="Q53" s="21"/>
      <c r="R53" s="20"/>
      <c r="T53" s="29" t="e">
        <f>#REF!</f>
        <v>#REF!</v>
      </c>
    </row>
    <row r="54" spans="1:20" s="76" customFormat="1" ht="13.5" customHeight="1">
      <c r="A54" s="70">
        <v>3</v>
      </c>
      <c r="B54" s="17"/>
      <c r="C54" s="103">
        <v>1006</v>
      </c>
      <c r="D54" s="18">
        <v>4</v>
      </c>
      <c r="E54" s="19" t="str">
        <f>UPPER(IF($D54="","",VLOOKUP($D54,'[9]女雙50'!$A$7:$V$23,2)))</f>
        <v>林云媚</v>
      </c>
      <c r="F54" s="17"/>
      <c r="G54" s="37"/>
      <c r="H54" s="17" t="str">
        <f>IF($D54="","",VLOOKUP($D54,'[9]女雙50'!$A$7:$V$23,3))</f>
        <v>新北市</v>
      </c>
      <c r="I54" s="72"/>
      <c r="J54" s="208"/>
      <c r="K54" s="209"/>
      <c r="L54" s="73"/>
      <c r="M54" s="87"/>
      <c r="N54" s="88"/>
      <c r="O54" s="80"/>
      <c r="P54" s="73"/>
      <c r="Q54" s="21"/>
      <c r="R54" s="20"/>
      <c r="T54" s="29" t="e">
        <f>#REF!</f>
        <v>#REF!</v>
      </c>
    </row>
    <row r="55" spans="1:20" s="76" customFormat="1" ht="13.5" customHeight="1" thickBot="1">
      <c r="A55" s="70"/>
      <c r="B55" s="77"/>
      <c r="C55" s="77"/>
      <c r="D55" s="77"/>
      <c r="E55" s="19" t="str">
        <f>UPPER(IF($D54="","",VLOOKUP($D54,'[9]女雙50'!$A$7:$V$23,7)))</f>
        <v>張月雲</v>
      </c>
      <c r="F55" s="17"/>
      <c r="G55" s="37"/>
      <c r="H55" s="17" t="str">
        <f>IF($D54="","",VLOOKUP($D54,'[9]女雙50'!$A$7:$V$23,8))</f>
        <v>新北市</v>
      </c>
      <c r="I55" s="78"/>
      <c r="J55" s="33">
        <f>IF(I55="a",E54,IF(I55="b",E56,""))</f>
      </c>
      <c r="K55" s="87"/>
      <c r="L55" s="73"/>
      <c r="M55" s="87"/>
      <c r="N55" s="33"/>
      <c r="O55" s="80"/>
      <c r="P55" s="73"/>
      <c r="Q55" s="21"/>
      <c r="R55" s="20"/>
      <c r="T55" s="36" t="e">
        <f>#REF!</f>
        <v>#REF!</v>
      </c>
    </row>
    <row r="56" spans="1:18" s="76" customFormat="1" ht="6" customHeight="1">
      <c r="A56" s="70"/>
      <c r="B56" s="77"/>
      <c r="C56" s="77"/>
      <c r="D56" s="91"/>
      <c r="E56" s="210" t="s">
        <v>289</v>
      </c>
      <c r="F56" s="210"/>
      <c r="G56" s="210"/>
      <c r="H56" s="210"/>
      <c r="I56" s="211"/>
      <c r="J56" s="82">
        <f>UPPER(IF(OR(I61="a",I61="as"),E54,IF(OR(I61="b",I61="bs"),E62,)))</f>
      </c>
      <c r="K56" s="97"/>
      <c r="L56" s="73"/>
      <c r="M56" s="87"/>
      <c r="N56" s="33"/>
      <c r="O56" s="80"/>
      <c r="P56" s="73"/>
      <c r="Q56" s="21"/>
      <c r="R56" s="20"/>
    </row>
    <row r="57" spans="1:18" s="76" customFormat="1" ht="6" customHeight="1">
      <c r="A57" s="70"/>
      <c r="B57" s="77"/>
      <c r="C57" s="77"/>
      <c r="D57" s="91"/>
      <c r="E57" s="208"/>
      <c r="F57" s="208"/>
      <c r="G57" s="208"/>
      <c r="H57" s="208"/>
      <c r="I57" s="209"/>
      <c r="J57" s="164"/>
      <c r="K57" s="97"/>
      <c r="L57" s="73"/>
      <c r="M57" s="87"/>
      <c r="N57" s="33"/>
      <c r="O57" s="80"/>
      <c r="P57" s="73"/>
      <c r="Q57" s="21"/>
      <c r="R57" s="20"/>
    </row>
    <row r="58" spans="1:18" s="76" customFormat="1" ht="13.5" customHeight="1">
      <c r="A58" s="70" t="s">
        <v>24</v>
      </c>
      <c r="B58" s="17">
        <f>IF($D58="","",VLOOKUP($D58,'[9]女雙50'!$A$7:$V$23,20))</f>
      </c>
      <c r="C58" s="17">
        <f>IF($D58="","",VLOOKUP($D58,'[9]女雙50'!$A$7:$V$23,21))</f>
      </c>
      <c r="D58" s="18"/>
      <c r="E58" s="19" t="s">
        <v>85</v>
      </c>
      <c r="F58" s="33" t="s">
        <v>23</v>
      </c>
      <c r="G58" s="32"/>
      <c r="H58" s="32"/>
      <c r="I58" s="34"/>
      <c r="J58" s="164"/>
      <c r="K58" s="97"/>
      <c r="L58" s="73"/>
      <c r="M58" s="87"/>
      <c r="N58" s="33"/>
      <c r="O58" s="80"/>
      <c r="P58" s="73"/>
      <c r="Q58" s="21"/>
      <c r="R58" s="20"/>
    </row>
    <row r="59" spans="1:18" s="76" customFormat="1" ht="13.5" customHeight="1">
      <c r="A59" s="70"/>
      <c r="B59" s="77"/>
      <c r="C59" s="77"/>
      <c r="D59" s="77"/>
      <c r="E59" s="19" t="s">
        <v>84</v>
      </c>
      <c r="F59" s="193" t="s">
        <v>28</v>
      </c>
      <c r="G59" s="32"/>
      <c r="H59" s="33"/>
      <c r="I59" s="100"/>
      <c r="J59" s="167"/>
      <c r="K59" s="201"/>
      <c r="L59" s="73"/>
      <c r="M59" s="87"/>
      <c r="N59" s="33"/>
      <c r="O59" s="80"/>
      <c r="P59" s="73"/>
      <c r="Q59" s="21"/>
      <c r="R59" s="20"/>
    </row>
    <row r="60" spans="1:18" s="76" customFormat="1" ht="6" customHeight="1">
      <c r="A60" s="70"/>
      <c r="B60" s="77"/>
      <c r="C60" s="77"/>
      <c r="D60" s="91"/>
      <c r="E60" s="211" t="s">
        <v>302</v>
      </c>
      <c r="F60" s="192"/>
      <c r="G60" s="32"/>
      <c r="H60" s="32"/>
      <c r="I60" s="34"/>
      <c r="J60" s="82"/>
      <c r="K60" s="83"/>
      <c r="L60" s="73"/>
      <c r="M60" s="87"/>
      <c r="N60" s="33"/>
      <c r="O60" s="80"/>
      <c r="P60" s="73"/>
      <c r="Q60" s="21"/>
      <c r="R60" s="20"/>
    </row>
    <row r="61" spans="1:18" s="76" customFormat="1" ht="6" customHeight="1">
      <c r="A61" s="70"/>
      <c r="B61" s="26"/>
      <c r="C61" s="26"/>
      <c r="D61" s="31"/>
      <c r="E61" s="209"/>
      <c r="F61" s="192"/>
      <c r="G61" s="32"/>
      <c r="H61" s="32"/>
      <c r="I61" s="34"/>
      <c r="J61" s="82">
        <f>UPPER(IF(OR(I61="a",I61="as"),E55,IF(OR(I61="b",I61="bs"),E63,)))</f>
      </c>
      <c r="K61" s="90"/>
      <c r="L61" s="33"/>
      <c r="M61" s="87"/>
      <c r="N61" s="33"/>
      <c r="O61" s="80"/>
      <c r="P61" s="73"/>
      <c r="Q61" s="21"/>
      <c r="R61" s="20"/>
    </row>
    <row r="62" spans="1:18" s="76" customFormat="1" ht="13.5" customHeight="1">
      <c r="A62" s="70">
        <v>4</v>
      </c>
      <c r="B62" s="17">
        <f>IF($D62="","",VLOOKUP($D62,'[9]女雙50'!$A$7:$V$23,20))</f>
      </c>
      <c r="C62" s="17">
        <f>IF($D62="","",VLOOKUP($D62,'[9]女雙50'!$A$7:$V$23,21))</f>
      </c>
      <c r="D62" s="18"/>
      <c r="E62" s="197" t="s">
        <v>83</v>
      </c>
      <c r="F62" s="17"/>
      <c r="G62" s="37"/>
      <c r="H62" s="17" t="s">
        <v>23</v>
      </c>
      <c r="I62" s="99"/>
      <c r="J62" s="33"/>
      <c r="K62" s="80"/>
      <c r="L62" s="88"/>
      <c r="M62" s="97"/>
      <c r="N62" s="33"/>
      <c r="O62" s="80"/>
      <c r="P62" s="73"/>
      <c r="Q62" s="21"/>
      <c r="R62" s="20"/>
    </row>
    <row r="63" spans="1:18" s="76" customFormat="1" ht="13.5" customHeight="1">
      <c r="A63" s="70"/>
      <c r="B63" s="77"/>
      <c r="C63" s="77"/>
      <c r="D63" s="77"/>
      <c r="E63" s="19" t="s">
        <v>82</v>
      </c>
      <c r="F63" s="17"/>
      <c r="G63" s="37"/>
      <c r="H63" s="17" t="s">
        <v>81</v>
      </c>
      <c r="I63" s="78"/>
      <c r="J63" s="33"/>
      <c r="K63" s="80"/>
      <c r="L63" s="89"/>
      <c r="M63" s="100"/>
      <c r="N63" s="33"/>
      <c r="O63" s="80"/>
      <c r="P63" s="73"/>
      <c r="Q63" s="21"/>
      <c r="R63" s="20"/>
    </row>
    <row r="64" spans="1:18" s="76" customFormat="1" ht="3.75" customHeight="1">
      <c r="A64" s="70"/>
      <c r="B64" s="77"/>
      <c r="C64" s="77"/>
      <c r="D64" s="77"/>
      <c r="E64" s="81"/>
      <c r="F64" s="33"/>
      <c r="G64" s="32"/>
      <c r="H64" s="92"/>
      <c r="I64" s="93"/>
      <c r="J64" s="73"/>
      <c r="K64" s="74"/>
      <c r="L64" s="33"/>
      <c r="M64" s="101"/>
      <c r="N64" s="82">
        <f>UPPER(IF(OR(M65="a",M65="as"),L52,IF(OR(M65="b",M65="bs"),L76,)))</f>
      </c>
      <c r="O64" s="80"/>
      <c r="P64" s="73"/>
      <c r="Q64" s="21"/>
      <c r="R64" s="20"/>
    </row>
    <row r="65" spans="1:18" s="76" customFormat="1" ht="3.75" customHeight="1">
      <c r="A65" s="70"/>
      <c r="B65" s="26"/>
      <c r="C65" s="26"/>
      <c r="D65" s="26"/>
      <c r="E65" s="84"/>
      <c r="F65" s="73"/>
      <c r="G65" s="94"/>
      <c r="H65" s="95"/>
      <c r="I65" s="96"/>
      <c r="J65" s="73"/>
      <c r="K65" s="74"/>
      <c r="L65" s="208" t="s">
        <v>293</v>
      </c>
      <c r="M65" s="209"/>
      <c r="N65" s="85">
        <f>UPPER(IF(OR(M65="a",M65="as"),L53,IF(OR(M65="b",M65="bs"),L77,)))</f>
      </c>
      <c r="O65" s="86"/>
      <c r="P65" s="33"/>
      <c r="Q65" s="40"/>
      <c r="R65" s="20"/>
    </row>
    <row r="66" spans="1:18" s="76" customFormat="1" ht="13.5" customHeight="1">
      <c r="A66" s="70">
        <v>5</v>
      </c>
      <c r="B66" s="17"/>
      <c r="C66" s="103">
        <v>1009</v>
      </c>
      <c r="D66" s="18">
        <v>5</v>
      </c>
      <c r="E66" s="19" t="str">
        <f>UPPER(IF($D66="","",VLOOKUP($D66,'[9]女雙50'!$A$7:$V$23,2)))</f>
        <v>潘素月</v>
      </c>
      <c r="F66" s="17"/>
      <c r="G66" s="37"/>
      <c r="H66" s="17" t="str">
        <f>IF($D66="","",VLOOKUP($D66,'[9]女雙50'!$A$7:$V$23,3))</f>
        <v>台中市</v>
      </c>
      <c r="I66" s="72"/>
      <c r="J66" s="73"/>
      <c r="K66" s="74"/>
      <c r="L66" s="208"/>
      <c r="M66" s="209"/>
      <c r="N66" s="73"/>
      <c r="O66" s="80"/>
      <c r="P66" s="33"/>
      <c r="Q66" s="40"/>
      <c r="R66" s="20"/>
    </row>
    <row r="67" spans="1:18" s="76" customFormat="1" ht="13.5" customHeight="1">
      <c r="A67" s="70"/>
      <c r="B67" s="77"/>
      <c r="C67" s="77"/>
      <c r="D67" s="77"/>
      <c r="E67" s="19" t="str">
        <f>UPPER(IF($D66="","",VLOOKUP($D66,'[9]女雙50'!$A$7:$V$23,7)))</f>
        <v>楊金英</v>
      </c>
      <c r="F67" s="17"/>
      <c r="G67" s="37"/>
      <c r="H67" s="17" t="str">
        <f>IF($D66="","",VLOOKUP($D66,'[9]女雙50'!$A$7:$V$23,8))</f>
        <v>台中市</v>
      </c>
      <c r="I67" s="78"/>
      <c r="J67" s="33">
        <f>IF(I67="a",E66,IF(I67="b",E68,""))</f>
      </c>
      <c r="K67" s="80"/>
      <c r="L67" s="73"/>
      <c r="M67" s="87"/>
      <c r="N67" s="73"/>
      <c r="O67" s="80"/>
      <c r="P67" s="33"/>
      <c r="Q67" s="40"/>
      <c r="R67" s="20"/>
    </row>
    <row r="68" spans="1:18" s="76" customFormat="1" ht="6" customHeight="1">
      <c r="A68" s="70"/>
      <c r="B68" s="77"/>
      <c r="C68" s="77"/>
      <c r="D68" s="77"/>
      <c r="E68" s="211" t="s">
        <v>303</v>
      </c>
      <c r="F68" s="39"/>
      <c r="G68" s="27"/>
      <c r="H68" s="27"/>
      <c r="I68" s="28"/>
      <c r="J68" s="82">
        <f>UPPER(IF(OR(I73="a",I73="as"),E66,IF(OR(I73="b",I73="bs"),E74,)))</f>
      </c>
      <c r="K68" s="83"/>
      <c r="L68" s="73"/>
      <c r="M68" s="87"/>
      <c r="N68" s="73"/>
      <c r="O68" s="80"/>
      <c r="P68" s="33"/>
      <c r="Q68" s="40"/>
      <c r="R68" s="20"/>
    </row>
    <row r="69" spans="1:18" s="76" customFormat="1" ht="6" customHeight="1">
      <c r="A69" s="70"/>
      <c r="B69" s="77"/>
      <c r="C69" s="77"/>
      <c r="D69" s="77"/>
      <c r="E69" s="209"/>
      <c r="F69" s="192"/>
      <c r="G69" s="32"/>
      <c r="H69" s="32"/>
      <c r="I69" s="34"/>
      <c r="J69" s="164"/>
      <c r="K69" s="83"/>
      <c r="L69" s="73"/>
      <c r="M69" s="87"/>
      <c r="N69" s="73"/>
      <c r="O69" s="80"/>
      <c r="P69" s="33"/>
      <c r="Q69" s="40"/>
      <c r="R69" s="20"/>
    </row>
    <row r="70" spans="1:18" s="76" customFormat="1" ht="13.5" customHeight="1">
      <c r="A70" s="70" t="s">
        <v>80</v>
      </c>
      <c r="B70" s="17"/>
      <c r="C70" s="17"/>
      <c r="D70" s="18">
        <v>7</v>
      </c>
      <c r="E70" s="19" t="str">
        <f>UPPER(IF($D70="","",VLOOKUP($D70,'[9]女雙50'!$A$7:$V$23,2)))</f>
        <v>張麗玲</v>
      </c>
      <c r="F70" s="193" t="str">
        <f>IF($D70="","",VLOOKUP($D70,'[9]女雙50'!$A$7:$V$23,3))</f>
        <v>新北市</v>
      </c>
      <c r="G70" s="32"/>
      <c r="H70" s="33"/>
      <c r="I70" s="165"/>
      <c r="J70" s="164"/>
      <c r="K70" s="83"/>
      <c r="L70" s="73"/>
      <c r="M70" s="87"/>
      <c r="N70" s="73"/>
      <c r="O70" s="80"/>
      <c r="P70" s="33"/>
      <c r="Q70" s="40"/>
      <c r="R70" s="20"/>
    </row>
    <row r="71" spans="1:18" s="76" customFormat="1" ht="13.5" customHeight="1">
      <c r="A71" s="70"/>
      <c r="B71" s="77"/>
      <c r="C71" s="77"/>
      <c r="D71" s="77"/>
      <c r="E71" s="19" t="str">
        <f>UPPER(IF($D70="","",VLOOKUP($D70,'[9]女雙50'!$A$7:$V$23,7)))</f>
        <v>邱淑惠</v>
      </c>
      <c r="F71" s="193" t="str">
        <f>IF($D70="","",VLOOKUP($D70,'[9]女雙50'!$A$7:$V$23,8))</f>
        <v>新北市</v>
      </c>
      <c r="G71" s="32"/>
      <c r="H71" s="33"/>
      <c r="I71" s="100"/>
      <c r="J71" s="167"/>
      <c r="K71" s="168"/>
      <c r="L71" s="73"/>
      <c r="M71" s="87"/>
      <c r="N71" s="73"/>
      <c r="O71" s="80"/>
      <c r="P71" s="33"/>
      <c r="Q71" s="40"/>
      <c r="R71" s="20"/>
    </row>
    <row r="72" spans="1:18" s="76" customFormat="1" ht="6" customHeight="1">
      <c r="A72" s="70"/>
      <c r="B72" s="77"/>
      <c r="C72" s="77"/>
      <c r="D72" s="77"/>
      <c r="E72" s="210" t="s">
        <v>290</v>
      </c>
      <c r="F72" s="208"/>
      <c r="G72" s="208"/>
      <c r="H72" s="208"/>
      <c r="I72" s="209"/>
      <c r="J72" s="82"/>
      <c r="K72" s="97"/>
      <c r="L72" s="73"/>
      <c r="M72" s="87"/>
      <c r="N72" s="73"/>
      <c r="O72" s="80"/>
      <c r="P72" s="33"/>
      <c r="Q72" s="40"/>
      <c r="R72" s="20"/>
    </row>
    <row r="73" spans="1:18" s="76" customFormat="1" ht="6" customHeight="1">
      <c r="A73" s="70"/>
      <c r="B73" s="26"/>
      <c r="C73" s="26"/>
      <c r="D73" s="26"/>
      <c r="E73" s="208"/>
      <c r="F73" s="208"/>
      <c r="G73" s="208"/>
      <c r="H73" s="208"/>
      <c r="I73" s="209"/>
      <c r="J73" s="82">
        <f>UPPER(IF(OR(I73="a",I73="as"),E67,IF(OR(I73="b",I73="bs"),E75,)))</f>
      </c>
      <c r="K73" s="100"/>
      <c r="L73" s="33"/>
      <c r="M73" s="87"/>
      <c r="N73" s="73"/>
      <c r="O73" s="80"/>
      <c r="P73" s="33"/>
      <c r="Q73" s="40"/>
      <c r="R73" s="20"/>
    </row>
    <row r="74" spans="1:18" s="76" customFormat="1" ht="13.5" customHeight="1">
      <c r="A74" s="70">
        <v>6</v>
      </c>
      <c r="B74" s="17"/>
      <c r="C74" s="103">
        <v>1005</v>
      </c>
      <c r="D74" s="18">
        <v>3</v>
      </c>
      <c r="E74" s="19" t="str">
        <f>UPPER(IF($D74="","",VLOOKUP($D74,'[9]女雙50'!$A$7:$V$23,2)))</f>
        <v>范憶萍</v>
      </c>
      <c r="F74" s="17"/>
      <c r="G74" s="37"/>
      <c r="H74" s="17" t="str">
        <f>IF($D74="","",VLOOKUP($D74,'[9]女雙50'!$A$7:$V$23,3))</f>
        <v>新竹市</v>
      </c>
      <c r="I74" s="99"/>
      <c r="J74" s="33"/>
      <c r="K74" s="87"/>
      <c r="L74" s="88"/>
      <c r="M74" s="97"/>
      <c r="N74" s="73"/>
      <c r="O74" s="80"/>
      <c r="P74" s="33"/>
      <c r="Q74" s="40"/>
      <c r="R74" s="20"/>
    </row>
    <row r="75" spans="1:18" s="76" customFormat="1" ht="13.5" customHeight="1">
      <c r="A75" s="70"/>
      <c r="B75" s="77"/>
      <c r="C75" s="77"/>
      <c r="D75" s="77"/>
      <c r="E75" s="19" t="str">
        <f>UPPER(IF($D74="","",VLOOKUP($D74,'[9]女雙50'!$A$7:$V$23,7)))</f>
        <v>陳美玲</v>
      </c>
      <c r="F75" s="17"/>
      <c r="G75" s="37"/>
      <c r="H75" s="17" t="str">
        <f>IF($D74="","",VLOOKUP($D74,'[9]女雙50'!$A$7:$V$23,8))</f>
        <v>台北市</v>
      </c>
      <c r="I75" s="78"/>
      <c r="J75" s="33"/>
      <c r="K75" s="87"/>
      <c r="L75" s="89"/>
      <c r="M75" s="100"/>
      <c r="N75" s="73"/>
      <c r="O75" s="80"/>
      <c r="P75" s="33"/>
      <c r="Q75" s="40"/>
      <c r="R75" s="20"/>
    </row>
    <row r="76" spans="1:18" s="76" customFormat="1" ht="3.75" customHeight="1">
      <c r="A76" s="70"/>
      <c r="B76" s="77"/>
      <c r="C76" s="77"/>
      <c r="D76" s="91"/>
      <c r="E76" s="81"/>
      <c r="F76" s="33"/>
      <c r="G76" s="32"/>
      <c r="H76" s="92"/>
      <c r="I76" s="93"/>
      <c r="J76" s="208" t="s">
        <v>292</v>
      </c>
      <c r="K76" s="209"/>
      <c r="L76" s="82">
        <f>UPPER(IF(OR(K77="a",K77="as"),J68,IF(OR(K77="b",K77="bs"),J80,)))</f>
      </c>
      <c r="M76" s="87"/>
      <c r="N76" s="73"/>
      <c r="O76" s="80"/>
      <c r="P76" s="33"/>
      <c r="Q76" s="40"/>
      <c r="R76" s="20"/>
    </row>
    <row r="77" spans="1:18" s="76" customFormat="1" ht="3.75" customHeight="1">
      <c r="A77" s="70"/>
      <c r="B77" s="26"/>
      <c r="C77" s="26"/>
      <c r="D77" s="31"/>
      <c r="E77" s="84"/>
      <c r="F77" s="73"/>
      <c r="G77" s="94"/>
      <c r="H77" s="95"/>
      <c r="I77" s="96"/>
      <c r="J77" s="208"/>
      <c r="K77" s="209"/>
      <c r="L77" s="85">
        <f>UPPER(IF(OR(K77="a",K77="as"),J73,IF(OR(K77="b",K77="bs"),J81,)))</f>
      </c>
      <c r="M77" s="98"/>
      <c r="N77" s="33"/>
      <c r="O77" s="80"/>
      <c r="P77" s="33"/>
      <c r="Q77" s="40"/>
      <c r="R77" s="20"/>
    </row>
    <row r="78" spans="1:18" s="76" customFormat="1" ht="13.5" customHeight="1">
      <c r="A78" s="70">
        <v>7</v>
      </c>
      <c r="B78" s="17"/>
      <c r="C78" s="17"/>
      <c r="D78" s="18">
        <v>6</v>
      </c>
      <c r="E78" s="19" t="str">
        <f>UPPER(IF($D78="","",VLOOKUP($D78,'[9]女雙50'!$A$7:$V$23,2)))</f>
        <v>郭筱琳</v>
      </c>
      <c r="F78" s="17"/>
      <c r="G78" s="37"/>
      <c r="H78" s="17" t="str">
        <f>IF($D78="","",VLOOKUP($D78,'[9]女雙50'!$A$7:$V$23,3))</f>
        <v>新北市</v>
      </c>
      <c r="I78" s="72"/>
      <c r="J78" s="208"/>
      <c r="K78" s="209"/>
      <c r="L78" s="73"/>
      <c r="M78" s="102"/>
      <c r="N78" s="88"/>
      <c r="O78" s="80"/>
      <c r="P78" s="33"/>
      <c r="Q78" s="40"/>
      <c r="R78" s="20"/>
    </row>
    <row r="79" spans="1:18" s="76" customFormat="1" ht="13.5" customHeight="1">
      <c r="A79" s="70"/>
      <c r="B79" s="77"/>
      <c r="C79" s="77"/>
      <c r="D79" s="77"/>
      <c r="E79" s="19" t="str">
        <f>UPPER(IF($D78="","",VLOOKUP($D78,'[9]女雙50'!$A$7:$V$23,7)))</f>
        <v>陳秋慧</v>
      </c>
      <c r="F79" s="17"/>
      <c r="G79" s="37"/>
      <c r="H79" s="17" t="str">
        <f>IF($D78="","",VLOOKUP($D78,'[9]女雙50'!$A$7:$V$23,8))</f>
        <v>新北市</v>
      </c>
      <c r="I79" s="78"/>
      <c r="J79" s="33">
        <f>IF(I79="a",E78,IF(I79="b",E80,""))</f>
      </c>
      <c r="K79" s="87"/>
      <c r="L79" s="73"/>
      <c r="M79" s="80"/>
      <c r="N79" s="33"/>
      <c r="O79" s="80"/>
      <c r="P79" s="33"/>
      <c r="Q79" s="40"/>
      <c r="R79" s="20"/>
    </row>
    <row r="80" spans="1:18" s="76" customFormat="1" ht="6" customHeight="1">
      <c r="A80" s="70"/>
      <c r="B80" s="77"/>
      <c r="C80" s="77"/>
      <c r="D80" s="91"/>
      <c r="E80" s="210" t="s">
        <v>304</v>
      </c>
      <c r="F80" s="210"/>
      <c r="G80" s="210"/>
      <c r="H80" s="210"/>
      <c r="I80" s="211"/>
      <c r="J80" s="82">
        <f>UPPER(IF(OR(I81="a",I81="as"),E78,IF(OR(I81="b",I81="bs"),E82,)))</f>
      </c>
      <c r="K80" s="97"/>
      <c r="L80" s="73"/>
      <c r="M80" s="80"/>
      <c r="N80" s="33"/>
      <c r="O80" s="80"/>
      <c r="P80" s="33"/>
      <c r="Q80" s="40"/>
      <c r="R80" s="20"/>
    </row>
    <row r="81" spans="1:18" s="76" customFormat="1" ht="6" customHeight="1">
      <c r="A81" s="70"/>
      <c r="B81" s="26"/>
      <c r="C81" s="26"/>
      <c r="D81" s="31"/>
      <c r="E81" s="208"/>
      <c r="F81" s="208"/>
      <c r="G81" s="208"/>
      <c r="H81" s="208"/>
      <c r="I81" s="209"/>
      <c r="J81" s="85">
        <f>UPPER(IF(OR(I81="a",I81="as"),E79,IF(OR(I81="b",I81="bs"),E83,)))</f>
      </c>
      <c r="K81" s="98"/>
      <c r="L81" s="33"/>
      <c r="M81" s="80"/>
      <c r="N81" s="33"/>
      <c r="O81" s="80"/>
      <c r="P81" s="33"/>
      <c r="Q81" s="40"/>
      <c r="R81" s="20"/>
    </row>
    <row r="82" spans="1:18" s="76" customFormat="1" ht="13.5" customHeight="1">
      <c r="A82" s="70">
        <v>8</v>
      </c>
      <c r="B82" s="17">
        <v>2</v>
      </c>
      <c r="C82" s="17">
        <v>18</v>
      </c>
      <c r="D82" s="18">
        <v>2</v>
      </c>
      <c r="E82" s="19" t="str">
        <f>UPPER(IF($D82="","",VLOOKUP($D82,'[9]女雙50'!$A$7:$V$23,2)))</f>
        <v>皮友華</v>
      </c>
      <c r="F82" s="17"/>
      <c r="G82" s="37"/>
      <c r="H82" s="17" t="str">
        <f>IF($D82="","",VLOOKUP($D82,'[9]女雙50'!$A$7:$V$23,3))</f>
        <v>高雄市</v>
      </c>
      <c r="I82" s="99"/>
      <c r="J82" s="33"/>
      <c r="K82" s="80"/>
      <c r="L82" s="88"/>
      <c r="M82" s="83"/>
      <c r="N82" s="33"/>
      <c r="O82" s="80"/>
      <c r="P82" s="33"/>
      <c r="Q82" s="40"/>
      <c r="R82" s="20"/>
    </row>
    <row r="83" spans="1:18" s="76" customFormat="1" ht="13.5" customHeight="1">
      <c r="A83" s="70"/>
      <c r="B83" s="77"/>
      <c r="C83" s="77"/>
      <c r="D83" s="77"/>
      <c r="E83" s="19" t="str">
        <f>UPPER(IF($D82="","",VLOOKUP($D82,'[9]女雙50'!$A$7:$V$23,7)))</f>
        <v>蘇秀子</v>
      </c>
      <c r="F83" s="17"/>
      <c r="G83" s="37"/>
      <c r="H83" s="17" t="str">
        <f>IF($D82="","",VLOOKUP($D82,'[9]女雙50'!$A$7:$V$23,8))</f>
        <v>高雄市</v>
      </c>
      <c r="I83" s="78"/>
      <c r="J83" s="33"/>
      <c r="K83" s="80"/>
      <c r="L83" s="89"/>
      <c r="M83" s="90"/>
      <c r="N83" s="33"/>
      <c r="O83" s="80"/>
      <c r="P83" s="33"/>
      <c r="Q83" s="40"/>
      <c r="R83" s="20"/>
    </row>
  </sheetData>
  <sheetProtection/>
  <mergeCells count="22">
    <mergeCell ref="E80:I81"/>
    <mergeCell ref="E72:I73"/>
    <mergeCell ref="E16:I17"/>
    <mergeCell ref="E8:I9"/>
    <mergeCell ref="E36:I37"/>
    <mergeCell ref="E56:I57"/>
    <mergeCell ref="E48:I49"/>
    <mergeCell ref="E60:E61"/>
    <mergeCell ref="J52:K54"/>
    <mergeCell ref="L65:M66"/>
    <mergeCell ref="J76:K78"/>
    <mergeCell ref="E24:E25"/>
    <mergeCell ref="E28:I29"/>
    <mergeCell ref="E68:E69"/>
    <mergeCell ref="J32:K34"/>
    <mergeCell ref="M48:O50"/>
    <mergeCell ref="P2:Q2"/>
    <mergeCell ref="P3:Q3"/>
    <mergeCell ref="J12:K14"/>
    <mergeCell ref="P42:Q42"/>
    <mergeCell ref="P43:Q43"/>
    <mergeCell ref="L21:M26"/>
  </mergeCells>
  <conditionalFormatting sqref="B6 B10 B14 B18 B22 B30 B34 B38">
    <cfRule type="cellIs" priority="58" dxfId="348" operator="equal" stopIfTrue="1">
      <formula>"DA"</formula>
    </cfRule>
  </conditionalFormatting>
  <conditionalFormatting sqref="L12 L32 N20 J8 J16 J36">
    <cfRule type="expression" priority="56" dxfId="349" stopIfTrue="1">
      <formula>I9="as"</formula>
    </cfRule>
    <cfRule type="expression" priority="57" dxfId="349" stopIfTrue="1">
      <formula>I9="bs"</formula>
    </cfRule>
  </conditionalFormatting>
  <conditionalFormatting sqref="L13 L33 N21 J9 J17 J29 J37">
    <cfRule type="expression" priority="54" dxfId="349" stopIfTrue="1">
      <formula>I9="as"</formula>
    </cfRule>
    <cfRule type="expression" priority="55" dxfId="349" stopIfTrue="1">
      <formula>I9="bs"</formula>
    </cfRule>
  </conditionalFormatting>
  <conditionalFormatting sqref="E6 E10 E14 E18 E22 E30 E34 E38">
    <cfRule type="cellIs" priority="53" dxfId="350" operator="equal" stopIfTrue="1">
      <formula>"Bye"</formula>
    </cfRule>
  </conditionalFormatting>
  <conditionalFormatting sqref="D6 D10 D14 D18 D22 D30 D34 D38">
    <cfRule type="cellIs" priority="52" dxfId="351" operator="lessThan" stopIfTrue="1">
      <formula>5</formula>
    </cfRule>
  </conditionalFormatting>
  <conditionalFormatting sqref="L21">
    <cfRule type="expression" priority="49" dxfId="352" stopIfTrue="1">
      <formula>AND(#REF!="CU",L21="Umpire")</formula>
    </cfRule>
    <cfRule type="expression" priority="50" dxfId="353" stopIfTrue="1">
      <formula>AND(#REF!="CU",L21&lt;&gt;"Umpire",M21&lt;&gt;"")</formula>
    </cfRule>
    <cfRule type="expression" priority="51" dxfId="354" stopIfTrue="1">
      <formula>AND(#REF!="CU",L21&lt;&gt;"Umpire")</formula>
    </cfRule>
  </conditionalFormatting>
  <conditionalFormatting sqref="J24:J28">
    <cfRule type="expression" priority="47" dxfId="349" stopIfTrue="1">
      <formula>I29="as"</formula>
    </cfRule>
    <cfRule type="expression" priority="48" dxfId="349" stopIfTrue="1">
      <formula>I29="bs"</formula>
    </cfRule>
  </conditionalFormatting>
  <conditionalFormatting sqref="B26">
    <cfRule type="cellIs" priority="46" dxfId="348" operator="equal" stopIfTrue="1">
      <formula>"DA"</formula>
    </cfRule>
  </conditionalFormatting>
  <conditionalFormatting sqref="E26">
    <cfRule type="cellIs" priority="45" dxfId="350" operator="equal" stopIfTrue="1">
      <formula>"Bye"</formula>
    </cfRule>
  </conditionalFormatting>
  <conditionalFormatting sqref="D26">
    <cfRule type="cellIs" priority="44" dxfId="351" operator="lessThan" stopIfTrue="1">
      <formula>5</formula>
    </cfRule>
  </conditionalFormatting>
  <conditionalFormatting sqref="B74 B78 B82 B46 B50 B54 B62 B66 B58 B70">
    <cfRule type="cellIs" priority="43" dxfId="348" operator="equal" stopIfTrue="1">
      <formula>"DA"</formula>
    </cfRule>
  </conditionalFormatting>
  <conditionalFormatting sqref="L52 L76 N64 J48 J80">
    <cfRule type="expression" priority="41" dxfId="349" stopIfTrue="1">
      <formula>I49="as"</formula>
    </cfRule>
    <cfRule type="expression" priority="42" dxfId="349" stopIfTrue="1">
      <formula>I49="bs"</formula>
    </cfRule>
  </conditionalFormatting>
  <conditionalFormatting sqref="L53 L77 N65 J49 J61 J73 J81">
    <cfRule type="expression" priority="39" dxfId="349" stopIfTrue="1">
      <formula>I49="as"</formula>
    </cfRule>
    <cfRule type="expression" priority="40" dxfId="349" stopIfTrue="1">
      <formula>I49="bs"</formula>
    </cfRule>
  </conditionalFormatting>
  <conditionalFormatting sqref="E74 E78 E82 E46 E50 E54 E62 E66 E58 E70">
    <cfRule type="cellIs" priority="38" dxfId="350" operator="equal" stopIfTrue="1">
      <formula>"Bye"</formula>
    </cfRule>
  </conditionalFormatting>
  <conditionalFormatting sqref="D74 D78 D82 D46 D50 D54 D62 D66 D58 D70">
    <cfRule type="cellIs" priority="37" dxfId="351" operator="lessThan" stopIfTrue="1">
      <formula>5</formula>
    </cfRule>
  </conditionalFormatting>
  <conditionalFormatting sqref="L65">
    <cfRule type="expression" priority="34" dxfId="352" stopIfTrue="1">
      <formula>AND(#REF!="CU",L65="Umpire")</formula>
    </cfRule>
    <cfRule type="expression" priority="35" dxfId="353" stopIfTrue="1">
      <formula>AND(#REF!="CU",L65&lt;&gt;"Umpire",M65&lt;&gt;"")</formula>
    </cfRule>
    <cfRule type="expression" priority="36" dxfId="354" stopIfTrue="1">
      <formula>AND(#REF!="CU",L65&lt;&gt;"Umpire")</formula>
    </cfRule>
  </conditionalFormatting>
  <conditionalFormatting sqref="J56:J60">
    <cfRule type="expression" priority="32" dxfId="349" stopIfTrue="1">
      <formula>I61="as"</formula>
    </cfRule>
    <cfRule type="expression" priority="33" dxfId="349" stopIfTrue="1">
      <formula>I61="bs"</formula>
    </cfRule>
  </conditionalFormatting>
  <conditionalFormatting sqref="J68:J72">
    <cfRule type="expression" priority="30" dxfId="349" stopIfTrue="1">
      <formula>I73="as"</formula>
    </cfRule>
    <cfRule type="expression" priority="31" dxfId="349" stopIfTrue="1">
      <formula>I73="bs"</formula>
    </cfRule>
  </conditionalFormatting>
  <conditionalFormatting sqref="B6 B10 B14 B18 B22 B30 B34 B38">
    <cfRule type="cellIs" priority="29" dxfId="348" operator="equal" stopIfTrue="1">
      <formula>"DA"</formula>
    </cfRule>
  </conditionalFormatting>
  <conditionalFormatting sqref="L12 L32 N20 J8 J16 J36">
    <cfRule type="expression" priority="27" dxfId="349" stopIfTrue="1">
      <formula>I9="as"</formula>
    </cfRule>
    <cfRule type="expression" priority="28" dxfId="349" stopIfTrue="1">
      <formula>I9="bs"</formula>
    </cfRule>
  </conditionalFormatting>
  <conditionalFormatting sqref="L13 L33 N21 J9 J17 J29 J37">
    <cfRule type="expression" priority="25" dxfId="349" stopIfTrue="1">
      <formula>I9="as"</formula>
    </cfRule>
    <cfRule type="expression" priority="26" dxfId="349" stopIfTrue="1">
      <formula>I9="bs"</formula>
    </cfRule>
  </conditionalFormatting>
  <conditionalFormatting sqref="E6 E10 E14 E18 E22 E30 E34 E38">
    <cfRule type="cellIs" priority="24" dxfId="350" operator="equal" stopIfTrue="1">
      <formula>"Bye"</formula>
    </cfRule>
  </conditionalFormatting>
  <conditionalFormatting sqref="D6 D10 D14 D18 D22 D30 D34 D38">
    <cfRule type="cellIs" priority="23" dxfId="351" operator="lessThan" stopIfTrue="1">
      <formula>5</formula>
    </cfRule>
  </conditionalFormatting>
  <conditionalFormatting sqref="L21">
    <cfRule type="expression" priority="20" dxfId="352" stopIfTrue="1">
      <formula>AND(#REF!="CU",L21="Umpire")</formula>
    </cfRule>
    <cfRule type="expression" priority="21" dxfId="353" stopIfTrue="1">
      <formula>AND(#REF!="CU",L21&lt;&gt;"Umpire",M21&lt;&gt;"")</formula>
    </cfRule>
    <cfRule type="expression" priority="22" dxfId="354" stopIfTrue="1">
      <formula>AND(#REF!="CU",L21&lt;&gt;"Umpire")</formula>
    </cfRule>
  </conditionalFormatting>
  <conditionalFormatting sqref="J24:J28">
    <cfRule type="expression" priority="18" dxfId="349" stopIfTrue="1">
      <formula>I29="as"</formula>
    </cfRule>
    <cfRule type="expression" priority="19" dxfId="349" stopIfTrue="1">
      <formula>I29="bs"</formula>
    </cfRule>
  </conditionalFormatting>
  <conditionalFormatting sqref="B26">
    <cfRule type="cellIs" priority="17" dxfId="348" operator="equal" stopIfTrue="1">
      <formula>"DA"</formula>
    </cfRule>
  </conditionalFormatting>
  <conditionalFormatting sqref="E26">
    <cfRule type="cellIs" priority="16" dxfId="350" operator="equal" stopIfTrue="1">
      <formula>"Bye"</formula>
    </cfRule>
  </conditionalFormatting>
  <conditionalFormatting sqref="D26">
    <cfRule type="cellIs" priority="15" dxfId="351" operator="lessThan" stopIfTrue="1">
      <formula>5</formula>
    </cfRule>
  </conditionalFormatting>
  <conditionalFormatting sqref="B74 B78 B82 B46 B50 B54 B62 B66 B58 B70">
    <cfRule type="cellIs" priority="14" dxfId="348" operator="equal" stopIfTrue="1">
      <formula>"DA"</formula>
    </cfRule>
  </conditionalFormatting>
  <conditionalFormatting sqref="L52 L76 N64 J48 J80">
    <cfRule type="expression" priority="12" dxfId="349" stopIfTrue="1">
      <formula>I49="as"</formula>
    </cfRule>
    <cfRule type="expression" priority="13" dxfId="349" stopIfTrue="1">
      <formula>I49="bs"</formula>
    </cfRule>
  </conditionalFormatting>
  <conditionalFormatting sqref="L53 L77 N65 J49 J61 J73 J81">
    <cfRule type="expression" priority="10" dxfId="349" stopIfTrue="1">
      <formula>I49="as"</formula>
    </cfRule>
    <cfRule type="expression" priority="11" dxfId="349" stopIfTrue="1">
      <formula>I49="bs"</formula>
    </cfRule>
  </conditionalFormatting>
  <conditionalFormatting sqref="E74 E78 E82 E46 E50 E54 E62 E66 E58 E70">
    <cfRule type="cellIs" priority="9" dxfId="350" operator="equal" stopIfTrue="1">
      <formula>"Bye"</formula>
    </cfRule>
  </conditionalFormatting>
  <conditionalFormatting sqref="D74 D78 D82 D46 D50 D54 D62 D66 D58 D70">
    <cfRule type="cellIs" priority="8" dxfId="351" operator="lessThan" stopIfTrue="1">
      <formula>5</formula>
    </cfRule>
  </conditionalFormatting>
  <conditionalFormatting sqref="L65">
    <cfRule type="expression" priority="5" dxfId="352" stopIfTrue="1">
      <formula>AND(#REF!="CU",L65="Umpire")</formula>
    </cfRule>
    <cfRule type="expression" priority="6" dxfId="353" stopIfTrue="1">
      <formula>AND(#REF!="CU",L65&lt;&gt;"Umpire",M65&lt;&gt;"")</formula>
    </cfRule>
    <cfRule type="expression" priority="7" dxfId="354" stopIfTrue="1">
      <formula>AND(#REF!="CU",L65&lt;&gt;"Umpire")</formula>
    </cfRule>
  </conditionalFormatting>
  <conditionalFormatting sqref="J56:J60">
    <cfRule type="expression" priority="3" dxfId="349" stopIfTrue="1">
      <formula>I61="as"</formula>
    </cfRule>
    <cfRule type="expression" priority="4" dxfId="349" stopIfTrue="1">
      <formula>I61="bs"</formula>
    </cfRule>
  </conditionalFormatting>
  <conditionalFormatting sqref="J68:J72">
    <cfRule type="expression" priority="1" dxfId="349" stopIfTrue="1">
      <formula>I73="as"</formula>
    </cfRule>
    <cfRule type="expression" priority="2" dxfId="349" stopIfTrue="1">
      <formula>I73="bs"</formula>
    </cfRule>
  </conditionalFormatting>
  <dataValidations count="1">
    <dataValidation type="list" allowBlank="1" showInputMessage="1" sqref="J12 L65 J32 L21 F60 F68:F69 F24:F25 J52 J76">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P14" sqref="P14"/>
    </sheetView>
  </sheetViews>
  <sheetFormatPr defaultColWidth="9.00390625" defaultRowHeight="15.75"/>
  <cols>
    <col min="1" max="1" width="2.875" style="48" customWidth="1"/>
    <col min="2" max="3" width="2.625" style="48" customWidth="1"/>
    <col min="4" max="4" width="0.37109375" style="48" customWidth="1"/>
    <col min="5" max="5" width="9.00390625" style="48" customWidth="1"/>
    <col min="6" max="7" width="4.00390625" style="48" customWidth="1"/>
    <col min="8" max="8" width="4.875" style="136" customWidth="1"/>
    <col min="9" max="9" width="0.5" style="50" customWidth="1"/>
    <col min="10" max="10" width="7.375" style="137" customWidth="1"/>
    <col min="11" max="11" width="7.375" style="138" customWidth="1"/>
    <col min="12" max="12" width="7.375" style="137" customWidth="1"/>
    <col min="13" max="13" width="8.50390625" style="139" customWidth="1"/>
    <col min="14" max="14" width="7.375" style="137" customWidth="1"/>
    <col min="15" max="15" width="7.375" style="138" customWidth="1"/>
    <col min="16" max="16" width="7.375" style="137" customWidth="1"/>
    <col min="17" max="17" width="7.375" style="139" customWidth="1"/>
    <col min="18" max="18" width="9.00390625" style="48" customWidth="1"/>
    <col min="19" max="19" width="7.625" style="48" customWidth="1"/>
    <col min="20" max="20" width="7.75390625" style="48" hidden="1" customWidth="1"/>
    <col min="21" max="21" width="5.00390625" style="48" customWidth="1"/>
    <col min="22" max="16384" width="9.00390625" style="48" customWidth="1"/>
  </cols>
  <sheetData>
    <row r="1" spans="1:16" s="1" customFormat="1" ht="16.5" customHeight="1">
      <c r="A1" s="140" t="s">
        <v>20</v>
      </c>
      <c r="B1" s="141"/>
      <c r="C1" s="141"/>
      <c r="D1" s="141"/>
      <c r="E1" s="141"/>
      <c r="F1" s="141"/>
      <c r="G1" s="141"/>
      <c r="H1" s="144"/>
      <c r="I1" s="141"/>
      <c r="J1" s="141"/>
      <c r="K1" s="141"/>
      <c r="L1" s="141"/>
      <c r="M1" s="141"/>
      <c r="N1" s="141"/>
      <c r="O1" s="141"/>
      <c r="P1" s="141"/>
    </row>
    <row r="2" spans="1:17" s="6" customFormat="1" ht="9.75" customHeight="1">
      <c r="A2" s="2" t="s">
        <v>0</v>
      </c>
      <c r="B2" s="2"/>
      <c r="C2" s="2"/>
      <c r="D2" s="2"/>
      <c r="E2" s="3"/>
      <c r="F2" s="2" t="s">
        <v>1</v>
      </c>
      <c r="G2" s="2"/>
      <c r="H2" s="52"/>
      <c r="I2" s="2"/>
      <c r="J2" s="4"/>
      <c r="K2" s="2"/>
      <c r="L2" s="4"/>
      <c r="M2" s="2"/>
      <c r="N2" s="5"/>
      <c r="O2" s="3"/>
      <c r="P2" s="213" t="s">
        <v>2</v>
      </c>
      <c r="Q2" s="213"/>
    </row>
    <row r="3" spans="1:17" s="12" customFormat="1" ht="11.25" customHeight="1" thickBot="1">
      <c r="A3" s="7" t="s">
        <v>3</v>
      </c>
      <c r="B3" s="7"/>
      <c r="C3" s="7"/>
      <c r="D3" s="7"/>
      <c r="E3" s="8"/>
      <c r="F3" s="8" t="s">
        <v>4</v>
      </c>
      <c r="G3" s="8"/>
      <c r="H3" s="53"/>
      <c r="I3" s="9"/>
      <c r="J3" s="10"/>
      <c r="K3" s="11"/>
      <c r="L3" s="10"/>
      <c r="M3" s="8"/>
      <c r="N3" s="10"/>
      <c r="O3" s="8"/>
      <c r="P3" s="214" t="s">
        <v>5</v>
      </c>
      <c r="Q3" s="214"/>
    </row>
    <row r="4" spans="1:17" s="15" customFormat="1" ht="9.75">
      <c r="A4" s="54"/>
      <c r="B4" s="55" t="s">
        <v>6</v>
      </c>
      <c r="C4" s="56" t="s">
        <v>7</v>
      </c>
      <c r="D4" s="55"/>
      <c r="E4" s="57" t="s">
        <v>8</v>
      </c>
      <c r="F4" s="57"/>
      <c r="G4" s="58"/>
      <c r="H4" s="14" t="s">
        <v>9</v>
      </c>
      <c r="I4" s="59"/>
      <c r="J4" s="56" t="s">
        <v>13</v>
      </c>
      <c r="K4" s="60"/>
      <c r="L4" s="56" t="s">
        <v>249</v>
      </c>
      <c r="M4" s="60"/>
      <c r="N4" s="56"/>
      <c r="O4" s="60"/>
      <c r="P4" s="56"/>
      <c r="Q4" s="61"/>
    </row>
    <row r="5" spans="1:17" s="15" customFormat="1" ht="3.75" customHeight="1" thickBot="1">
      <c r="A5" s="62"/>
      <c r="B5" s="63"/>
      <c r="C5" s="16"/>
      <c r="D5" s="63"/>
      <c r="E5" s="64"/>
      <c r="F5" s="64"/>
      <c r="G5" s="65"/>
      <c r="H5" s="66"/>
      <c r="I5" s="67"/>
      <c r="J5" s="16"/>
      <c r="K5" s="68"/>
      <c r="L5" s="16"/>
      <c r="M5" s="68"/>
      <c r="N5" s="16"/>
      <c r="O5" s="68"/>
      <c r="P5" s="16"/>
      <c r="Q5" s="69"/>
    </row>
    <row r="6" spans="1:20" s="76" customFormat="1" ht="14.25" customHeight="1">
      <c r="A6" s="70">
        <v>1</v>
      </c>
      <c r="B6" s="17">
        <v>1</v>
      </c>
      <c r="C6" s="103">
        <v>1001</v>
      </c>
      <c r="D6" s="18">
        <v>1</v>
      </c>
      <c r="E6" s="19" t="str">
        <f>UPPER(IF($D6="","",VLOOKUP($D6,'[1]女雙55'!$A$7:$V$23,2)))</f>
        <v>馮鳳珠</v>
      </c>
      <c r="F6" s="17"/>
      <c r="G6" s="37"/>
      <c r="H6" s="17" t="str">
        <f>IF($D6="","",VLOOKUP($D6,'[1]女雙55'!$A$7:$V$23,3))</f>
        <v>新北市</v>
      </c>
      <c r="I6" s="72"/>
      <c r="J6" s="73"/>
      <c r="K6" s="74"/>
      <c r="L6" s="73"/>
      <c r="M6" s="20" t="s">
        <v>248</v>
      </c>
      <c r="N6" s="73"/>
      <c r="O6" s="74"/>
      <c r="P6" s="73"/>
      <c r="Q6" s="21"/>
      <c r="R6" s="20"/>
      <c r="T6" s="25" t="e">
        <f>#REF!</f>
        <v>#REF!</v>
      </c>
    </row>
    <row r="7" spans="1:20" s="76" customFormat="1" ht="14.25" customHeight="1">
      <c r="A7" s="70"/>
      <c r="B7" s="77"/>
      <c r="C7" s="77"/>
      <c r="D7" s="77"/>
      <c r="E7" s="19" t="str">
        <f>UPPER(IF($D6="","",VLOOKUP($D6,'[1]女雙55'!$A$7:$V$23,7)))</f>
        <v>黃美玲</v>
      </c>
      <c r="F7" s="17"/>
      <c r="G7" s="37"/>
      <c r="H7" s="17" t="str">
        <f>IF($D6="","",VLOOKUP($D6,'[1]女雙55'!$A$7:$V$23,8))</f>
        <v>新北市</v>
      </c>
      <c r="I7" s="78"/>
      <c r="J7" s="79">
        <f>IF(I7="a",E6,IF(I7="b",E8,""))</f>
      </c>
      <c r="K7" s="80"/>
      <c r="L7" s="73"/>
      <c r="M7" s="74"/>
      <c r="N7" s="73"/>
      <c r="O7" s="74"/>
      <c r="P7" s="73"/>
      <c r="Q7" s="21"/>
      <c r="R7" s="20"/>
      <c r="T7" s="29" t="e">
        <f>#REF!</f>
        <v>#REF!</v>
      </c>
    </row>
    <row r="8" spans="1:20" s="76" customFormat="1" ht="15" customHeight="1">
      <c r="A8" s="70"/>
      <c r="B8" s="77"/>
      <c r="C8" s="77"/>
      <c r="D8" s="77"/>
      <c r="E8" s="210" t="s">
        <v>294</v>
      </c>
      <c r="F8" s="210"/>
      <c r="G8" s="210"/>
      <c r="H8" s="210"/>
      <c r="I8" s="28"/>
      <c r="J8" s="82">
        <f>UPPER(IF(OR(I9="a",I9="as"),E6,IF(OR(I9="b",I9="bs"),E10,)))</f>
      </c>
      <c r="K8" s="83"/>
      <c r="L8" s="73"/>
      <c r="M8" s="74"/>
      <c r="N8" s="73"/>
      <c r="O8" s="74"/>
      <c r="P8" s="73"/>
      <c r="Q8" s="21"/>
      <c r="R8" s="20"/>
      <c r="T8" s="29" t="e">
        <f>#REF!</f>
        <v>#REF!</v>
      </c>
    </row>
    <row r="9" spans="1:20" s="76" customFormat="1" ht="15" customHeight="1">
      <c r="A9" s="70"/>
      <c r="B9" s="26"/>
      <c r="C9" s="26"/>
      <c r="D9" s="26"/>
      <c r="E9" s="208"/>
      <c r="F9" s="208"/>
      <c r="G9" s="208"/>
      <c r="H9" s="208"/>
      <c r="I9" s="34"/>
      <c r="J9" s="85">
        <f>UPPER(IF(OR(I9="a",I9="as"),E7,IF(OR(I9="b",I9="bs"),E11,)))</f>
      </c>
      <c r="K9" s="86"/>
      <c r="L9" s="33"/>
      <c r="M9" s="80"/>
      <c r="N9" s="73"/>
      <c r="O9" s="74"/>
      <c r="P9" s="73"/>
      <c r="Q9" s="21"/>
      <c r="R9" s="20"/>
      <c r="T9" s="29" t="e">
        <f>#REF!</f>
        <v>#REF!</v>
      </c>
    </row>
    <row r="10" spans="1:20" s="76" customFormat="1" ht="14.25" customHeight="1">
      <c r="A10" s="70">
        <v>2</v>
      </c>
      <c r="B10" s="17"/>
      <c r="C10" s="17"/>
      <c r="D10" s="18">
        <v>4</v>
      </c>
      <c r="E10" s="19" t="str">
        <f>UPPER(IF($D10="","",VLOOKUP($D10,'[1]女雙55'!$A$7:$V$23,2)))</f>
        <v>陳秀滿</v>
      </c>
      <c r="F10" s="17"/>
      <c r="G10" s="37"/>
      <c r="H10" s="17" t="str">
        <f>IF($D10="","",VLOOKUP($D10,'[1]女雙55'!$A$7:$V$23,3))</f>
        <v>嘉義市</v>
      </c>
      <c r="I10" s="99"/>
      <c r="J10" s="33"/>
      <c r="K10" s="87"/>
      <c r="L10" s="88"/>
      <c r="M10" s="83"/>
      <c r="N10" s="73"/>
      <c r="O10" s="74"/>
      <c r="P10" s="73"/>
      <c r="Q10" s="21"/>
      <c r="R10" s="20"/>
      <c r="T10" s="29" t="e">
        <f>#REF!</f>
        <v>#REF!</v>
      </c>
    </row>
    <row r="11" spans="1:20" s="76" customFormat="1" ht="14.25" customHeight="1">
      <c r="A11" s="70"/>
      <c r="B11" s="77"/>
      <c r="C11" s="77"/>
      <c r="D11" s="77"/>
      <c r="E11" s="19" t="str">
        <f>UPPER(IF($D10="","",VLOOKUP($D10,'[1]女雙55'!$A$7:$V$23,7)))</f>
        <v>許麗鐘</v>
      </c>
      <c r="F11" s="17"/>
      <c r="G11" s="37"/>
      <c r="H11" s="17" t="str">
        <f>IF($D10="","",VLOOKUP($D10,'[1]女雙55'!$A$7:$V$23,8))</f>
        <v>嘉義市</v>
      </c>
      <c r="I11" s="78"/>
      <c r="J11" s="33"/>
      <c r="K11" s="87"/>
      <c r="L11" s="89"/>
      <c r="M11" s="90"/>
      <c r="N11" s="73"/>
      <c r="O11" s="74"/>
      <c r="P11" s="73"/>
      <c r="Q11" s="21"/>
      <c r="R11" s="20"/>
      <c r="T11" s="29" t="e">
        <f>#REF!</f>
        <v>#REF!</v>
      </c>
    </row>
    <row r="12" spans="1:20" s="76" customFormat="1" ht="18" customHeight="1">
      <c r="A12" s="70"/>
      <c r="B12" s="77"/>
      <c r="C12" s="77"/>
      <c r="D12" s="91"/>
      <c r="E12" s="81"/>
      <c r="F12" s="33"/>
      <c r="G12" s="32"/>
      <c r="H12" s="92"/>
      <c r="I12" s="93"/>
      <c r="J12" s="208" t="s">
        <v>296</v>
      </c>
      <c r="K12" s="209"/>
      <c r="L12" s="82">
        <f>UPPER(IF(OR(K13="a",K13="as"),J8,IF(OR(K13="b",K13="bs"),J16,)))</f>
      </c>
      <c r="M12" s="80"/>
      <c r="N12" s="73"/>
      <c r="O12" s="74"/>
      <c r="P12" s="73"/>
      <c r="Q12" s="21"/>
      <c r="R12" s="20"/>
      <c r="T12" s="29" t="e">
        <f>#REF!</f>
        <v>#REF!</v>
      </c>
    </row>
    <row r="13" spans="1:20" s="76" customFormat="1" ht="18" customHeight="1">
      <c r="A13" s="70"/>
      <c r="B13" s="26"/>
      <c r="C13" s="26"/>
      <c r="D13" s="31"/>
      <c r="E13" s="84"/>
      <c r="F13" s="73"/>
      <c r="G13" s="94"/>
      <c r="H13" s="95"/>
      <c r="I13" s="96"/>
      <c r="J13" s="208"/>
      <c r="K13" s="209"/>
      <c r="L13" s="85">
        <f>UPPER(IF(OR(K13="a",K13="as"),J9,IF(OR(K13="b",K13="bs"),J17,)))</f>
      </c>
      <c r="M13" s="86"/>
      <c r="N13" s="33"/>
      <c r="O13" s="80"/>
      <c r="P13" s="73"/>
      <c r="Q13" s="21"/>
      <c r="R13" s="20"/>
      <c r="T13" s="29" t="e">
        <f>#REF!</f>
        <v>#REF!</v>
      </c>
    </row>
    <row r="14" spans="1:20" s="76" customFormat="1" ht="14.25" customHeight="1">
      <c r="A14" s="70">
        <v>3</v>
      </c>
      <c r="B14" s="17"/>
      <c r="C14" s="17"/>
      <c r="D14" s="18">
        <v>3</v>
      </c>
      <c r="E14" s="19" t="str">
        <f>UPPER(IF($D14="","",VLOOKUP($D14,'[1]女雙55'!$A$7:$V$23,2)))</f>
        <v>古淑貞</v>
      </c>
      <c r="F14" s="17"/>
      <c r="G14" s="37"/>
      <c r="H14" s="17" t="str">
        <f>IF($D14="","",VLOOKUP($D14,'[1]女雙55'!$A$7:$V$23,3))</f>
        <v>台中市</v>
      </c>
      <c r="I14" s="72"/>
      <c r="J14" s="208"/>
      <c r="K14" s="209"/>
      <c r="L14" s="73"/>
      <c r="M14" s="80"/>
      <c r="N14" s="88"/>
      <c r="O14" s="80"/>
      <c r="P14" s="73"/>
      <c r="Q14" s="21"/>
      <c r="R14" s="20"/>
      <c r="T14" s="29" t="e">
        <f>#REF!</f>
        <v>#REF!</v>
      </c>
    </row>
    <row r="15" spans="1:20" s="76" customFormat="1" ht="14.25" customHeight="1" thickBot="1">
      <c r="A15" s="70"/>
      <c r="B15" s="77"/>
      <c r="C15" s="77"/>
      <c r="D15" s="77"/>
      <c r="E15" s="19" t="str">
        <f>UPPER(IF($D14="","",VLOOKUP($D14,'[1]女雙55'!$A$7:$V$23,7)))</f>
        <v>何美足</v>
      </c>
      <c r="F15" s="17"/>
      <c r="G15" s="37"/>
      <c r="H15" s="17" t="str">
        <f>IF($D14="","",VLOOKUP($D14,'[1]女雙55'!$A$7:$V$23,8))</f>
        <v>台中市</v>
      </c>
      <c r="I15" s="78"/>
      <c r="J15" s="208"/>
      <c r="K15" s="209"/>
      <c r="L15" s="73"/>
      <c r="M15" s="80"/>
      <c r="N15" s="33"/>
      <c r="O15" s="80"/>
      <c r="P15" s="73"/>
      <c r="Q15" s="21"/>
      <c r="R15" s="20"/>
      <c r="T15" s="36" t="e">
        <f>#REF!</f>
        <v>#REF!</v>
      </c>
    </row>
    <row r="16" spans="1:18" s="76" customFormat="1" ht="15" customHeight="1">
      <c r="A16" s="70"/>
      <c r="B16" s="77"/>
      <c r="C16" s="77"/>
      <c r="D16" s="91"/>
      <c r="E16" s="210" t="s">
        <v>295</v>
      </c>
      <c r="F16" s="210"/>
      <c r="G16" s="210"/>
      <c r="H16" s="210"/>
      <c r="I16" s="28"/>
      <c r="J16" s="82">
        <f>UPPER(IF(OR(I17="a",I17="as"),E14,IF(OR(I17="b",I17="bs"),E18,)))</f>
      </c>
      <c r="K16" s="97"/>
      <c r="L16" s="73"/>
      <c r="M16" s="80"/>
      <c r="N16" s="33"/>
      <c r="O16" s="80"/>
      <c r="P16" s="73"/>
      <c r="Q16" s="21"/>
      <c r="R16" s="20"/>
    </row>
    <row r="17" spans="1:18" s="76" customFormat="1" ht="15" customHeight="1">
      <c r="A17" s="70"/>
      <c r="B17" s="26"/>
      <c r="C17" s="26"/>
      <c r="D17" s="31"/>
      <c r="E17" s="208"/>
      <c r="F17" s="208"/>
      <c r="G17" s="208"/>
      <c r="H17" s="208"/>
      <c r="I17" s="34"/>
      <c r="J17" s="85">
        <f>UPPER(IF(OR(I17="a",I17="as"),E15,IF(OR(I17="b",I17="bs"),E19,)))</f>
      </c>
      <c r="K17" s="98"/>
      <c r="L17" s="33"/>
      <c r="M17" s="80"/>
      <c r="N17" s="33"/>
      <c r="O17" s="80"/>
      <c r="P17" s="73"/>
      <c r="Q17" s="21"/>
      <c r="R17" s="20"/>
    </row>
    <row r="18" spans="1:18" s="76" customFormat="1" ht="14.25" customHeight="1">
      <c r="A18" s="70">
        <v>4</v>
      </c>
      <c r="B18" s="17"/>
      <c r="C18" s="17"/>
      <c r="D18" s="18">
        <v>2</v>
      </c>
      <c r="E18" s="19" t="str">
        <f>UPPER(IF($D18="","",VLOOKUP($D18,'[1]女雙55'!$A$7:$V$23,2)))</f>
        <v>陳千惠</v>
      </c>
      <c r="F18" s="17"/>
      <c r="G18" s="37"/>
      <c r="H18" s="17" t="str">
        <f>IF($D18="","",VLOOKUP($D18,'[1]女雙55'!$A$7:$V$23,3))</f>
        <v>新北市</v>
      </c>
      <c r="I18" s="99"/>
      <c r="J18" s="33"/>
      <c r="K18" s="80"/>
      <c r="L18" s="88"/>
      <c r="M18" s="83"/>
      <c r="N18" s="33"/>
      <c r="O18" s="80"/>
      <c r="P18" s="73"/>
      <c r="Q18" s="21"/>
      <c r="R18" s="20"/>
    </row>
    <row r="19" spans="1:18" s="76" customFormat="1" ht="14.25" customHeight="1">
      <c r="A19" s="70"/>
      <c r="B19" s="77"/>
      <c r="C19" s="77"/>
      <c r="D19" s="77"/>
      <c r="E19" s="19" t="str">
        <f>UPPER(IF($D18="","",VLOOKUP($D18,'[1]女雙55'!$A$7:$V$23,7)))</f>
        <v>沈秀華</v>
      </c>
      <c r="F19" s="17"/>
      <c r="G19" s="37"/>
      <c r="H19" s="17" t="str">
        <f>IF($D18="","",VLOOKUP($D18,'[1]女雙55'!$A$7:$V$23,8))</f>
        <v>新北市</v>
      </c>
      <c r="I19" s="78"/>
      <c r="J19" s="33"/>
      <c r="K19" s="80"/>
      <c r="L19" s="89"/>
      <c r="M19" s="90"/>
      <c r="N19" s="33"/>
      <c r="O19" s="80"/>
      <c r="P19" s="73"/>
      <c r="Q19" s="21"/>
      <c r="R19" s="20"/>
    </row>
    <row r="20" ht="29.25" customHeight="1"/>
    <row r="21" spans="1:16" s="1" customFormat="1" ht="16.5" customHeight="1">
      <c r="A21" s="140" t="s">
        <v>22</v>
      </c>
      <c r="B21" s="141"/>
      <c r="C21" s="141"/>
      <c r="D21" s="141"/>
      <c r="E21" s="141"/>
      <c r="F21" s="141"/>
      <c r="G21" s="141"/>
      <c r="H21" s="144"/>
      <c r="I21" s="141"/>
      <c r="J21" s="141"/>
      <c r="K21" s="141"/>
      <c r="L21" s="141"/>
      <c r="M21" s="141"/>
      <c r="N21" s="141"/>
      <c r="O21" s="141"/>
      <c r="P21" s="141"/>
    </row>
    <row r="22" spans="1:17" s="6" customFormat="1" ht="11.25" customHeight="1">
      <c r="A22" s="2" t="s">
        <v>0</v>
      </c>
      <c r="B22" s="2"/>
      <c r="C22" s="2"/>
      <c r="D22" s="2"/>
      <c r="E22" s="3"/>
      <c r="F22" s="2" t="s">
        <v>1</v>
      </c>
      <c r="G22" s="2"/>
      <c r="H22" s="52"/>
      <c r="I22" s="2"/>
      <c r="J22" s="4"/>
      <c r="K22" s="2"/>
      <c r="L22" s="4"/>
      <c r="M22" s="2"/>
      <c r="N22" s="5"/>
      <c r="O22" s="3"/>
      <c r="P22" s="213" t="s">
        <v>2</v>
      </c>
      <c r="Q22" s="213"/>
    </row>
    <row r="23" spans="1:17" s="12" customFormat="1" ht="11.25" customHeight="1" thickBot="1">
      <c r="A23" s="7" t="s">
        <v>3</v>
      </c>
      <c r="B23" s="7"/>
      <c r="C23" s="7"/>
      <c r="D23" s="7"/>
      <c r="E23" s="8"/>
      <c r="F23" s="8" t="s">
        <v>4</v>
      </c>
      <c r="G23" s="8"/>
      <c r="H23" s="53"/>
      <c r="I23" s="9"/>
      <c r="J23" s="10"/>
      <c r="K23" s="11"/>
      <c r="L23" s="10"/>
      <c r="M23" s="8"/>
      <c r="N23" s="10"/>
      <c r="O23" s="8"/>
      <c r="P23" s="214" t="s">
        <v>5</v>
      </c>
      <c r="Q23" s="214"/>
    </row>
    <row r="24" spans="1:17" s="15" customFormat="1" ht="9.75">
      <c r="A24" s="54"/>
      <c r="B24" s="55" t="s">
        <v>6</v>
      </c>
      <c r="C24" s="56" t="s">
        <v>7</v>
      </c>
      <c r="D24" s="55"/>
      <c r="E24" s="57" t="s">
        <v>8</v>
      </c>
      <c r="F24" s="57"/>
      <c r="G24" s="58"/>
      <c r="H24" s="14" t="s">
        <v>9</v>
      </c>
      <c r="I24" s="59"/>
      <c r="J24" s="56" t="s">
        <v>10</v>
      </c>
      <c r="K24" s="60"/>
      <c r="L24" s="56" t="s">
        <v>13</v>
      </c>
      <c r="M24" s="60"/>
      <c r="N24" s="56" t="s">
        <v>16</v>
      </c>
      <c r="O24" s="60"/>
      <c r="P24" s="56"/>
      <c r="Q24" s="61"/>
    </row>
    <row r="25" spans="1:17" s="15" customFormat="1" ht="3.75" customHeight="1" thickBot="1">
      <c r="A25" s="62"/>
      <c r="B25" s="63"/>
      <c r="C25" s="16"/>
      <c r="D25" s="63"/>
      <c r="E25" s="64"/>
      <c r="F25" s="64"/>
      <c r="G25" s="65"/>
      <c r="H25" s="66"/>
      <c r="I25" s="67"/>
      <c r="J25" s="16"/>
      <c r="K25" s="68"/>
      <c r="L25" s="16"/>
      <c r="M25" s="68"/>
      <c r="N25" s="16"/>
      <c r="O25" s="68"/>
      <c r="P25" s="16"/>
      <c r="Q25" s="69"/>
    </row>
    <row r="26" spans="1:20" s="76" customFormat="1" ht="14.25" customHeight="1">
      <c r="A26" s="70">
        <v>1</v>
      </c>
      <c r="B26" s="17">
        <v>1</v>
      </c>
      <c r="C26" s="17">
        <v>2</v>
      </c>
      <c r="D26" s="18">
        <v>1</v>
      </c>
      <c r="E26" s="19" t="str">
        <f>UPPER(IF($D26="","",VLOOKUP($D26,'[2]女雙60'!$A$7:$V$23,2)))</f>
        <v>柏玲玲</v>
      </c>
      <c r="F26" s="17"/>
      <c r="G26" s="37"/>
      <c r="H26" s="17" t="str">
        <f>IF($D26="","",VLOOKUP($D26,'[2]女雙60'!$A$7:$V$23,3))</f>
        <v>高雄市</v>
      </c>
      <c r="I26" s="72"/>
      <c r="J26" s="73"/>
      <c r="K26" s="74"/>
      <c r="L26" s="73"/>
      <c r="M26" s="204" t="s">
        <v>306</v>
      </c>
      <c r="N26" s="73"/>
      <c r="O26" s="74"/>
      <c r="P26" s="73"/>
      <c r="Q26" s="21"/>
      <c r="R26" s="20"/>
      <c r="T26" s="25" t="e">
        <f>#REF!</f>
        <v>#REF!</v>
      </c>
    </row>
    <row r="27" spans="1:20" s="76" customFormat="1" ht="14.25" customHeight="1">
      <c r="A27" s="70"/>
      <c r="B27" s="77"/>
      <c r="C27" s="77"/>
      <c r="D27" s="77"/>
      <c r="E27" s="19" t="str">
        <f>UPPER(IF($D26="","",VLOOKUP($D26,'[2]女雙60'!$A$7:$V$23,7)))</f>
        <v>楊麗珠</v>
      </c>
      <c r="F27" s="17"/>
      <c r="G27" s="37"/>
      <c r="H27" s="17" t="str">
        <f>IF($D26="","",VLOOKUP($D26,'[2]女雙60'!$A$7:$V$23,8))</f>
        <v>高雄市</v>
      </c>
      <c r="I27" s="78"/>
      <c r="J27" s="79">
        <f>IF(I27="a",E26,IF(I27="b",E28,""))</f>
      </c>
      <c r="K27" s="80"/>
      <c r="L27" s="73"/>
      <c r="M27" s="206" t="s">
        <v>250</v>
      </c>
      <c r="N27" s="73"/>
      <c r="O27" s="74"/>
      <c r="P27" s="73"/>
      <c r="Q27" s="21"/>
      <c r="R27" s="20"/>
      <c r="T27" s="29" t="e">
        <f>#REF!</f>
        <v>#REF!</v>
      </c>
    </row>
    <row r="28" spans="1:20" s="76" customFormat="1" ht="15" customHeight="1">
      <c r="A28" s="70"/>
      <c r="B28" s="77"/>
      <c r="C28" s="77"/>
      <c r="D28" s="77"/>
      <c r="E28" s="81"/>
      <c r="F28" s="27"/>
      <c r="G28" s="27"/>
      <c r="H28" s="27"/>
      <c r="I28" s="28"/>
      <c r="J28" s="82">
        <f>UPPER(IF(OR(I29="a",I29="as"),E26,IF(OR(I29="b",I29="bs"),E30,)))</f>
      </c>
      <c r="K28" s="83"/>
      <c r="L28" s="73"/>
      <c r="M28" s="206" t="s">
        <v>14</v>
      </c>
      <c r="N28" s="73"/>
      <c r="O28" s="74"/>
      <c r="P28" s="73"/>
      <c r="Q28" s="21"/>
      <c r="R28" s="20"/>
      <c r="T28" s="29" t="e">
        <f>#REF!</f>
        <v>#REF!</v>
      </c>
    </row>
    <row r="29" spans="1:20" s="76" customFormat="1" ht="15" customHeight="1">
      <c r="A29" s="70"/>
      <c r="B29" s="26"/>
      <c r="C29" s="26"/>
      <c r="D29" s="26"/>
      <c r="E29" s="84"/>
      <c r="F29" s="32"/>
      <c r="G29" s="32"/>
      <c r="H29" s="32"/>
      <c r="I29" s="34"/>
      <c r="J29" s="85">
        <f>UPPER(IF(OR(I29="a",I29="as"),E27,IF(OR(I29="b",I29="bs"),E31,)))</f>
      </c>
      <c r="K29" s="86"/>
      <c r="L29" s="33"/>
      <c r="M29" s="80"/>
      <c r="N29" s="73"/>
      <c r="O29" s="74"/>
      <c r="P29" s="73"/>
      <c r="Q29" s="21"/>
      <c r="R29" s="20"/>
      <c r="T29" s="29" t="e">
        <f>#REF!</f>
        <v>#REF!</v>
      </c>
    </row>
    <row r="30" spans="1:20" s="76" customFormat="1" ht="14.25" customHeight="1">
      <c r="A30" s="70">
        <v>2</v>
      </c>
      <c r="B30" s="17">
        <f>IF($D30="","",VLOOKUP($D30,'[2]女雙60'!$A$7:$V$23,20))</f>
      </c>
      <c r="C30" s="17">
        <f>IF($D30="","",VLOOKUP($D30,'[2]女雙60'!$A$7:$V$23,21))</f>
      </c>
      <c r="D30" s="18"/>
      <c r="E30" s="19" t="s">
        <v>38</v>
      </c>
      <c r="F30" s="37"/>
      <c r="G30" s="37"/>
      <c r="H30" s="37"/>
      <c r="I30" s="38"/>
      <c r="J30" s="33"/>
      <c r="K30" s="87"/>
      <c r="L30" s="88"/>
      <c r="M30" s="83"/>
      <c r="N30" s="73"/>
      <c r="O30" s="74"/>
      <c r="P30" s="73"/>
      <c r="Q30" s="21"/>
      <c r="R30" s="20"/>
      <c r="T30" s="29" t="e">
        <f>#REF!</f>
        <v>#REF!</v>
      </c>
    </row>
    <row r="31" spans="1:20" s="76" customFormat="1" ht="14.25" customHeight="1">
      <c r="A31" s="70"/>
      <c r="B31" s="77"/>
      <c r="C31" s="77"/>
      <c r="D31" s="77"/>
      <c r="E31" s="19" t="s">
        <v>38</v>
      </c>
      <c r="F31" s="17">
        <f>IF($D30="","",VLOOKUP($D30,'[2]女雙60'!$A$7:$V$23,8))</f>
      </c>
      <c r="G31" s="37"/>
      <c r="H31" s="71">
        <f>IF($D30="","",VLOOKUP($D30,'[2]女雙60'!$A$7:$V$23,9))</f>
      </c>
      <c r="I31" s="78"/>
      <c r="J31" s="33"/>
      <c r="K31" s="87"/>
      <c r="L31" s="89"/>
      <c r="M31" s="90"/>
      <c r="N31" s="73" t="s">
        <v>300</v>
      </c>
      <c r="O31" s="74"/>
      <c r="P31" s="73"/>
      <c r="Q31" s="21"/>
      <c r="R31" s="20"/>
      <c r="T31" s="29" t="e">
        <f>#REF!</f>
        <v>#REF!</v>
      </c>
    </row>
    <row r="32" spans="1:20" s="76" customFormat="1" ht="18" customHeight="1">
      <c r="A32" s="70"/>
      <c r="B32" s="77"/>
      <c r="C32" s="77"/>
      <c r="D32" s="91"/>
      <c r="E32" s="81"/>
      <c r="F32" s="33"/>
      <c r="G32" s="32"/>
      <c r="H32" s="92"/>
      <c r="I32" s="93"/>
      <c r="J32" s="208" t="s">
        <v>297</v>
      </c>
      <c r="K32" s="209"/>
      <c r="L32" s="82">
        <f>UPPER(IF(OR(K33="a",K33="as"),J28,IF(OR(K33="b",K33="bs"),J36,)))</f>
      </c>
      <c r="M32" s="80"/>
      <c r="N32" s="73"/>
      <c r="O32" s="74"/>
      <c r="P32" s="73"/>
      <c r="Q32" s="21"/>
      <c r="R32" s="20"/>
      <c r="T32" s="29" t="e">
        <f>#REF!</f>
        <v>#REF!</v>
      </c>
    </row>
    <row r="33" spans="1:20" s="76" customFormat="1" ht="18" customHeight="1">
      <c r="A33" s="70"/>
      <c r="B33" s="26"/>
      <c r="C33" s="26"/>
      <c r="D33" s="31"/>
      <c r="E33" s="84"/>
      <c r="F33" s="73"/>
      <c r="G33" s="94"/>
      <c r="H33" s="95"/>
      <c r="I33" s="96"/>
      <c r="J33" s="208"/>
      <c r="K33" s="209"/>
      <c r="L33" s="85">
        <f>UPPER(IF(OR(K33="a",K33="as"),J29,IF(OR(K33="b",K33="bs"),J37,)))</f>
      </c>
      <c r="M33" s="86"/>
      <c r="N33" s="33"/>
      <c r="O33" s="80"/>
      <c r="P33" s="73"/>
      <c r="Q33" s="21"/>
      <c r="R33" s="20"/>
      <c r="T33" s="29" t="e">
        <f>#REF!</f>
        <v>#REF!</v>
      </c>
    </row>
    <row r="34" spans="1:20" s="76" customFormat="1" ht="14.25" customHeight="1">
      <c r="A34" s="70">
        <v>3</v>
      </c>
      <c r="B34" s="17"/>
      <c r="C34" s="17">
        <v>10</v>
      </c>
      <c r="D34" s="18">
        <v>3</v>
      </c>
      <c r="E34" s="19" t="str">
        <f>UPPER(IF($D34="","",VLOOKUP($D34,'[2]女雙60'!$A$7:$V$23,2)))</f>
        <v>楊金善</v>
      </c>
      <c r="F34" s="17"/>
      <c r="G34" s="37"/>
      <c r="H34" s="17" t="str">
        <f>IF($D34="","",VLOOKUP($D34,'[2]女雙60'!$A$7:$V$23,3))</f>
        <v>桃園市</v>
      </c>
      <c r="I34" s="72"/>
      <c r="J34" s="208"/>
      <c r="K34" s="209"/>
      <c r="L34" s="73"/>
      <c r="M34" s="87"/>
      <c r="N34" s="88"/>
      <c r="O34" s="80"/>
      <c r="P34" s="73"/>
      <c r="Q34" s="21"/>
      <c r="R34" s="20"/>
      <c r="T34" s="29" t="e">
        <f>#REF!</f>
        <v>#REF!</v>
      </c>
    </row>
    <row r="35" spans="1:20" s="76" customFormat="1" ht="14.25" customHeight="1" thickBot="1">
      <c r="A35" s="70"/>
      <c r="B35" s="77"/>
      <c r="C35" s="77"/>
      <c r="D35" s="77"/>
      <c r="E35" s="19" t="str">
        <f>UPPER(IF($D34="","",VLOOKUP($D34,'[2]女雙60'!$A$7:$V$23,7)))</f>
        <v>王月嬌</v>
      </c>
      <c r="F35" s="17"/>
      <c r="G35" s="37"/>
      <c r="H35" s="17" t="str">
        <f>IF($D34="","",VLOOKUP($D34,'[2]女雙60'!$A$7:$V$23,8))</f>
        <v>桃園市</v>
      </c>
      <c r="I35" s="78"/>
      <c r="J35" s="208"/>
      <c r="K35" s="209"/>
      <c r="L35" s="73"/>
      <c r="M35" s="87"/>
      <c r="N35" s="33"/>
      <c r="O35" s="80"/>
      <c r="P35" s="73"/>
      <c r="Q35" s="21"/>
      <c r="R35" s="20"/>
      <c r="T35" s="36" t="e">
        <f>#REF!</f>
        <v>#REF!</v>
      </c>
    </row>
    <row r="36" spans="1:18" s="76" customFormat="1" ht="15" customHeight="1">
      <c r="A36" s="70"/>
      <c r="B36" s="77"/>
      <c r="C36" s="77"/>
      <c r="D36" s="91"/>
      <c r="E36" s="81"/>
      <c r="F36" s="27"/>
      <c r="G36" s="27"/>
      <c r="H36" s="27"/>
      <c r="I36" s="28"/>
      <c r="J36" s="82">
        <f>UPPER(IF(OR(I37="a",I37="as"),E34,IF(OR(I37="b",I37="bs"),E38,)))</f>
      </c>
      <c r="K36" s="97"/>
      <c r="L36" s="73"/>
      <c r="M36" s="87"/>
      <c r="N36" s="33"/>
      <c r="O36" s="80"/>
      <c r="P36" s="73"/>
      <c r="Q36" s="21"/>
      <c r="R36" s="20"/>
    </row>
    <row r="37" spans="1:18" s="76" customFormat="1" ht="15" customHeight="1">
      <c r="A37" s="70"/>
      <c r="B37" s="26"/>
      <c r="C37" s="26"/>
      <c r="D37" s="31"/>
      <c r="E37" s="84"/>
      <c r="F37" s="32"/>
      <c r="G37" s="32"/>
      <c r="H37" s="32"/>
      <c r="I37" s="34"/>
      <c r="J37" s="85">
        <f>UPPER(IF(OR(I37="a",I37="as"),E35,IF(OR(I37="b",I37="bs"),E39,)))</f>
      </c>
      <c r="K37" s="98"/>
      <c r="L37" s="33"/>
      <c r="M37" s="87"/>
      <c r="N37" s="33"/>
      <c r="O37" s="80"/>
      <c r="P37" s="73"/>
      <c r="Q37" s="21"/>
      <c r="R37" s="20"/>
    </row>
    <row r="38" spans="1:18" s="76" customFormat="1" ht="14.25" customHeight="1">
      <c r="A38" s="70">
        <v>4</v>
      </c>
      <c r="B38" s="17">
        <f>IF($D38="","",VLOOKUP($D38,'[2]女雙60'!$A$7:$V$23,20))</f>
      </c>
      <c r="C38" s="17">
        <f>IF($D38="","",VLOOKUP($D38,'[2]女雙60'!$A$7:$V$23,21))</f>
      </c>
      <c r="D38" s="18"/>
      <c r="E38" s="19" t="s">
        <v>38</v>
      </c>
      <c r="F38" s="17">
        <f>IF($D38="","",VLOOKUP($D38,'[2]女雙60'!$A$7:$V$23,3))</f>
      </c>
      <c r="G38" s="37"/>
      <c r="H38" s="71">
        <f>IF($D38="","",VLOOKUP($D38,'[2]女雙60'!$A$7:$V$23,4))</f>
      </c>
      <c r="I38" s="99"/>
      <c r="J38" s="33"/>
      <c r="K38" s="80"/>
      <c r="L38" s="88"/>
      <c r="M38" s="97"/>
      <c r="N38" s="33"/>
      <c r="O38" s="80"/>
      <c r="P38" s="73"/>
      <c r="Q38" s="21"/>
      <c r="R38" s="20"/>
    </row>
    <row r="39" spans="1:18" s="76" customFormat="1" ht="14.25" customHeight="1">
      <c r="A39" s="70"/>
      <c r="B39" s="77"/>
      <c r="C39" s="77"/>
      <c r="D39" s="77"/>
      <c r="E39" s="19" t="s">
        <v>38</v>
      </c>
      <c r="F39" s="17">
        <f>IF($D38="","",VLOOKUP($D38,'[2]女雙60'!$A$7:$V$23,8))</f>
      </c>
      <c r="G39" s="37"/>
      <c r="H39" s="71">
        <f>IF($D38="","",VLOOKUP($D38,'[2]女雙60'!$A$7:$V$23,9))</f>
      </c>
      <c r="I39" s="78"/>
      <c r="J39" s="33"/>
      <c r="K39" s="80"/>
      <c r="L39" s="89"/>
      <c r="M39" s="100"/>
      <c r="N39" s="33"/>
      <c r="O39" s="80"/>
      <c r="P39" s="73"/>
      <c r="Q39" s="21"/>
      <c r="R39" s="20"/>
    </row>
    <row r="40" spans="1:18" s="76" customFormat="1" ht="18" customHeight="1">
      <c r="A40" s="70"/>
      <c r="B40" s="77"/>
      <c r="C40" s="77"/>
      <c r="D40" s="77"/>
      <c r="E40" s="81"/>
      <c r="F40" s="33"/>
      <c r="G40" s="32"/>
      <c r="H40" s="92"/>
      <c r="I40" s="93"/>
      <c r="J40" s="73"/>
      <c r="K40" s="74"/>
      <c r="L40" s="33"/>
      <c r="M40" s="101"/>
      <c r="N40" s="82">
        <f>UPPER(IF(OR(M41="a",M41="as"),L32,IF(OR(M41="b",M41="bs"),L48,)))</f>
      </c>
      <c r="O40" s="80"/>
      <c r="P40" s="73"/>
      <c r="Q40" s="21"/>
      <c r="R40" s="20"/>
    </row>
    <row r="41" spans="1:18" s="76" customFormat="1" ht="18" customHeight="1">
      <c r="A41" s="70"/>
      <c r="B41" s="26"/>
      <c r="C41" s="26"/>
      <c r="D41" s="26"/>
      <c r="E41" s="84"/>
      <c r="F41" s="73"/>
      <c r="G41" s="94"/>
      <c r="H41" s="95"/>
      <c r="I41" s="96"/>
      <c r="J41" s="73"/>
      <c r="K41" s="74"/>
      <c r="L41" s="208" t="s">
        <v>299</v>
      </c>
      <c r="M41" s="209"/>
      <c r="N41" s="85">
        <f>UPPER(IF(OR(M41="a",M41="as"),L33,IF(OR(M41="b",M41="bs"),L49,)))</f>
      </c>
      <c r="O41" s="86"/>
      <c r="P41" s="33"/>
      <c r="Q41" s="40"/>
      <c r="R41" s="20"/>
    </row>
    <row r="42" spans="1:18" s="76" customFormat="1" ht="14.25" customHeight="1">
      <c r="A42" s="70">
        <v>5</v>
      </c>
      <c r="B42" s="17"/>
      <c r="C42" s="17"/>
      <c r="D42" s="18">
        <v>4</v>
      </c>
      <c r="E42" s="19" t="str">
        <f>UPPER(IF($D42="","",VLOOKUP($D42,'[2]女雙60'!$A$7:$V$23,2)))</f>
        <v>謝素蕊</v>
      </c>
      <c r="F42" s="17"/>
      <c r="G42" s="37"/>
      <c r="H42" s="17" t="str">
        <f>IF($D42="","",VLOOKUP($D42,'[2]女雙60'!$A$7:$V$23,3))</f>
        <v>台中市</v>
      </c>
      <c r="I42" s="72"/>
      <c r="J42" s="73"/>
      <c r="K42" s="74"/>
      <c r="L42" s="208"/>
      <c r="M42" s="209"/>
      <c r="N42" s="73"/>
      <c r="O42" s="80"/>
      <c r="P42" s="33"/>
      <c r="Q42" s="40"/>
      <c r="R42" s="20"/>
    </row>
    <row r="43" spans="1:18" s="76" customFormat="1" ht="14.25" customHeight="1">
      <c r="A43" s="70"/>
      <c r="B43" s="77"/>
      <c r="C43" s="77"/>
      <c r="D43" s="77"/>
      <c r="E43" s="19" t="str">
        <f>UPPER(IF($D42="","",VLOOKUP($D42,'[2]女雙60'!$A$7:$V$23,7)))</f>
        <v>陳麗玉</v>
      </c>
      <c r="F43" s="17"/>
      <c r="G43" s="37"/>
      <c r="H43" s="17" t="str">
        <f>IF($D42="","",VLOOKUP($D42,'[2]女雙60'!$A$7:$V$23,8))</f>
        <v>台中市</v>
      </c>
      <c r="I43" s="78"/>
      <c r="J43" s="79">
        <f>IF(I43="a",E42,IF(I43="b",E44,""))</f>
      </c>
      <c r="K43" s="80"/>
      <c r="L43" s="73"/>
      <c r="M43" s="87"/>
      <c r="N43" s="73"/>
      <c r="O43" s="80"/>
      <c r="P43" s="33"/>
      <c r="Q43" s="40"/>
      <c r="R43" s="20"/>
    </row>
    <row r="44" spans="1:18" s="76" customFormat="1" ht="15" customHeight="1">
      <c r="A44" s="70"/>
      <c r="B44" s="77"/>
      <c r="C44" s="77"/>
      <c r="D44" s="77"/>
      <c r="E44" s="210" t="s">
        <v>305</v>
      </c>
      <c r="F44" s="210"/>
      <c r="G44" s="210"/>
      <c r="H44" s="210"/>
      <c r="I44" s="28"/>
      <c r="J44" s="82">
        <f>UPPER(IF(OR(I45="a",I45="as"),E42,IF(OR(I45="b",I45="bs"),E46,)))</f>
      </c>
      <c r="K44" s="83"/>
      <c r="L44" s="73"/>
      <c r="M44" s="87"/>
      <c r="N44" s="73"/>
      <c r="O44" s="80"/>
      <c r="P44" s="33"/>
      <c r="Q44" s="40"/>
      <c r="R44" s="20"/>
    </row>
    <row r="45" spans="1:18" s="76" customFormat="1" ht="15" customHeight="1">
      <c r="A45" s="70"/>
      <c r="B45" s="26"/>
      <c r="C45" s="26"/>
      <c r="D45" s="26"/>
      <c r="E45" s="208"/>
      <c r="F45" s="208"/>
      <c r="G45" s="208"/>
      <c r="H45" s="208"/>
      <c r="I45" s="34"/>
      <c r="J45" s="85">
        <f>UPPER(IF(OR(I45="a",I45="as"),E43,IF(OR(I45="b",I45="bs"),E47,)))</f>
      </c>
      <c r="K45" s="86"/>
      <c r="L45" s="33"/>
      <c r="M45" s="87"/>
      <c r="N45" s="73"/>
      <c r="O45" s="80"/>
      <c r="P45" s="33"/>
      <c r="Q45" s="40"/>
      <c r="R45" s="20"/>
    </row>
    <row r="46" spans="1:18" s="76" customFormat="1" ht="14.25" customHeight="1">
      <c r="A46" s="70">
        <v>6</v>
      </c>
      <c r="B46" s="17"/>
      <c r="C46" s="17"/>
      <c r="D46" s="18">
        <v>5</v>
      </c>
      <c r="E46" s="19" t="str">
        <f>UPPER(IF($D46="","",VLOOKUP($D46,'[2]女雙60'!$A$7:$V$23,2)))</f>
        <v>劉桂梅</v>
      </c>
      <c r="F46" s="17"/>
      <c r="G46" s="37"/>
      <c r="H46" s="17" t="str">
        <f>IF($D46="","",VLOOKUP($D46,'[2]女雙60'!$A$7:$V$23,3))</f>
        <v>新北市</v>
      </c>
      <c r="I46" s="99"/>
      <c r="J46" s="33"/>
      <c r="K46" s="87"/>
      <c r="L46" s="88"/>
      <c r="M46" s="97"/>
      <c r="N46" s="73"/>
      <c r="O46" s="80"/>
      <c r="P46" s="33"/>
      <c r="Q46" s="40"/>
      <c r="R46" s="20"/>
    </row>
    <row r="47" spans="1:18" s="76" customFormat="1" ht="14.25" customHeight="1">
      <c r="A47" s="70"/>
      <c r="B47" s="77"/>
      <c r="C47" s="77"/>
      <c r="D47" s="77"/>
      <c r="E47" s="19" t="str">
        <f>UPPER(IF($D46="","",VLOOKUP($D46,'[2]女雙60'!$A$7:$V$23,7)))</f>
        <v>賴月琴</v>
      </c>
      <c r="F47" s="17"/>
      <c r="G47" s="37"/>
      <c r="H47" s="17" t="str">
        <f>IF($D46="","",VLOOKUP($D46,'[2]女雙60'!$A$7:$V$23,8))</f>
        <v>新北市</v>
      </c>
      <c r="I47" s="78"/>
      <c r="J47" s="33"/>
      <c r="K47" s="87"/>
      <c r="L47" s="89"/>
      <c r="M47" s="100"/>
      <c r="N47" s="73"/>
      <c r="O47" s="80"/>
      <c r="P47" s="33"/>
      <c r="Q47" s="40"/>
      <c r="R47" s="20"/>
    </row>
    <row r="48" spans="1:18" s="76" customFormat="1" ht="18" customHeight="1">
      <c r="A48" s="70"/>
      <c r="B48" s="77"/>
      <c r="C48" s="77"/>
      <c r="D48" s="91"/>
      <c r="E48" s="81"/>
      <c r="F48" s="33"/>
      <c r="G48" s="32"/>
      <c r="H48" s="92"/>
      <c r="I48" s="93"/>
      <c r="J48" s="208" t="s">
        <v>298</v>
      </c>
      <c r="K48" s="209"/>
      <c r="L48" s="82">
        <f>UPPER(IF(OR(K49="a",K49="as"),J44,IF(OR(K49="b",K49="bs"),J52,)))</f>
      </c>
      <c r="M48" s="87"/>
      <c r="N48" s="73"/>
      <c r="O48" s="80"/>
      <c r="P48" s="33"/>
      <c r="Q48" s="40"/>
      <c r="R48" s="20"/>
    </row>
    <row r="49" spans="1:18" s="76" customFormat="1" ht="18" customHeight="1">
      <c r="A49" s="70"/>
      <c r="B49" s="26"/>
      <c r="C49" s="26"/>
      <c r="D49" s="31"/>
      <c r="E49" s="84"/>
      <c r="F49" s="73"/>
      <c r="G49" s="94"/>
      <c r="H49" s="95"/>
      <c r="I49" s="96"/>
      <c r="J49" s="208"/>
      <c r="K49" s="209"/>
      <c r="L49" s="85">
        <f>UPPER(IF(OR(K49="a",K49="as"),J45,IF(OR(K49="b",K49="bs"),J53,)))</f>
      </c>
      <c r="M49" s="98"/>
      <c r="N49" s="33"/>
      <c r="O49" s="80"/>
      <c r="P49" s="33"/>
      <c r="Q49" s="40"/>
      <c r="R49" s="20"/>
    </row>
    <row r="50" spans="1:18" s="76" customFormat="1" ht="14.25" customHeight="1">
      <c r="A50" s="70">
        <v>7</v>
      </c>
      <c r="B50" s="17">
        <f>IF($D50="","",VLOOKUP($D50,'[2]女雙60'!$A$7:$V$23,20))</f>
      </c>
      <c r="C50" s="17">
        <f>IF($D50="","",VLOOKUP($D50,'[2]女雙60'!$A$7:$V$23,21))</f>
      </c>
      <c r="D50" s="18"/>
      <c r="E50" s="19" t="s">
        <v>38</v>
      </c>
      <c r="F50" s="17">
        <f>IF($D50="","",VLOOKUP($D50,'[2]女雙60'!$A$7:$V$23,3))</f>
      </c>
      <c r="G50" s="37"/>
      <c r="H50" s="71">
        <f>IF($D50="","",VLOOKUP($D50,'[2]女雙60'!$A$7:$V$23,4))</f>
      </c>
      <c r="I50" s="72"/>
      <c r="J50" s="208"/>
      <c r="K50" s="209"/>
      <c r="L50" s="73"/>
      <c r="M50" s="102"/>
      <c r="N50" s="88"/>
      <c r="O50" s="80"/>
      <c r="P50" s="33"/>
      <c r="Q50" s="40"/>
      <c r="R50" s="20"/>
    </row>
    <row r="51" spans="1:18" s="76" customFormat="1" ht="14.25" customHeight="1">
      <c r="A51" s="70"/>
      <c r="B51" s="77"/>
      <c r="C51" s="77"/>
      <c r="D51" s="77"/>
      <c r="E51" s="19" t="s">
        <v>38</v>
      </c>
      <c r="F51" s="17">
        <f>IF($D50="","",VLOOKUP($D50,'[2]女雙60'!$A$7:$V$23,8))</f>
      </c>
      <c r="G51" s="37"/>
      <c r="H51" s="71">
        <f>IF($D50="","",VLOOKUP($D50,'[2]女雙60'!$A$7:$V$23,9))</f>
      </c>
      <c r="I51" s="78"/>
      <c r="J51" s="208"/>
      <c r="K51" s="209"/>
      <c r="L51" s="73"/>
      <c r="M51" s="80"/>
      <c r="N51" s="33"/>
      <c r="O51" s="80"/>
      <c r="P51" s="33"/>
      <c r="Q51" s="40"/>
      <c r="R51" s="20"/>
    </row>
    <row r="52" spans="1:18" s="76" customFormat="1" ht="15" customHeight="1">
      <c r="A52" s="70"/>
      <c r="B52" s="77"/>
      <c r="C52" s="77"/>
      <c r="D52" s="91"/>
      <c r="E52" s="81"/>
      <c r="F52" s="27"/>
      <c r="G52" s="27"/>
      <c r="H52" s="27"/>
      <c r="I52" s="28"/>
      <c r="J52" s="82">
        <f>UPPER(IF(OR(I53="a",I53="as"),E50,IF(OR(I53="b",I53="bs"),E54,)))</f>
      </c>
      <c r="K52" s="97"/>
      <c r="L52" s="73"/>
      <c r="M52" s="80"/>
      <c r="N52" s="33"/>
      <c r="O52" s="80"/>
      <c r="P52" s="33"/>
      <c r="Q52" s="40"/>
      <c r="R52" s="20"/>
    </row>
    <row r="53" spans="1:18" s="76" customFormat="1" ht="15" customHeight="1">
      <c r="A53" s="70"/>
      <c r="B53" s="26"/>
      <c r="C53" s="26"/>
      <c r="D53" s="31"/>
      <c r="E53" s="84"/>
      <c r="F53" s="32"/>
      <c r="G53" s="32"/>
      <c r="H53" s="32"/>
      <c r="I53" s="34"/>
      <c r="J53" s="85">
        <f>UPPER(IF(OR(I53="a",I53="as"),E51,IF(OR(I53="b",I53="bs"),E55,)))</f>
      </c>
      <c r="K53" s="98"/>
      <c r="L53" s="33"/>
      <c r="M53" s="80"/>
      <c r="N53" s="33"/>
      <c r="O53" s="80"/>
      <c r="P53" s="33"/>
      <c r="Q53" s="40"/>
      <c r="R53" s="20"/>
    </row>
    <row r="54" spans="1:18" s="76" customFormat="1" ht="14.25" customHeight="1">
      <c r="A54" s="70">
        <v>8</v>
      </c>
      <c r="B54" s="17">
        <v>2</v>
      </c>
      <c r="C54" s="17">
        <v>2</v>
      </c>
      <c r="D54" s="18">
        <v>2</v>
      </c>
      <c r="E54" s="19" t="str">
        <f>UPPER(IF($D54="","",VLOOKUP($D54,'[2]女雙60'!$A$7:$V$23,2)))</f>
        <v>李淑娥</v>
      </c>
      <c r="F54" s="17"/>
      <c r="G54" s="37"/>
      <c r="H54" s="17" t="str">
        <f>IF($D54="","",VLOOKUP($D54,'[2]女雙60'!$A$7:$V$23,3))</f>
        <v>台北市</v>
      </c>
      <c r="I54" s="99"/>
      <c r="J54" s="33"/>
      <c r="K54" s="80"/>
      <c r="L54" s="88"/>
      <c r="M54" s="83"/>
      <c r="N54" s="33"/>
      <c r="O54" s="80"/>
      <c r="P54" s="33"/>
      <c r="Q54" s="40"/>
      <c r="R54" s="20"/>
    </row>
    <row r="55" spans="1:18" s="76" customFormat="1" ht="14.25" customHeight="1">
      <c r="A55" s="70"/>
      <c r="B55" s="77"/>
      <c r="C55" s="77"/>
      <c r="D55" s="77"/>
      <c r="E55" s="19" t="str">
        <f>UPPER(IF($D54="","",VLOOKUP($D54,'[2]女雙60'!$A$7:$V$23,7)))</f>
        <v>林春美</v>
      </c>
      <c r="F55" s="17"/>
      <c r="G55" s="37"/>
      <c r="H55" s="17" t="str">
        <f>IF($D54="","",VLOOKUP($D54,'[2]女雙60'!$A$7:$V$23,8))</f>
        <v>新北市</v>
      </c>
      <c r="I55" s="78"/>
      <c r="J55" s="33"/>
      <c r="K55" s="80"/>
      <c r="L55" s="89"/>
      <c r="M55" s="90"/>
      <c r="N55" s="33"/>
      <c r="O55" s="80"/>
      <c r="P55" s="33"/>
      <c r="Q55" s="40"/>
      <c r="R55" s="20"/>
    </row>
  </sheetData>
  <sheetProtection/>
  <mergeCells count="11">
    <mergeCell ref="E44:H45"/>
    <mergeCell ref="L41:M42"/>
    <mergeCell ref="J12:K15"/>
    <mergeCell ref="J48:K51"/>
    <mergeCell ref="J32:K35"/>
    <mergeCell ref="P2:Q2"/>
    <mergeCell ref="P3:Q3"/>
    <mergeCell ref="P22:Q22"/>
    <mergeCell ref="P23:Q23"/>
    <mergeCell ref="E16:H17"/>
    <mergeCell ref="E8:H9"/>
  </mergeCells>
  <conditionalFormatting sqref="B6 B10 B14 B18">
    <cfRule type="cellIs" priority="34" dxfId="348" operator="equal" stopIfTrue="1">
      <formula>"DA"</formula>
    </cfRule>
  </conditionalFormatting>
  <conditionalFormatting sqref="L12 J8 J16">
    <cfRule type="expression" priority="32" dxfId="349" stopIfTrue="1">
      <formula>I9="as"</formula>
    </cfRule>
    <cfRule type="expression" priority="33" dxfId="349" stopIfTrue="1">
      <formula>I9="bs"</formula>
    </cfRule>
  </conditionalFormatting>
  <conditionalFormatting sqref="L13 J9 J17">
    <cfRule type="expression" priority="30" dxfId="349" stopIfTrue="1">
      <formula>I9="as"</formula>
    </cfRule>
    <cfRule type="expression" priority="31" dxfId="349" stopIfTrue="1">
      <formula>I9="bs"</formula>
    </cfRule>
  </conditionalFormatting>
  <conditionalFormatting sqref="E6 E10 E14 E18">
    <cfRule type="cellIs" priority="29" dxfId="350" operator="equal" stopIfTrue="1">
      <formula>"Bye"</formula>
    </cfRule>
  </conditionalFormatting>
  <conditionalFormatting sqref="D6 D10 D14 D18">
    <cfRule type="cellIs" priority="28" dxfId="351" operator="lessThan" stopIfTrue="1">
      <formula>5</formula>
    </cfRule>
  </conditionalFormatting>
  <conditionalFormatting sqref="B26 B30 B34 B38 B42 B46 B50 B54">
    <cfRule type="cellIs" priority="27" dxfId="348" operator="equal" stopIfTrue="1">
      <formula>"DA"</formula>
    </cfRule>
  </conditionalFormatting>
  <conditionalFormatting sqref="L32 L48 N40 J28 J36 J44 J52">
    <cfRule type="expression" priority="25" dxfId="349" stopIfTrue="1">
      <formula>I29="as"</formula>
    </cfRule>
    <cfRule type="expression" priority="26" dxfId="349" stopIfTrue="1">
      <formula>I29="bs"</formula>
    </cfRule>
  </conditionalFormatting>
  <conditionalFormatting sqref="L33 L49 N41 J29 J37 J45 J53">
    <cfRule type="expression" priority="23" dxfId="349" stopIfTrue="1">
      <formula>I29="as"</formula>
    </cfRule>
    <cfRule type="expression" priority="24" dxfId="349" stopIfTrue="1">
      <formula>I29="bs"</formula>
    </cfRule>
  </conditionalFormatting>
  <conditionalFormatting sqref="E26 E30 E34 E42 E46 E54 E50 E38">
    <cfRule type="cellIs" priority="22" dxfId="350" operator="equal" stopIfTrue="1">
      <formula>"Bye"</formula>
    </cfRule>
  </conditionalFormatting>
  <conditionalFormatting sqref="D26 D30 D34 D38 D42 D46 D50 D54">
    <cfRule type="cellIs" priority="21" dxfId="351" operator="lessThan" stopIfTrue="1">
      <formula>5</formula>
    </cfRule>
  </conditionalFormatting>
  <conditionalFormatting sqref="L41">
    <cfRule type="expression" priority="18" dxfId="352" stopIfTrue="1">
      <formula>AND(#REF!="CU",L41="Umpire")</formula>
    </cfRule>
    <cfRule type="expression" priority="19" dxfId="353" stopIfTrue="1">
      <formula>AND(#REF!="CU",L41&lt;&gt;"Umpire",M41&lt;&gt;"")</formula>
    </cfRule>
    <cfRule type="expression" priority="20" dxfId="354" stopIfTrue="1">
      <formula>AND(#REF!="CU",L41&lt;&gt;"Umpire")</formula>
    </cfRule>
  </conditionalFormatting>
  <conditionalFormatting sqref="B6 B10 B14 B18">
    <cfRule type="cellIs" priority="17" dxfId="348" operator="equal" stopIfTrue="1">
      <formula>"DA"</formula>
    </cfRule>
  </conditionalFormatting>
  <conditionalFormatting sqref="L12 J8 J16">
    <cfRule type="expression" priority="15" dxfId="349" stopIfTrue="1">
      <formula>I9="as"</formula>
    </cfRule>
    <cfRule type="expression" priority="16" dxfId="349" stopIfTrue="1">
      <formula>I9="bs"</formula>
    </cfRule>
  </conditionalFormatting>
  <conditionalFormatting sqref="L13 J9 J17">
    <cfRule type="expression" priority="13" dxfId="349" stopIfTrue="1">
      <formula>I9="as"</formula>
    </cfRule>
    <cfRule type="expression" priority="14" dxfId="349" stopIfTrue="1">
      <formula>I9="bs"</formula>
    </cfRule>
  </conditionalFormatting>
  <conditionalFormatting sqref="E6 E10 E14 E18">
    <cfRule type="cellIs" priority="12" dxfId="350" operator="equal" stopIfTrue="1">
      <formula>"Bye"</formula>
    </cfRule>
  </conditionalFormatting>
  <conditionalFormatting sqref="D6 D10 D14 D18">
    <cfRule type="cellIs" priority="11" dxfId="351" operator="lessThan" stopIfTrue="1">
      <formula>5</formula>
    </cfRule>
  </conditionalFormatting>
  <conditionalFormatting sqref="B26 B30 B34 B38 B42 B46 B50 B54">
    <cfRule type="cellIs" priority="10" dxfId="348" operator="equal" stopIfTrue="1">
      <formula>"DA"</formula>
    </cfRule>
  </conditionalFormatting>
  <conditionalFormatting sqref="L32 L48 N40 J28 J36 J44 J52">
    <cfRule type="expression" priority="8" dxfId="349" stopIfTrue="1">
      <formula>I29="as"</formula>
    </cfRule>
    <cfRule type="expression" priority="9" dxfId="349" stopIfTrue="1">
      <formula>I29="bs"</formula>
    </cfRule>
  </conditionalFormatting>
  <conditionalFormatting sqref="L33 L49 N41 J29 J37 J45 J53">
    <cfRule type="expression" priority="6" dxfId="349" stopIfTrue="1">
      <formula>I29="as"</formula>
    </cfRule>
    <cfRule type="expression" priority="7" dxfId="349" stopIfTrue="1">
      <formula>I29="bs"</formula>
    </cfRule>
  </conditionalFormatting>
  <conditionalFormatting sqref="E26 E30 E34 E42 E46 E54 E50 E38">
    <cfRule type="cellIs" priority="5" dxfId="350" operator="equal" stopIfTrue="1">
      <formula>"Bye"</formula>
    </cfRule>
  </conditionalFormatting>
  <conditionalFormatting sqref="D26 D30 D34 D38 D42 D46 D50 D54">
    <cfRule type="cellIs" priority="4" dxfId="351" operator="lessThan" stopIfTrue="1">
      <formula>5</formula>
    </cfRule>
  </conditionalFormatting>
  <conditionalFormatting sqref="L41">
    <cfRule type="expression" priority="1" dxfId="352" stopIfTrue="1">
      <formula>AND(#REF!="CU",L41="Umpire")</formula>
    </cfRule>
    <cfRule type="expression" priority="2" dxfId="353" stopIfTrue="1">
      <formula>AND(#REF!="CU",L41&lt;&gt;"Umpire",M41&lt;&gt;"")</formula>
    </cfRule>
    <cfRule type="expression" priority="3" dxfId="354" stopIfTrue="1">
      <formula>AND(#REF!="CU",L41&lt;&gt;"Umpire")</formula>
    </cfRule>
  </conditionalFormatting>
  <dataValidations count="1">
    <dataValidation type="list" allowBlank="1" showInputMessage="1" sqref="J12 F28 L41 J32 J48 F36 F52">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T132"/>
  <sheetViews>
    <sheetView showGridLines="0" zoomScalePageLayoutView="0" workbookViewId="0" topLeftCell="A121">
      <selection activeCell="E24" sqref="E24:H25"/>
    </sheetView>
  </sheetViews>
  <sheetFormatPr defaultColWidth="9.00390625" defaultRowHeight="15.75"/>
  <cols>
    <col min="1" max="1" width="2.875" style="48" customWidth="1"/>
    <col min="2" max="3" width="2.625" style="48" customWidth="1"/>
    <col min="4" max="4" width="0.5" style="48" customWidth="1"/>
    <col min="5" max="5" width="9.375" style="49" customWidth="1"/>
    <col min="6" max="7" width="3.625" style="48" customWidth="1"/>
    <col min="8" max="8" width="4.875" style="136" customWidth="1"/>
    <col min="9" max="9" width="0.5" style="50" customWidth="1"/>
    <col min="10" max="10" width="7.375" style="137" customWidth="1"/>
    <col min="11" max="11" width="7.375" style="138" customWidth="1"/>
    <col min="12" max="12" width="7.375" style="137" customWidth="1"/>
    <col min="13" max="13" width="7.375" style="139" customWidth="1"/>
    <col min="14" max="14" width="7.375" style="137" customWidth="1"/>
    <col min="15" max="15" width="7.375" style="138" customWidth="1"/>
    <col min="16" max="16" width="7.375" style="137" customWidth="1"/>
    <col min="17" max="17" width="7.375" style="139" customWidth="1"/>
    <col min="18" max="18" width="9.00390625" style="48" customWidth="1"/>
    <col min="19" max="19" width="7.625" style="48" customWidth="1"/>
    <col min="20" max="20" width="7.75390625" style="48" hidden="1" customWidth="1"/>
    <col min="21" max="21" width="5.00390625" style="48" customWidth="1"/>
    <col min="22" max="16384" width="9.00390625" style="48" customWidth="1"/>
  </cols>
  <sheetData>
    <row r="1" spans="1:16" s="1" customFormat="1" ht="18" customHeight="1">
      <c r="A1" s="212" t="s">
        <v>63</v>
      </c>
      <c r="B1" s="212"/>
      <c r="C1" s="212"/>
      <c r="D1" s="212"/>
      <c r="E1" s="212"/>
      <c r="F1" s="212"/>
      <c r="G1" s="212"/>
      <c r="H1" s="212"/>
      <c r="I1" s="212"/>
      <c r="J1" s="212"/>
      <c r="K1" s="212"/>
      <c r="L1" s="212"/>
      <c r="M1" s="212"/>
      <c r="N1" s="212"/>
      <c r="O1" s="212"/>
      <c r="P1" s="212"/>
    </row>
    <row r="2" spans="1:17" s="6" customFormat="1" ht="9.75" customHeight="1">
      <c r="A2" s="2" t="s">
        <v>0</v>
      </c>
      <c r="B2" s="2"/>
      <c r="C2" s="2"/>
      <c r="D2" s="2"/>
      <c r="E2" s="184"/>
      <c r="F2" s="2" t="s">
        <v>1</v>
      </c>
      <c r="G2" s="2"/>
      <c r="H2" s="52"/>
      <c r="I2" s="2"/>
      <c r="J2" s="4"/>
      <c r="K2" s="2"/>
      <c r="L2" s="4"/>
      <c r="M2" s="2"/>
      <c r="N2" s="5"/>
      <c r="O2" s="3"/>
      <c r="P2" s="213" t="s">
        <v>2</v>
      </c>
      <c r="Q2" s="213"/>
    </row>
    <row r="3" spans="1:17" s="12" customFormat="1" ht="11.25" customHeight="1" thickBot="1">
      <c r="A3" s="7" t="s">
        <v>3</v>
      </c>
      <c r="B3" s="7"/>
      <c r="C3" s="7"/>
      <c r="D3" s="7"/>
      <c r="E3" s="183"/>
      <c r="F3" s="8" t="s">
        <v>4</v>
      </c>
      <c r="G3" s="8"/>
      <c r="H3" s="53"/>
      <c r="I3" s="9"/>
      <c r="J3" s="10"/>
      <c r="K3" s="11"/>
      <c r="L3" s="10"/>
      <c r="M3" s="8"/>
      <c r="N3" s="10"/>
      <c r="O3" s="8"/>
      <c r="P3" s="214" t="s">
        <v>62</v>
      </c>
      <c r="Q3" s="214"/>
    </row>
    <row r="4" spans="1:17" s="15" customFormat="1" ht="9.75">
      <c r="A4" s="54"/>
      <c r="B4" s="55" t="s">
        <v>61</v>
      </c>
      <c r="C4" s="56" t="s">
        <v>60</v>
      </c>
      <c r="D4" s="55"/>
      <c r="E4" s="57" t="s">
        <v>59</v>
      </c>
      <c r="F4" s="57"/>
      <c r="G4" s="58"/>
      <c r="H4" s="14" t="s">
        <v>58</v>
      </c>
      <c r="I4" s="59"/>
      <c r="J4" s="56" t="s">
        <v>57</v>
      </c>
      <c r="K4" s="60"/>
      <c r="L4" s="56" t="s">
        <v>56</v>
      </c>
      <c r="M4" s="60"/>
      <c r="N4" s="56" t="s">
        <v>55</v>
      </c>
      <c r="O4" s="60"/>
      <c r="P4" s="56"/>
      <c r="Q4" s="61"/>
    </row>
    <row r="5" spans="1:17" s="15" customFormat="1" ht="8.25" customHeight="1" thickBot="1">
      <c r="A5" s="62"/>
      <c r="B5" s="63"/>
      <c r="C5" s="16"/>
      <c r="D5" s="63"/>
      <c r="E5" s="182"/>
      <c r="F5" s="64"/>
      <c r="G5" s="65"/>
      <c r="H5" s="66"/>
      <c r="I5" s="67"/>
      <c r="J5" s="16"/>
      <c r="K5" s="68"/>
      <c r="L5" s="16"/>
      <c r="M5" s="68"/>
      <c r="N5" s="16"/>
      <c r="O5" s="68"/>
      <c r="P5" s="16"/>
      <c r="Q5" s="69"/>
    </row>
    <row r="6" spans="1:20" s="76" customFormat="1" ht="13.5" customHeight="1">
      <c r="A6" s="70">
        <v>1</v>
      </c>
      <c r="B6" s="17">
        <v>1</v>
      </c>
      <c r="C6" s="17">
        <v>2</v>
      </c>
      <c r="D6" s="18">
        <v>1</v>
      </c>
      <c r="E6" s="19" t="str">
        <f>UPPER(IF($D6="","",VLOOKUP($D6,'[7]男雙40'!$A$7:$V$39,2)))</f>
        <v>謝憲宜</v>
      </c>
      <c r="F6" s="17"/>
      <c r="G6" s="37"/>
      <c r="H6" s="17" t="str">
        <f>IF($D6="","",VLOOKUP($D6,'[7]男雙40'!$A$7:$V$39,3))</f>
        <v>雲林縣</v>
      </c>
      <c r="I6" s="72"/>
      <c r="J6" s="73"/>
      <c r="K6" s="74"/>
      <c r="L6" s="73"/>
      <c r="M6" s="20" t="s">
        <v>247</v>
      </c>
      <c r="N6" s="73"/>
      <c r="O6" s="74"/>
      <c r="P6" s="73"/>
      <c r="Q6" s="75"/>
      <c r="R6" s="20"/>
      <c r="T6" s="25" t="e">
        <f>#REF!</f>
        <v>#REF!</v>
      </c>
    </row>
    <row r="7" spans="1:20" s="76" customFormat="1" ht="13.5" customHeight="1">
      <c r="A7" s="70"/>
      <c r="B7" s="77"/>
      <c r="C7" s="77"/>
      <c r="D7" s="77"/>
      <c r="E7" s="19" t="str">
        <f>UPPER(IF($D6="","",VLOOKUP($D6,'[7]男雙40'!$A$7:$V$39,7)))</f>
        <v>陳銘曲</v>
      </c>
      <c r="F7" s="17"/>
      <c r="G7" s="37"/>
      <c r="H7" s="17" t="str">
        <f>IF($D6="","",VLOOKUP($D6,'[7]男雙40'!$A$7:$V$39,8))</f>
        <v>雲林縣</v>
      </c>
      <c r="I7" s="78"/>
      <c r="J7" s="79">
        <f>IF(I7="a",E6,IF(I7="b",E8,""))</f>
      </c>
      <c r="K7" s="80"/>
      <c r="L7" s="73"/>
      <c r="M7" s="74"/>
      <c r="N7" s="73"/>
      <c r="O7" s="74"/>
      <c r="P7" s="73"/>
      <c r="Q7" s="21"/>
      <c r="R7" s="20"/>
      <c r="T7" s="29" t="e">
        <f>#REF!</f>
        <v>#REF!</v>
      </c>
    </row>
    <row r="8" spans="1:20" s="76" customFormat="1" ht="10.5" customHeight="1">
      <c r="A8" s="70"/>
      <c r="B8" s="77"/>
      <c r="C8" s="77"/>
      <c r="D8" s="77"/>
      <c r="E8" s="81"/>
      <c r="F8" s="27"/>
      <c r="G8" s="27"/>
      <c r="H8" s="27"/>
      <c r="I8" s="28"/>
      <c r="J8" s="82">
        <f>UPPER(IF(OR(I9="a",I9="as"),E6,IF(OR(I9="b",I9="bs"),E10,)))</f>
      </c>
      <c r="K8" s="83"/>
      <c r="L8" s="73"/>
      <c r="M8" s="74"/>
      <c r="N8" s="73"/>
      <c r="O8" s="74"/>
      <c r="P8" s="73"/>
      <c r="Q8" s="21"/>
      <c r="R8" s="20"/>
      <c r="T8" s="29" t="e">
        <f>#REF!</f>
        <v>#REF!</v>
      </c>
    </row>
    <row r="9" spans="1:20" s="76" customFormat="1" ht="10.5" customHeight="1">
      <c r="A9" s="70"/>
      <c r="B9" s="26"/>
      <c r="C9" s="26"/>
      <c r="D9" s="26"/>
      <c r="E9" s="84"/>
      <c r="F9" s="32"/>
      <c r="G9" s="32"/>
      <c r="H9" s="32"/>
      <c r="I9" s="34"/>
      <c r="J9" s="85">
        <f>UPPER(IF(OR(I9="a",I9="as"),E7,IF(OR(I9="b",I9="bs"),E11,)))</f>
      </c>
      <c r="K9" s="86"/>
      <c r="L9" s="33"/>
      <c r="M9" s="80"/>
      <c r="N9" s="73"/>
      <c r="O9" s="74"/>
      <c r="P9" s="73"/>
      <c r="Q9" s="21"/>
      <c r="R9" s="20"/>
      <c r="T9" s="29" t="e">
        <f>#REF!</f>
        <v>#REF!</v>
      </c>
    </row>
    <row r="10" spans="1:20" s="76" customFormat="1" ht="13.5" customHeight="1">
      <c r="A10" s="70">
        <v>2</v>
      </c>
      <c r="B10" s="17">
        <f>IF($D10="","",VLOOKUP($D10,'[7]男雙40'!$A$7:$V$39,20))</f>
      </c>
      <c r="C10" s="17">
        <f>IF($D10="","",VLOOKUP($D10,'[7]男雙40'!$A$7:$V$39,21))</f>
      </c>
      <c r="D10" s="18"/>
      <c r="E10" s="19" t="s">
        <v>51</v>
      </c>
      <c r="F10" s="37"/>
      <c r="G10" s="37"/>
      <c r="H10" s="37"/>
      <c r="I10" s="38"/>
      <c r="J10" s="33"/>
      <c r="K10" s="87"/>
      <c r="L10" s="88"/>
      <c r="M10" s="83"/>
      <c r="N10" s="73"/>
      <c r="O10" s="74"/>
      <c r="P10" s="73"/>
      <c r="Q10" s="21"/>
      <c r="R10" s="20"/>
      <c r="T10" s="29" t="e">
        <f>#REF!</f>
        <v>#REF!</v>
      </c>
    </row>
    <row r="11" spans="1:20" s="76" customFormat="1" ht="13.5" customHeight="1">
      <c r="A11" s="70"/>
      <c r="B11" s="77"/>
      <c r="C11" s="77"/>
      <c r="D11" s="77"/>
      <c r="E11" s="19" t="s">
        <v>51</v>
      </c>
      <c r="F11" s="17">
        <f>IF($D10="","",VLOOKUP($D10,'[7]男雙40'!$A$7:$V$39,8))</f>
      </c>
      <c r="G11" s="37"/>
      <c r="H11" s="71">
        <f>IF($D10="","",VLOOKUP($D10,'[7]男雙40'!$A$7:$V$39,9))</f>
      </c>
      <c r="I11" s="78"/>
      <c r="J11" s="33"/>
      <c r="K11" s="87"/>
      <c r="L11" s="89"/>
      <c r="M11" s="90"/>
      <c r="N11" s="73"/>
      <c r="O11" s="74"/>
      <c r="P11" s="73"/>
      <c r="Q11" s="21"/>
      <c r="R11" s="20"/>
      <c r="T11" s="29" t="e">
        <f>#REF!</f>
        <v>#REF!</v>
      </c>
    </row>
    <row r="12" spans="1:20" s="76" customFormat="1" ht="10.5" customHeight="1">
      <c r="A12" s="70"/>
      <c r="B12" s="77"/>
      <c r="C12" s="77"/>
      <c r="D12" s="91"/>
      <c r="E12" s="81"/>
      <c r="F12" s="33"/>
      <c r="G12" s="32"/>
      <c r="H12" s="92"/>
      <c r="I12" s="93"/>
      <c r="J12" s="208" t="s">
        <v>102</v>
      </c>
      <c r="K12" s="209"/>
      <c r="L12" s="82">
        <f>UPPER(IF(OR(K13="a",K13="as"),J8,IF(OR(K13="b",K13="bs"),J16,)))</f>
      </c>
      <c r="M12" s="80"/>
      <c r="N12" s="73"/>
      <c r="O12" s="74"/>
      <c r="P12" s="73"/>
      <c r="Q12" s="21"/>
      <c r="R12" s="20"/>
      <c r="T12" s="29" t="e">
        <f>#REF!</f>
        <v>#REF!</v>
      </c>
    </row>
    <row r="13" spans="1:20" s="76" customFormat="1" ht="10.5" customHeight="1">
      <c r="A13" s="70"/>
      <c r="B13" s="26"/>
      <c r="C13" s="26"/>
      <c r="D13" s="31"/>
      <c r="E13" s="84"/>
      <c r="F13" s="73"/>
      <c r="G13" s="94"/>
      <c r="H13" s="95"/>
      <c r="I13" s="96"/>
      <c r="J13" s="208"/>
      <c r="K13" s="209"/>
      <c r="L13" s="85">
        <f>UPPER(IF(OR(K13="a",K13="as"),J9,IF(OR(K13="b",K13="bs"),J17,)))</f>
      </c>
      <c r="M13" s="86"/>
      <c r="N13" s="33"/>
      <c r="O13" s="80"/>
      <c r="P13" s="73"/>
      <c r="Q13" s="21"/>
      <c r="R13" s="20"/>
      <c r="T13" s="29" t="e">
        <f>#REF!</f>
        <v>#REF!</v>
      </c>
    </row>
    <row r="14" spans="1:20" s="76" customFormat="1" ht="13.5" customHeight="1">
      <c r="A14" s="70">
        <v>3</v>
      </c>
      <c r="B14" s="17"/>
      <c r="C14" s="17"/>
      <c r="D14" s="18">
        <v>21</v>
      </c>
      <c r="E14" s="19" t="s">
        <v>51</v>
      </c>
      <c r="F14" s="17"/>
      <c r="G14" s="37"/>
      <c r="H14" s="17" t="str">
        <f>IF($D14="","",VLOOKUP($D14,'[7]男雙40'!$A$7:$V$39,3))</f>
        <v>台中市</v>
      </c>
      <c r="I14" s="72"/>
      <c r="J14" s="208"/>
      <c r="K14" s="209"/>
      <c r="L14" s="73"/>
      <c r="M14" s="87"/>
      <c r="N14" s="88"/>
      <c r="O14" s="80"/>
      <c r="P14" s="73"/>
      <c r="Q14" s="21"/>
      <c r="R14" s="20"/>
      <c r="T14" s="29" t="e">
        <f>#REF!</f>
        <v>#REF!</v>
      </c>
    </row>
    <row r="15" spans="1:20" s="76" customFormat="1" ht="13.5" customHeight="1" thickBot="1">
      <c r="A15" s="70"/>
      <c r="B15" s="77"/>
      <c r="C15" s="77"/>
      <c r="D15" s="77"/>
      <c r="E15" s="19" t="s">
        <v>51</v>
      </c>
      <c r="F15" s="17"/>
      <c r="G15" s="37"/>
      <c r="H15" s="17" t="str">
        <f>IF($D14="","",VLOOKUP($D14,'[7]男雙40'!$A$7:$V$39,8))</f>
        <v>台中市</v>
      </c>
      <c r="I15" s="78"/>
      <c r="J15" s="79">
        <f>IF(I15="a",E14,IF(I15="b",E16,""))</f>
      </c>
      <c r="K15" s="87"/>
      <c r="L15" s="73"/>
      <c r="M15" s="87"/>
      <c r="N15" s="33"/>
      <c r="O15" s="80"/>
      <c r="P15" s="73"/>
      <c r="Q15" s="21"/>
      <c r="R15" s="20"/>
      <c r="T15" s="36" t="e">
        <f>#REF!</f>
        <v>#REF!</v>
      </c>
    </row>
    <row r="16" spans="1:18" s="76" customFormat="1" ht="10.5" customHeight="1">
      <c r="A16" s="70"/>
      <c r="B16" s="77"/>
      <c r="C16" s="77"/>
      <c r="D16" s="91"/>
      <c r="E16" s="81"/>
      <c r="F16" s="27"/>
      <c r="G16" s="27"/>
      <c r="H16" s="27"/>
      <c r="I16" s="28"/>
      <c r="J16" s="82">
        <f>UPPER(IF(OR(I17="a",I17="as"),E14,IF(OR(I17="b",I17="bs"),E18,)))</f>
      </c>
      <c r="K16" s="97"/>
      <c r="L16" s="73"/>
      <c r="M16" s="87"/>
      <c r="N16" s="33"/>
      <c r="O16" s="80"/>
      <c r="P16" s="73"/>
      <c r="Q16" s="21"/>
      <c r="R16" s="20"/>
    </row>
    <row r="17" spans="1:18" s="76" customFormat="1" ht="10.5" customHeight="1">
      <c r="A17" s="70"/>
      <c r="B17" s="26"/>
      <c r="C17" s="26"/>
      <c r="D17" s="31"/>
      <c r="E17" s="84"/>
      <c r="F17" s="32"/>
      <c r="G17" s="32"/>
      <c r="H17" s="32"/>
      <c r="I17" s="34"/>
      <c r="J17" s="85">
        <f>UPPER(IF(OR(I17="a",I17="as"),E15,IF(OR(I17="b",I17="bs"),E19,)))</f>
      </c>
      <c r="K17" s="98"/>
      <c r="L17" s="33"/>
      <c r="M17" s="87"/>
      <c r="N17" s="33"/>
      <c r="O17" s="80"/>
      <c r="P17" s="73"/>
      <c r="Q17" s="21"/>
      <c r="R17" s="20"/>
    </row>
    <row r="18" spans="1:18" s="76" customFormat="1" ht="13.5" customHeight="1">
      <c r="A18" s="70">
        <v>4</v>
      </c>
      <c r="B18" s="17"/>
      <c r="C18" s="17"/>
      <c r="D18" s="18">
        <v>13</v>
      </c>
      <c r="E18" s="19" t="str">
        <f>UPPER(IF($D18="","",VLOOKUP($D18,'[7]男雙40'!$A$7:$V$39,2)))</f>
        <v>劉宏斌</v>
      </c>
      <c r="F18" s="17"/>
      <c r="G18" s="37"/>
      <c r="H18" s="17" t="str">
        <f>IF($D18="","",VLOOKUP($D18,'[7]男雙40'!$A$7:$V$39,3))</f>
        <v>台中市</v>
      </c>
      <c r="I18" s="99"/>
      <c r="J18" s="33"/>
      <c r="K18" s="80"/>
      <c r="L18" s="88"/>
      <c r="M18" s="97"/>
      <c r="N18" s="33"/>
      <c r="O18" s="80"/>
      <c r="P18" s="73"/>
      <c r="Q18" s="21"/>
      <c r="R18" s="20"/>
    </row>
    <row r="19" spans="1:18" s="76" customFormat="1" ht="13.5" customHeight="1">
      <c r="A19" s="70"/>
      <c r="B19" s="77"/>
      <c r="C19" s="77"/>
      <c r="D19" s="77"/>
      <c r="E19" s="19" t="str">
        <f>UPPER(IF($D18="","",VLOOKUP($D18,'[7]男雙40'!$A$7:$V$39,7)))</f>
        <v>羅  欽</v>
      </c>
      <c r="F19" s="17"/>
      <c r="G19" s="37"/>
      <c r="H19" s="17" t="str">
        <f>IF($D18="","",VLOOKUP($D18,'[7]男雙40'!$A$7:$V$39,8))</f>
        <v>台中市</v>
      </c>
      <c r="I19" s="78"/>
      <c r="J19" s="33"/>
      <c r="K19" s="80"/>
      <c r="L19" s="89"/>
      <c r="M19" s="100"/>
      <c r="N19" s="33"/>
      <c r="O19" s="80"/>
      <c r="P19" s="73"/>
      <c r="Q19" s="21"/>
      <c r="R19" s="20"/>
    </row>
    <row r="20" spans="1:18" s="76" customFormat="1" ht="10.5" customHeight="1">
      <c r="A20" s="70"/>
      <c r="B20" s="77"/>
      <c r="C20" s="77"/>
      <c r="D20" s="77"/>
      <c r="E20" s="81"/>
      <c r="F20" s="33"/>
      <c r="G20" s="32"/>
      <c r="H20" s="92"/>
      <c r="I20" s="93"/>
      <c r="J20" s="73"/>
      <c r="K20" s="74"/>
      <c r="L20" s="33"/>
      <c r="M20" s="101"/>
      <c r="N20" s="82">
        <f>UPPER(IF(OR(M21="a",M21="as"),L12,IF(OR(M21="b",M21="bs"),L28,)))</f>
      </c>
      <c r="O20" s="80"/>
      <c r="P20" s="73"/>
      <c r="Q20" s="21"/>
      <c r="R20" s="20"/>
    </row>
    <row r="21" spans="1:18" s="76" customFormat="1" ht="10.5" customHeight="1">
      <c r="A21" s="70"/>
      <c r="B21" s="26"/>
      <c r="C21" s="26"/>
      <c r="D21" s="26"/>
      <c r="E21" s="84"/>
      <c r="F21" s="73"/>
      <c r="G21" s="94"/>
      <c r="H21" s="95"/>
      <c r="I21" s="96"/>
      <c r="J21" s="73"/>
      <c r="K21" s="74"/>
      <c r="L21" s="208" t="s">
        <v>106</v>
      </c>
      <c r="M21" s="209"/>
      <c r="N21" s="85">
        <f>UPPER(IF(OR(M21="a",M21="as"),L13,IF(OR(M21="b",M21="bs"),L29,)))</f>
      </c>
      <c r="O21" s="86"/>
      <c r="P21" s="33"/>
      <c r="Q21" s="40"/>
      <c r="R21" s="20"/>
    </row>
    <row r="22" spans="1:18" s="76" customFormat="1" ht="13.5" customHeight="1">
      <c r="A22" s="70">
        <v>5</v>
      </c>
      <c r="B22" s="17"/>
      <c r="C22" s="17"/>
      <c r="D22" s="18">
        <v>22</v>
      </c>
      <c r="E22" s="19" t="str">
        <f>UPPER(IF($D22="","",VLOOKUP($D22,'[7]男雙40'!$A$7:$V$39,2)))</f>
        <v>張敏宏</v>
      </c>
      <c r="F22" s="17"/>
      <c r="G22" s="37"/>
      <c r="H22" s="17" t="str">
        <f>IF($D22="","",VLOOKUP($D22,'[7]男雙40'!$A$7:$V$39,3))</f>
        <v>彰化縣</v>
      </c>
      <c r="I22" s="72"/>
      <c r="J22" s="73"/>
      <c r="K22" s="74"/>
      <c r="L22" s="208"/>
      <c r="M22" s="209"/>
      <c r="N22" s="73"/>
      <c r="O22" s="87"/>
      <c r="P22" s="73"/>
      <c r="Q22" s="40"/>
      <c r="R22" s="20"/>
    </row>
    <row r="23" spans="1:18" s="76" customFormat="1" ht="13.5" customHeight="1">
      <c r="A23" s="70"/>
      <c r="B23" s="77"/>
      <c r="C23" s="77"/>
      <c r="D23" s="77"/>
      <c r="E23" s="19" t="str">
        <f>UPPER(IF($D22="","",VLOOKUP($D22,'[7]男雙40'!$A$7:$V$39,7)))</f>
        <v>曹世和</v>
      </c>
      <c r="F23" s="17"/>
      <c r="G23" s="37"/>
      <c r="H23" s="17" t="str">
        <f>IF($D22="","",VLOOKUP($D22,'[7]男雙40'!$A$7:$V$39,8))</f>
        <v>彰化縣</v>
      </c>
      <c r="I23" s="78"/>
      <c r="J23" s="79">
        <f>IF(I23="a",E22,IF(I23="b",E24,""))</f>
      </c>
      <c r="K23" s="80"/>
      <c r="L23" s="73"/>
      <c r="M23" s="87"/>
      <c r="N23" s="73"/>
      <c r="O23" s="87"/>
      <c r="P23" s="73"/>
      <c r="Q23" s="40"/>
      <c r="R23" s="20"/>
    </row>
    <row r="24" spans="1:18" s="76" customFormat="1" ht="10.5" customHeight="1">
      <c r="A24" s="70"/>
      <c r="B24" s="77"/>
      <c r="C24" s="77"/>
      <c r="D24" s="77"/>
      <c r="E24" s="210" t="s">
        <v>99</v>
      </c>
      <c r="F24" s="210"/>
      <c r="G24" s="210"/>
      <c r="H24" s="210"/>
      <c r="I24" s="28"/>
      <c r="J24" s="82">
        <f>UPPER(IF(OR(I25="a",I25="as"),E22,IF(OR(I25="b",I25="bs"),E26,)))</f>
      </c>
      <c r="K24" s="83"/>
      <c r="L24" s="73"/>
      <c r="M24" s="87"/>
      <c r="N24" s="73"/>
      <c r="O24" s="87"/>
      <c r="P24" s="73"/>
      <c r="Q24" s="40"/>
      <c r="R24" s="20"/>
    </row>
    <row r="25" spans="1:18" s="76" customFormat="1" ht="10.5" customHeight="1">
      <c r="A25" s="70"/>
      <c r="B25" s="26"/>
      <c r="C25" s="26"/>
      <c r="D25" s="26"/>
      <c r="E25" s="208"/>
      <c r="F25" s="208"/>
      <c r="G25" s="208"/>
      <c r="H25" s="208"/>
      <c r="I25" s="34"/>
      <c r="J25" s="85">
        <f>UPPER(IF(OR(I25="a",I25="as"),E23,IF(OR(I25="b",I25="bs"),E27,)))</f>
      </c>
      <c r="K25" s="86"/>
      <c r="L25" s="33"/>
      <c r="M25" s="87"/>
      <c r="N25" s="73"/>
      <c r="O25" s="87"/>
      <c r="P25" s="73"/>
      <c r="Q25" s="40"/>
      <c r="R25" s="20"/>
    </row>
    <row r="26" spans="1:18" s="76" customFormat="1" ht="13.5" customHeight="1">
      <c r="A26" s="70">
        <v>6</v>
      </c>
      <c r="B26" s="17"/>
      <c r="C26" s="17"/>
      <c r="D26" s="18">
        <v>12</v>
      </c>
      <c r="E26" s="19" t="str">
        <f>UPPER(IF($D26="","",VLOOKUP($D26,'[7]男雙40'!$A$7:$V$39,2)))</f>
        <v>林岳毅</v>
      </c>
      <c r="F26" s="17"/>
      <c r="G26" s="37"/>
      <c r="H26" s="17" t="str">
        <f>IF($D26="","",VLOOKUP($D26,'[7]男雙40'!$A$7:$V$39,3))</f>
        <v>台中市</v>
      </c>
      <c r="I26" s="99"/>
      <c r="J26" s="33"/>
      <c r="K26" s="87"/>
      <c r="L26" s="88"/>
      <c r="M26" s="97"/>
      <c r="N26" s="73"/>
      <c r="O26" s="87"/>
      <c r="P26" s="73"/>
      <c r="Q26" s="40"/>
      <c r="R26" s="20"/>
    </row>
    <row r="27" spans="1:18" s="76" customFormat="1" ht="13.5" customHeight="1">
      <c r="A27" s="70"/>
      <c r="B27" s="77"/>
      <c r="C27" s="77"/>
      <c r="D27" s="77"/>
      <c r="E27" s="19" t="str">
        <f>UPPER(IF($D26="","",VLOOKUP($D26,'[7]男雙40'!$A$7:$V$39,7)))</f>
        <v>洪明輝</v>
      </c>
      <c r="F27" s="17"/>
      <c r="G27" s="37"/>
      <c r="H27" s="17" t="str">
        <f>IF($D26="","",VLOOKUP($D26,'[7]男雙40'!$A$7:$V$39,8))</f>
        <v>台中市</v>
      </c>
      <c r="I27" s="78"/>
      <c r="J27" s="33"/>
      <c r="K27" s="87"/>
      <c r="L27" s="89"/>
      <c r="M27" s="100"/>
      <c r="N27" s="73"/>
      <c r="O27" s="87"/>
      <c r="P27" s="73"/>
      <c r="Q27" s="40"/>
      <c r="R27" s="20"/>
    </row>
    <row r="28" spans="1:18" s="76" customFormat="1" ht="10.5" customHeight="1">
      <c r="A28" s="70"/>
      <c r="B28" s="77"/>
      <c r="C28" s="77"/>
      <c r="D28" s="91"/>
      <c r="E28" s="81"/>
      <c r="F28" s="33"/>
      <c r="G28" s="32"/>
      <c r="H28" s="92"/>
      <c r="I28" s="93"/>
      <c r="J28" s="208" t="s">
        <v>103</v>
      </c>
      <c r="K28" s="209"/>
      <c r="L28" s="82">
        <f>UPPER(IF(OR(K29="a",K29="as"),J24,IF(OR(K29="b",K29="bs"),J32,)))</f>
      </c>
      <c r="M28" s="87"/>
      <c r="N28" s="73"/>
      <c r="O28" s="87"/>
      <c r="P28" s="73"/>
      <c r="Q28" s="40"/>
      <c r="R28" s="20"/>
    </row>
    <row r="29" spans="1:18" s="76" customFormat="1" ht="10.5" customHeight="1">
      <c r="A29" s="70"/>
      <c r="B29" s="26"/>
      <c r="C29" s="26"/>
      <c r="D29" s="31"/>
      <c r="E29" s="84"/>
      <c r="F29" s="73"/>
      <c r="G29" s="94"/>
      <c r="H29" s="95"/>
      <c r="I29" s="96"/>
      <c r="J29" s="208"/>
      <c r="K29" s="209"/>
      <c r="L29" s="85">
        <f>UPPER(IF(OR(K29="a",K29="as"),J25,IF(OR(K29="b",K29="bs"),J33,)))</f>
      </c>
      <c r="M29" s="98"/>
      <c r="N29" s="33"/>
      <c r="O29" s="87"/>
      <c r="P29" s="73"/>
      <c r="Q29" s="40"/>
      <c r="R29" s="20"/>
    </row>
    <row r="30" spans="1:18" s="76" customFormat="1" ht="13.5" customHeight="1">
      <c r="A30" s="70">
        <v>7</v>
      </c>
      <c r="B30" s="17">
        <f>IF($D30="","",VLOOKUP($D30,'[7]男雙40'!$A$7:$V$39,20))</f>
      </c>
      <c r="C30" s="17">
        <f>IF($D30="","",VLOOKUP($D30,'[7]男雙40'!$A$7:$V$39,21))</f>
      </c>
      <c r="D30" s="18"/>
      <c r="E30" s="19" t="s">
        <v>51</v>
      </c>
      <c r="F30" s="17">
        <f>IF($D30="","",VLOOKUP($D30,'[7]男雙40'!$A$7:$V$39,3))</f>
      </c>
      <c r="G30" s="37"/>
      <c r="H30" s="71">
        <f>IF($D30="","",VLOOKUP($D30,'[7]男雙40'!$A$7:$V$39,4))</f>
      </c>
      <c r="I30" s="72"/>
      <c r="J30" s="208"/>
      <c r="K30" s="209"/>
      <c r="L30" s="73"/>
      <c r="M30" s="102"/>
      <c r="N30" s="88"/>
      <c r="O30" s="87"/>
      <c r="P30" s="73"/>
      <c r="Q30" s="40"/>
      <c r="R30" s="20"/>
    </row>
    <row r="31" spans="1:18" s="76" customFormat="1" ht="13.5" customHeight="1">
      <c r="A31" s="70"/>
      <c r="B31" s="77"/>
      <c r="C31" s="77"/>
      <c r="D31" s="77"/>
      <c r="E31" s="19" t="s">
        <v>51</v>
      </c>
      <c r="F31" s="17">
        <f>IF($D30="","",VLOOKUP($D30,'[7]男雙40'!$A$7:$V$39,8))</f>
      </c>
      <c r="G31" s="37"/>
      <c r="H31" s="71">
        <f>IF($D30="","",VLOOKUP($D30,'[7]男雙40'!$A$7:$V$39,9))</f>
      </c>
      <c r="I31" s="78"/>
      <c r="J31" s="79">
        <f>IF(I31="a",E30,IF(I31="b",E32,""))</f>
      </c>
      <c r="K31" s="87"/>
      <c r="L31" s="73"/>
      <c r="M31" s="80"/>
      <c r="N31" s="33"/>
      <c r="O31" s="87"/>
      <c r="P31" s="73"/>
      <c r="Q31" s="40"/>
      <c r="R31" s="20"/>
    </row>
    <row r="32" spans="1:18" s="76" customFormat="1" ht="10.5" customHeight="1">
      <c r="A32" s="70"/>
      <c r="B32" s="77"/>
      <c r="C32" s="77"/>
      <c r="D32" s="91"/>
      <c r="E32" s="81"/>
      <c r="F32" s="27"/>
      <c r="G32" s="27"/>
      <c r="H32" s="27"/>
      <c r="I32" s="28"/>
      <c r="J32" s="82">
        <f>UPPER(IF(OR(I33="a",I33="as"),E30,IF(OR(I33="b",I33="bs"),E34,)))</f>
      </c>
      <c r="K32" s="97"/>
      <c r="L32" s="73"/>
      <c r="M32" s="80"/>
      <c r="N32" s="33"/>
      <c r="O32" s="87"/>
      <c r="P32" s="73"/>
      <c r="Q32" s="40"/>
      <c r="R32" s="20"/>
    </row>
    <row r="33" spans="1:18" s="76" customFormat="1" ht="10.5" customHeight="1">
      <c r="A33" s="70"/>
      <c r="B33" s="26"/>
      <c r="C33" s="26"/>
      <c r="D33" s="31"/>
      <c r="E33" s="84"/>
      <c r="F33" s="32"/>
      <c r="G33" s="32"/>
      <c r="H33" s="32"/>
      <c r="I33" s="34"/>
      <c r="J33" s="85">
        <f>UPPER(IF(OR(I33="a",I33="as"),E31,IF(OR(I33="b",I33="bs"),E35,)))</f>
      </c>
      <c r="K33" s="98"/>
      <c r="L33" s="33"/>
      <c r="M33" s="80"/>
      <c r="N33" s="33"/>
      <c r="O33" s="87"/>
      <c r="P33" s="73"/>
      <c r="Q33" s="40"/>
      <c r="R33" s="20"/>
    </row>
    <row r="34" spans="1:18" s="76" customFormat="1" ht="13.5" customHeight="1">
      <c r="A34" s="70">
        <v>8</v>
      </c>
      <c r="B34" s="17">
        <v>8</v>
      </c>
      <c r="C34" s="103">
        <v>1018</v>
      </c>
      <c r="D34" s="18">
        <v>8</v>
      </c>
      <c r="E34" s="19" t="str">
        <f>UPPER(IF($D34="","",VLOOKUP($D34,'[7]男雙40'!$A$7:$V$39,2)))</f>
        <v>邱永鎮</v>
      </c>
      <c r="F34" s="17"/>
      <c r="G34" s="37"/>
      <c r="H34" s="17" t="str">
        <f>IF($D34="","",VLOOKUP($D34,'[7]男雙40'!$A$7:$V$39,3))</f>
        <v>台中市</v>
      </c>
      <c r="I34" s="99"/>
      <c r="J34" s="33"/>
      <c r="K34" s="80"/>
      <c r="L34" s="88"/>
      <c r="M34" s="83"/>
      <c r="N34" s="33"/>
      <c r="O34" s="87"/>
      <c r="P34" s="73"/>
      <c r="Q34" s="40"/>
      <c r="R34" s="20"/>
    </row>
    <row r="35" spans="1:18" s="76" customFormat="1" ht="13.5" customHeight="1">
      <c r="A35" s="70"/>
      <c r="B35" s="77"/>
      <c r="C35" s="77"/>
      <c r="D35" s="77"/>
      <c r="E35" s="19" t="str">
        <f>UPPER(IF($D34="","",VLOOKUP($D34,'[7]男雙40'!$A$7:$V$39,7)))</f>
        <v>王隆福</v>
      </c>
      <c r="F35" s="17"/>
      <c r="G35" s="37"/>
      <c r="H35" s="17" t="str">
        <f>IF($D34="","",VLOOKUP($D34,'[7]男雙40'!$A$7:$V$39,8))</f>
        <v>台中市</v>
      </c>
      <c r="I35" s="78"/>
      <c r="J35" s="33"/>
      <c r="K35" s="80"/>
      <c r="L35" s="89"/>
      <c r="M35" s="90"/>
      <c r="N35" s="33"/>
      <c r="O35" s="87"/>
      <c r="P35" s="73"/>
      <c r="Q35" s="40"/>
      <c r="R35" s="20"/>
    </row>
    <row r="36" spans="1:18" s="76" customFormat="1" ht="10.5" customHeight="1">
      <c r="A36" s="70"/>
      <c r="B36" s="77"/>
      <c r="C36" s="77"/>
      <c r="D36" s="91"/>
      <c r="E36" s="81"/>
      <c r="F36" s="33"/>
      <c r="G36" s="32"/>
      <c r="H36" s="92"/>
      <c r="I36" s="93"/>
      <c r="J36" s="73"/>
      <c r="K36" s="74"/>
      <c r="L36" s="33"/>
      <c r="M36" s="80"/>
      <c r="N36" s="80"/>
      <c r="O36" s="101"/>
      <c r="P36" s="82">
        <f>UPPER(IF(OR(O37="a",O37="as"),N20,IF(OR(O37="b",O37="bs"),N52,)))</f>
      </c>
      <c r="Q36" s="104"/>
      <c r="R36" s="20"/>
    </row>
    <row r="37" spans="1:18" s="76" customFormat="1" ht="10.5" customHeight="1">
      <c r="A37" s="70"/>
      <c r="B37" s="26"/>
      <c r="C37" s="26"/>
      <c r="D37" s="31"/>
      <c r="E37" s="84"/>
      <c r="F37" s="73"/>
      <c r="G37" s="94"/>
      <c r="H37" s="95"/>
      <c r="I37" s="96"/>
      <c r="J37" s="73"/>
      <c r="K37" s="74"/>
      <c r="L37" s="33"/>
      <c r="M37" s="80"/>
      <c r="N37" s="208" t="s">
        <v>254</v>
      </c>
      <c r="O37" s="209"/>
      <c r="P37" s="85">
        <f>UPPER(IF(OR(O37="a",O37="as"),N21,IF(OR(O37="b",O37="bs"),N53,)))</f>
      </c>
      <c r="Q37" s="105"/>
      <c r="R37" s="20"/>
    </row>
    <row r="38" spans="1:18" s="76" customFormat="1" ht="13.5" customHeight="1">
      <c r="A38" s="70">
        <v>9</v>
      </c>
      <c r="B38" s="17">
        <v>4</v>
      </c>
      <c r="C38" s="17">
        <v>17</v>
      </c>
      <c r="D38" s="18">
        <v>4</v>
      </c>
      <c r="E38" s="19" t="str">
        <f>UPPER(IF($D38="","",VLOOKUP($D38,'[7]男雙40'!$A$7:$V$39,2)))</f>
        <v>邱盛傳</v>
      </c>
      <c r="F38" s="17"/>
      <c r="G38" s="37"/>
      <c r="H38" s="17" t="str">
        <f>IF($D38="","",VLOOKUP($D38,'[7]男雙40'!$A$7:$V$39,3))</f>
        <v>台中市</v>
      </c>
      <c r="I38" s="72"/>
      <c r="J38" s="73"/>
      <c r="K38" s="74"/>
      <c r="L38" s="73"/>
      <c r="M38" s="74"/>
      <c r="N38" s="208"/>
      <c r="O38" s="209"/>
      <c r="P38" s="88"/>
      <c r="Q38" s="40"/>
      <c r="R38" s="20"/>
    </row>
    <row r="39" spans="1:18" s="76" customFormat="1" ht="13.5" customHeight="1">
      <c r="A39" s="70"/>
      <c r="B39" s="77"/>
      <c r="C39" s="77"/>
      <c r="D39" s="77"/>
      <c r="E39" s="19" t="str">
        <f>UPPER(IF($D38="","",VLOOKUP($D38,'[7]男雙40'!$A$7:$V$39,7)))</f>
        <v>林文政</v>
      </c>
      <c r="F39" s="17"/>
      <c r="G39" s="37"/>
      <c r="H39" s="17" t="str">
        <f>IF($D38="","",VLOOKUP($D38,'[7]男雙40'!$A$7:$V$39,8))</f>
        <v>台中市</v>
      </c>
      <c r="I39" s="78"/>
      <c r="J39" s="79">
        <f>IF(I39="a",E38,IF(I39="b",E40,""))</f>
      </c>
      <c r="K39" s="80"/>
      <c r="L39" s="73"/>
      <c r="M39" s="74"/>
      <c r="N39" s="73"/>
      <c r="O39" s="87"/>
      <c r="P39" s="89"/>
      <c r="Q39" s="106"/>
      <c r="R39" s="20"/>
    </row>
    <row r="40" spans="1:18" s="76" customFormat="1" ht="10.5" customHeight="1">
      <c r="A40" s="70"/>
      <c r="B40" s="77"/>
      <c r="C40" s="77"/>
      <c r="D40" s="91"/>
      <c r="E40" s="81"/>
      <c r="F40" s="27"/>
      <c r="G40" s="27"/>
      <c r="H40" s="27"/>
      <c r="I40" s="28"/>
      <c r="J40" s="82">
        <f>UPPER(IF(OR(I41="a",I41="as"),E38,IF(OR(I41="b",I41="bs"),E42,)))</f>
      </c>
      <c r="K40" s="83"/>
      <c r="L40" s="73"/>
      <c r="M40" s="74"/>
      <c r="N40" s="73"/>
      <c r="O40" s="87"/>
      <c r="P40" s="73"/>
      <c r="Q40" s="40"/>
      <c r="R40" s="20"/>
    </row>
    <row r="41" spans="1:18" s="76" customFormat="1" ht="10.5" customHeight="1">
      <c r="A41" s="70"/>
      <c r="B41" s="26"/>
      <c r="C41" s="26"/>
      <c r="D41" s="31"/>
      <c r="E41" s="84"/>
      <c r="F41" s="32"/>
      <c r="G41" s="32"/>
      <c r="H41" s="32"/>
      <c r="I41" s="34"/>
      <c r="J41" s="85">
        <f>UPPER(IF(OR(I41="a",I41="as"),E39,IF(OR(I41="b",I41="bs"),E43,)))</f>
      </c>
      <c r="K41" s="86"/>
      <c r="L41" s="33"/>
      <c r="M41" s="80"/>
      <c r="N41" s="73"/>
      <c r="O41" s="87"/>
      <c r="P41" s="73"/>
      <c r="Q41" s="40"/>
      <c r="R41" s="20"/>
    </row>
    <row r="42" spans="1:18" s="76" customFormat="1" ht="13.5" customHeight="1">
      <c r="A42" s="70">
        <v>10</v>
      </c>
      <c r="B42" s="17">
        <f>IF($D42="","",VLOOKUP($D42,'[7]男雙40'!$A$7:$V$39,20))</f>
      </c>
      <c r="C42" s="17">
        <f>IF($D42="","",VLOOKUP($D42,'[7]男雙40'!$A$7:$V$39,21))</f>
      </c>
      <c r="D42" s="18"/>
      <c r="E42" s="19" t="s">
        <v>51</v>
      </c>
      <c r="F42" s="17">
        <f>IF($D42="","",VLOOKUP($D42,'[7]男雙40'!$A$7:$V$39,3))</f>
      </c>
      <c r="G42" s="37"/>
      <c r="H42" s="71">
        <f>IF($D42="","",VLOOKUP($D42,'[7]男雙40'!$A$7:$V$39,4))</f>
      </c>
      <c r="I42" s="99"/>
      <c r="J42" s="33"/>
      <c r="K42" s="87"/>
      <c r="L42" s="88"/>
      <c r="M42" s="83"/>
      <c r="N42" s="73"/>
      <c r="O42" s="87"/>
      <c r="P42" s="73"/>
      <c r="Q42" s="40"/>
      <c r="R42" s="20"/>
    </row>
    <row r="43" spans="1:18" s="76" customFormat="1" ht="13.5" customHeight="1">
      <c r="A43" s="70"/>
      <c r="B43" s="77"/>
      <c r="C43" s="77"/>
      <c r="D43" s="77"/>
      <c r="E43" s="19" t="s">
        <v>51</v>
      </c>
      <c r="F43" s="17">
        <f>IF($D42="","",VLOOKUP($D42,'[7]男雙40'!$A$7:$V$39,8))</f>
      </c>
      <c r="G43" s="37"/>
      <c r="H43" s="71">
        <f>IF($D42="","",VLOOKUP($D42,'[7]男雙40'!$A$7:$V$39,9))</f>
      </c>
      <c r="I43" s="78"/>
      <c r="J43" s="33"/>
      <c r="K43" s="87"/>
      <c r="L43" s="89"/>
      <c r="M43" s="90"/>
      <c r="N43" s="73"/>
      <c r="O43" s="87"/>
      <c r="P43" s="73"/>
      <c r="Q43" s="40"/>
      <c r="R43" s="20"/>
    </row>
    <row r="44" spans="1:18" s="76" customFormat="1" ht="10.5" customHeight="1">
      <c r="A44" s="70"/>
      <c r="B44" s="77"/>
      <c r="C44" s="77"/>
      <c r="D44" s="91"/>
      <c r="E44" s="81"/>
      <c r="F44" s="33"/>
      <c r="G44" s="32"/>
      <c r="H44" s="92"/>
      <c r="I44" s="93"/>
      <c r="J44" s="208" t="s">
        <v>104</v>
      </c>
      <c r="K44" s="209"/>
      <c r="L44" s="82">
        <f>UPPER(IF(OR(K45="a",K45="as"),J40,IF(OR(K45="b",K45="bs"),J48,)))</f>
      </c>
      <c r="M44" s="80"/>
      <c r="N44" s="73"/>
      <c r="O44" s="87"/>
      <c r="P44" s="73"/>
      <c r="Q44" s="40"/>
      <c r="R44" s="20"/>
    </row>
    <row r="45" spans="1:18" s="76" customFormat="1" ht="10.5" customHeight="1">
      <c r="A45" s="70"/>
      <c r="B45" s="26"/>
      <c r="C45" s="26"/>
      <c r="D45" s="31"/>
      <c r="E45" s="84"/>
      <c r="F45" s="73"/>
      <c r="G45" s="94"/>
      <c r="H45" s="95"/>
      <c r="I45" s="96"/>
      <c r="J45" s="208"/>
      <c r="K45" s="209"/>
      <c r="L45" s="85">
        <f>UPPER(IF(OR(K45="a",K45="as"),J41,IF(OR(K45="b",K45="bs"),J49,)))</f>
      </c>
      <c r="M45" s="86"/>
      <c r="N45" s="33"/>
      <c r="O45" s="87"/>
      <c r="P45" s="73"/>
      <c r="Q45" s="40"/>
      <c r="R45" s="20"/>
    </row>
    <row r="46" spans="1:18" s="76" customFormat="1" ht="13.5" customHeight="1">
      <c r="A46" s="70">
        <v>11</v>
      </c>
      <c r="B46" s="17"/>
      <c r="C46" s="17"/>
      <c r="D46" s="18">
        <v>14</v>
      </c>
      <c r="E46" s="19" t="str">
        <f>UPPER(IF($D46="","",VLOOKUP($D46,'[7]男雙40'!$A$7:$V$39,2)))</f>
        <v>玉田修</v>
      </c>
      <c r="F46" s="17"/>
      <c r="G46" s="37"/>
      <c r="H46" s="17" t="str">
        <f>IF($D46="","",VLOOKUP($D46,'[7]男雙40'!$A$7:$V$39,3))</f>
        <v>台北市</v>
      </c>
      <c r="I46" s="72"/>
      <c r="J46" s="208"/>
      <c r="K46" s="209"/>
      <c r="L46" s="73"/>
      <c r="M46" s="87"/>
      <c r="N46" s="88"/>
      <c r="O46" s="87"/>
      <c r="P46" s="73"/>
      <c r="Q46" s="40"/>
      <c r="R46" s="20"/>
    </row>
    <row r="47" spans="1:18" s="76" customFormat="1" ht="13.5" customHeight="1">
      <c r="A47" s="70"/>
      <c r="B47" s="77"/>
      <c r="C47" s="77"/>
      <c r="D47" s="77"/>
      <c r="E47" s="37" t="str">
        <f>UPPER(IF($D46="","",VLOOKUP($D46,'[7]男雙40'!$A$7:$V$39,7)))</f>
        <v>飯田美由貴</v>
      </c>
      <c r="F47" s="17"/>
      <c r="G47" s="37"/>
      <c r="H47" s="17" t="str">
        <f>IF($D46="","",VLOOKUP($D46,'[7]男雙40'!$A$7:$V$39,8))</f>
        <v>台北市</v>
      </c>
      <c r="I47" s="78"/>
      <c r="J47" s="79">
        <f>IF(I47="a",E46,IF(I47="b",E48,""))</f>
      </c>
      <c r="K47" s="87"/>
      <c r="L47" s="73"/>
      <c r="M47" s="87"/>
      <c r="N47" s="33"/>
      <c r="O47" s="87"/>
      <c r="P47" s="73"/>
      <c r="Q47" s="40"/>
      <c r="R47" s="20"/>
    </row>
    <row r="48" spans="1:18" s="76" customFormat="1" ht="10.5" customHeight="1">
      <c r="A48" s="70"/>
      <c r="B48" s="77"/>
      <c r="C48" s="77"/>
      <c r="D48" s="77"/>
      <c r="E48" s="210" t="s">
        <v>100</v>
      </c>
      <c r="F48" s="210"/>
      <c r="G48" s="210"/>
      <c r="H48" s="210"/>
      <c r="I48" s="28"/>
      <c r="J48" s="82">
        <f>UPPER(IF(OR(I49="a",I49="as"),E46,IF(OR(I49="b",I49="bs"),E50,)))</f>
      </c>
      <c r="K48" s="97"/>
      <c r="L48" s="73"/>
      <c r="M48" s="87"/>
      <c r="N48" s="33"/>
      <c r="O48" s="87"/>
      <c r="P48" s="73"/>
      <c r="Q48" s="40"/>
      <c r="R48" s="20"/>
    </row>
    <row r="49" spans="1:18" s="76" customFormat="1" ht="10.5" customHeight="1">
      <c r="A49" s="70"/>
      <c r="B49" s="26"/>
      <c r="C49" s="26"/>
      <c r="D49" s="26"/>
      <c r="E49" s="208"/>
      <c r="F49" s="208"/>
      <c r="G49" s="208"/>
      <c r="H49" s="208"/>
      <c r="I49" s="34"/>
      <c r="J49" s="85">
        <f>UPPER(IF(OR(I49="a",I49="as"),E47,IF(OR(I49="b",I49="bs"),E51,)))</f>
      </c>
      <c r="K49" s="98"/>
      <c r="L49" s="33"/>
      <c r="M49" s="87"/>
      <c r="N49" s="33"/>
      <c r="O49" s="87"/>
      <c r="P49" s="73"/>
      <c r="Q49" s="40"/>
      <c r="R49" s="20"/>
    </row>
    <row r="50" spans="1:18" s="76" customFormat="1" ht="13.5" customHeight="1">
      <c r="A50" s="70">
        <v>12</v>
      </c>
      <c r="B50" s="17"/>
      <c r="C50" s="17"/>
      <c r="D50" s="18">
        <v>20</v>
      </c>
      <c r="E50" s="19" t="str">
        <f>UPPER(IF($D50="","",VLOOKUP($D50,'[7]男雙40'!$A$7:$V$39,2)))</f>
        <v>董慶祥</v>
      </c>
      <c r="F50" s="17"/>
      <c r="G50" s="37"/>
      <c r="H50" s="17" t="str">
        <f>IF($D50="","",VLOOKUP($D50,'[7]男雙40'!$A$7:$V$39,3))</f>
        <v>台中市</v>
      </c>
      <c r="I50" s="99"/>
      <c r="J50" s="33"/>
      <c r="K50" s="80"/>
      <c r="L50" s="88"/>
      <c r="M50" s="97"/>
      <c r="N50" s="33"/>
      <c r="O50" s="87"/>
      <c r="P50" s="73"/>
      <c r="Q50" s="40"/>
      <c r="R50" s="20"/>
    </row>
    <row r="51" spans="1:18" s="76" customFormat="1" ht="13.5" customHeight="1">
      <c r="A51" s="70"/>
      <c r="B51" s="77"/>
      <c r="C51" s="77"/>
      <c r="D51" s="77"/>
      <c r="E51" s="19" t="str">
        <f>UPPER(IF($D50="","",VLOOKUP($D50,'[7]男雙40'!$A$7:$V$39,7)))</f>
        <v>王衍錦</v>
      </c>
      <c r="F51" s="17"/>
      <c r="G51" s="37"/>
      <c r="H51" s="17" t="str">
        <f>IF($D50="","",VLOOKUP($D50,'[7]男雙40'!$A$7:$V$39,8))</f>
        <v>台中市</v>
      </c>
      <c r="I51" s="78"/>
      <c r="J51" s="33"/>
      <c r="K51" s="80"/>
      <c r="L51" s="89"/>
      <c r="M51" s="100"/>
      <c r="N51" s="33"/>
      <c r="O51" s="87"/>
      <c r="P51" s="73"/>
      <c r="Q51" s="40"/>
      <c r="R51" s="20"/>
    </row>
    <row r="52" spans="1:18" s="76" customFormat="1" ht="10.5" customHeight="1">
      <c r="A52" s="70"/>
      <c r="B52" s="77"/>
      <c r="C52" s="77"/>
      <c r="D52" s="77"/>
      <c r="E52" s="81"/>
      <c r="F52" s="33"/>
      <c r="G52" s="32"/>
      <c r="H52" s="92"/>
      <c r="I52" s="93"/>
      <c r="J52" s="73"/>
      <c r="K52" s="74"/>
      <c r="L52" s="33"/>
      <c r="M52" s="101"/>
      <c r="N52" s="82">
        <f>UPPER(IF(OR(M53="a",M53="as"),L44,IF(OR(M53="b",M53="bs"),L60,)))</f>
      </c>
      <c r="O52" s="87"/>
      <c r="P52" s="73"/>
      <c r="Q52" s="40"/>
      <c r="R52" s="20"/>
    </row>
    <row r="53" spans="1:18" s="76" customFormat="1" ht="10.5" customHeight="1">
      <c r="A53" s="70"/>
      <c r="B53" s="26"/>
      <c r="C53" s="26"/>
      <c r="D53" s="26"/>
      <c r="E53" s="84"/>
      <c r="F53" s="73"/>
      <c r="G53" s="94"/>
      <c r="H53" s="95"/>
      <c r="I53" s="96"/>
      <c r="J53" s="73"/>
      <c r="K53" s="74"/>
      <c r="L53" s="208" t="s">
        <v>107</v>
      </c>
      <c r="M53" s="209"/>
      <c r="N53" s="85">
        <f>UPPER(IF(OR(M53="a",M53="as"),L45,IF(OR(M53="b",M53="bs"),L61,)))</f>
      </c>
      <c r="O53" s="98"/>
      <c r="P53" s="33"/>
      <c r="Q53" s="40"/>
      <c r="R53" s="20"/>
    </row>
    <row r="54" spans="1:18" s="76" customFormat="1" ht="13.5" customHeight="1">
      <c r="A54" s="70">
        <v>13</v>
      </c>
      <c r="B54" s="17"/>
      <c r="C54" s="17"/>
      <c r="D54" s="18">
        <v>19</v>
      </c>
      <c r="E54" s="19" t="str">
        <f>UPPER(IF($D54="","",VLOOKUP($D54,'[7]男雙40'!$A$7:$V$39,2)))</f>
        <v>劉永慶</v>
      </c>
      <c r="F54" s="17"/>
      <c r="G54" s="37"/>
      <c r="H54" s="17" t="str">
        <f>IF($D54="","",VLOOKUP($D54,'[7]男雙40'!$A$7:$V$39,3))</f>
        <v>台中市</v>
      </c>
      <c r="I54" s="72"/>
      <c r="J54" s="73"/>
      <c r="K54" s="74"/>
      <c r="L54" s="208"/>
      <c r="M54" s="209"/>
      <c r="N54" s="73"/>
      <c r="O54" s="102"/>
      <c r="P54" s="73"/>
      <c r="Q54" s="21"/>
      <c r="R54" s="20"/>
    </row>
    <row r="55" spans="1:18" s="76" customFormat="1" ht="13.5" customHeight="1">
      <c r="A55" s="70"/>
      <c r="B55" s="77"/>
      <c r="C55" s="77"/>
      <c r="D55" s="77"/>
      <c r="E55" s="19" t="str">
        <f>UPPER(IF($D54="","",VLOOKUP($D54,'[7]男雙40'!$A$7:$V$39,7)))</f>
        <v>柯  仁</v>
      </c>
      <c r="F55" s="17"/>
      <c r="G55" s="37"/>
      <c r="H55" s="17" t="str">
        <f>IF($D54="","",VLOOKUP($D54,'[7]男雙40'!$A$7:$V$39,8))</f>
        <v>台中市</v>
      </c>
      <c r="I55" s="78"/>
      <c r="J55" s="79">
        <f>IF(I55="a",E54,IF(I55="b",E56,""))</f>
      </c>
      <c r="K55" s="80"/>
      <c r="L55" s="73"/>
      <c r="M55" s="87"/>
      <c r="N55" s="73"/>
      <c r="O55" s="80"/>
      <c r="P55" s="73"/>
      <c r="Q55" s="21"/>
      <c r="R55" s="20"/>
    </row>
    <row r="56" spans="1:18" s="76" customFormat="1" ht="10.5" customHeight="1">
      <c r="A56" s="70"/>
      <c r="B56" s="77"/>
      <c r="C56" s="77"/>
      <c r="D56" s="91"/>
      <c r="E56" s="210" t="s">
        <v>101</v>
      </c>
      <c r="F56" s="210"/>
      <c r="G56" s="210"/>
      <c r="H56" s="210"/>
      <c r="I56" s="28"/>
      <c r="J56" s="82">
        <f>UPPER(IF(OR(I57="a",I57="as"),E54,IF(OR(I57="b",I57="bs"),E58,)))</f>
      </c>
      <c r="K56" s="83"/>
      <c r="L56" s="73"/>
      <c r="M56" s="87"/>
      <c r="N56" s="73"/>
      <c r="O56" s="80"/>
      <c r="P56" s="73"/>
      <c r="Q56" s="21"/>
      <c r="R56" s="20"/>
    </row>
    <row r="57" spans="1:18" s="76" customFormat="1" ht="10.5" customHeight="1">
      <c r="A57" s="70"/>
      <c r="B57" s="26"/>
      <c r="C57" s="26"/>
      <c r="D57" s="31"/>
      <c r="E57" s="208"/>
      <c r="F57" s="208"/>
      <c r="G57" s="208"/>
      <c r="H57" s="208"/>
      <c r="I57" s="34"/>
      <c r="J57" s="85">
        <f>UPPER(IF(OR(I57="a",I57="as"),E55,IF(OR(I57="b",I57="bs"),E59,)))</f>
      </c>
      <c r="K57" s="86"/>
      <c r="L57" s="33"/>
      <c r="M57" s="87"/>
      <c r="N57" s="73"/>
      <c r="O57" s="80"/>
      <c r="P57" s="73"/>
      <c r="Q57" s="21"/>
      <c r="R57" s="20"/>
    </row>
    <row r="58" spans="1:18" s="76" customFormat="1" ht="13.5" customHeight="1">
      <c r="A58" s="70">
        <v>14</v>
      </c>
      <c r="B58" s="17"/>
      <c r="C58" s="17"/>
      <c r="D58" s="18">
        <v>11</v>
      </c>
      <c r="E58" s="19" t="str">
        <f>UPPER(IF($D58="","",VLOOKUP($D58,'[7]男雙40'!$A$7:$V$39,2)))</f>
        <v>劉富聰</v>
      </c>
      <c r="F58" s="17"/>
      <c r="G58" s="37"/>
      <c r="H58" s="17" t="str">
        <f>IF($D58="","",VLOOKUP($D58,'[7]男雙40'!$A$7:$V$39,3))</f>
        <v>高雄市</v>
      </c>
      <c r="I58" s="99"/>
      <c r="J58" s="33"/>
      <c r="K58" s="87"/>
      <c r="L58" s="88"/>
      <c r="M58" s="97"/>
      <c r="N58" s="73"/>
      <c r="O58" s="80"/>
      <c r="P58" s="73"/>
      <c r="Q58" s="21"/>
      <c r="R58" s="20"/>
    </row>
    <row r="59" spans="1:18" s="76" customFormat="1" ht="13.5" customHeight="1">
      <c r="A59" s="70"/>
      <c r="B59" s="77"/>
      <c r="C59" s="77"/>
      <c r="D59" s="77"/>
      <c r="E59" s="19" t="str">
        <f>UPPER(IF($D58="","",VLOOKUP($D58,'[7]男雙40'!$A$7:$V$39,7)))</f>
        <v>林建宇</v>
      </c>
      <c r="F59" s="17"/>
      <c r="G59" s="37"/>
      <c r="H59" s="17" t="str">
        <f>IF($D58="","",VLOOKUP($D58,'[7]男雙40'!$A$7:$V$39,8))</f>
        <v>高雄市</v>
      </c>
      <c r="I59" s="78"/>
      <c r="J59" s="33"/>
      <c r="K59" s="87"/>
      <c r="L59" s="89"/>
      <c r="M59" s="100"/>
      <c r="N59" s="73"/>
      <c r="O59" s="80"/>
      <c r="P59" s="73"/>
      <c r="Q59" s="21"/>
      <c r="R59" s="20"/>
    </row>
    <row r="60" spans="1:18" s="76" customFormat="1" ht="10.5" customHeight="1">
      <c r="A60" s="70"/>
      <c r="B60" s="77"/>
      <c r="C60" s="77"/>
      <c r="D60" s="91"/>
      <c r="E60" s="81"/>
      <c r="F60" s="33"/>
      <c r="G60" s="32"/>
      <c r="H60" s="92"/>
      <c r="I60" s="93"/>
      <c r="J60" s="208" t="s">
        <v>105</v>
      </c>
      <c r="K60" s="209"/>
      <c r="L60" s="82">
        <f>UPPER(IF(OR(K61="a",K61="as"),J56,IF(OR(K61="b",K61="bs"),J64,)))</f>
      </c>
      <c r="M60" s="87"/>
      <c r="N60" s="73"/>
      <c r="O60" s="80"/>
      <c r="P60" s="73"/>
      <c r="Q60" s="21"/>
      <c r="R60" s="20"/>
    </row>
    <row r="61" spans="1:18" s="76" customFormat="1" ht="10.5" customHeight="1">
      <c r="A61" s="70"/>
      <c r="B61" s="26"/>
      <c r="C61" s="26"/>
      <c r="D61" s="31"/>
      <c r="E61" s="84"/>
      <c r="F61" s="73"/>
      <c r="G61" s="94"/>
      <c r="H61" s="95"/>
      <c r="I61" s="96"/>
      <c r="J61" s="208"/>
      <c r="K61" s="209"/>
      <c r="L61" s="85">
        <f>UPPER(IF(OR(K61="a",K61="as"),J57,IF(OR(K61="b",K61="bs"),J65,)))</f>
      </c>
      <c r="M61" s="98"/>
      <c r="N61" s="107"/>
      <c r="O61" s="108"/>
      <c r="P61" s="109"/>
      <c r="Q61" s="110"/>
      <c r="R61" s="111"/>
    </row>
    <row r="62" spans="1:18" s="76" customFormat="1" ht="13.5" customHeight="1">
      <c r="A62" s="70">
        <v>15</v>
      </c>
      <c r="B62" s="17">
        <f>IF($D62="","",VLOOKUP($D62,'[7]男雙40'!$A$7:$V$39,20))</f>
      </c>
      <c r="C62" s="17">
        <f>IF($D62="","",VLOOKUP($D62,'[7]男雙40'!$A$7:$V$39,21))</f>
      </c>
      <c r="D62" s="18"/>
      <c r="E62" s="19" t="s">
        <v>51</v>
      </c>
      <c r="F62" s="17">
        <f>IF($D62="","",VLOOKUP($D62,'[7]男雙40'!$A$7:$V$39,3))</f>
      </c>
      <c r="G62" s="37"/>
      <c r="H62" s="71">
        <f>IF($D62="","",VLOOKUP($D62,'[7]男雙40'!$A$7:$V$39,4))</f>
      </c>
      <c r="I62" s="72"/>
      <c r="J62" s="208"/>
      <c r="K62" s="209"/>
      <c r="L62" s="73"/>
      <c r="M62" s="102"/>
      <c r="N62" s="112"/>
      <c r="O62" s="108"/>
      <c r="P62" s="113"/>
      <c r="Q62" s="110"/>
      <c r="R62" s="111"/>
    </row>
    <row r="63" spans="1:18" s="76" customFormat="1" ht="13.5" customHeight="1">
      <c r="A63" s="70"/>
      <c r="B63" s="77"/>
      <c r="C63" s="77"/>
      <c r="D63" s="77"/>
      <c r="E63" s="19" t="s">
        <v>51</v>
      </c>
      <c r="F63" s="17">
        <f>IF($D62="","",VLOOKUP($D62,'[7]男雙40'!$A$7:$V$39,8))</f>
      </c>
      <c r="G63" s="37"/>
      <c r="H63" s="71">
        <f>IF($D62="","",VLOOKUP($D62,'[7]男雙40'!$A$7:$V$39,9))</f>
      </c>
      <c r="I63" s="78"/>
      <c r="J63" s="79">
        <f>IF(I63="a",E62,IF(I63="b",E64,""))</f>
      </c>
      <c r="K63" s="87"/>
      <c r="L63" s="73"/>
      <c r="M63" s="80"/>
      <c r="N63" s="114"/>
      <c r="O63" s="115"/>
      <c r="P63" s="109"/>
      <c r="Q63" s="110"/>
      <c r="R63" s="111"/>
    </row>
    <row r="64" spans="1:18" s="76" customFormat="1" ht="10.5" customHeight="1">
      <c r="A64" s="70"/>
      <c r="B64" s="77"/>
      <c r="C64" s="77"/>
      <c r="D64" s="77"/>
      <c r="E64" s="81"/>
      <c r="F64" s="27"/>
      <c r="G64" s="27"/>
      <c r="H64" s="27"/>
      <c r="I64" s="28"/>
      <c r="J64" s="82">
        <f>UPPER(IF(OR(I65="a",I65="as"),E62,IF(OR(I65="b",I65="bs"),E66,)))</f>
      </c>
      <c r="K64" s="97"/>
      <c r="L64" s="73"/>
      <c r="M64" s="80"/>
      <c r="N64" s="114"/>
      <c r="O64" s="116"/>
      <c r="P64" s="107"/>
      <c r="Q64" s="108"/>
      <c r="R64" s="111"/>
    </row>
    <row r="65" spans="1:18" s="76" customFormat="1" ht="10.5" customHeight="1">
      <c r="A65" s="70"/>
      <c r="B65" s="26"/>
      <c r="C65" s="26"/>
      <c r="D65" s="26"/>
      <c r="E65" s="84"/>
      <c r="F65" s="32"/>
      <c r="G65" s="32"/>
      <c r="H65" s="32"/>
      <c r="I65" s="34"/>
      <c r="J65" s="85">
        <f>UPPER(IF(OR(I65="a",I65="as"),E63,IF(OR(I65="b",I65="bs"),E67,)))</f>
      </c>
      <c r="K65" s="98"/>
      <c r="L65" s="33"/>
      <c r="M65" s="80"/>
      <c r="N65" s="108"/>
      <c r="O65" s="117"/>
      <c r="P65" s="114"/>
      <c r="Q65" s="118"/>
      <c r="R65" s="111"/>
    </row>
    <row r="66" spans="1:18" s="76" customFormat="1" ht="13.5" customHeight="1">
      <c r="A66" s="70">
        <v>16</v>
      </c>
      <c r="B66" s="17">
        <v>7</v>
      </c>
      <c r="C66" s="103">
        <v>1008</v>
      </c>
      <c r="D66" s="18">
        <v>7</v>
      </c>
      <c r="E66" s="19" t="str">
        <f>UPPER(IF($D66="","",VLOOKUP($D66,'[7]男雙40'!$A$7:$V$39,2)))</f>
        <v>陳昭印</v>
      </c>
      <c r="F66" s="17"/>
      <c r="G66" s="37"/>
      <c r="H66" s="17" t="str">
        <f>IF($D66="","",VLOOKUP($D66,'[7]男雙40'!$A$7:$V$39,3))</f>
        <v>高雄市</v>
      </c>
      <c r="I66" s="99"/>
      <c r="J66" s="33"/>
      <c r="K66" s="80"/>
      <c r="L66" s="88"/>
      <c r="M66" s="83"/>
      <c r="N66" s="119"/>
      <c r="O66" s="120"/>
      <c r="P66" s="114"/>
      <c r="Q66" s="118"/>
      <c r="R66" s="111"/>
    </row>
    <row r="67" spans="1:18" s="76" customFormat="1" ht="13.5" customHeight="1">
      <c r="A67" s="70"/>
      <c r="B67" s="77"/>
      <c r="C67" s="77"/>
      <c r="D67" s="77"/>
      <c r="E67" s="19" t="str">
        <f>UPPER(IF($D66="","",VLOOKUP($D66,'[7]男雙40'!$A$7:$V$39,7)))</f>
        <v>余鎮瑋</v>
      </c>
      <c r="F67" s="17"/>
      <c r="G67" s="37"/>
      <c r="H67" s="17" t="str">
        <f>IF($D66="","",VLOOKUP($D66,'[7]男雙40'!$A$7:$V$39,8))</f>
        <v>花蓮縣</v>
      </c>
      <c r="I67" s="78"/>
      <c r="J67" s="33"/>
      <c r="K67" s="80"/>
      <c r="L67" s="89"/>
      <c r="M67" s="90"/>
      <c r="N67" s="114"/>
      <c r="O67" s="115"/>
      <c r="P67" s="107"/>
      <c r="Q67" s="108"/>
      <c r="R67" s="111"/>
    </row>
    <row r="68" spans="1:17" s="15" customFormat="1" ht="9">
      <c r="A68" s="54"/>
      <c r="B68" s="55" t="s">
        <v>61</v>
      </c>
      <c r="C68" s="56" t="s">
        <v>60</v>
      </c>
      <c r="D68" s="55"/>
      <c r="E68" s="57" t="s">
        <v>59</v>
      </c>
      <c r="F68" s="57"/>
      <c r="G68" s="58"/>
      <c r="H68" s="57" t="s">
        <v>58</v>
      </c>
      <c r="I68" s="59"/>
      <c r="J68" s="56" t="s">
        <v>57</v>
      </c>
      <c r="K68" s="60"/>
      <c r="L68" s="56" t="s">
        <v>56</v>
      </c>
      <c r="M68" s="60"/>
      <c r="N68" s="56" t="s">
        <v>55</v>
      </c>
      <c r="O68" s="60"/>
      <c r="P68" s="56"/>
      <c r="Q68" s="61"/>
    </row>
    <row r="69" spans="1:17" s="15" customFormat="1" ht="3.75" customHeight="1" thickBot="1">
      <c r="A69" s="62"/>
      <c r="B69" s="63"/>
      <c r="C69" s="16"/>
      <c r="D69" s="63"/>
      <c r="E69" s="182"/>
      <c r="F69" s="64"/>
      <c r="G69" s="65"/>
      <c r="H69" s="66"/>
      <c r="I69" s="67"/>
      <c r="J69" s="16"/>
      <c r="K69" s="68"/>
      <c r="L69" s="16"/>
      <c r="M69" s="68"/>
      <c r="N69" s="16"/>
      <c r="O69" s="68"/>
      <c r="P69" s="16"/>
      <c r="Q69" s="69"/>
    </row>
    <row r="70" spans="1:20" s="76" customFormat="1" ht="13.5" customHeight="1">
      <c r="A70" s="70">
        <v>17</v>
      </c>
      <c r="B70" s="17">
        <v>5</v>
      </c>
      <c r="C70" s="17">
        <v>22</v>
      </c>
      <c r="D70" s="18">
        <v>5</v>
      </c>
      <c r="E70" s="19" t="str">
        <f>UPPER(IF($D70="","",VLOOKUP($D70,'[7]男雙40'!$A$7:$V$39,2)))</f>
        <v>林佑城</v>
      </c>
      <c r="F70" s="17"/>
      <c r="G70" s="37"/>
      <c r="H70" s="17" t="str">
        <f>IF($D70="","",VLOOKUP($D70,'[7]男雙40'!$A$7:$V$39,3))</f>
        <v>台東縣</v>
      </c>
      <c r="I70" s="72"/>
      <c r="J70" s="73"/>
      <c r="K70" s="74"/>
      <c r="L70" s="73"/>
      <c r="M70" s="74"/>
      <c r="N70" s="73"/>
      <c r="O70" s="74"/>
      <c r="P70" s="73"/>
      <c r="Q70" s="75"/>
      <c r="R70" s="20"/>
      <c r="T70" s="25" t="e">
        <f>#REF!</f>
        <v>#REF!</v>
      </c>
    </row>
    <row r="71" spans="1:20" s="76" customFormat="1" ht="13.5" customHeight="1">
      <c r="A71" s="70"/>
      <c r="B71" s="77"/>
      <c r="C71" s="77"/>
      <c r="D71" s="77"/>
      <c r="E71" s="19" t="str">
        <f>UPPER(IF($D70="","",VLOOKUP($D70,'[7]男雙40'!$A$7:$V$39,7)))</f>
        <v>蕭秀山</v>
      </c>
      <c r="F71" s="17"/>
      <c r="G71" s="37"/>
      <c r="H71" s="17" t="str">
        <f>IF($D70="","",VLOOKUP($D70,'[7]男雙40'!$A$7:$V$39,8))</f>
        <v>台東縣</v>
      </c>
      <c r="I71" s="78"/>
      <c r="J71" s="79">
        <f>IF(I71="a",E70,IF(I71="b",E72,""))</f>
      </c>
      <c r="K71" s="80"/>
      <c r="L71" s="73"/>
      <c r="M71" s="74"/>
      <c r="N71" s="73"/>
      <c r="O71" s="74"/>
      <c r="P71" s="73"/>
      <c r="Q71" s="21"/>
      <c r="R71" s="20"/>
      <c r="T71" s="29" t="e">
        <f>#REF!</f>
        <v>#REF!</v>
      </c>
    </row>
    <row r="72" spans="1:20" s="76" customFormat="1" ht="10.5" customHeight="1">
      <c r="A72" s="70"/>
      <c r="B72" s="77"/>
      <c r="C72" s="77"/>
      <c r="D72" s="77"/>
      <c r="E72" s="81"/>
      <c r="F72" s="27"/>
      <c r="G72" s="27"/>
      <c r="H72" s="27"/>
      <c r="I72" s="28"/>
      <c r="J72" s="82">
        <f>UPPER(IF(OR(I73="a",I73="as"),E70,IF(OR(I73="b",I73="bs"),E74,)))</f>
      </c>
      <c r="K72" s="83"/>
      <c r="L72" s="73"/>
      <c r="M72" s="74"/>
      <c r="N72" s="73"/>
      <c r="O72" s="74"/>
      <c r="P72" s="73"/>
      <c r="Q72" s="21"/>
      <c r="R72" s="20"/>
      <c r="T72" s="29" t="e">
        <f>#REF!</f>
        <v>#REF!</v>
      </c>
    </row>
    <row r="73" spans="1:20" s="76" customFormat="1" ht="10.5" customHeight="1">
      <c r="A73" s="70"/>
      <c r="B73" s="26"/>
      <c r="C73" s="26"/>
      <c r="D73" s="26"/>
      <c r="E73" s="84"/>
      <c r="F73" s="32"/>
      <c r="G73" s="32"/>
      <c r="H73" s="32"/>
      <c r="I73" s="34"/>
      <c r="J73" s="85">
        <f>UPPER(IF(OR(I73="a",I73="as"),E71,IF(OR(I73="b",I73="bs"),E75,)))</f>
      </c>
      <c r="K73" s="86"/>
      <c r="L73" s="33"/>
      <c r="M73" s="80"/>
      <c r="N73" s="73"/>
      <c r="O73" s="74"/>
      <c r="P73" s="73"/>
      <c r="Q73" s="21"/>
      <c r="R73" s="20"/>
      <c r="T73" s="29" t="e">
        <f>#REF!</f>
        <v>#REF!</v>
      </c>
    </row>
    <row r="74" spans="1:20" s="76" customFormat="1" ht="13.5" customHeight="1">
      <c r="A74" s="70">
        <v>18</v>
      </c>
      <c r="B74" s="17">
        <f>IF($D74="","",VLOOKUP($D74,'[7]男雙40'!$A$7:$V$39,20))</f>
      </c>
      <c r="C74" s="17">
        <f>IF($D74="","",VLOOKUP($D74,'[7]男雙40'!$A$7:$V$39,21))</f>
      </c>
      <c r="D74" s="18"/>
      <c r="E74" s="19" t="s">
        <v>51</v>
      </c>
      <c r="F74" s="17">
        <f>IF($D74="","",VLOOKUP($D74,'[7]男雙40'!$A$7:$V$39,3))</f>
      </c>
      <c r="G74" s="37"/>
      <c r="H74" s="71">
        <f>IF($D74="","",VLOOKUP($D74,'[7]男雙40'!$A$7:$V$39,4))</f>
      </c>
      <c r="I74" s="99"/>
      <c r="J74" s="33"/>
      <c r="K74" s="87"/>
      <c r="L74" s="88"/>
      <c r="M74" s="83"/>
      <c r="N74" s="73"/>
      <c r="O74" s="74"/>
      <c r="P74" s="73"/>
      <c r="Q74" s="21"/>
      <c r="R74" s="20"/>
      <c r="T74" s="29" t="e">
        <f>#REF!</f>
        <v>#REF!</v>
      </c>
    </row>
    <row r="75" spans="1:20" s="76" customFormat="1" ht="13.5" customHeight="1">
      <c r="A75" s="70"/>
      <c r="B75" s="77"/>
      <c r="C75" s="77"/>
      <c r="D75" s="77"/>
      <c r="E75" s="19" t="s">
        <v>51</v>
      </c>
      <c r="F75" s="17">
        <f>IF($D74="","",VLOOKUP($D74,'[7]男雙40'!$A$7:$V$39,8))</f>
      </c>
      <c r="G75" s="37"/>
      <c r="H75" s="71">
        <f>IF($D74="","",VLOOKUP($D74,'[7]男雙40'!$A$7:$V$39,9))</f>
      </c>
      <c r="I75" s="78"/>
      <c r="J75" s="33"/>
      <c r="K75" s="87"/>
      <c r="L75" s="89"/>
      <c r="M75" s="90"/>
      <c r="N75" s="73"/>
      <c r="O75" s="74"/>
      <c r="P75" s="73"/>
      <c r="Q75" s="21"/>
      <c r="R75" s="20"/>
      <c r="T75" s="29" t="e">
        <f>#REF!</f>
        <v>#REF!</v>
      </c>
    </row>
    <row r="76" spans="1:20" s="76" customFormat="1" ht="12.75" customHeight="1">
      <c r="A76" s="70"/>
      <c r="B76" s="77"/>
      <c r="C76" s="77"/>
      <c r="D76" s="91"/>
      <c r="E76" s="81"/>
      <c r="F76" s="33"/>
      <c r="G76" s="32"/>
      <c r="H76" s="92"/>
      <c r="I76" s="93"/>
      <c r="J76" s="73"/>
      <c r="K76" s="101"/>
      <c r="L76" s="82">
        <f>UPPER(IF(OR(K77="a",K77="as"),J72,IF(OR(K77="b",K77="bs"),J80,)))</f>
      </c>
      <c r="M76" s="80"/>
      <c r="N76" s="73"/>
      <c r="O76" s="74"/>
      <c r="P76" s="73"/>
      <c r="Q76" s="21"/>
      <c r="R76" s="20"/>
      <c r="T76" s="29" t="e">
        <f>#REF!</f>
        <v>#REF!</v>
      </c>
    </row>
    <row r="77" spans="1:20" s="76" customFormat="1" ht="12.75" customHeight="1">
      <c r="A77" s="70"/>
      <c r="B77" s="26"/>
      <c r="C77" s="26"/>
      <c r="D77" s="31"/>
      <c r="E77" s="84"/>
      <c r="F77" s="73"/>
      <c r="G77" s="94"/>
      <c r="H77" s="95"/>
      <c r="I77" s="96"/>
      <c r="J77" s="208" t="s">
        <v>111</v>
      </c>
      <c r="K77" s="209"/>
      <c r="L77" s="85">
        <f>UPPER(IF(OR(K77="a",K77="as"),J73,IF(OR(K77="b",K77="bs"),J81,)))</f>
      </c>
      <c r="M77" s="86"/>
      <c r="N77" s="33"/>
      <c r="O77" s="80"/>
      <c r="P77" s="73"/>
      <c r="Q77" s="21"/>
      <c r="R77" s="20"/>
      <c r="T77" s="29" t="e">
        <f>#REF!</f>
        <v>#REF!</v>
      </c>
    </row>
    <row r="78" spans="1:20" s="76" customFormat="1" ht="13.5" customHeight="1">
      <c r="A78" s="70">
        <v>19</v>
      </c>
      <c r="B78" s="17"/>
      <c r="C78" s="103">
        <v>1031</v>
      </c>
      <c r="D78" s="18">
        <v>10</v>
      </c>
      <c r="E78" s="19" t="str">
        <f>UPPER(IF($D78="","",VLOOKUP($D78,'[7]男雙40'!$A$7:$V$39,2)))</f>
        <v>巫景輝</v>
      </c>
      <c r="F78" s="17"/>
      <c r="G78" s="37"/>
      <c r="H78" s="17" t="str">
        <f>IF($D78="","",VLOOKUP($D78,'[7]男雙40'!$A$7:$V$39,3))</f>
        <v>彰化縣</v>
      </c>
      <c r="I78" s="72"/>
      <c r="J78" s="208"/>
      <c r="K78" s="209"/>
      <c r="L78" s="73"/>
      <c r="M78" s="87"/>
      <c r="N78" s="88"/>
      <c r="O78" s="80"/>
      <c r="P78" s="73"/>
      <c r="Q78" s="21"/>
      <c r="R78" s="20"/>
      <c r="T78" s="29" t="e">
        <f>#REF!</f>
        <v>#REF!</v>
      </c>
    </row>
    <row r="79" spans="1:20" s="76" customFormat="1" ht="13.5" customHeight="1" thickBot="1">
      <c r="A79" s="70"/>
      <c r="B79" s="77"/>
      <c r="C79" s="77"/>
      <c r="D79" s="77"/>
      <c r="E79" s="19" t="str">
        <f>UPPER(IF($D78="","",VLOOKUP($D78,'[7]男雙40'!$A$7:$V$39,7)))</f>
        <v>楊曜鵬</v>
      </c>
      <c r="F79" s="17"/>
      <c r="G79" s="37"/>
      <c r="H79" s="17" t="str">
        <f>IF($D78="","",VLOOKUP($D78,'[7]男雙40'!$A$7:$V$39,8))</f>
        <v>彰化縣</v>
      </c>
      <c r="I79" s="78"/>
      <c r="J79" s="79">
        <f>IF(I79="a",E78,IF(I79="b",E80,""))</f>
      </c>
      <c r="K79" s="87"/>
      <c r="L79" s="73"/>
      <c r="M79" s="87"/>
      <c r="N79" s="33"/>
      <c r="O79" s="80"/>
      <c r="P79" s="73"/>
      <c r="Q79" s="21"/>
      <c r="R79" s="20"/>
      <c r="T79" s="36" t="e">
        <f>#REF!</f>
        <v>#REF!</v>
      </c>
    </row>
    <row r="80" spans="1:18" s="76" customFormat="1" ht="10.5" customHeight="1">
      <c r="A80" s="70"/>
      <c r="B80" s="77"/>
      <c r="C80" s="77"/>
      <c r="D80" s="91"/>
      <c r="E80" s="210" t="s">
        <v>108</v>
      </c>
      <c r="F80" s="210"/>
      <c r="G80" s="210"/>
      <c r="H80" s="210"/>
      <c r="I80" s="28"/>
      <c r="J80" s="82">
        <f>UPPER(IF(OR(I81="a",I81="as"),E78,IF(OR(I81="b",I81="bs"),E82,)))</f>
      </c>
      <c r="K80" s="97"/>
      <c r="L80" s="73"/>
      <c r="M80" s="87"/>
      <c r="N80" s="33"/>
      <c r="O80" s="80"/>
      <c r="P80" s="73"/>
      <c r="Q80" s="21"/>
      <c r="R80" s="20"/>
    </row>
    <row r="81" spans="1:18" s="76" customFormat="1" ht="10.5" customHeight="1">
      <c r="A81" s="70"/>
      <c r="B81" s="26"/>
      <c r="C81" s="26"/>
      <c r="D81" s="31"/>
      <c r="E81" s="208"/>
      <c r="F81" s="208"/>
      <c r="G81" s="208"/>
      <c r="H81" s="208"/>
      <c r="I81" s="34"/>
      <c r="J81" s="85">
        <f>UPPER(IF(OR(I81="a",I81="as"),E79,IF(OR(I81="b",I81="bs"),E83,)))</f>
      </c>
      <c r="K81" s="98"/>
      <c r="L81" s="33"/>
      <c r="M81" s="87"/>
      <c r="N81" s="33"/>
      <c r="O81" s="80"/>
      <c r="P81" s="73"/>
      <c r="Q81" s="21"/>
      <c r="R81" s="20"/>
    </row>
    <row r="82" spans="1:18" s="76" customFormat="1" ht="13.5" customHeight="1">
      <c r="A82" s="70">
        <v>20</v>
      </c>
      <c r="B82" s="17"/>
      <c r="C82" s="17"/>
      <c r="D82" s="18">
        <v>21</v>
      </c>
      <c r="E82" s="19" t="str">
        <f>UPPER(IF($D82="","",VLOOKUP($D82,'[7]男雙40'!$A$7:$V$39,2)))</f>
        <v>白文華</v>
      </c>
      <c r="F82" s="17"/>
      <c r="G82" s="37"/>
      <c r="H82" s="17" t="str">
        <f>IF($D82="","",VLOOKUP($D82,'[7]男雙40'!$A$7:$V$39,3))</f>
        <v>台中市</v>
      </c>
      <c r="I82" s="99"/>
      <c r="J82" s="33"/>
      <c r="K82" s="80"/>
      <c r="L82" s="88"/>
      <c r="M82" s="97"/>
      <c r="N82" s="33"/>
      <c r="O82" s="80"/>
      <c r="P82" s="73"/>
      <c r="Q82" s="21"/>
      <c r="R82" s="20"/>
    </row>
    <row r="83" spans="1:18" s="76" customFormat="1" ht="13.5" customHeight="1">
      <c r="A83" s="70"/>
      <c r="B83" s="77"/>
      <c r="C83" s="77"/>
      <c r="D83" s="77"/>
      <c r="E83" s="19" t="str">
        <f>UPPER(IF($D82="","",VLOOKUP($D82,'[7]男雙40'!$A$7:$V$39,7)))</f>
        <v>林翊軒</v>
      </c>
      <c r="F83" s="17"/>
      <c r="G83" s="37"/>
      <c r="H83" s="17" t="str">
        <f>IF($D82="","",VLOOKUP($D82,'[7]男雙40'!$A$7:$V$39,8))</f>
        <v>台中市</v>
      </c>
      <c r="I83" s="78"/>
      <c r="J83" s="33"/>
      <c r="K83" s="80"/>
      <c r="L83" s="89"/>
      <c r="M83" s="100"/>
      <c r="N83" s="33"/>
      <c r="O83" s="80"/>
      <c r="P83" s="73"/>
      <c r="Q83" s="21"/>
      <c r="R83" s="20"/>
    </row>
    <row r="84" spans="1:18" s="76" customFormat="1" ht="12.75" customHeight="1">
      <c r="A84" s="70"/>
      <c r="B84" s="77"/>
      <c r="C84" s="77"/>
      <c r="D84" s="77"/>
      <c r="E84" s="81"/>
      <c r="F84" s="33"/>
      <c r="G84" s="32"/>
      <c r="H84" s="92"/>
      <c r="I84" s="93"/>
      <c r="J84" s="73"/>
      <c r="K84" s="74"/>
      <c r="L84" s="33"/>
      <c r="M84" s="101"/>
      <c r="N84" s="82">
        <f>UPPER(IF(OR(M85="a",M85="as"),L76,IF(OR(M85="b",M85="bs"),L92,)))</f>
      </c>
      <c r="O84" s="80"/>
      <c r="P84" s="73"/>
      <c r="Q84" s="21"/>
      <c r="R84" s="20"/>
    </row>
    <row r="85" spans="1:18" s="76" customFormat="1" ht="12.75" customHeight="1">
      <c r="A85" s="70"/>
      <c r="B85" s="26"/>
      <c r="C85" s="26"/>
      <c r="D85" s="26"/>
      <c r="E85" s="84"/>
      <c r="F85" s="73"/>
      <c r="G85" s="94"/>
      <c r="H85" s="95"/>
      <c r="I85" s="96"/>
      <c r="J85" s="73"/>
      <c r="K85" s="74"/>
      <c r="L85" s="208" t="s">
        <v>115</v>
      </c>
      <c r="M85" s="209"/>
      <c r="N85" s="85">
        <f>UPPER(IF(OR(M85="a",M85="as"),L77,IF(OR(M85="b",M85="bs"),L93,)))</f>
      </c>
      <c r="O85" s="86"/>
      <c r="P85" s="33"/>
      <c r="Q85" s="40"/>
      <c r="R85" s="20"/>
    </row>
    <row r="86" spans="1:18" s="76" customFormat="1" ht="13.5" customHeight="1">
      <c r="A86" s="70">
        <v>21</v>
      </c>
      <c r="B86" s="17"/>
      <c r="C86" s="17"/>
      <c r="D86" s="18">
        <v>16</v>
      </c>
      <c r="E86" s="19" t="str">
        <f>UPPER(IF($D86="","",VLOOKUP($D86,'[7]男雙40'!$A$7:$V$39,2)))</f>
        <v>蔡瑞春</v>
      </c>
      <c r="F86" s="17"/>
      <c r="G86" s="37"/>
      <c r="H86" s="17" t="str">
        <f>IF($D86="","",VLOOKUP($D86,'[7]男雙40'!$A$7:$V$39,3))</f>
        <v>彰化縣</v>
      </c>
      <c r="I86" s="72"/>
      <c r="J86" s="73"/>
      <c r="K86" s="74"/>
      <c r="L86" s="208"/>
      <c r="M86" s="209"/>
      <c r="N86" s="73"/>
      <c r="O86" s="87"/>
      <c r="P86" s="73"/>
      <c r="Q86" s="40"/>
      <c r="R86" s="20"/>
    </row>
    <row r="87" spans="1:18" s="76" customFormat="1" ht="13.5" customHeight="1">
      <c r="A87" s="70"/>
      <c r="B87" s="77"/>
      <c r="C87" s="77"/>
      <c r="D87" s="77"/>
      <c r="E87" s="19" t="str">
        <f>UPPER(IF($D86="","",VLOOKUP($D86,'[7]男雙40'!$A$7:$V$39,7)))</f>
        <v>徐茂益</v>
      </c>
      <c r="F87" s="17"/>
      <c r="G87" s="37"/>
      <c r="H87" s="17" t="str">
        <f>IF($D86="","",VLOOKUP($D86,'[7]男雙40'!$A$7:$V$39,8))</f>
        <v>彰化縣</v>
      </c>
      <c r="I87" s="78"/>
      <c r="J87" s="79">
        <f>IF(I87="a",E86,IF(I87="b",E88,""))</f>
      </c>
      <c r="K87" s="80"/>
      <c r="L87" s="73"/>
      <c r="M87" s="87"/>
      <c r="N87" s="73"/>
      <c r="O87" s="87"/>
      <c r="P87" s="73"/>
      <c r="Q87" s="40"/>
      <c r="R87" s="20"/>
    </row>
    <row r="88" spans="1:18" s="76" customFormat="1" ht="10.5" customHeight="1">
      <c r="A88" s="70"/>
      <c r="B88" s="77"/>
      <c r="C88" s="77"/>
      <c r="D88" s="77"/>
      <c r="E88" s="210" t="s">
        <v>109</v>
      </c>
      <c r="F88" s="210"/>
      <c r="G88" s="210"/>
      <c r="H88" s="210"/>
      <c r="I88" s="28"/>
      <c r="J88" s="82">
        <f>UPPER(IF(OR(I89="a",I89="as"),E86,IF(OR(I89="b",I89="bs"),E90,)))</f>
      </c>
      <c r="K88" s="83"/>
      <c r="L88" s="73"/>
      <c r="M88" s="87"/>
      <c r="N88" s="73"/>
      <c r="O88" s="87"/>
      <c r="P88" s="73"/>
      <c r="Q88" s="40"/>
      <c r="R88" s="20"/>
    </row>
    <row r="89" spans="1:18" s="76" customFormat="1" ht="10.5" customHeight="1">
      <c r="A89" s="70"/>
      <c r="B89" s="26"/>
      <c r="C89" s="26"/>
      <c r="D89" s="26"/>
      <c r="E89" s="208"/>
      <c r="F89" s="208"/>
      <c r="G89" s="208"/>
      <c r="H89" s="208"/>
      <c r="I89" s="34"/>
      <c r="J89" s="85">
        <f>UPPER(IF(OR(I89="a",I89="as"),E87,IF(OR(I89="b",I89="bs"),E91,)))</f>
      </c>
      <c r="K89" s="86"/>
      <c r="L89" s="33"/>
      <c r="M89" s="87"/>
      <c r="N89" s="73"/>
      <c r="O89" s="87"/>
      <c r="P89" s="73"/>
      <c r="Q89" s="40"/>
      <c r="R89" s="20"/>
    </row>
    <row r="90" spans="1:18" s="76" customFormat="1" ht="13.5" customHeight="1">
      <c r="A90" s="70">
        <v>22</v>
      </c>
      <c r="B90" s="17"/>
      <c r="C90" s="17"/>
      <c r="D90" s="18">
        <v>15</v>
      </c>
      <c r="E90" s="19" t="str">
        <f>UPPER(IF($D90="","",VLOOKUP($D90,'[7]男雙40'!$A$7:$V$39,2)))</f>
        <v>張益鈞</v>
      </c>
      <c r="F90" s="17"/>
      <c r="G90" s="37"/>
      <c r="H90" s="17" t="str">
        <f>IF($D90="","",VLOOKUP($D90,'[7]男雙40'!$A$7:$V$39,3))</f>
        <v>台中市</v>
      </c>
      <c r="I90" s="99"/>
      <c r="J90" s="33"/>
      <c r="K90" s="87"/>
      <c r="L90" s="88"/>
      <c r="M90" s="97"/>
      <c r="N90" s="73"/>
      <c r="O90" s="87"/>
      <c r="P90" s="73"/>
      <c r="Q90" s="40"/>
      <c r="R90" s="20"/>
    </row>
    <row r="91" spans="1:18" s="76" customFormat="1" ht="13.5" customHeight="1">
      <c r="A91" s="70"/>
      <c r="B91" s="77"/>
      <c r="C91" s="77"/>
      <c r="D91" s="77"/>
      <c r="E91" s="19" t="str">
        <f>UPPER(IF($D90="","",VLOOKUP($D90,'[7]男雙40'!$A$7:$V$39,7)))</f>
        <v>林達雄</v>
      </c>
      <c r="F91" s="17"/>
      <c r="G91" s="37"/>
      <c r="H91" s="17" t="str">
        <f>IF($D90="","",VLOOKUP($D90,'[7]男雙40'!$A$7:$V$39,8))</f>
        <v>台中市</v>
      </c>
      <c r="I91" s="78"/>
      <c r="J91" s="33"/>
      <c r="K91" s="87"/>
      <c r="L91" s="89"/>
      <c r="M91" s="100"/>
      <c r="N91" s="73"/>
      <c r="O91" s="87"/>
      <c r="P91" s="73"/>
      <c r="Q91" s="40"/>
      <c r="R91" s="20"/>
    </row>
    <row r="92" spans="1:18" s="76" customFormat="1" ht="12.75" customHeight="1">
      <c r="A92" s="70"/>
      <c r="B92" s="77"/>
      <c r="C92" s="77"/>
      <c r="D92" s="91"/>
      <c r="E92" s="81"/>
      <c r="F92" s="33"/>
      <c r="G92" s="32"/>
      <c r="H92" s="92"/>
      <c r="I92" s="93"/>
      <c r="J92" s="73"/>
      <c r="K92" s="101"/>
      <c r="L92" s="82">
        <f>UPPER(IF(OR(K93="a",K93="as"),J88,IF(OR(K93="b",K93="bs"),J96,)))</f>
      </c>
      <c r="M92" s="87"/>
      <c r="N92" s="73"/>
      <c r="O92" s="87"/>
      <c r="P92" s="73"/>
      <c r="Q92" s="40"/>
      <c r="R92" s="20"/>
    </row>
    <row r="93" spans="1:18" s="76" customFormat="1" ht="12.75" customHeight="1">
      <c r="A93" s="70"/>
      <c r="B93" s="26"/>
      <c r="C93" s="26"/>
      <c r="D93" s="31"/>
      <c r="E93" s="84"/>
      <c r="F93" s="73"/>
      <c r="G93" s="94"/>
      <c r="H93" s="95"/>
      <c r="I93" s="96"/>
      <c r="J93" s="208" t="s">
        <v>112</v>
      </c>
      <c r="K93" s="209"/>
      <c r="L93" s="85">
        <f>UPPER(IF(OR(K93="a",K93="as"),J89,IF(OR(K93="b",K93="bs"),J97,)))</f>
      </c>
      <c r="M93" s="98"/>
      <c r="N93" s="33"/>
      <c r="O93" s="87"/>
      <c r="P93" s="73"/>
      <c r="Q93" s="40"/>
      <c r="R93" s="20"/>
    </row>
    <row r="94" spans="1:18" s="76" customFormat="1" ht="13.5" customHeight="1">
      <c r="A94" s="70">
        <v>23</v>
      </c>
      <c r="B94" s="17">
        <f>IF($D94="","",VLOOKUP($D94,'[7]男雙40'!$A$7:$V$39,20))</f>
      </c>
      <c r="C94" s="17">
        <f>IF($D94="","",VLOOKUP($D94,'[7]男雙40'!$A$7:$V$39,21))</f>
      </c>
      <c r="D94" s="18"/>
      <c r="E94" s="19" t="s">
        <v>51</v>
      </c>
      <c r="F94" s="17">
        <f>IF($D94="","",VLOOKUP($D94,'[7]男雙40'!$A$7:$V$39,3))</f>
      </c>
      <c r="G94" s="37"/>
      <c r="H94" s="71">
        <f>IF($D94="","",VLOOKUP($D94,'[7]男雙40'!$A$7:$V$39,4))</f>
      </c>
      <c r="I94" s="72"/>
      <c r="J94" s="208"/>
      <c r="K94" s="209"/>
      <c r="L94" s="73"/>
      <c r="M94" s="102"/>
      <c r="N94" s="88"/>
      <c r="O94" s="87"/>
      <c r="P94" s="73"/>
      <c r="Q94" s="40"/>
      <c r="R94" s="20"/>
    </row>
    <row r="95" spans="1:18" s="76" customFormat="1" ht="13.5" customHeight="1">
      <c r="A95" s="70"/>
      <c r="B95" s="77"/>
      <c r="C95" s="77"/>
      <c r="D95" s="77"/>
      <c r="E95" s="19" t="s">
        <v>51</v>
      </c>
      <c r="F95" s="17">
        <f>IF($D94="","",VLOOKUP($D94,'[7]男雙40'!$A$7:$V$39,8))</f>
      </c>
      <c r="G95" s="37"/>
      <c r="H95" s="71">
        <f>IF($D94="","",VLOOKUP($D94,'[7]男雙40'!$A$7:$V$39,9))</f>
      </c>
      <c r="I95" s="78"/>
      <c r="J95" s="79">
        <f>IF(I95="a",E94,IF(I95="b",E96,""))</f>
      </c>
      <c r="K95" s="87"/>
      <c r="L95" s="73"/>
      <c r="M95" s="80"/>
      <c r="N95" s="33"/>
      <c r="O95" s="87"/>
      <c r="P95" s="73"/>
      <c r="Q95" s="40"/>
      <c r="R95" s="20"/>
    </row>
    <row r="96" spans="1:18" s="76" customFormat="1" ht="10.5" customHeight="1">
      <c r="A96" s="70"/>
      <c r="B96" s="77"/>
      <c r="C96" s="77"/>
      <c r="D96" s="91"/>
      <c r="E96" s="81"/>
      <c r="F96" s="27"/>
      <c r="G96" s="27"/>
      <c r="H96" s="27"/>
      <c r="I96" s="28"/>
      <c r="J96" s="82">
        <f>UPPER(IF(OR(I97="a",I97="as"),E94,IF(OR(I97="b",I97="bs"),E98,)))</f>
      </c>
      <c r="K96" s="97"/>
      <c r="L96" s="73"/>
      <c r="M96" s="80"/>
      <c r="N96" s="33"/>
      <c r="O96" s="87"/>
      <c r="P96" s="73"/>
      <c r="Q96" s="40"/>
      <c r="R96" s="20"/>
    </row>
    <row r="97" spans="1:18" s="76" customFormat="1" ht="10.5" customHeight="1">
      <c r="A97" s="70"/>
      <c r="B97" s="26"/>
      <c r="C97" s="26"/>
      <c r="D97" s="31"/>
      <c r="E97" s="84"/>
      <c r="F97" s="32"/>
      <c r="G97" s="32"/>
      <c r="H97" s="32"/>
      <c r="I97" s="34"/>
      <c r="J97" s="85">
        <f>UPPER(IF(OR(I97="a",I97="as"),E95,IF(OR(I97="b",I97="bs"),E99,)))</f>
      </c>
      <c r="K97" s="98"/>
      <c r="L97" s="33"/>
      <c r="M97" s="80"/>
      <c r="N97" s="33"/>
      <c r="O97" s="87"/>
      <c r="P97" s="73"/>
      <c r="Q97" s="40"/>
      <c r="R97" s="20"/>
    </row>
    <row r="98" spans="1:18" s="76" customFormat="1" ht="13.5" customHeight="1">
      <c r="A98" s="70">
        <v>24</v>
      </c>
      <c r="B98" s="17">
        <v>3</v>
      </c>
      <c r="C98" s="17">
        <v>9</v>
      </c>
      <c r="D98" s="18">
        <v>3</v>
      </c>
      <c r="E98" s="19" t="str">
        <f>UPPER(IF($D98="","",VLOOKUP($D98,'[7]男雙40'!$A$7:$V$39,2)))</f>
        <v>許家得</v>
      </c>
      <c r="F98" s="17"/>
      <c r="G98" s="37"/>
      <c r="H98" s="17" t="str">
        <f>IF($D98="","",VLOOKUP($D98,'[7]男雙40'!$A$7:$V$39,3))</f>
        <v>台中市</v>
      </c>
      <c r="I98" s="99"/>
      <c r="J98" s="33"/>
      <c r="K98" s="80"/>
      <c r="L98" s="88"/>
      <c r="M98" s="83"/>
      <c r="N98" s="33"/>
      <c r="O98" s="87"/>
      <c r="P98" s="73"/>
      <c r="Q98" s="40"/>
      <c r="R98" s="20"/>
    </row>
    <row r="99" spans="1:18" s="76" customFormat="1" ht="13.5" customHeight="1">
      <c r="A99" s="70"/>
      <c r="B99" s="77"/>
      <c r="C99" s="77"/>
      <c r="D99" s="77"/>
      <c r="E99" s="19" t="str">
        <f>UPPER(IF($D98="","",VLOOKUP($D98,'[7]男雙40'!$A$7:$V$39,7)))</f>
        <v>郭旭東</v>
      </c>
      <c r="F99" s="17"/>
      <c r="G99" s="37"/>
      <c r="H99" s="17" t="str">
        <f>IF($D98="","",VLOOKUP($D98,'[7]男雙40'!$A$7:$V$39,8))</f>
        <v>台中市</v>
      </c>
      <c r="I99" s="78"/>
      <c r="J99" s="33"/>
      <c r="K99" s="80"/>
      <c r="L99" s="89"/>
      <c r="M99" s="90"/>
      <c r="N99" s="33"/>
      <c r="O99" s="87"/>
      <c r="P99" s="73"/>
      <c r="Q99" s="40"/>
      <c r="R99" s="20"/>
    </row>
    <row r="100" spans="1:18" s="76" customFormat="1" ht="12.75" customHeight="1">
      <c r="A100" s="70"/>
      <c r="B100" s="77"/>
      <c r="C100" s="77"/>
      <c r="D100" s="91"/>
      <c r="E100" s="81"/>
      <c r="F100" s="33"/>
      <c r="G100" s="32"/>
      <c r="H100" s="92"/>
      <c r="I100" s="93"/>
      <c r="J100" s="73"/>
      <c r="K100" s="74"/>
      <c r="L100" s="33"/>
      <c r="M100" s="80"/>
      <c r="N100" s="80"/>
      <c r="O100" s="101"/>
      <c r="P100" s="82">
        <f>UPPER(IF(OR(O101="a",O101="as"),N84,IF(OR(O101="b",O101="bs"),N116,)))</f>
      </c>
      <c r="Q100" s="104"/>
      <c r="R100" s="20"/>
    </row>
    <row r="101" spans="1:18" s="76" customFormat="1" ht="12.75" customHeight="1">
      <c r="A101" s="70"/>
      <c r="B101" s="26"/>
      <c r="C101" s="26"/>
      <c r="D101" s="31"/>
      <c r="E101" s="84"/>
      <c r="F101" s="73"/>
      <c r="G101" s="94"/>
      <c r="H101" s="95"/>
      <c r="I101" s="96"/>
      <c r="J101" s="73"/>
      <c r="K101" s="74"/>
      <c r="L101" s="33"/>
      <c r="M101" s="80"/>
      <c r="N101" s="208" t="s">
        <v>255</v>
      </c>
      <c r="O101" s="209"/>
      <c r="P101" s="85">
        <f>UPPER(IF(OR(O101="a",O101="as"),N85,IF(OR(O101="b",O101="bs"),N117,)))</f>
      </c>
      <c r="Q101" s="105"/>
      <c r="R101" s="20"/>
    </row>
    <row r="102" spans="1:18" s="76" customFormat="1" ht="13.5" customHeight="1">
      <c r="A102" s="70">
        <v>25</v>
      </c>
      <c r="B102" s="17">
        <v>6</v>
      </c>
      <c r="C102" s="17">
        <v>26</v>
      </c>
      <c r="D102" s="18">
        <v>6</v>
      </c>
      <c r="E102" s="19" t="str">
        <f>UPPER(IF($D102="","",VLOOKUP($D102,'[7]男雙40'!$A$7:$V$39,2)))</f>
        <v>徐德富</v>
      </c>
      <c r="F102" s="17"/>
      <c r="G102" s="37"/>
      <c r="H102" s="17" t="str">
        <f>IF($D102="","",VLOOKUP($D102,'[7]男雙40'!$A$7:$V$39,3))</f>
        <v>新竹縣</v>
      </c>
      <c r="I102" s="72"/>
      <c r="J102" s="73"/>
      <c r="K102" s="74"/>
      <c r="L102" s="73"/>
      <c r="M102" s="74"/>
      <c r="N102" s="208"/>
      <c r="O102" s="209"/>
      <c r="P102" s="88"/>
      <c r="Q102" s="40"/>
      <c r="R102" s="20"/>
    </row>
    <row r="103" spans="1:18" s="76" customFormat="1" ht="13.5" customHeight="1">
      <c r="A103" s="70"/>
      <c r="B103" s="77"/>
      <c r="C103" s="77"/>
      <c r="D103" s="77"/>
      <c r="E103" s="19" t="str">
        <f>UPPER(IF($D102="","",VLOOKUP($D102,'[7]男雙40'!$A$7:$V$39,7)))</f>
        <v>黃嘉文</v>
      </c>
      <c r="F103" s="17"/>
      <c r="G103" s="37"/>
      <c r="H103" s="17" t="str">
        <f>IF($D102="","",VLOOKUP($D102,'[7]男雙40'!$A$7:$V$39,8))</f>
        <v>宜蘭縣</v>
      </c>
      <c r="I103" s="78"/>
      <c r="J103" s="79">
        <f>IF(I103="a",E102,IF(I103="b",E104,""))</f>
      </c>
      <c r="K103" s="80"/>
      <c r="L103" s="73"/>
      <c r="M103" s="74"/>
      <c r="N103" s="73"/>
      <c r="O103" s="87"/>
      <c r="P103" s="89"/>
      <c r="Q103" s="106"/>
      <c r="R103" s="20"/>
    </row>
    <row r="104" spans="1:18" s="76" customFormat="1" ht="10.5" customHeight="1">
      <c r="A104" s="70"/>
      <c r="B104" s="77"/>
      <c r="C104" s="77"/>
      <c r="D104" s="91"/>
      <c r="E104" s="81"/>
      <c r="F104" s="27"/>
      <c r="G104" s="27"/>
      <c r="H104" s="27"/>
      <c r="I104" s="28"/>
      <c r="J104" s="82">
        <f>UPPER(IF(OR(I105="a",I105="as"),E102,IF(OR(I105="b",I105="bs"),E106,)))</f>
      </c>
      <c r="K104" s="83"/>
      <c r="L104" s="73"/>
      <c r="M104" s="74"/>
      <c r="N104" s="73"/>
      <c r="O104" s="87"/>
      <c r="P104" s="73"/>
      <c r="Q104" s="40"/>
      <c r="R104" s="20"/>
    </row>
    <row r="105" spans="1:18" s="76" customFormat="1" ht="10.5" customHeight="1">
      <c r="A105" s="70"/>
      <c r="B105" s="26"/>
      <c r="C105" s="26"/>
      <c r="D105" s="31"/>
      <c r="E105" s="84"/>
      <c r="F105" s="32"/>
      <c r="G105" s="32"/>
      <c r="H105" s="32"/>
      <c r="I105" s="34"/>
      <c r="J105" s="85">
        <f>UPPER(IF(OR(I105="a",I105="as"),E103,IF(OR(I105="b",I105="bs"),E107,)))</f>
      </c>
      <c r="K105" s="86"/>
      <c r="L105" s="33"/>
      <c r="M105" s="80"/>
      <c r="N105" s="73"/>
      <c r="O105" s="87"/>
      <c r="P105" s="73"/>
      <c r="Q105" s="40"/>
      <c r="R105" s="20"/>
    </row>
    <row r="106" spans="1:18" s="76" customFormat="1" ht="13.5" customHeight="1">
      <c r="A106" s="70">
        <v>26</v>
      </c>
      <c r="B106" s="17">
        <f>IF($D106="","",VLOOKUP($D106,'[7]男雙40'!$A$7:$V$39,20))</f>
      </c>
      <c r="C106" s="17">
        <f>IF($D106="","",VLOOKUP($D106,'[7]男雙40'!$A$7:$V$39,21))</f>
      </c>
      <c r="D106" s="18"/>
      <c r="E106" s="19" t="s">
        <v>51</v>
      </c>
      <c r="F106" s="17">
        <f>IF($D106="","",VLOOKUP($D106,'[7]男雙40'!$A$7:$V$39,3))</f>
      </c>
      <c r="G106" s="37"/>
      <c r="H106" s="71">
        <f>IF($D106="","",VLOOKUP($D106,'[7]男雙40'!$A$7:$V$39,4))</f>
      </c>
      <c r="I106" s="99"/>
      <c r="J106" s="33"/>
      <c r="K106" s="87"/>
      <c r="L106" s="88"/>
      <c r="M106" s="83"/>
      <c r="N106" s="73"/>
      <c r="O106" s="87"/>
      <c r="P106" s="73"/>
      <c r="Q106" s="40"/>
      <c r="R106" s="20"/>
    </row>
    <row r="107" spans="1:18" s="76" customFormat="1" ht="13.5" customHeight="1">
      <c r="A107" s="70"/>
      <c r="B107" s="77"/>
      <c r="C107" s="77"/>
      <c r="D107" s="77"/>
      <c r="E107" s="19" t="s">
        <v>51</v>
      </c>
      <c r="F107" s="17">
        <f>IF($D106="","",VLOOKUP($D106,'[7]男雙40'!$A$7:$V$39,8))</f>
      </c>
      <c r="G107" s="37"/>
      <c r="H107" s="71">
        <f>IF($D106="","",VLOOKUP($D106,'[7]男雙40'!$A$7:$V$39,9))</f>
      </c>
      <c r="I107" s="78"/>
      <c r="J107" s="33"/>
      <c r="K107" s="87"/>
      <c r="L107" s="89"/>
      <c r="M107" s="90"/>
      <c r="N107" s="73"/>
      <c r="O107" s="87"/>
      <c r="P107" s="73"/>
      <c r="Q107" s="40"/>
      <c r="R107" s="20"/>
    </row>
    <row r="108" spans="1:18" s="76" customFormat="1" ht="12.75" customHeight="1">
      <c r="A108" s="70"/>
      <c r="B108" s="77"/>
      <c r="C108" s="77"/>
      <c r="D108" s="91"/>
      <c r="E108" s="81"/>
      <c r="F108" s="33"/>
      <c r="G108" s="32"/>
      <c r="H108" s="92"/>
      <c r="I108" s="93"/>
      <c r="J108" s="73"/>
      <c r="K108" s="101"/>
      <c r="L108" s="82">
        <f>UPPER(IF(OR(K109="a",K109="as"),J104,IF(OR(K109="b",K109="bs"),J112,)))</f>
      </c>
      <c r="M108" s="80"/>
      <c r="N108" s="73"/>
      <c r="O108" s="87"/>
      <c r="P108" s="73"/>
      <c r="Q108" s="40"/>
      <c r="R108" s="20"/>
    </row>
    <row r="109" spans="1:18" s="76" customFormat="1" ht="12.75" customHeight="1">
      <c r="A109" s="70"/>
      <c r="B109" s="26"/>
      <c r="C109" s="26"/>
      <c r="D109" s="31"/>
      <c r="E109" s="84"/>
      <c r="F109" s="73"/>
      <c r="G109" s="94"/>
      <c r="H109" s="95"/>
      <c r="I109" s="96"/>
      <c r="J109" s="208" t="s">
        <v>113</v>
      </c>
      <c r="K109" s="209"/>
      <c r="L109" s="85">
        <f>UPPER(IF(OR(K109="a",K109="as"),J105,IF(OR(K109="b",K109="bs"),J113,)))</f>
      </c>
      <c r="M109" s="86"/>
      <c r="N109" s="33"/>
      <c r="O109" s="87"/>
      <c r="P109" s="73"/>
      <c r="Q109" s="40"/>
      <c r="R109" s="20"/>
    </row>
    <row r="110" spans="1:18" s="76" customFormat="1" ht="13.5" customHeight="1">
      <c r="A110" s="70">
        <v>27</v>
      </c>
      <c r="B110" s="17"/>
      <c r="C110" s="103">
        <v>1031</v>
      </c>
      <c r="D110" s="18">
        <v>9</v>
      </c>
      <c r="E110" s="19" t="str">
        <f>UPPER(IF($D110="","",VLOOKUP($D110,'[7]男雙40'!$A$7:$V$39,2)))</f>
        <v>楊孟龍</v>
      </c>
      <c r="F110" s="17"/>
      <c r="G110" s="37"/>
      <c r="H110" s="17" t="str">
        <f>IF($D110="","",VLOOKUP($D110,'[7]男雙40'!$A$7:$V$39,3))</f>
        <v>台南市</v>
      </c>
      <c r="I110" s="72"/>
      <c r="J110" s="208"/>
      <c r="K110" s="209"/>
      <c r="L110" s="73"/>
      <c r="M110" s="87"/>
      <c r="N110" s="88"/>
      <c r="O110" s="87"/>
      <c r="P110" s="73"/>
      <c r="Q110" s="40"/>
      <c r="R110" s="20"/>
    </row>
    <row r="111" spans="1:18" s="76" customFormat="1" ht="13.5" customHeight="1">
      <c r="A111" s="70"/>
      <c r="B111" s="77"/>
      <c r="C111" s="77"/>
      <c r="D111" s="77"/>
      <c r="E111" s="19" t="str">
        <f>UPPER(IF($D110="","",VLOOKUP($D110,'[7]男雙40'!$A$7:$V$39,7)))</f>
        <v>李志鴻</v>
      </c>
      <c r="F111" s="17"/>
      <c r="G111" s="37"/>
      <c r="H111" s="17" t="str">
        <f>IF($D110="","",VLOOKUP($D110,'[7]男雙40'!$A$7:$V$39,8))</f>
        <v>台南市</v>
      </c>
      <c r="I111" s="78"/>
      <c r="J111" s="79">
        <f>IF(I111="a",E110,IF(I111="b",E112,""))</f>
      </c>
      <c r="K111" s="87"/>
      <c r="L111" s="73"/>
      <c r="M111" s="87"/>
      <c r="N111" s="33"/>
      <c r="O111" s="87"/>
      <c r="P111" s="73"/>
      <c r="Q111" s="40"/>
      <c r="R111" s="20"/>
    </row>
    <row r="112" spans="1:18" s="76" customFormat="1" ht="10.5" customHeight="1">
      <c r="A112" s="70"/>
      <c r="B112" s="77"/>
      <c r="C112" s="77"/>
      <c r="D112" s="77"/>
      <c r="E112" s="81"/>
      <c r="F112" s="27"/>
      <c r="G112" s="27"/>
      <c r="H112" s="27"/>
      <c r="I112" s="28"/>
      <c r="J112" s="82">
        <f>UPPER(IF(OR(I113="a",I113="as"),E110,IF(OR(I113="b",I113="bs"),E114,)))</f>
      </c>
      <c r="K112" s="97"/>
      <c r="L112" s="73"/>
      <c r="M112" s="87"/>
      <c r="N112" s="33"/>
      <c r="O112" s="87"/>
      <c r="P112" s="73"/>
      <c r="Q112" s="40"/>
      <c r="R112" s="20"/>
    </row>
    <row r="113" spans="1:18" s="76" customFormat="1" ht="10.5" customHeight="1">
      <c r="A113" s="70"/>
      <c r="B113" s="26"/>
      <c r="C113" s="26"/>
      <c r="D113" s="26"/>
      <c r="E113" s="84"/>
      <c r="F113" s="32"/>
      <c r="G113" s="32"/>
      <c r="H113" s="32"/>
      <c r="I113" s="34"/>
      <c r="J113" s="85">
        <f>UPPER(IF(OR(I113="a",I113="as"),E111,IF(OR(I113="b",I113="bs"),E115,)))</f>
      </c>
      <c r="K113" s="98"/>
      <c r="L113" s="33"/>
      <c r="M113" s="87"/>
      <c r="N113" s="33"/>
      <c r="O113" s="87"/>
      <c r="P113" s="73"/>
      <c r="Q113" s="40"/>
      <c r="R113" s="20"/>
    </row>
    <row r="114" spans="1:18" s="76" customFormat="1" ht="13.5" customHeight="1">
      <c r="A114" s="70">
        <v>28</v>
      </c>
      <c r="B114" s="17">
        <f>IF($D114="","",VLOOKUP($D114,'[7]男雙40'!$A$7:$V$39,20))</f>
      </c>
      <c r="C114" s="17">
        <f>IF($D114="","",VLOOKUP($D114,'[7]男雙40'!$A$7:$V$39,21))</f>
      </c>
      <c r="D114" s="18"/>
      <c r="E114" s="19" t="s">
        <v>51</v>
      </c>
      <c r="F114" s="17">
        <f>IF($D114="","",VLOOKUP($D114,'[7]男雙40'!$A$7:$V$39,3))</f>
      </c>
      <c r="G114" s="37"/>
      <c r="H114" s="71">
        <f>IF($D114="","",VLOOKUP($D114,'[7]男雙40'!$A$7:$V$39,4))</f>
      </c>
      <c r="I114" s="99"/>
      <c r="J114" s="33"/>
      <c r="K114" s="80"/>
      <c r="L114" s="88"/>
      <c r="M114" s="97"/>
      <c r="N114" s="33"/>
      <c r="O114" s="87"/>
      <c r="P114" s="73"/>
      <c r="Q114" s="40"/>
      <c r="R114" s="20"/>
    </row>
    <row r="115" spans="1:18" s="76" customFormat="1" ht="13.5" customHeight="1">
      <c r="A115" s="70"/>
      <c r="B115" s="77"/>
      <c r="C115" s="77"/>
      <c r="D115" s="77"/>
      <c r="E115" s="19" t="s">
        <v>51</v>
      </c>
      <c r="F115" s="17">
        <f>IF($D114="","",VLOOKUP($D114,'[7]男雙40'!$A$7:$V$39,8))</f>
      </c>
      <c r="G115" s="37"/>
      <c r="H115" s="71">
        <f>IF($D114="","",VLOOKUP($D114,'[7]男雙40'!$A$7:$V$39,9))</f>
      </c>
      <c r="I115" s="78"/>
      <c r="J115" s="33"/>
      <c r="K115" s="80"/>
      <c r="L115" s="89"/>
      <c r="M115" s="100"/>
      <c r="N115" s="33"/>
      <c r="O115" s="87"/>
      <c r="P115" s="73"/>
      <c r="Q115" s="40"/>
      <c r="R115" s="20"/>
    </row>
    <row r="116" spans="1:18" s="76" customFormat="1" ht="12.75" customHeight="1">
      <c r="A116" s="70"/>
      <c r="B116" s="77"/>
      <c r="C116" s="77"/>
      <c r="D116" s="77"/>
      <c r="E116" s="81"/>
      <c r="F116" s="33"/>
      <c r="G116" s="32"/>
      <c r="H116" s="92"/>
      <c r="I116" s="93"/>
      <c r="J116" s="73"/>
      <c r="K116" s="74"/>
      <c r="L116" s="33"/>
      <c r="M116" s="101"/>
      <c r="N116" s="82">
        <f>UPPER(IF(OR(M117="a",M117="as"),L108,IF(OR(M117="b",M117="bs"),L124,)))</f>
      </c>
      <c r="O116" s="87"/>
      <c r="P116" s="73"/>
      <c r="Q116" s="40"/>
      <c r="R116" s="20"/>
    </row>
    <row r="117" spans="1:18" s="76" customFormat="1" ht="12.75" customHeight="1">
      <c r="A117" s="70"/>
      <c r="B117" s="26"/>
      <c r="C117" s="26"/>
      <c r="D117" s="26"/>
      <c r="E117" s="84"/>
      <c r="F117" s="73"/>
      <c r="G117" s="94"/>
      <c r="H117" s="95"/>
      <c r="I117" s="96"/>
      <c r="J117" s="73"/>
      <c r="K117" s="74"/>
      <c r="L117" s="208" t="s">
        <v>116</v>
      </c>
      <c r="M117" s="209"/>
      <c r="N117" s="85">
        <f>UPPER(IF(OR(M117="a",M117="as"),L109,IF(OR(M117="b",M117="bs"),L125,)))</f>
      </c>
      <c r="O117" s="98"/>
      <c r="P117" s="33"/>
      <c r="Q117" s="40"/>
      <c r="R117" s="20"/>
    </row>
    <row r="118" spans="1:18" s="76" customFormat="1" ht="13.5" customHeight="1">
      <c r="A118" s="70">
        <v>29</v>
      </c>
      <c r="B118" s="17"/>
      <c r="C118" s="17"/>
      <c r="D118" s="18">
        <v>17</v>
      </c>
      <c r="E118" s="19" t="str">
        <f>UPPER(IF($D118="","",VLOOKUP($D118,'[7]男雙40'!$A$7:$V$39,2)))</f>
        <v>廖茂奇</v>
      </c>
      <c r="F118" s="17"/>
      <c r="G118" s="37"/>
      <c r="H118" s="17" t="str">
        <f>IF($D118="","",VLOOKUP($D118,'[7]男雙40'!$A$7:$V$39,3))</f>
        <v>台中市</v>
      </c>
      <c r="I118" s="72"/>
      <c r="J118" s="73"/>
      <c r="K118" s="74"/>
      <c r="L118" s="208"/>
      <c r="M118" s="209"/>
      <c r="N118" s="73"/>
      <c r="O118" s="102"/>
      <c r="P118" s="73"/>
      <c r="Q118" s="21"/>
      <c r="R118" s="20"/>
    </row>
    <row r="119" spans="1:18" s="76" customFormat="1" ht="13.5" customHeight="1">
      <c r="A119" s="70"/>
      <c r="B119" s="77"/>
      <c r="C119" s="77"/>
      <c r="D119" s="77"/>
      <c r="E119" s="19" t="str">
        <f>UPPER(IF($D118="","",VLOOKUP($D118,'[7]男雙40'!$A$7:$V$39,7)))</f>
        <v>葉佳鋕</v>
      </c>
      <c r="F119" s="17"/>
      <c r="G119" s="37"/>
      <c r="H119" s="17" t="str">
        <f>IF($D118="","",VLOOKUP($D118,'[7]男雙40'!$A$7:$V$39,8))</f>
        <v>台中市</v>
      </c>
      <c r="I119" s="78"/>
      <c r="J119" s="79">
        <f>IF(I119="a",E118,IF(I119="b",E120,""))</f>
      </c>
      <c r="K119" s="80"/>
      <c r="L119" s="73"/>
      <c r="M119" s="87"/>
      <c r="N119" s="73"/>
      <c r="O119" s="80"/>
      <c r="P119" s="73"/>
      <c r="Q119" s="21"/>
      <c r="R119" s="20"/>
    </row>
    <row r="120" spans="1:18" s="76" customFormat="1" ht="10.5" customHeight="1">
      <c r="A120" s="70"/>
      <c r="B120" s="77"/>
      <c r="C120" s="77"/>
      <c r="D120" s="91"/>
      <c r="E120" s="210" t="s">
        <v>110</v>
      </c>
      <c r="F120" s="210"/>
      <c r="G120" s="210"/>
      <c r="H120" s="210"/>
      <c r="I120" s="28"/>
      <c r="J120" s="82">
        <f>UPPER(IF(OR(I121="a",I121="as"),E118,IF(OR(I121="b",I121="bs"),E122,)))</f>
      </c>
      <c r="K120" s="83"/>
      <c r="L120" s="73"/>
      <c r="M120" s="87"/>
      <c r="N120" s="73"/>
      <c r="O120" s="80"/>
      <c r="P120" s="73"/>
      <c r="Q120" s="21"/>
      <c r="R120" s="20"/>
    </row>
    <row r="121" spans="1:18" s="76" customFormat="1" ht="10.5" customHeight="1">
      <c r="A121" s="70"/>
      <c r="B121" s="26"/>
      <c r="C121" s="26"/>
      <c r="D121" s="31"/>
      <c r="E121" s="208"/>
      <c r="F121" s="208"/>
      <c r="G121" s="208"/>
      <c r="H121" s="208"/>
      <c r="I121" s="34"/>
      <c r="J121" s="85">
        <f>UPPER(IF(OR(I121="a",I121="as"),E119,IF(OR(I121="b",I121="bs"),E123,)))</f>
      </c>
      <c r="K121" s="86"/>
      <c r="L121" s="33"/>
      <c r="M121" s="87"/>
      <c r="N121" s="73"/>
      <c r="O121" s="80"/>
      <c r="P121" s="73"/>
      <c r="Q121" s="21"/>
      <c r="R121" s="20"/>
    </row>
    <row r="122" spans="1:18" s="76" customFormat="1" ht="13.5" customHeight="1">
      <c r="A122" s="70">
        <v>30</v>
      </c>
      <c r="B122" s="17"/>
      <c r="C122" s="17"/>
      <c r="D122" s="18">
        <v>18</v>
      </c>
      <c r="E122" s="19" t="str">
        <f>UPPER(IF($D122="","",VLOOKUP($D122,'[7]男雙40'!$A$7:$V$39,2)))</f>
        <v>廖遠志</v>
      </c>
      <c r="F122" s="17"/>
      <c r="G122" s="37"/>
      <c r="H122" s="17" t="str">
        <f>IF($D122="","",VLOOKUP($D122,'[7]男雙40'!$A$7:$V$39,3))</f>
        <v>台中市</v>
      </c>
      <c r="I122" s="99"/>
      <c r="J122" s="33"/>
      <c r="K122" s="87"/>
      <c r="L122" s="88"/>
      <c r="M122" s="97"/>
      <c r="N122" s="73"/>
      <c r="O122" s="80"/>
      <c r="P122" s="73"/>
      <c r="Q122" s="21"/>
      <c r="R122" s="20"/>
    </row>
    <row r="123" spans="1:18" s="76" customFormat="1" ht="13.5" customHeight="1">
      <c r="A123" s="70"/>
      <c r="B123" s="77"/>
      <c r="C123" s="77"/>
      <c r="D123" s="77"/>
      <c r="E123" s="19" t="str">
        <f>UPPER(IF($D122="","",VLOOKUP($D122,'[7]男雙40'!$A$7:$V$39,7)))</f>
        <v>葉家宏</v>
      </c>
      <c r="F123" s="17"/>
      <c r="G123" s="37"/>
      <c r="H123" s="17" t="str">
        <f>IF($D122="","",VLOOKUP($D122,'[7]男雙40'!$A$7:$V$39,8))</f>
        <v>新北市</v>
      </c>
      <c r="I123" s="78"/>
      <c r="J123" s="33"/>
      <c r="K123" s="87"/>
      <c r="L123" s="89"/>
      <c r="M123" s="100"/>
      <c r="N123" s="73"/>
      <c r="O123" s="80"/>
      <c r="P123" s="73"/>
      <c r="Q123" s="21"/>
      <c r="R123" s="20"/>
    </row>
    <row r="124" spans="1:18" s="76" customFormat="1" ht="12.75" customHeight="1">
      <c r="A124" s="70"/>
      <c r="B124" s="77"/>
      <c r="C124" s="77"/>
      <c r="D124" s="91"/>
      <c r="E124" s="81"/>
      <c r="F124" s="33"/>
      <c r="G124" s="32"/>
      <c r="H124" s="92"/>
      <c r="I124" s="93"/>
      <c r="J124" s="73"/>
      <c r="K124" s="101"/>
      <c r="L124" s="82">
        <f>UPPER(IF(OR(K125="a",K125="as"),J120,IF(OR(K125="b",K125="bs"),J128,)))</f>
      </c>
      <c r="M124" s="87"/>
      <c r="N124" s="73"/>
      <c r="O124" s="80"/>
      <c r="P124" s="73"/>
      <c r="Q124" s="21"/>
      <c r="R124" s="20"/>
    </row>
    <row r="125" spans="1:18" s="76" customFormat="1" ht="12.75" customHeight="1">
      <c r="A125" s="70"/>
      <c r="B125" s="26"/>
      <c r="C125" s="26"/>
      <c r="D125" s="31"/>
      <c r="E125" s="84"/>
      <c r="F125" s="73"/>
      <c r="G125" s="94"/>
      <c r="H125" s="95"/>
      <c r="I125" s="96"/>
      <c r="J125" s="208" t="s">
        <v>114</v>
      </c>
      <c r="K125" s="209"/>
      <c r="L125" s="85">
        <f>UPPER(IF(OR(K125="a",K125="as"),J121,IF(OR(K125="b",K125="bs"),J129,)))</f>
      </c>
      <c r="M125" s="98"/>
      <c r="N125" s="33"/>
      <c r="O125" s="80"/>
      <c r="P125" s="73"/>
      <c r="Q125" s="21"/>
      <c r="R125" s="20"/>
    </row>
    <row r="126" spans="1:18" s="76" customFormat="1" ht="13.5" customHeight="1">
      <c r="A126" s="70">
        <v>31</v>
      </c>
      <c r="B126" s="17">
        <f>IF($D126="","",VLOOKUP($D126,'[7]男雙40'!$A$7:$V$39,20))</f>
      </c>
      <c r="C126" s="17">
        <f>IF($D126="","",VLOOKUP($D126,'[7]男雙40'!$A$7:$V$39,21))</f>
      </c>
      <c r="D126" s="18"/>
      <c r="E126" s="19" t="s">
        <v>51</v>
      </c>
      <c r="F126" s="17">
        <f>IF($D126="","",VLOOKUP($D126,'[7]男雙40'!$A$7:$V$39,3))</f>
      </c>
      <c r="G126" s="37"/>
      <c r="H126" s="71">
        <f>IF($D126="","",VLOOKUP($D126,'[7]男雙40'!$A$7:$V$39,4))</f>
      </c>
      <c r="I126" s="72"/>
      <c r="J126" s="208"/>
      <c r="K126" s="209"/>
      <c r="L126" s="73"/>
      <c r="M126" s="102"/>
      <c r="N126" s="112"/>
      <c r="O126" s="108"/>
      <c r="P126" s="113"/>
      <c r="Q126" s="110"/>
      <c r="R126" s="111"/>
    </row>
    <row r="127" spans="1:18" s="76" customFormat="1" ht="13.5" customHeight="1">
      <c r="A127" s="70"/>
      <c r="B127" s="77"/>
      <c r="C127" s="77"/>
      <c r="D127" s="77"/>
      <c r="E127" s="19" t="s">
        <v>51</v>
      </c>
      <c r="F127" s="17">
        <f>IF($D126="","",VLOOKUP($D126,'[7]男雙40'!$A$7:$V$39,8))</f>
      </c>
      <c r="G127" s="37"/>
      <c r="H127" s="71">
        <f>IF($D126="","",VLOOKUP($D126,'[7]男雙40'!$A$7:$V$39,9))</f>
      </c>
      <c r="I127" s="78"/>
      <c r="J127" s="79">
        <f>IF(I127="a",E126,IF(I127="b",E128,""))</f>
      </c>
      <c r="K127" s="87"/>
      <c r="L127" s="73"/>
      <c r="M127" s="80"/>
      <c r="N127" s="219" t="s">
        <v>54</v>
      </c>
      <c r="O127" s="219"/>
      <c r="P127" s="109"/>
      <c r="Q127" s="110"/>
      <c r="R127" s="111"/>
    </row>
    <row r="128" spans="1:18" s="76" customFormat="1" ht="10.5" customHeight="1">
      <c r="A128" s="70"/>
      <c r="B128" s="77"/>
      <c r="C128" s="77"/>
      <c r="D128" s="77"/>
      <c r="E128" s="81"/>
      <c r="F128" s="27"/>
      <c r="G128" s="27"/>
      <c r="H128" s="27"/>
      <c r="I128" s="28"/>
      <c r="J128" s="82">
        <f>UPPER(IF(OR(I129="a",I129="as"),E126,IF(OR(I129="b",I129="bs"),E130,)))</f>
      </c>
      <c r="K128" s="97"/>
      <c r="L128" s="73"/>
      <c r="M128" s="80"/>
      <c r="N128" s="218"/>
      <c r="O128" s="218"/>
      <c r="P128" s="109"/>
      <c r="Q128" s="110"/>
      <c r="R128" s="111"/>
    </row>
    <row r="129" spans="1:18" s="76" customFormat="1" ht="10.5" customHeight="1">
      <c r="A129" s="70"/>
      <c r="B129" s="26"/>
      <c r="C129" s="26"/>
      <c r="D129" s="26"/>
      <c r="E129" s="84"/>
      <c r="F129" s="32"/>
      <c r="G129" s="32"/>
      <c r="H129" s="32"/>
      <c r="I129" s="34"/>
      <c r="J129" s="85">
        <f>UPPER(IF(OR(I129="a",I129="as"),E127,IF(OR(I129="b",I129="bs"),E131,)))</f>
      </c>
      <c r="K129" s="98"/>
      <c r="L129" s="33"/>
      <c r="M129" s="80"/>
      <c r="N129" s="107"/>
      <c r="O129" s="121"/>
      <c r="P129" s="215" t="s">
        <v>52</v>
      </c>
      <c r="Q129" s="216"/>
      <c r="R129" s="111"/>
    </row>
    <row r="130" spans="1:18" s="76" customFormat="1" ht="13.5" customHeight="1">
      <c r="A130" s="70">
        <v>32</v>
      </c>
      <c r="B130" s="17">
        <v>2</v>
      </c>
      <c r="C130" s="17">
        <v>8</v>
      </c>
      <c r="D130" s="18">
        <v>2</v>
      </c>
      <c r="E130" s="19" t="str">
        <f>UPPER(IF($D130="","",VLOOKUP($D130,'[7]男雙40'!$A$7:$V$39,2)))</f>
        <v>張禎峰</v>
      </c>
      <c r="F130" s="17" t="str">
        <f>IF($D130="","",VLOOKUP($D130,'[7]男雙40'!$A$7:$V$39,3))</f>
        <v>台中市</v>
      </c>
      <c r="G130" s="37"/>
      <c r="H130" s="17" t="str">
        <f>IF($D130="","",VLOOKUP($D130,'[7]男雙40'!$A$7:$V$39,3))</f>
        <v>台中市</v>
      </c>
      <c r="I130" s="99"/>
      <c r="J130" s="33"/>
      <c r="K130" s="80"/>
      <c r="L130" s="88"/>
      <c r="M130" s="83"/>
      <c r="N130" s="219" t="s">
        <v>256</v>
      </c>
      <c r="O130" s="220"/>
      <c r="P130" s="217"/>
      <c r="Q130" s="218"/>
      <c r="R130" s="111"/>
    </row>
    <row r="131" spans="1:18" s="76" customFormat="1" ht="13.5" customHeight="1">
      <c r="A131" s="70"/>
      <c r="B131" s="77"/>
      <c r="C131" s="77"/>
      <c r="D131" s="77"/>
      <c r="E131" s="19" t="str">
        <f>UPPER(IF($D130="","",VLOOKUP($D130,'[7]男雙40'!$A$7:$V$39,7)))</f>
        <v>劉承勇</v>
      </c>
      <c r="F131" s="17" t="str">
        <f>IF($D130="","",VLOOKUP($D130,'[7]男雙40'!$A$7:$V$39,8))</f>
        <v>台中市</v>
      </c>
      <c r="G131" s="37"/>
      <c r="H131" s="17" t="str">
        <f>IF($D130="","",VLOOKUP($D130,'[7]男雙40'!$A$7:$V$39,8))</f>
        <v>台中市</v>
      </c>
      <c r="I131" s="78"/>
      <c r="J131" s="33"/>
      <c r="K131" s="80"/>
      <c r="L131" s="89"/>
      <c r="M131" s="90"/>
      <c r="N131" s="219"/>
      <c r="O131" s="220"/>
      <c r="P131" s="109"/>
      <c r="Q131" s="110"/>
      <c r="R131" s="111"/>
    </row>
    <row r="132" spans="1:18" s="1" customFormat="1" ht="9" customHeight="1">
      <c r="A132" s="122"/>
      <c r="B132" s="123"/>
      <c r="C132" s="123"/>
      <c r="D132" s="124"/>
      <c r="E132" s="170"/>
      <c r="F132" s="125"/>
      <c r="G132" s="126"/>
      <c r="H132" s="127"/>
      <c r="I132" s="128"/>
      <c r="J132" s="22"/>
      <c r="K132" s="23"/>
      <c r="L132" s="129"/>
      <c r="M132" s="130"/>
      <c r="N132" s="131"/>
      <c r="O132" s="132"/>
      <c r="P132" s="133"/>
      <c r="Q132" s="134"/>
      <c r="R132" s="135"/>
    </row>
  </sheetData>
  <sheetProtection/>
  <mergeCells count="26">
    <mergeCell ref="E56:H57"/>
    <mergeCell ref="E48:H49"/>
    <mergeCell ref="E24:H25"/>
    <mergeCell ref="E120:H121"/>
    <mergeCell ref="E88:H89"/>
    <mergeCell ref="E80:H81"/>
    <mergeCell ref="A1:P1"/>
    <mergeCell ref="P2:Q2"/>
    <mergeCell ref="P3:Q3"/>
    <mergeCell ref="J12:K14"/>
    <mergeCell ref="L21:M22"/>
    <mergeCell ref="J28:K30"/>
    <mergeCell ref="N37:O38"/>
    <mergeCell ref="J44:K46"/>
    <mergeCell ref="L53:M54"/>
    <mergeCell ref="J60:K62"/>
    <mergeCell ref="J77:K78"/>
    <mergeCell ref="N127:O128"/>
    <mergeCell ref="P129:Q130"/>
    <mergeCell ref="N130:O131"/>
    <mergeCell ref="L85:M86"/>
    <mergeCell ref="J93:K94"/>
    <mergeCell ref="N101:O102"/>
    <mergeCell ref="J109:K110"/>
    <mergeCell ref="L117:M118"/>
    <mergeCell ref="J125:K126"/>
  </mergeCells>
  <conditionalFormatting sqref="B70 B74 B78 B82 B86 B90 B94 B98 B102 B106 B110 B114 B118 B122 B126 B130 B6 B10 B14 B18 B22 B26 B30 B34 B38 B42 B46 B50 B54 B58 B62 B66">
    <cfRule type="cellIs" priority="39" dxfId="348" operator="equal" stopIfTrue="1">
      <formula>"DA"</formula>
    </cfRule>
  </conditionalFormatting>
  <conditionalFormatting sqref="L12 L28 L44 L60 N20 N52 P36 J8 J16 J24 J32 J40 J48 J56 J64 L76 L92 L108 L124 N84 N116 P100 J72 J80 J88 J96 J104 J112 J120 J128 N63 P65">
    <cfRule type="expression" priority="37" dxfId="349" stopIfTrue="1">
      <formula>I9="as"</formula>
    </cfRule>
    <cfRule type="expression" priority="38" dxfId="349" stopIfTrue="1">
      <formula>I9="bs"</formula>
    </cfRule>
  </conditionalFormatting>
  <conditionalFormatting sqref="L13 L29 L45 L61 N21 N53 P37 J9 J17 J25 J33 J41 J49 J57 J65 L77 L93 L109 L125 N85 N117 P101 J73 J81 J89 J97 J105 J113 J121 J129 N64 P66">
    <cfRule type="expression" priority="35" dxfId="349" stopIfTrue="1">
      <formula>I9="as"</formula>
    </cfRule>
    <cfRule type="expression" priority="36" dxfId="349" stopIfTrue="1">
      <formula>I9="bs"</formula>
    </cfRule>
  </conditionalFormatting>
  <conditionalFormatting sqref="O66">
    <cfRule type="expression" priority="34" dxfId="355" stopIfTrue="1">
      <formula>#REF!="CU"</formula>
    </cfRule>
  </conditionalFormatting>
  <conditionalFormatting sqref="E70 E78 E86 E90 E98 E102 E110 E118 E122 E130 E6 E10 E14 E18 E26 E34 E38 E46 E50 E54 E58 E66 E62 E126 E42 E94 E30 E74 E106 E114 E82 E22">
    <cfRule type="cellIs" priority="33" dxfId="350" operator="equal" stopIfTrue="1">
      <formula>"Bye"</formula>
    </cfRule>
  </conditionalFormatting>
  <conditionalFormatting sqref="D70 D74 D78 D82 D86 D90 D94 D98 D102 D106 D110 D114 D118 D122 D126 D130 D6 D10 D14 D18 D22 D26 D30 D34 D38 D42 D46 D50 D54 D58 D62 D66">
    <cfRule type="cellIs" priority="32" dxfId="351" operator="lessThan" stopIfTrue="1">
      <formula>9</formula>
    </cfRule>
  </conditionalFormatting>
  <conditionalFormatting sqref="J93 N101 J77 N66 L53 L21 N37 J109 J125 L85 L117">
    <cfRule type="expression" priority="29" dxfId="352" stopIfTrue="1">
      <formula>AND(#REF!="CU",J21="Umpire")</formula>
    </cfRule>
    <cfRule type="expression" priority="30" dxfId="353" stopIfTrue="1">
      <formula>AND(#REF!="CU",J21&lt;&gt;"Umpire",K21&lt;&gt;"")</formula>
    </cfRule>
    <cfRule type="expression" priority="31" dxfId="354" stopIfTrue="1">
      <formula>AND(#REF!="CU",J21&lt;&gt;"Umpire")</formula>
    </cfRule>
  </conditionalFormatting>
  <conditionalFormatting sqref="N67">
    <cfRule type="expression" priority="27" dxfId="349" stopIfTrue="1">
      <formula>#REF!="as"</formula>
    </cfRule>
    <cfRule type="expression" priority="28" dxfId="349" stopIfTrue="1">
      <formula>#REF!="bs"</formula>
    </cfRule>
  </conditionalFormatting>
  <conditionalFormatting sqref="B70 B74 B78 B86 B90 B94 B98 B102 B106 B110 B114 B118 B122 B126 B130 B6 B10 B14 B18 B22 B26 B30 B34 B38 B42 B46 B50 B54 B58 B62 B66 B82">
    <cfRule type="cellIs" priority="26" dxfId="348" operator="equal" stopIfTrue="1">
      <formula>"DA"</formula>
    </cfRule>
  </conditionalFormatting>
  <conditionalFormatting sqref="L12 L28 L44 L60 N20 N52 P36 J8 J16 J24 J32 J40 J48 J56 J64 L76 L92 L108 L124 N84 N116 P100 J72 J80 J88 J96 J104 J112 J120 J128 N63 P65">
    <cfRule type="expression" priority="24" dxfId="349" stopIfTrue="1">
      <formula>I9="as"</formula>
    </cfRule>
    <cfRule type="expression" priority="25" dxfId="349" stopIfTrue="1">
      <formula>I9="bs"</formula>
    </cfRule>
  </conditionalFormatting>
  <conditionalFormatting sqref="L13 L29 L45 L61 N21 N53 P37 J9 J17 J25 J33 J41 J49 J57 J65 L77 L93 L109 L125 N85 N117 P101 J73 J81 J89 J97 J105 J113 J121 J129 N64 P66">
    <cfRule type="expression" priority="22" dxfId="349" stopIfTrue="1">
      <formula>I9="as"</formula>
    </cfRule>
    <cfRule type="expression" priority="23" dxfId="349" stopIfTrue="1">
      <formula>I9="bs"</formula>
    </cfRule>
  </conditionalFormatting>
  <conditionalFormatting sqref="O66">
    <cfRule type="expression" priority="21" dxfId="355" stopIfTrue="1">
      <formula>#REF!="CU"</formula>
    </cfRule>
  </conditionalFormatting>
  <conditionalFormatting sqref="E70 E78 E86 E90 E98 E102 E110 E118 E122 E130 E6 E10 E14 E18 E26 E34 E38 E46 E50 E54 E58 E66 E62 E126 E42 E94 E30 E74 E106 E114 E22 E82">
    <cfRule type="cellIs" priority="20" dxfId="350" operator="equal" stopIfTrue="1">
      <formula>"Bye"</formula>
    </cfRule>
  </conditionalFormatting>
  <conditionalFormatting sqref="D70 D74 D78 D86 D90 D94 D98 D102 D106 D110 D114 D118 D122 D126 D130 D6 D10 D14 D18 D22 D26 D30 D34 D38 D42 D46 D50 D54 D58 D62 D66 D82">
    <cfRule type="cellIs" priority="19" dxfId="351" operator="lessThan" stopIfTrue="1">
      <formula>9</formula>
    </cfRule>
  </conditionalFormatting>
  <conditionalFormatting sqref="J93 N101 J77 N66 L53 L21 N37 J109 J125 L85 L117">
    <cfRule type="expression" priority="16" dxfId="352" stopIfTrue="1">
      <formula>AND(#REF!="CU",J21="Umpire")</formula>
    </cfRule>
    <cfRule type="expression" priority="17" dxfId="353" stopIfTrue="1">
      <formula>AND(#REF!="CU",J21&lt;&gt;"Umpire",K21&lt;&gt;"")</formula>
    </cfRule>
    <cfRule type="expression" priority="18" dxfId="354" stopIfTrue="1">
      <formula>AND(#REF!="CU",J21&lt;&gt;"Umpire")</formula>
    </cfRule>
  </conditionalFormatting>
  <conditionalFormatting sqref="N67">
    <cfRule type="expression" priority="14" dxfId="349" stopIfTrue="1">
      <formula>#REF!="as"</formula>
    </cfRule>
    <cfRule type="expression" priority="15" dxfId="349" stopIfTrue="1">
      <formula>#REF!="bs"</formula>
    </cfRule>
  </conditionalFormatting>
  <conditionalFormatting sqref="B70 B74 B78 B86 B90 B94 B98 B102 B106 B110 B114 B118 B122 B126 B130 B6 B10 B14 B18 B22 B26 B30 B34 B38 B42 B46 B50 B54 B58 B62 B66 B82">
    <cfRule type="cellIs" priority="13" dxfId="348" operator="equal" stopIfTrue="1">
      <formula>"DA"</formula>
    </cfRule>
  </conditionalFormatting>
  <conditionalFormatting sqref="L12 L28 L44 L60 N20 N52 P36 J8 J16 J24 J32 J40 J48 J56 J64 L76 L92 L108 L124 N84 N116 P100 J72 J80 J88 J96 J104 J112 J120 J128 N63 P65">
    <cfRule type="expression" priority="11" dxfId="349" stopIfTrue="1">
      <formula>I9="as"</formula>
    </cfRule>
    <cfRule type="expression" priority="12" dxfId="349" stopIfTrue="1">
      <formula>I9="bs"</formula>
    </cfRule>
  </conditionalFormatting>
  <conditionalFormatting sqref="L13 L29 L45 L61 N21 N53 P37 J9 J17 J25 J33 J41 J49 J57 J65 L77 L93 L109 L125 N85 N117 P101 J73 J81 J89 J97 J105 J113 J121 J129 N64 P66">
    <cfRule type="expression" priority="9" dxfId="349" stopIfTrue="1">
      <formula>I9="as"</formula>
    </cfRule>
    <cfRule type="expression" priority="10" dxfId="349" stopIfTrue="1">
      <formula>I9="bs"</formula>
    </cfRule>
  </conditionalFormatting>
  <conditionalFormatting sqref="O66">
    <cfRule type="expression" priority="8" dxfId="355" stopIfTrue="1">
      <formula>#REF!="CU"</formula>
    </cfRule>
  </conditionalFormatting>
  <conditionalFormatting sqref="E70 E78 E86 E90 E98 E102 E110 E118 E122 E130 E6 E10 E14 E18 E26 E34 E38 E46 E50 E54 E58 E66 E62 E126 E42 E94 E30 E74 E106 E114 E22 E82">
    <cfRule type="cellIs" priority="7" dxfId="350" operator="equal" stopIfTrue="1">
      <formula>"Bye"</formula>
    </cfRule>
  </conditionalFormatting>
  <conditionalFormatting sqref="D70 D74 D78 D86 D90 D94 D98 D102 D106 D110 D114 D118 D122 D126 D130 D6 D10 D14 D18 D22 D26 D30 D34 D38 D42 D46 D50 D54 D58 D62 D66 D82">
    <cfRule type="cellIs" priority="6" dxfId="351" operator="lessThan" stopIfTrue="1">
      <formula>9</formula>
    </cfRule>
  </conditionalFormatting>
  <conditionalFormatting sqref="J93 N101 J77 N66 L53 L21 N37 J109 J125 L85 L117">
    <cfRule type="expression" priority="3" dxfId="352" stopIfTrue="1">
      <formula>AND(#REF!="CU",J21="Umpire")</formula>
    </cfRule>
    <cfRule type="expression" priority="4" dxfId="353" stopIfTrue="1">
      <formula>AND(#REF!="CU",J21&lt;&gt;"Umpire",K21&lt;&gt;"")</formula>
    </cfRule>
    <cfRule type="expression" priority="5" dxfId="354" stopIfTrue="1">
      <formula>AND(#REF!="CU",J21&lt;&gt;"Umpire")</formula>
    </cfRule>
  </conditionalFormatting>
  <conditionalFormatting sqref="N67">
    <cfRule type="expression" priority="1" dxfId="349" stopIfTrue="1">
      <formula>#REF!="as"</formula>
    </cfRule>
    <cfRule type="expression" priority="2" dxfId="349" stopIfTrue="1">
      <formula>#REF!="bs"</formula>
    </cfRule>
  </conditionalFormatting>
  <dataValidations count="1">
    <dataValidation type="list" allowBlank="1" showInputMessage="1" sqref="F72 F40 F104 F8 J77 J109 J60 L85 N101 J93 J125 F128 F112 F96 J12 L53 J44 F16 F32 J28 F64 N66 L21 N37 L117">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T132"/>
  <sheetViews>
    <sheetView showGridLines="0" zoomScale="110" zoomScaleNormal="110" zoomScalePageLayoutView="0" workbookViewId="0" topLeftCell="A145">
      <selection activeCell="O135" sqref="O135"/>
    </sheetView>
  </sheetViews>
  <sheetFormatPr defaultColWidth="9.00390625" defaultRowHeight="15.75"/>
  <cols>
    <col min="1" max="1" width="2.875" style="48" customWidth="1"/>
    <col min="2" max="2" width="2.625" style="48" customWidth="1"/>
    <col min="3" max="3" width="3.125" style="48" customWidth="1"/>
    <col min="4" max="4" width="0.2421875" style="48" customWidth="1"/>
    <col min="5" max="5" width="9.50390625" style="48" customWidth="1"/>
    <col min="6" max="7" width="2.375" style="48" customWidth="1"/>
    <col min="8" max="8" width="4.50390625" style="51" customWidth="1"/>
    <col min="9" max="9" width="0.5" style="50" customWidth="1"/>
    <col min="10" max="10" width="7.75390625" style="137" customWidth="1"/>
    <col min="11" max="11" width="7.75390625" style="138" customWidth="1"/>
    <col min="12" max="12" width="7.75390625" style="137" customWidth="1"/>
    <col min="13" max="13" width="7.75390625" style="139" customWidth="1"/>
    <col min="14" max="14" width="7.75390625" style="137" customWidth="1"/>
    <col min="15" max="15" width="7.75390625" style="138" customWidth="1"/>
    <col min="16" max="16" width="7.75390625" style="137" customWidth="1"/>
    <col min="17" max="17" width="7.75390625" style="139" customWidth="1"/>
    <col min="18" max="18" width="9.00390625" style="48" customWidth="1"/>
    <col min="19" max="19" width="7.625" style="48" customWidth="1"/>
    <col min="20" max="20" width="7.75390625" style="48" hidden="1" customWidth="1"/>
    <col min="21" max="21" width="5.00390625" style="48" customWidth="1"/>
    <col min="22" max="16384" width="9.00390625" style="48" customWidth="1"/>
  </cols>
  <sheetData>
    <row r="1" spans="1:16" s="1" customFormat="1" ht="22.5" customHeight="1">
      <c r="A1" s="221" t="s">
        <v>70</v>
      </c>
      <c r="B1" s="221"/>
      <c r="C1" s="221"/>
      <c r="D1" s="221"/>
      <c r="E1" s="221"/>
      <c r="F1" s="221"/>
      <c r="G1" s="221"/>
      <c r="H1" s="221"/>
      <c r="I1" s="221"/>
      <c r="J1" s="221"/>
      <c r="K1" s="221"/>
      <c r="L1" s="221"/>
      <c r="M1" s="221"/>
      <c r="N1" s="221"/>
      <c r="O1" s="221"/>
      <c r="P1" s="221"/>
    </row>
    <row r="2" spans="1:17" s="6" customFormat="1" ht="9.75" customHeight="1">
      <c r="A2" s="2" t="s">
        <v>69</v>
      </c>
      <c r="B2" s="2"/>
      <c r="C2" s="2"/>
      <c r="D2" s="2"/>
      <c r="E2" s="3"/>
      <c r="F2" s="2" t="s">
        <v>68</v>
      </c>
      <c r="G2" s="2"/>
      <c r="H2" s="5"/>
      <c r="I2" s="2"/>
      <c r="J2" s="4"/>
      <c r="K2" s="2"/>
      <c r="L2" s="4"/>
      <c r="M2" s="2"/>
      <c r="N2" s="5"/>
      <c r="O2" s="3"/>
      <c r="P2" s="213" t="s">
        <v>67</v>
      </c>
      <c r="Q2" s="213"/>
    </row>
    <row r="3" spans="1:17" s="12" customFormat="1" ht="11.25" customHeight="1" thickBot="1">
      <c r="A3" s="7" t="s">
        <v>66</v>
      </c>
      <c r="B3" s="7"/>
      <c r="C3" s="7"/>
      <c r="D3" s="7"/>
      <c r="E3" s="8"/>
      <c r="F3" s="8" t="s">
        <v>65</v>
      </c>
      <c r="G3" s="8"/>
      <c r="H3" s="10"/>
      <c r="I3" s="9"/>
      <c r="J3" s="10"/>
      <c r="K3" s="11"/>
      <c r="L3" s="10"/>
      <c r="M3" s="8"/>
      <c r="N3" s="10"/>
      <c r="O3" s="8"/>
      <c r="P3" s="214" t="s">
        <v>62</v>
      </c>
      <c r="Q3" s="214"/>
    </row>
    <row r="4" spans="1:17" s="15" customFormat="1" ht="9.75">
      <c r="A4" s="54"/>
      <c r="B4" s="55" t="s">
        <v>61</v>
      </c>
      <c r="C4" s="56" t="s">
        <v>60</v>
      </c>
      <c r="D4" s="55"/>
      <c r="E4" s="57" t="s">
        <v>59</v>
      </c>
      <c r="F4" s="57"/>
      <c r="G4" s="58"/>
      <c r="H4" s="14" t="s">
        <v>58</v>
      </c>
      <c r="I4" s="59"/>
      <c r="J4" s="56" t="s">
        <v>57</v>
      </c>
      <c r="K4" s="60"/>
      <c r="L4" s="56" t="s">
        <v>56</v>
      </c>
      <c r="M4" s="60"/>
      <c r="N4" s="56" t="s">
        <v>55</v>
      </c>
      <c r="O4" s="60"/>
      <c r="P4" s="56"/>
      <c r="Q4" s="61"/>
    </row>
    <row r="5" spans="1:17" s="15" customFormat="1" ht="3.75" customHeight="1" thickBot="1">
      <c r="A5" s="62"/>
      <c r="B5" s="63"/>
      <c r="C5" s="16"/>
      <c r="D5" s="63"/>
      <c r="E5" s="64"/>
      <c r="F5" s="64"/>
      <c r="G5" s="65"/>
      <c r="H5" s="190"/>
      <c r="I5" s="67"/>
      <c r="J5" s="16"/>
      <c r="K5" s="68"/>
      <c r="L5" s="16"/>
      <c r="M5" s="68"/>
      <c r="N5" s="16"/>
      <c r="O5" s="68"/>
      <c r="P5" s="16"/>
      <c r="Q5" s="69"/>
    </row>
    <row r="6" spans="1:20" s="76" customFormat="1" ht="14.25" customHeight="1">
      <c r="A6" s="70">
        <v>1</v>
      </c>
      <c r="B6" s="17">
        <v>1</v>
      </c>
      <c r="C6" s="17">
        <v>14</v>
      </c>
      <c r="D6" s="18">
        <v>1</v>
      </c>
      <c r="E6" s="19" t="str">
        <f>UPPER(IF($D6="","",VLOOKUP($D6,'[8]男雙45'!$A$7:$V$39,2)))</f>
        <v>劉益源</v>
      </c>
      <c r="F6" s="17"/>
      <c r="G6" s="37"/>
      <c r="H6" s="17" t="str">
        <f>IF($D6="","",VLOOKUP($D6,'[8]男雙45'!$A$7:$V$39,3))</f>
        <v>新北市</v>
      </c>
      <c r="I6" s="72"/>
      <c r="J6" s="73"/>
      <c r="K6" s="74"/>
      <c r="L6" s="73"/>
      <c r="M6" s="20" t="s">
        <v>247</v>
      </c>
      <c r="N6" s="73"/>
      <c r="O6" s="74"/>
      <c r="P6" s="73"/>
      <c r="Q6" s="75"/>
      <c r="R6" s="20"/>
      <c r="T6" s="25" t="e">
        <f>#REF!</f>
        <v>#REF!</v>
      </c>
    </row>
    <row r="7" spans="1:20" s="76" customFormat="1" ht="14.25" customHeight="1">
      <c r="A7" s="70"/>
      <c r="B7" s="77"/>
      <c r="C7" s="77"/>
      <c r="D7" s="77"/>
      <c r="E7" s="19" t="str">
        <f>UPPER(IF($D6="","",VLOOKUP($D6,'[8]男雙45'!$A$7:$V$39,7)))</f>
        <v>黃紹仁</v>
      </c>
      <c r="F7" s="17"/>
      <c r="G7" s="37"/>
      <c r="H7" s="17" t="str">
        <f>IF($D6="","",VLOOKUP($D6,'[8]男雙45'!$A$7:$V$39,8))</f>
        <v>新竹市</v>
      </c>
      <c r="I7" s="78"/>
      <c r="J7" s="79">
        <f>IF(I7="a",E6,IF(I7="b",E8,""))</f>
      </c>
      <c r="K7" s="80"/>
      <c r="L7" s="73"/>
      <c r="M7" s="74"/>
      <c r="N7" s="73"/>
      <c r="O7" s="74"/>
      <c r="P7" s="73"/>
      <c r="Q7" s="21"/>
      <c r="R7" s="20"/>
      <c r="T7" s="29" t="e">
        <f>#REF!</f>
        <v>#REF!</v>
      </c>
    </row>
    <row r="8" spans="1:20" s="76" customFormat="1" ht="9.75" customHeight="1">
      <c r="A8" s="70"/>
      <c r="B8" s="77"/>
      <c r="C8" s="77"/>
      <c r="D8" s="77"/>
      <c r="E8" s="81"/>
      <c r="F8" s="210"/>
      <c r="G8" s="210"/>
      <c r="H8" s="210"/>
      <c r="I8" s="211"/>
      <c r="J8" s="82">
        <f>UPPER(IF(OR(I9="a",I9="as"),E6,IF(OR(I9="b",I9="bs"),E10,)))</f>
      </c>
      <c r="K8" s="83"/>
      <c r="L8" s="73"/>
      <c r="M8" s="74"/>
      <c r="N8" s="73"/>
      <c r="O8" s="74"/>
      <c r="P8" s="73"/>
      <c r="Q8" s="21"/>
      <c r="R8" s="20"/>
      <c r="T8" s="29" t="e">
        <f>#REF!</f>
        <v>#REF!</v>
      </c>
    </row>
    <row r="9" spans="1:20" s="76" customFormat="1" ht="9.75" customHeight="1">
      <c r="A9" s="70"/>
      <c r="B9" s="26"/>
      <c r="C9" s="26"/>
      <c r="D9" s="26"/>
      <c r="E9" s="84"/>
      <c r="F9" s="208"/>
      <c r="G9" s="208"/>
      <c r="H9" s="208"/>
      <c r="I9" s="209"/>
      <c r="J9" s="85">
        <f>UPPER(IF(OR(I9="a",I9="as"),E7,IF(OR(I9="b",I9="bs"),E11,)))</f>
      </c>
      <c r="K9" s="86"/>
      <c r="L9" s="33"/>
      <c r="M9" s="80"/>
      <c r="N9" s="73"/>
      <c r="O9" s="74"/>
      <c r="P9" s="73"/>
      <c r="Q9" s="21"/>
      <c r="R9" s="20"/>
      <c r="T9" s="29" t="e">
        <f>#REF!</f>
        <v>#REF!</v>
      </c>
    </row>
    <row r="10" spans="1:20" s="76" customFormat="1" ht="13.5" customHeight="1">
      <c r="A10" s="70">
        <v>2</v>
      </c>
      <c r="B10" s="17">
        <f>IF($D10="","",VLOOKUP($D10,'[8]男雙45'!$A$7:$V$39,20))</f>
      </c>
      <c r="C10" s="17">
        <f>IF($D10="","",VLOOKUP($D10,'[8]男雙45'!$A$7:$V$39,21))</f>
      </c>
      <c r="D10" s="18"/>
      <c r="E10" s="19" t="s">
        <v>51</v>
      </c>
      <c r="F10" s="222"/>
      <c r="G10" s="222"/>
      <c r="H10" s="222"/>
      <c r="I10" s="223"/>
      <c r="J10" s="33"/>
      <c r="K10" s="87"/>
      <c r="L10" s="88"/>
      <c r="M10" s="83"/>
      <c r="N10" s="73"/>
      <c r="O10" s="74"/>
      <c r="P10" s="73"/>
      <c r="Q10" s="21"/>
      <c r="R10" s="20"/>
      <c r="T10" s="29" t="e">
        <f>#REF!</f>
        <v>#REF!</v>
      </c>
    </row>
    <row r="11" spans="1:20" s="76" customFormat="1" ht="13.5" customHeight="1">
      <c r="A11" s="70"/>
      <c r="B11" s="77"/>
      <c r="C11" s="77"/>
      <c r="D11" s="77"/>
      <c r="E11" s="19" t="s">
        <v>64</v>
      </c>
      <c r="F11" s="17">
        <f>IF($D10="","",VLOOKUP($D10,'[8]男雙45'!$A$7:$V$39,8))</f>
      </c>
      <c r="G11" s="37"/>
      <c r="H11" s="186">
        <f>IF($D10="","",VLOOKUP($D10,'[8]男雙45'!$A$7:$V$39,9))</f>
      </c>
      <c r="I11" s="78"/>
      <c r="J11" s="33"/>
      <c r="K11" s="87"/>
      <c r="L11" s="89"/>
      <c r="M11" s="90"/>
      <c r="N11" s="73"/>
      <c r="O11" s="74"/>
      <c r="P11" s="73"/>
      <c r="Q11" s="21"/>
      <c r="R11" s="20"/>
      <c r="T11" s="29" t="e">
        <f>#REF!</f>
        <v>#REF!</v>
      </c>
    </row>
    <row r="12" spans="1:20" s="76" customFormat="1" ht="9.75" customHeight="1">
      <c r="A12" s="70"/>
      <c r="B12" s="77"/>
      <c r="C12" s="77"/>
      <c r="D12" s="91"/>
      <c r="E12" s="81"/>
      <c r="F12" s="33"/>
      <c r="G12" s="32"/>
      <c r="H12" s="80"/>
      <c r="I12" s="93"/>
      <c r="J12" s="208" t="s">
        <v>121</v>
      </c>
      <c r="K12" s="209"/>
      <c r="L12" s="82">
        <f>UPPER(IF(OR(K13="a",K13="as"),J8,IF(OR(K13="b",K13="bs"),J16,)))</f>
      </c>
      <c r="M12" s="80"/>
      <c r="N12" s="73"/>
      <c r="O12" s="74"/>
      <c r="P12" s="73"/>
      <c r="Q12" s="21"/>
      <c r="R12" s="20"/>
      <c r="T12" s="29" t="e">
        <f>#REF!</f>
        <v>#REF!</v>
      </c>
    </row>
    <row r="13" spans="1:20" s="76" customFormat="1" ht="9.75" customHeight="1">
      <c r="A13" s="70"/>
      <c r="B13" s="26"/>
      <c r="C13" s="26"/>
      <c r="D13" s="31"/>
      <c r="E13" s="84"/>
      <c r="F13" s="73"/>
      <c r="G13" s="94"/>
      <c r="H13" s="74"/>
      <c r="I13" s="96"/>
      <c r="J13" s="208"/>
      <c r="K13" s="209"/>
      <c r="L13" s="85">
        <f>UPPER(IF(OR(K13="a",K13="as"),J9,IF(OR(K13="b",K13="bs"),J17,)))</f>
      </c>
      <c r="M13" s="86"/>
      <c r="N13" s="33"/>
      <c r="O13" s="80"/>
      <c r="P13" s="73"/>
      <c r="Q13" s="21"/>
      <c r="R13" s="20"/>
      <c r="T13" s="29" t="e">
        <f>#REF!</f>
        <v>#REF!</v>
      </c>
    </row>
    <row r="14" spans="1:20" s="76" customFormat="1" ht="14.25" customHeight="1">
      <c r="A14" s="70">
        <v>3</v>
      </c>
      <c r="B14" s="17"/>
      <c r="C14" s="17"/>
      <c r="D14" s="18">
        <v>18</v>
      </c>
      <c r="E14" s="19" t="str">
        <f>UPPER(IF($D14="","",VLOOKUP($D14,'[8]男雙45'!$A$7:$V$39,2)))</f>
        <v>涂德源</v>
      </c>
      <c r="F14" s="17"/>
      <c r="G14" s="37"/>
      <c r="H14" s="17" t="str">
        <f>IF($D14="","",VLOOKUP($D14,'[8]男雙45'!$A$7:$V$39,3))</f>
        <v>台中市</v>
      </c>
      <c r="I14" s="72"/>
      <c r="J14" s="208"/>
      <c r="K14" s="209"/>
      <c r="L14" s="73"/>
      <c r="M14" s="87"/>
      <c r="N14" s="88"/>
      <c r="O14" s="80"/>
      <c r="P14" s="73"/>
      <c r="Q14" s="21"/>
      <c r="R14" s="20"/>
      <c r="T14" s="29" t="e">
        <f>#REF!</f>
        <v>#REF!</v>
      </c>
    </row>
    <row r="15" spans="1:20" s="76" customFormat="1" ht="14.25" customHeight="1" thickBot="1">
      <c r="A15" s="70"/>
      <c r="B15" s="77"/>
      <c r="C15" s="77"/>
      <c r="D15" s="77"/>
      <c r="E15" s="19" t="str">
        <f>UPPER(IF($D14="","",VLOOKUP($D14,'[8]男雙45'!$A$7:$V$39,7)))</f>
        <v>鄭瑞陽</v>
      </c>
      <c r="F15" s="17"/>
      <c r="G15" s="37"/>
      <c r="H15" s="17" t="str">
        <f>IF($D14="","",VLOOKUP($D14,'[8]男雙45'!$A$7:$V$39,8))</f>
        <v>台中市</v>
      </c>
      <c r="I15" s="78"/>
      <c r="J15" s="79">
        <f>IF(I15="a",E14,IF(I15="b",E16,""))</f>
      </c>
      <c r="K15" s="87"/>
      <c r="L15" s="73"/>
      <c r="M15" s="87"/>
      <c r="N15" s="33"/>
      <c r="O15" s="80"/>
      <c r="P15" s="73"/>
      <c r="Q15" s="21"/>
      <c r="R15" s="20"/>
      <c r="T15" s="36" t="e">
        <f>#REF!</f>
        <v>#REF!</v>
      </c>
    </row>
    <row r="16" spans="1:18" s="76" customFormat="1" ht="9.75" customHeight="1">
      <c r="A16" s="70"/>
      <c r="B16" s="77"/>
      <c r="C16" s="77"/>
      <c r="D16" s="91"/>
      <c r="E16" s="210" t="s">
        <v>117</v>
      </c>
      <c r="F16" s="210"/>
      <c r="G16" s="210"/>
      <c r="H16" s="210"/>
      <c r="I16" s="28"/>
      <c r="J16" s="82">
        <f>UPPER(IF(OR(I17="a",I17="as"),E14,IF(OR(I17="b",I17="bs"),E18,)))</f>
      </c>
      <c r="K16" s="97"/>
      <c r="L16" s="73"/>
      <c r="M16" s="87"/>
      <c r="N16" s="33"/>
      <c r="O16" s="80"/>
      <c r="P16" s="73"/>
      <c r="Q16" s="21"/>
      <c r="R16" s="20"/>
    </row>
    <row r="17" spans="1:18" s="76" customFormat="1" ht="9.75" customHeight="1">
      <c r="A17" s="70"/>
      <c r="B17" s="26"/>
      <c r="C17" s="26"/>
      <c r="D17" s="31"/>
      <c r="E17" s="208"/>
      <c r="F17" s="208"/>
      <c r="G17" s="208"/>
      <c r="H17" s="208"/>
      <c r="I17" s="34"/>
      <c r="J17" s="85">
        <f>UPPER(IF(OR(I17="a",I17="as"),E15,IF(OR(I17="b",I17="bs"),E19,)))</f>
      </c>
      <c r="K17" s="98"/>
      <c r="L17" s="33"/>
      <c r="M17" s="87"/>
      <c r="N17" s="33"/>
      <c r="O17" s="80"/>
      <c r="P17" s="73"/>
      <c r="Q17" s="21"/>
      <c r="R17" s="20"/>
    </row>
    <row r="18" spans="1:18" s="76" customFormat="1" ht="14.25" customHeight="1">
      <c r="A18" s="70">
        <v>4</v>
      </c>
      <c r="B18" s="17"/>
      <c r="C18" s="17"/>
      <c r="D18" s="18">
        <v>22</v>
      </c>
      <c r="E18" s="19" t="str">
        <f>UPPER(IF($D18="","",VLOOKUP($D18,'[8]男雙45'!$A$7:$V$39,2)))</f>
        <v>陳智遠</v>
      </c>
      <c r="F18" s="17"/>
      <c r="G18" s="37"/>
      <c r="H18" s="17" t="str">
        <f>IF($D18="","",VLOOKUP($D18,'[8]男雙45'!$A$7:$V$39,3))</f>
        <v>高雄市</v>
      </c>
      <c r="I18" s="99"/>
      <c r="J18" s="33"/>
      <c r="K18" s="80"/>
      <c r="L18" s="88"/>
      <c r="M18" s="97"/>
      <c r="N18" s="33"/>
      <c r="O18" s="80"/>
      <c r="P18" s="73"/>
      <c r="Q18" s="21"/>
      <c r="R18" s="20"/>
    </row>
    <row r="19" spans="1:18" s="76" customFormat="1" ht="14.25" customHeight="1">
      <c r="A19" s="70"/>
      <c r="B19" s="77"/>
      <c r="C19" s="77"/>
      <c r="D19" s="77"/>
      <c r="E19" s="19" t="str">
        <f>UPPER(IF($D18="","",VLOOKUP($D18,'[8]男雙45'!$A$7:$V$39,7)))</f>
        <v>吳俊沂</v>
      </c>
      <c r="F19" s="17"/>
      <c r="G19" s="37"/>
      <c r="H19" s="17" t="str">
        <f>IF($D18="","",VLOOKUP($D18,'[8]男雙45'!$A$7:$V$39,8))</f>
        <v>高雄市</v>
      </c>
      <c r="I19" s="78"/>
      <c r="J19" s="33"/>
      <c r="K19" s="80"/>
      <c r="L19" s="89"/>
      <c r="M19" s="100"/>
      <c r="N19" s="33"/>
      <c r="O19" s="80"/>
      <c r="P19" s="73"/>
      <c r="Q19" s="21"/>
      <c r="R19" s="20"/>
    </row>
    <row r="20" spans="1:18" s="76" customFormat="1" ht="9.75" customHeight="1">
      <c r="A20" s="70"/>
      <c r="B20" s="77"/>
      <c r="C20" s="77"/>
      <c r="D20" s="77"/>
      <c r="E20" s="81"/>
      <c r="F20" s="33"/>
      <c r="G20" s="32"/>
      <c r="H20" s="80"/>
      <c r="I20" s="93"/>
      <c r="J20" s="73"/>
      <c r="K20" s="74"/>
      <c r="L20" s="33"/>
      <c r="M20" s="101"/>
      <c r="N20" s="82">
        <f>UPPER(IF(OR(M21="a",M21="as"),L12,IF(OR(M21="b",M21="bs"),L28,)))</f>
      </c>
      <c r="O20" s="80"/>
      <c r="P20" s="73"/>
      <c r="Q20" s="21"/>
      <c r="R20" s="20"/>
    </row>
    <row r="21" spans="1:18" s="76" customFormat="1" ht="9.75" customHeight="1">
      <c r="A21" s="70"/>
      <c r="B21" s="26"/>
      <c r="C21" s="26"/>
      <c r="D21" s="26"/>
      <c r="E21" s="84"/>
      <c r="F21" s="73"/>
      <c r="G21" s="94"/>
      <c r="H21" s="74"/>
      <c r="I21" s="96"/>
      <c r="J21" s="73"/>
      <c r="K21" s="74"/>
      <c r="L21" s="208" t="s">
        <v>125</v>
      </c>
      <c r="M21" s="209"/>
      <c r="N21" s="85">
        <f>UPPER(IF(OR(M21="a",M21="as"),L13,IF(OR(M21="b",M21="bs"),L29,)))</f>
      </c>
      <c r="O21" s="86"/>
      <c r="P21" s="33"/>
      <c r="Q21" s="40"/>
      <c r="R21" s="20"/>
    </row>
    <row r="22" spans="1:18" s="76" customFormat="1" ht="14.25" customHeight="1">
      <c r="A22" s="70">
        <v>5</v>
      </c>
      <c r="B22" s="17"/>
      <c r="C22" s="17"/>
      <c r="D22" s="18">
        <v>15</v>
      </c>
      <c r="E22" s="19" t="str">
        <f>UPPER(IF($D22="","",VLOOKUP($D22,'[8]男雙45'!$A$7:$V$39,2)))</f>
        <v>周宗勳</v>
      </c>
      <c r="F22" s="17"/>
      <c r="G22" s="37"/>
      <c r="H22" s="17" t="str">
        <f>IF($D22="","",VLOOKUP($D22,'[8]男雙45'!$A$7:$V$39,3))</f>
        <v>台中市</v>
      </c>
      <c r="I22" s="72"/>
      <c r="J22" s="73"/>
      <c r="K22" s="74"/>
      <c r="L22" s="208"/>
      <c r="M22" s="209"/>
      <c r="N22" s="73"/>
      <c r="O22" s="87"/>
      <c r="P22" s="73"/>
      <c r="Q22" s="40"/>
      <c r="R22" s="20"/>
    </row>
    <row r="23" spans="1:18" s="76" customFormat="1" ht="14.25" customHeight="1">
      <c r="A23" s="70"/>
      <c r="B23" s="77"/>
      <c r="C23" s="77"/>
      <c r="D23" s="77"/>
      <c r="E23" s="19" t="str">
        <f>UPPER(IF($D22="","",VLOOKUP($D22,'[8]男雙45'!$A$7:$V$39,7)))</f>
        <v>蘇慶順</v>
      </c>
      <c r="F23" s="17"/>
      <c r="G23" s="37"/>
      <c r="H23" s="17" t="str">
        <f>IF($D22="","",VLOOKUP($D22,'[8]男雙45'!$A$7:$V$39,8))</f>
        <v>台中市</v>
      </c>
      <c r="I23" s="78"/>
      <c r="J23" s="79">
        <f>IF(I23="a",E22,IF(I23="b",E24,""))</f>
      </c>
      <c r="K23" s="80"/>
      <c r="L23" s="73"/>
      <c r="M23" s="87"/>
      <c r="N23" s="73"/>
      <c r="O23" s="87"/>
      <c r="P23" s="73"/>
      <c r="Q23" s="40"/>
      <c r="R23" s="20"/>
    </row>
    <row r="24" spans="1:18" s="76" customFormat="1" ht="9.75" customHeight="1">
      <c r="A24" s="70"/>
      <c r="B24" s="77"/>
      <c r="C24" s="77"/>
      <c r="D24" s="77"/>
      <c r="E24" s="210" t="s">
        <v>118</v>
      </c>
      <c r="F24" s="210"/>
      <c r="G24" s="210"/>
      <c r="H24" s="210"/>
      <c r="I24" s="28"/>
      <c r="J24" s="82">
        <f>UPPER(IF(OR(I25="a",I25="as"),E22,IF(OR(I25="b",I25="bs"),E26,)))</f>
      </c>
      <c r="K24" s="83"/>
      <c r="L24" s="73"/>
      <c r="M24" s="87"/>
      <c r="N24" s="73"/>
      <c r="O24" s="87"/>
      <c r="P24" s="73"/>
      <c r="Q24" s="40"/>
      <c r="R24" s="20"/>
    </row>
    <row r="25" spans="1:18" s="76" customFormat="1" ht="9.75" customHeight="1">
      <c r="A25" s="70"/>
      <c r="B25" s="26"/>
      <c r="C25" s="26"/>
      <c r="D25" s="26"/>
      <c r="E25" s="208"/>
      <c r="F25" s="208"/>
      <c r="G25" s="208"/>
      <c r="H25" s="208"/>
      <c r="I25" s="34"/>
      <c r="J25" s="85">
        <f>UPPER(IF(OR(I25="a",I25="as"),E23,IF(OR(I25="b",I25="bs"),E27,)))</f>
      </c>
      <c r="K25" s="86"/>
      <c r="L25" s="33"/>
      <c r="M25" s="87"/>
      <c r="N25" s="73"/>
      <c r="O25" s="87"/>
      <c r="P25" s="73"/>
      <c r="Q25" s="40"/>
      <c r="R25" s="20"/>
    </row>
    <row r="26" spans="1:18" s="76" customFormat="1" ht="14.25" customHeight="1">
      <c r="A26" s="70">
        <v>6</v>
      </c>
      <c r="B26" s="17"/>
      <c r="C26" s="17"/>
      <c r="D26" s="18">
        <v>21</v>
      </c>
      <c r="E26" s="19" t="str">
        <f>UPPER(IF($D26="","",VLOOKUP($D26,'[8]男雙45'!$A$7:$V$39,2)))</f>
        <v>鄭茂宏</v>
      </c>
      <c r="F26" s="17"/>
      <c r="G26" s="37"/>
      <c r="H26" s="17" t="str">
        <f>IF($D26="","",VLOOKUP($D26,'[8]男雙45'!$A$7:$V$39,3))</f>
        <v>台北市</v>
      </c>
      <c r="I26" s="99"/>
      <c r="J26" s="33"/>
      <c r="K26" s="87"/>
      <c r="L26" s="88"/>
      <c r="M26" s="97"/>
      <c r="N26" s="73"/>
      <c r="O26" s="87"/>
      <c r="P26" s="73"/>
      <c r="Q26" s="40"/>
      <c r="R26" s="20"/>
    </row>
    <row r="27" spans="1:18" s="76" customFormat="1" ht="14.25" customHeight="1">
      <c r="A27" s="70"/>
      <c r="B27" s="77"/>
      <c r="C27" s="77"/>
      <c r="D27" s="77"/>
      <c r="E27" s="19" t="str">
        <f>UPPER(IF($D26="","",VLOOKUP($D26,'[8]男雙45'!$A$7:$V$39,7)))</f>
        <v>顏鳳旗</v>
      </c>
      <c r="F27" s="17"/>
      <c r="G27" s="37"/>
      <c r="H27" s="17" t="str">
        <f>IF($D26="","",VLOOKUP($D26,'[8]男雙45'!$A$7:$V$39,8))</f>
        <v>台北市</v>
      </c>
      <c r="I27" s="78"/>
      <c r="J27" s="33"/>
      <c r="K27" s="87"/>
      <c r="L27" s="89"/>
      <c r="M27" s="100"/>
      <c r="N27" s="73"/>
      <c r="O27" s="87"/>
      <c r="P27" s="73"/>
      <c r="Q27" s="40"/>
      <c r="R27" s="20"/>
    </row>
    <row r="28" spans="1:18" s="76" customFormat="1" ht="9.75" customHeight="1">
      <c r="A28" s="70"/>
      <c r="B28" s="77"/>
      <c r="C28" s="77"/>
      <c r="D28" s="91"/>
      <c r="E28" s="81"/>
      <c r="F28" s="33"/>
      <c r="G28" s="32"/>
      <c r="H28" s="80"/>
      <c r="I28" s="93"/>
      <c r="J28" s="208" t="s">
        <v>122</v>
      </c>
      <c r="K28" s="209"/>
      <c r="L28" s="82">
        <f>UPPER(IF(OR(K29="a",K29="as"),J24,IF(OR(K29="b",K29="bs"),J32,)))</f>
      </c>
      <c r="M28" s="87"/>
      <c r="N28" s="73"/>
      <c r="O28" s="87"/>
      <c r="P28" s="73"/>
      <c r="Q28" s="40"/>
      <c r="R28" s="20"/>
    </row>
    <row r="29" spans="1:18" s="76" customFormat="1" ht="9.75" customHeight="1">
      <c r="A29" s="70"/>
      <c r="B29" s="26"/>
      <c r="C29" s="26"/>
      <c r="D29" s="31"/>
      <c r="E29" s="84"/>
      <c r="F29" s="73"/>
      <c r="G29" s="94"/>
      <c r="H29" s="74"/>
      <c r="I29" s="96"/>
      <c r="J29" s="208"/>
      <c r="K29" s="209"/>
      <c r="L29" s="85">
        <f>UPPER(IF(OR(K29="a",K29="as"),J25,IF(OR(K29="b",K29="bs"),J33,)))</f>
      </c>
      <c r="M29" s="98"/>
      <c r="N29" s="33"/>
      <c r="O29" s="87"/>
      <c r="P29" s="73"/>
      <c r="Q29" s="40"/>
      <c r="R29" s="20"/>
    </row>
    <row r="30" spans="1:18" s="76" customFormat="1" ht="14.25" customHeight="1">
      <c r="A30" s="70">
        <v>7</v>
      </c>
      <c r="B30" s="17">
        <f>IF($D30="","",VLOOKUP($D30,'[8]男雙45'!$A$7:$V$39,20))</f>
      </c>
      <c r="C30" s="17">
        <f>IF($D30="","",VLOOKUP($D30,'[8]男雙45'!$A$7:$V$39,21))</f>
      </c>
      <c r="D30" s="18"/>
      <c r="E30" s="19" t="s">
        <v>51</v>
      </c>
      <c r="F30" s="17">
        <f>IF($D30="","",VLOOKUP($D30,'[8]男雙45'!$A$7:$V$39,3))</f>
      </c>
      <c r="G30" s="37"/>
      <c r="H30" s="186">
        <f>IF($D30="","",VLOOKUP($D30,'[8]男雙45'!$A$7:$V$39,4))</f>
      </c>
      <c r="I30" s="72"/>
      <c r="J30" s="208"/>
      <c r="K30" s="209"/>
      <c r="L30" s="73"/>
      <c r="M30" s="102"/>
      <c r="N30" s="88"/>
      <c r="O30" s="87"/>
      <c r="P30" s="73"/>
      <c r="Q30" s="40"/>
      <c r="R30" s="20"/>
    </row>
    <row r="31" spans="1:18" s="76" customFormat="1" ht="14.25" customHeight="1">
      <c r="A31" s="70"/>
      <c r="B31" s="77"/>
      <c r="C31" s="77"/>
      <c r="D31" s="77"/>
      <c r="E31" s="19" t="s">
        <v>64</v>
      </c>
      <c r="F31" s="17">
        <f>IF($D30="","",VLOOKUP($D30,'[8]男雙45'!$A$7:$V$39,8))</f>
      </c>
      <c r="G31" s="37"/>
      <c r="H31" s="186">
        <f>IF($D30="","",VLOOKUP($D30,'[8]男雙45'!$A$7:$V$39,9))</f>
      </c>
      <c r="I31" s="78"/>
      <c r="J31" s="79">
        <f>IF(I31="a",E30,IF(I31="b",E32,""))</f>
      </c>
      <c r="K31" s="87"/>
      <c r="L31" s="73"/>
      <c r="M31" s="80"/>
      <c r="N31" s="33"/>
      <c r="O31" s="87"/>
      <c r="P31" s="73"/>
      <c r="Q31" s="40"/>
      <c r="R31" s="20"/>
    </row>
    <row r="32" spans="1:18" s="76" customFormat="1" ht="9.75" customHeight="1">
      <c r="A32" s="70"/>
      <c r="B32" s="77"/>
      <c r="C32" s="77"/>
      <c r="D32" s="91"/>
      <c r="E32" s="81"/>
      <c r="F32" s="27"/>
      <c r="G32" s="27"/>
      <c r="H32" s="27"/>
      <c r="I32" s="28"/>
      <c r="J32" s="82">
        <f>UPPER(IF(OR(I33="a",I33="as"),E30,IF(OR(I33="b",I33="bs"),E34,)))</f>
      </c>
      <c r="K32" s="97"/>
      <c r="L32" s="73"/>
      <c r="M32" s="80"/>
      <c r="N32" s="33"/>
      <c r="O32" s="87"/>
      <c r="P32" s="73"/>
      <c r="Q32" s="40"/>
      <c r="R32" s="20"/>
    </row>
    <row r="33" spans="1:18" s="76" customFormat="1" ht="9.75" customHeight="1">
      <c r="A33" s="70"/>
      <c r="B33" s="26"/>
      <c r="C33" s="26"/>
      <c r="D33" s="31"/>
      <c r="E33" s="84"/>
      <c r="F33" s="32"/>
      <c r="G33" s="32"/>
      <c r="H33" s="32"/>
      <c r="I33" s="34"/>
      <c r="J33" s="85">
        <f>UPPER(IF(OR(I33="a",I33="as"),E31,IF(OR(I33="b",I33="bs"),E35,)))</f>
      </c>
      <c r="K33" s="98"/>
      <c r="L33" s="33"/>
      <c r="M33" s="80"/>
      <c r="N33" s="33"/>
      <c r="O33" s="87"/>
      <c r="P33" s="73"/>
      <c r="Q33" s="40"/>
      <c r="R33" s="20"/>
    </row>
    <row r="34" spans="1:18" s="76" customFormat="1" ht="14.25" customHeight="1">
      <c r="A34" s="70">
        <v>8</v>
      </c>
      <c r="B34" s="17">
        <v>7</v>
      </c>
      <c r="C34" s="103">
        <v>1033</v>
      </c>
      <c r="D34" s="18">
        <v>7</v>
      </c>
      <c r="E34" s="19" t="str">
        <f>UPPER(IF($D34="","",VLOOKUP($D34,'[8]男雙45'!$A$7:$V$39,2)))</f>
        <v>胡文龍</v>
      </c>
      <c r="F34" s="17"/>
      <c r="G34" s="37"/>
      <c r="H34" s="17" t="str">
        <f>IF($D34="","",VLOOKUP($D34,'[8]男雙45'!$A$7:$V$39,3))</f>
        <v>桃園市</v>
      </c>
      <c r="I34" s="99"/>
      <c r="J34" s="33"/>
      <c r="K34" s="80"/>
      <c r="L34" s="88"/>
      <c r="M34" s="83"/>
      <c r="N34" s="33"/>
      <c r="O34" s="87"/>
      <c r="P34" s="73"/>
      <c r="Q34" s="40"/>
      <c r="R34" s="20"/>
    </row>
    <row r="35" spans="1:18" s="76" customFormat="1" ht="14.25" customHeight="1">
      <c r="A35" s="70"/>
      <c r="B35" s="77"/>
      <c r="C35" s="77"/>
      <c r="D35" s="77"/>
      <c r="E35" s="19" t="str">
        <f>UPPER(IF($D34="","",VLOOKUP($D34,'[8]男雙45'!$A$7:$V$39,7)))</f>
        <v>謝金樹</v>
      </c>
      <c r="F35" s="17"/>
      <c r="G35" s="37"/>
      <c r="H35" s="17" t="str">
        <f>IF($D34="","",VLOOKUP($D34,'[8]男雙45'!$A$7:$V$39,8))</f>
        <v>桃園市</v>
      </c>
      <c r="I35" s="78"/>
      <c r="J35" s="33"/>
      <c r="K35" s="80"/>
      <c r="L35" s="89"/>
      <c r="M35" s="90"/>
      <c r="N35" s="33"/>
      <c r="O35" s="87"/>
      <c r="P35" s="73"/>
      <c r="Q35" s="40"/>
      <c r="R35" s="20"/>
    </row>
    <row r="36" spans="1:18" s="76" customFormat="1" ht="9.75" customHeight="1">
      <c r="A36" s="70"/>
      <c r="B36" s="77"/>
      <c r="C36" s="77"/>
      <c r="D36" s="91"/>
      <c r="E36" s="81"/>
      <c r="F36" s="33"/>
      <c r="G36" s="32"/>
      <c r="H36" s="80"/>
      <c r="I36" s="93"/>
      <c r="J36" s="73"/>
      <c r="K36" s="74"/>
      <c r="L36" s="33"/>
      <c r="M36" s="80"/>
      <c r="N36" s="80"/>
      <c r="O36" s="101"/>
      <c r="P36" s="82">
        <f>UPPER(IF(OR(O37="a",O37="as"),N20,IF(OR(O37="b",O37="bs"),N52,)))</f>
      </c>
      <c r="Q36" s="104"/>
      <c r="R36" s="20"/>
    </row>
    <row r="37" spans="1:18" s="76" customFormat="1" ht="9.75" customHeight="1">
      <c r="A37" s="70"/>
      <c r="B37" s="26"/>
      <c r="C37" s="26"/>
      <c r="D37" s="31"/>
      <c r="E37" s="84"/>
      <c r="F37" s="73"/>
      <c r="G37" s="94"/>
      <c r="H37" s="74"/>
      <c r="I37" s="96"/>
      <c r="J37" s="73"/>
      <c r="K37" s="74"/>
      <c r="L37" s="33"/>
      <c r="M37" s="80"/>
      <c r="N37" s="208" t="s">
        <v>257</v>
      </c>
      <c r="O37" s="209"/>
      <c r="P37" s="85">
        <f>UPPER(IF(OR(O37="a",O37="as"),N21,IF(OR(O37="b",O37="bs"),N53,)))</f>
      </c>
      <c r="Q37" s="105"/>
      <c r="R37" s="20"/>
    </row>
    <row r="38" spans="1:18" s="76" customFormat="1" ht="14.25" customHeight="1">
      <c r="A38" s="70">
        <v>9</v>
      </c>
      <c r="B38" s="17">
        <v>4</v>
      </c>
      <c r="C38" s="17">
        <v>66</v>
      </c>
      <c r="D38" s="18">
        <v>4</v>
      </c>
      <c r="E38" s="19" t="str">
        <f>UPPER(IF($D38="","",VLOOKUP($D38,'[8]男雙45'!$A$7:$V$39,2)))</f>
        <v>王振榮</v>
      </c>
      <c r="F38" s="17"/>
      <c r="G38" s="37"/>
      <c r="H38" s="17" t="str">
        <f>IF($D38="","",VLOOKUP($D38,'[8]男雙45'!$A$7:$V$39,3))</f>
        <v>彰化縣</v>
      </c>
      <c r="I38" s="72"/>
      <c r="J38" s="73"/>
      <c r="K38" s="74"/>
      <c r="L38" s="73"/>
      <c r="M38" s="74"/>
      <c r="N38" s="208"/>
      <c r="O38" s="209"/>
      <c r="P38" s="88"/>
      <c r="Q38" s="40"/>
      <c r="R38" s="20"/>
    </row>
    <row r="39" spans="1:18" s="76" customFormat="1" ht="14.25" customHeight="1">
      <c r="A39" s="70"/>
      <c r="B39" s="77"/>
      <c r="C39" s="77"/>
      <c r="D39" s="77"/>
      <c r="E39" s="19" t="str">
        <f>UPPER(IF($D38="","",VLOOKUP($D38,'[8]男雙45'!$A$7:$V$39,7)))</f>
        <v>黃景源</v>
      </c>
      <c r="F39" s="17"/>
      <c r="G39" s="37"/>
      <c r="H39" s="17" t="str">
        <f>IF($D38="","",VLOOKUP($D38,'[8]男雙45'!$A$7:$V$39,8))</f>
        <v>彰化縣</v>
      </c>
      <c r="I39" s="78"/>
      <c r="J39" s="79">
        <f>IF(I39="a",E38,IF(I39="b",E40,""))</f>
      </c>
      <c r="K39" s="80"/>
      <c r="L39" s="73"/>
      <c r="M39" s="74"/>
      <c r="N39" s="73"/>
      <c r="O39" s="87"/>
      <c r="P39" s="89"/>
      <c r="Q39" s="106"/>
      <c r="R39" s="20"/>
    </row>
    <row r="40" spans="1:18" s="76" customFormat="1" ht="9.75" customHeight="1">
      <c r="A40" s="70"/>
      <c r="B40" s="77"/>
      <c r="C40" s="77"/>
      <c r="D40" s="91"/>
      <c r="E40" s="81"/>
      <c r="F40" s="27"/>
      <c r="G40" s="27"/>
      <c r="H40" s="27"/>
      <c r="I40" s="28"/>
      <c r="J40" s="82">
        <f>UPPER(IF(OR(I41="a",I41="as"),E38,IF(OR(I41="b",I41="bs"),E42,)))</f>
      </c>
      <c r="K40" s="83"/>
      <c r="L40" s="73"/>
      <c r="M40" s="74"/>
      <c r="N40" s="73"/>
      <c r="O40" s="87"/>
      <c r="P40" s="73"/>
      <c r="Q40" s="40"/>
      <c r="R40" s="20"/>
    </row>
    <row r="41" spans="1:18" s="76" customFormat="1" ht="9.75" customHeight="1">
      <c r="A41" s="70"/>
      <c r="B41" s="26"/>
      <c r="C41" s="26"/>
      <c r="D41" s="31"/>
      <c r="E41" s="84"/>
      <c r="F41" s="32"/>
      <c r="G41" s="32"/>
      <c r="H41" s="32"/>
      <c r="I41" s="34"/>
      <c r="J41" s="85">
        <f>UPPER(IF(OR(I41="a",I41="as"),E39,IF(OR(I41="b",I41="bs"),E43,)))</f>
      </c>
      <c r="K41" s="86"/>
      <c r="L41" s="33"/>
      <c r="M41" s="80"/>
      <c r="N41" s="73"/>
      <c r="O41" s="87"/>
      <c r="P41" s="73"/>
      <c r="Q41" s="40"/>
      <c r="R41" s="20"/>
    </row>
    <row r="42" spans="1:18" s="76" customFormat="1" ht="14.25" customHeight="1">
      <c r="A42" s="70">
        <v>10</v>
      </c>
      <c r="B42" s="17">
        <f>IF($D42="","",VLOOKUP($D42,'[8]男雙45'!$A$7:$V$39,20))</f>
      </c>
      <c r="C42" s="17">
        <f>IF($D42="","",VLOOKUP($D42,'[8]男雙45'!$A$7:$V$39,21))</f>
      </c>
      <c r="D42" s="18"/>
      <c r="E42" s="19" t="s">
        <v>51</v>
      </c>
      <c r="F42" s="37"/>
      <c r="G42" s="37"/>
      <c r="H42" s="37"/>
      <c r="I42" s="38"/>
      <c r="J42" s="33"/>
      <c r="K42" s="87"/>
      <c r="L42" s="88"/>
      <c r="M42" s="83"/>
      <c r="N42" s="73"/>
      <c r="O42" s="87"/>
      <c r="P42" s="73"/>
      <c r="Q42" s="40"/>
      <c r="R42" s="20"/>
    </row>
    <row r="43" spans="1:18" s="76" customFormat="1" ht="14.25" customHeight="1">
      <c r="A43" s="70"/>
      <c r="B43" s="77"/>
      <c r="C43" s="77"/>
      <c r="D43" s="77"/>
      <c r="E43" s="19" t="s">
        <v>64</v>
      </c>
      <c r="F43" s="17">
        <f>IF($D42="","",VLOOKUP($D42,'[8]男雙45'!$A$7:$V$39,8))</f>
      </c>
      <c r="G43" s="37"/>
      <c r="H43" s="186">
        <f>IF($D42="","",VLOOKUP($D42,'[8]男雙45'!$A$7:$V$39,9))</f>
      </c>
      <c r="I43" s="78"/>
      <c r="J43" s="33"/>
      <c r="K43" s="87"/>
      <c r="L43" s="89"/>
      <c r="M43" s="90"/>
      <c r="N43" s="73"/>
      <c r="O43" s="87"/>
      <c r="P43" s="73"/>
      <c r="Q43" s="40"/>
      <c r="R43" s="20"/>
    </row>
    <row r="44" spans="1:18" s="76" customFormat="1" ht="9.75" customHeight="1">
      <c r="A44" s="70"/>
      <c r="B44" s="77"/>
      <c r="C44" s="77"/>
      <c r="D44" s="91"/>
      <c r="E44" s="81"/>
      <c r="F44" s="33"/>
      <c r="G44" s="32"/>
      <c r="H44" s="80"/>
      <c r="I44" s="93"/>
      <c r="J44" s="208" t="s">
        <v>123</v>
      </c>
      <c r="K44" s="209"/>
      <c r="L44" s="82">
        <f>UPPER(IF(OR(K45="a",K45="as"),J40,IF(OR(K45="b",K45="bs"),J48,)))</f>
      </c>
      <c r="M44" s="80"/>
      <c r="N44" s="73"/>
      <c r="O44" s="87"/>
      <c r="P44" s="73"/>
      <c r="Q44" s="40"/>
      <c r="R44" s="20"/>
    </row>
    <row r="45" spans="1:18" s="76" customFormat="1" ht="9.75" customHeight="1">
      <c r="A45" s="70"/>
      <c r="B45" s="26"/>
      <c r="C45" s="26"/>
      <c r="D45" s="31"/>
      <c r="E45" s="84"/>
      <c r="F45" s="73"/>
      <c r="G45" s="94"/>
      <c r="H45" s="74"/>
      <c r="I45" s="96"/>
      <c r="J45" s="208"/>
      <c r="K45" s="209"/>
      <c r="L45" s="85">
        <f>UPPER(IF(OR(K45="a",K45="as"),J41,IF(OR(K45="b",K45="bs"),J49,)))</f>
      </c>
      <c r="M45" s="86"/>
      <c r="N45" s="33"/>
      <c r="O45" s="87"/>
      <c r="P45" s="73"/>
      <c r="Q45" s="40"/>
      <c r="R45" s="20"/>
    </row>
    <row r="46" spans="1:18" s="76" customFormat="1" ht="14.25" customHeight="1">
      <c r="A46" s="70">
        <v>11</v>
      </c>
      <c r="B46" s="17"/>
      <c r="C46" s="17"/>
      <c r="D46" s="18">
        <v>12</v>
      </c>
      <c r="E46" s="19" t="str">
        <f>UPPER(IF($D46="","",VLOOKUP($D46,'[8]男雙45'!$A$7:$V$39,2)))</f>
        <v>黃誌明</v>
      </c>
      <c r="F46" s="17"/>
      <c r="G46" s="37"/>
      <c r="H46" s="17" t="str">
        <f>IF($D46="","",VLOOKUP($D46,'[8]男雙45'!$A$7:$V$39,3))</f>
        <v>台中市</v>
      </c>
      <c r="I46" s="72"/>
      <c r="J46" s="208"/>
      <c r="K46" s="209"/>
      <c r="L46" s="73"/>
      <c r="M46" s="87"/>
      <c r="N46" s="88"/>
      <c r="O46" s="87"/>
      <c r="P46" s="73"/>
      <c r="Q46" s="40"/>
      <c r="R46" s="20"/>
    </row>
    <row r="47" spans="1:18" s="76" customFormat="1" ht="14.25" customHeight="1">
      <c r="A47" s="70"/>
      <c r="B47" s="77"/>
      <c r="C47" s="77"/>
      <c r="D47" s="77"/>
      <c r="E47" s="19" t="str">
        <f>UPPER(IF($D46="","",VLOOKUP($D46,'[8]男雙45'!$A$7:$V$39,7)))</f>
        <v>顏嘉宏</v>
      </c>
      <c r="F47" s="17"/>
      <c r="G47" s="37"/>
      <c r="H47" s="17" t="str">
        <f>IF($D46="","",VLOOKUP($D46,'[8]男雙45'!$A$7:$V$39,8))</f>
        <v>台中市</v>
      </c>
      <c r="I47" s="78"/>
      <c r="J47" s="79">
        <f>IF(I47="a",E46,IF(I47="b",E48,""))</f>
      </c>
      <c r="K47" s="87"/>
      <c r="L47" s="73"/>
      <c r="M47" s="87"/>
      <c r="N47" s="33"/>
      <c r="O47" s="87"/>
      <c r="P47" s="73"/>
      <c r="Q47" s="40"/>
      <c r="R47" s="20"/>
    </row>
    <row r="48" spans="1:18" s="76" customFormat="1" ht="9.75" customHeight="1">
      <c r="A48" s="70"/>
      <c r="B48" s="77"/>
      <c r="C48" s="77"/>
      <c r="D48" s="77"/>
      <c r="E48" s="210" t="s">
        <v>119</v>
      </c>
      <c r="F48" s="210"/>
      <c r="G48" s="210"/>
      <c r="H48" s="210"/>
      <c r="I48" s="28"/>
      <c r="J48" s="82">
        <f>UPPER(IF(OR(I49="a",I49="as"),E46,IF(OR(I49="b",I49="bs"),E50,)))</f>
      </c>
      <c r="K48" s="97"/>
      <c r="L48" s="73"/>
      <c r="M48" s="87"/>
      <c r="N48" s="33"/>
      <c r="O48" s="87"/>
      <c r="P48" s="73"/>
      <c r="Q48" s="40"/>
      <c r="R48" s="20"/>
    </row>
    <row r="49" spans="1:18" s="76" customFormat="1" ht="9.75" customHeight="1">
      <c r="A49" s="70"/>
      <c r="B49" s="26"/>
      <c r="C49" s="26"/>
      <c r="D49" s="26"/>
      <c r="E49" s="208"/>
      <c r="F49" s="208"/>
      <c r="G49" s="208"/>
      <c r="H49" s="208"/>
      <c r="I49" s="34"/>
      <c r="J49" s="85">
        <f>UPPER(IF(OR(I49="a",I49="as"),E47,IF(OR(I49="b",I49="bs"),E51,)))</f>
      </c>
      <c r="K49" s="98"/>
      <c r="L49" s="33"/>
      <c r="M49" s="87"/>
      <c r="N49" s="33"/>
      <c r="O49" s="87"/>
      <c r="P49" s="73"/>
      <c r="Q49" s="40"/>
      <c r="R49" s="20"/>
    </row>
    <row r="50" spans="1:18" s="76" customFormat="1" ht="14.25" customHeight="1">
      <c r="A50" s="70">
        <v>12</v>
      </c>
      <c r="B50" s="17"/>
      <c r="C50" s="17"/>
      <c r="D50" s="18">
        <v>14</v>
      </c>
      <c r="E50" s="19" t="str">
        <f>UPPER(IF($D50="","",VLOOKUP($D50,'[8]男雙45'!$A$7:$V$39,2)))</f>
        <v>朱逸峰</v>
      </c>
      <c r="F50" s="17"/>
      <c r="G50" s="37"/>
      <c r="H50" s="17" t="str">
        <f>IF($D50="","",VLOOKUP($D50,'[8]男雙45'!$A$7:$V$39,3))</f>
        <v>高雄市</v>
      </c>
      <c r="I50" s="99"/>
      <c r="J50" s="33"/>
      <c r="K50" s="80"/>
      <c r="L50" s="88"/>
      <c r="M50" s="97"/>
      <c r="N50" s="33"/>
      <c r="O50" s="87"/>
      <c r="P50" s="73"/>
      <c r="Q50" s="40"/>
      <c r="R50" s="20"/>
    </row>
    <row r="51" spans="1:18" s="76" customFormat="1" ht="14.25" customHeight="1">
      <c r="A51" s="70"/>
      <c r="B51" s="77"/>
      <c r="C51" s="77"/>
      <c r="D51" s="77"/>
      <c r="E51" s="19" t="str">
        <f>UPPER(IF($D50="","",VLOOKUP($D50,'[8]男雙45'!$A$7:$V$39,7)))</f>
        <v>陳厚助</v>
      </c>
      <c r="F51" s="17"/>
      <c r="G51" s="37"/>
      <c r="H51" s="17" t="str">
        <f>IF($D50="","",VLOOKUP($D50,'[8]男雙45'!$A$7:$V$39,8))</f>
        <v>新北市</v>
      </c>
      <c r="I51" s="78"/>
      <c r="J51" s="33"/>
      <c r="K51" s="80"/>
      <c r="L51" s="89"/>
      <c r="M51" s="100"/>
      <c r="N51" s="33"/>
      <c r="O51" s="87"/>
      <c r="P51" s="73"/>
      <c r="Q51" s="40"/>
      <c r="R51" s="20"/>
    </row>
    <row r="52" spans="1:18" s="76" customFormat="1" ht="9.75" customHeight="1">
      <c r="A52" s="70"/>
      <c r="B52" s="77"/>
      <c r="C52" s="77"/>
      <c r="D52" s="77"/>
      <c r="E52" s="81"/>
      <c r="F52" s="33"/>
      <c r="G52" s="32"/>
      <c r="H52" s="80"/>
      <c r="I52" s="93"/>
      <c r="J52" s="73"/>
      <c r="K52" s="74"/>
      <c r="L52" s="33"/>
      <c r="M52" s="101"/>
      <c r="N52" s="82">
        <f>UPPER(IF(OR(M53="a",M53="as"),L44,IF(OR(M53="b",M53="bs"),L60,)))</f>
      </c>
      <c r="O52" s="87"/>
      <c r="P52" s="73"/>
      <c r="Q52" s="40"/>
      <c r="R52" s="20"/>
    </row>
    <row r="53" spans="1:18" s="76" customFormat="1" ht="9.75" customHeight="1">
      <c r="A53" s="70"/>
      <c r="B53" s="26"/>
      <c r="C53" s="26"/>
      <c r="D53" s="26"/>
      <c r="E53" s="84"/>
      <c r="F53" s="73"/>
      <c r="G53" s="94"/>
      <c r="H53" s="74"/>
      <c r="I53" s="96"/>
      <c r="J53" s="73"/>
      <c r="K53" s="74"/>
      <c r="L53" s="208" t="s">
        <v>126</v>
      </c>
      <c r="M53" s="209"/>
      <c r="N53" s="85">
        <f>UPPER(IF(OR(M53="a",M53="as"),L45,IF(OR(M53="b",M53="bs"),L61,)))</f>
      </c>
      <c r="O53" s="98"/>
      <c r="P53" s="33"/>
      <c r="Q53" s="40"/>
      <c r="R53" s="20"/>
    </row>
    <row r="54" spans="1:18" s="76" customFormat="1" ht="14.25" customHeight="1">
      <c r="A54" s="70">
        <v>13</v>
      </c>
      <c r="B54" s="17"/>
      <c r="C54" s="17"/>
      <c r="D54" s="18">
        <v>17</v>
      </c>
      <c r="E54" s="19" t="str">
        <f>UPPER(IF($D54="","",VLOOKUP($D54,'[8]男雙45'!$A$7:$V$39,2)))</f>
        <v>洪丞風</v>
      </c>
      <c r="F54" s="17"/>
      <c r="G54" s="37"/>
      <c r="H54" s="17" t="str">
        <f>IF($D54="","",VLOOKUP($D54,'[8]男雙45'!$A$7:$V$39,3))</f>
        <v>台中市</v>
      </c>
      <c r="I54" s="72"/>
      <c r="J54" s="73"/>
      <c r="K54" s="74"/>
      <c r="L54" s="208"/>
      <c r="M54" s="209"/>
      <c r="N54" s="73"/>
      <c r="O54" s="102"/>
      <c r="P54" s="73"/>
      <c r="Q54" s="21"/>
      <c r="R54" s="20"/>
    </row>
    <row r="55" spans="1:18" s="76" customFormat="1" ht="14.25" customHeight="1">
      <c r="A55" s="70"/>
      <c r="B55" s="77"/>
      <c r="C55" s="77"/>
      <c r="D55" s="77"/>
      <c r="E55" s="19" t="str">
        <f>UPPER(IF($D54="","",VLOOKUP($D54,'[8]男雙45'!$A$7:$V$39,7)))</f>
        <v>董文抵</v>
      </c>
      <c r="F55" s="17"/>
      <c r="G55" s="37"/>
      <c r="H55" s="17" t="str">
        <f>IF($D54="","",VLOOKUP($D54,'[8]男雙45'!$A$7:$V$39,8))</f>
        <v>台中市</v>
      </c>
      <c r="I55" s="78"/>
      <c r="J55" s="79">
        <f>IF(I55="a",E54,IF(I55="b",E56,""))</f>
      </c>
      <c r="K55" s="80"/>
      <c r="L55" s="73"/>
      <c r="M55" s="87"/>
      <c r="N55" s="73"/>
      <c r="O55" s="80"/>
      <c r="P55" s="73"/>
      <c r="Q55" s="21"/>
      <c r="R55" s="20"/>
    </row>
    <row r="56" spans="1:18" s="76" customFormat="1" ht="9.75" customHeight="1">
      <c r="A56" s="70"/>
      <c r="B56" s="77"/>
      <c r="C56" s="77"/>
      <c r="D56" s="91"/>
      <c r="E56" s="210" t="s">
        <v>120</v>
      </c>
      <c r="F56" s="210"/>
      <c r="G56" s="210"/>
      <c r="H56" s="210"/>
      <c r="I56" s="28"/>
      <c r="J56" s="82">
        <f>UPPER(IF(OR(I57="a",I57="as"),E54,IF(OR(I57="b",I57="bs"),E58,)))</f>
      </c>
      <c r="K56" s="83"/>
      <c r="L56" s="73"/>
      <c r="M56" s="87"/>
      <c r="N56" s="73"/>
      <c r="O56" s="80"/>
      <c r="P56" s="73"/>
      <c r="Q56" s="21"/>
      <c r="R56" s="20"/>
    </row>
    <row r="57" spans="1:18" s="76" customFormat="1" ht="9.75" customHeight="1">
      <c r="A57" s="70"/>
      <c r="B57" s="26"/>
      <c r="C57" s="26"/>
      <c r="D57" s="31"/>
      <c r="E57" s="208"/>
      <c r="F57" s="208"/>
      <c r="G57" s="208"/>
      <c r="H57" s="208"/>
      <c r="I57" s="34"/>
      <c r="J57" s="85">
        <f>UPPER(IF(OR(I57="a",I57="as"),E55,IF(OR(I57="b",I57="bs"),E59,)))</f>
      </c>
      <c r="K57" s="86"/>
      <c r="L57" s="33"/>
      <c r="M57" s="87"/>
      <c r="N57" s="73"/>
      <c r="O57" s="80"/>
      <c r="P57" s="73"/>
      <c r="Q57" s="21"/>
      <c r="R57" s="20"/>
    </row>
    <row r="58" spans="1:18" s="76" customFormat="1" ht="14.25" customHeight="1">
      <c r="A58" s="70">
        <v>14</v>
      </c>
      <c r="B58" s="17"/>
      <c r="C58" s="17"/>
      <c r="D58" s="18">
        <v>10</v>
      </c>
      <c r="E58" s="19" t="str">
        <f>UPPER(IF($D58="","",VLOOKUP($D58,'[8]男雙45'!$A$7:$V$39,2)))</f>
        <v>陳順東</v>
      </c>
      <c r="F58" s="17"/>
      <c r="G58" s="37"/>
      <c r="H58" s="17" t="str">
        <f>IF($D58="","",VLOOKUP($D58,'[8]男雙45'!$A$7:$V$39,3))</f>
        <v>桃園市</v>
      </c>
      <c r="I58" s="99"/>
      <c r="J58" s="33"/>
      <c r="K58" s="87"/>
      <c r="L58" s="88"/>
      <c r="M58" s="97"/>
      <c r="N58" s="73"/>
      <c r="O58" s="80"/>
      <c r="P58" s="73"/>
      <c r="Q58" s="21"/>
      <c r="R58" s="20"/>
    </row>
    <row r="59" spans="1:18" s="76" customFormat="1" ht="14.25" customHeight="1">
      <c r="A59" s="70"/>
      <c r="B59" s="77"/>
      <c r="C59" s="77"/>
      <c r="D59" s="77"/>
      <c r="E59" s="19" t="str">
        <f>UPPER(IF($D58="","",VLOOKUP($D58,'[8]男雙45'!$A$7:$V$39,7)))</f>
        <v>楊銘暉</v>
      </c>
      <c r="F59" s="17"/>
      <c r="G59" s="37"/>
      <c r="H59" s="17" t="str">
        <f>IF($D58="","",VLOOKUP($D58,'[8]男雙45'!$A$7:$V$39,8))</f>
        <v>桃園市</v>
      </c>
      <c r="I59" s="78"/>
      <c r="J59" s="33"/>
      <c r="K59" s="87"/>
      <c r="L59" s="89"/>
      <c r="M59" s="100"/>
      <c r="N59" s="73"/>
      <c r="O59" s="80"/>
      <c r="P59" s="73"/>
      <c r="Q59" s="21"/>
      <c r="R59" s="20"/>
    </row>
    <row r="60" spans="1:18" s="76" customFormat="1" ht="9.75" customHeight="1">
      <c r="A60" s="70"/>
      <c r="B60" s="77"/>
      <c r="C60" s="77"/>
      <c r="D60" s="91"/>
      <c r="E60" s="81"/>
      <c r="F60" s="33"/>
      <c r="G60" s="32"/>
      <c r="H60" s="80"/>
      <c r="I60" s="93"/>
      <c r="J60" s="208" t="s">
        <v>124</v>
      </c>
      <c r="K60" s="209"/>
      <c r="L60" s="82">
        <f>UPPER(IF(OR(K61="a",K61="as"),J56,IF(OR(K61="b",K61="bs"),J64,)))</f>
      </c>
      <c r="M60" s="87"/>
      <c r="N60" s="73"/>
      <c r="O60" s="80"/>
      <c r="P60" s="73"/>
      <c r="Q60" s="21"/>
      <c r="R60" s="20"/>
    </row>
    <row r="61" spans="1:18" s="76" customFormat="1" ht="9.75" customHeight="1">
      <c r="A61" s="70"/>
      <c r="B61" s="26"/>
      <c r="C61" s="26"/>
      <c r="D61" s="31"/>
      <c r="E61" s="84"/>
      <c r="F61" s="73"/>
      <c r="G61" s="94"/>
      <c r="H61" s="74"/>
      <c r="I61" s="96"/>
      <c r="J61" s="208"/>
      <c r="K61" s="209"/>
      <c r="L61" s="85">
        <f>UPPER(IF(OR(K61="a",K61="as"),J57,IF(OR(K61="b",K61="bs"),J65,)))</f>
      </c>
      <c r="M61" s="98"/>
      <c r="N61" s="35"/>
      <c r="O61" s="40"/>
      <c r="P61" s="30"/>
      <c r="Q61" s="21"/>
      <c r="R61" s="20"/>
    </row>
    <row r="62" spans="1:18" s="76" customFormat="1" ht="14.25" customHeight="1">
      <c r="A62" s="70">
        <v>15</v>
      </c>
      <c r="B62" s="17">
        <f>IF($D62="","",VLOOKUP($D62,'[8]男雙45'!$A$7:$V$39,20))</f>
      </c>
      <c r="C62" s="17">
        <f>IF($D62="","",VLOOKUP($D62,'[8]男雙45'!$A$7:$V$39,21))</f>
      </c>
      <c r="D62" s="18"/>
      <c r="E62" s="19" t="s">
        <v>51</v>
      </c>
      <c r="F62" s="17">
        <f>IF($D62="","",VLOOKUP($D62,'[8]男雙45'!$A$7:$V$39,3))</f>
      </c>
      <c r="G62" s="37"/>
      <c r="H62" s="186">
        <f>IF($D62="","",VLOOKUP($D62,'[8]男雙45'!$A$7:$V$39,4))</f>
      </c>
      <c r="I62" s="72"/>
      <c r="J62" s="208"/>
      <c r="K62" s="209"/>
      <c r="L62" s="73"/>
      <c r="M62" s="102"/>
      <c r="N62" s="112"/>
      <c r="O62" s="40"/>
      <c r="P62" s="113"/>
      <c r="Q62" s="21"/>
      <c r="R62" s="20"/>
    </row>
    <row r="63" spans="1:18" s="76" customFormat="1" ht="14.25" customHeight="1">
      <c r="A63" s="70"/>
      <c r="B63" s="77"/>
      <c r="C63" s="77"/>
      <c r="D63" s="77"/>
      <c r="E63" s="19" t="s">
        <v>64</v>
      </c>
      <c r="F63" s="17">
        <f>IF($D62="","",VLOOKUP($D62,'[8]男雙45'!$A$7:$V$39,8))</f>
      </c>
      <c r="G63" s="37"/>
      <c r="H63" s="186">
        <f>IF($D62="","",VLOOKUP($D62,'[8]男雙45'!$A$7:$V$39,9))</f>
      </c>
      <c r="I63" s="78"/>
      <c r="J63" s="79">
        <f>IF(I63="a",E62,IF(I63="b",E64,""))</f>
      </c>
      <c r="K63" s="87"/>
      <c r="L63" s="73"/>
      <c r="M63" s="80"/>
      <c r="N63" s="114"/>
      <c r="O63" s="115"/>
      <c r="P63" s="30"/>
      <c r="Q63" s="21"/>
      <c r="R63" s="20"/>
    </row>
    <row r="64" spans="1:18" s="76" customFormat="1" ht="9.75" customHeight="1">
      <c r="A64" s="70"/>
      <c r="B64" s="77"/>
      <c r="C64" s="77"/>
      <c r="D64" s="77"/>
      <c r="E64" s="81"/>
      <c r="F64" s="27"/>
      <c r="G64" s="27"/>
      <c r="H64" s="27"/>
      <c r="I64" s="28"/>
      <c r="J64" s="82">
        <f>UPPER(IF(OR(I65="a",I65="as"),E62,IF(OR(I65="b",I65="bs"),E66,)))</f>
      </c>
      <c r="K64" s="97"/>
      <c r="L64" s="73"/>
      <c r="M64" s="80"/>
      <c r="N64" s="114"/>
      <c r="O64" s="106"/>
      <c r="P64" s="35"/>
      <c r="Q64" s="40"/>
      <c r="R64" s="20"/>
    </row>
    <row r="65" spans="1:18" s="76" customFormat="1" ht="9.75" customHeight="1">
      <c r="A65" s="70"/>
      <c r="B65" s="26"/>
      <c r="C65" s="26"/>
      <c r="D65" s="26"/>
      <c r="E65" s="84"/>
      <c r="F65" s="32"/>
      <c r="G65" s="32"/>
      <c r="H65" s="32"/>
      <c r="I65" s="34"/>
      <c r="J65" s="85">
        <f>UPPER(IF(OR(I65="a",I65="as"),E63,IF(OR(I65="b",I65="bs"),E67,)))</f>
      </c>
      <c r="K65" s="98"/>
      <c r="L65" s="33"/>
      <c r="M65" s="80"/>
      <c r="N65" s="40"/>
      <c r="O65" s="117"/>
      <c r="P65" s="114"/>
      <c r="Q65" s="104"/>
      <c r="R65" s="20"/>
    </row>
    <row r="66" spans="1:18" s="76" customFormat="1" ht="14.25" customHeight="1">
      <c r="A66" s="70">
        <v>16</v>
      </c>
      <c r="B66" s="17">
        <v>8</v>
      </c>
      <c r="C66" s="103">
        <v>1033</v>
      </c>
      <c r="D66" s="18">
        <v>8</v>
      </c>
      <c r="E66" s="19" t="str">
        <f>UPPER(IF($D66="","",VLOOKUP($D66,'[8]男雙45'!$A$7:$V$39,2)))</f>
        <v>陳俊嘉</v>
      </c>
      <c r="F66" s="17"/>
      <c r="G66" s="37"/>
      <c r="H66" s="17" t="str">
        <f>IF($D66="","",VLOOKUP($D66,'[8]男雙45'!$A$7:$V$39,3))</f>
        <v>台中市</v>
      </c>
      <c r="I66" s="99"/>
      <c r="J66" s="33"/>
      <c r="K66" s="80"/>
      <c r="L66" s="88"/>
      <c r="M66" s="83"/>
      <c r="N66" s="119"/>
      <c r="O66" s="120"/>
      <c r="P66" s="114"/>
      <c r="Q66" s="104"/>
      <c r="R66" s="20"/>
    </row>
    <row r="67" spans="1:18" s="76" customFormat="1" ht="14.25" customHeight="1">
      <c r="A67" s="70"/>
      <c r="B67" s="77"/>
      <c r="C67" s="77"/>
      <c r="D67" s="77"/>
      <c r="E67" s="19" t="str">
        <f>UPPER(IF($D66="","",VLOOKUP($D66,'[8]男雙45'!$A$7:$V$39,7)))</f>
        <v>倪聖凱</v>
      </c>
      <c r="F67" s="17"/>
      <c r="G67" s="37"/>
      <c r="H67" s="17" t="str">
        <f>IF($D66="","",VLOOKUP($D66,'[8]男雙45'!$A$7:$V$39,8))</f>
        <v>高雄市</v>
      </c>
      <c r="I67" s="78"/>
      <c r="J67" s="33"/>
      <c r="K67" s="80"/>
      <c r="L67" s="89"/>
      <c r="M67" s="90"/>
      <c r="N67" s="114"/>
      <c r="O67" s="115"/>
      <c r="P67" s="35"/>
      <c r="Q67" s="40"/>
      <c r="R67" s="20"/>
    </row>
    <row r="68" spans="1:17" s="15" customFormat="1" ht="9">
      <c r="A68" s="54"/>
      <c r="B68" s="55" t="s">
        <v>61</v>
      </c>
      <c r="C68" s="56" t="s">
        <v>60</v>
      </c>
      <c r="D68" s="55"/>
      <c r="E68" s="57" t="s">
        <v>59</v>
      </c>
      <c r="F68" s="57"/>
      <c r="G68" s="58"/>
      <c r="H68" s="57" t="s">
        <v>58</v>
      </c>
      <c r="I68" s="59"/>
      <c r="J68" s="56" t="s">
        <v>57</v>
      </c>
      <c r="K68" s="60"/>
      <c r="L68" s="56" t="s">
        <v>56</v>
      </c>
      <c r="M68" s="60"/>
      <c r="N68" s="56" t="s">
        <v>55</v>
      </c>
      <c r="O68" s="60"/>
      <c r="P68" s="56"/>
      <c r="Q68" s="61"/>
    </row>
    <row r="69" spans="1:17" s="15" customFormat="1" ht="3.75" customHeight="1" thickBot="1">
      <c r="A69" s="62"/>
      <c r="B69" s="63"/>
      <c r="C69" s="16"/>
      <c r="D69" s="63"/>
      <c r="E69" s="64"/>
      <c r="F69" s="64"/>
      <c r="G69" s="65"/>
      <c r="H69" s="190"/>
      <c r="I69" s="67"/>
      <c r="J69" s="16"/>
      <c r="K69" s="68"/>
      <c r="L69" s="16"/>
      <c r="M69" s="68"/>
      <c r="N69" s="16"/>
      <c r="O69" s="68"/>
      <c r="P69" s="16"/>
      <c r="Q69" s="69"/>
    </row>
    <row r="70" spans="1:20" s="76" customFormat="1" ht="14.25" customHeight="1">
      <c r="A70" s="70">
        <v>17</v>
      </c>
      <c r="B70" s="17">
        <v>5</v>
      </c>
      <c r="C70" s="103">
        <v>1007</v>
      </c>
      <c r="D70" s="18">
        <v>5</v>
      </c>
      <c r="E70" s="19" t="str">
        <f>UPPER(IF($D70="","",VLOOKUP($D70,'[8]男雙45'!$A$7:$V$39,2)))</f>
        <v>蘇晏永</v>
      </c>
      <c r="F70" s="17"/>
      <c r="G70" s="37"/>
      <c r="H70" s="17" t="str">
        <f>IF($D70="","",VLOOKUP($D70,'[8]男雙45'!$A$7:$V$39,3))</f>
        <v>高雄市</v>
      </c>
      <c r="I70" s="72"/>
      <c r="J70" s="73"/>
      <c r="K70" s="74"/>
      <c r="L70" s="73"/>
      <c r="M70" s="74"/>
      <c r="N70" s="73"/>
      <c r="O70" s="74"/>
      <c r="P70" s="73"/>
      <c r="Q70" s="75"/>
      <c r="R70" s="20"/>
      <c r="T70" s="25" t="e">
        <f>#REF!</f>
        <v>#REF!</v>
      </c>
    </row>
    <row r="71" spans="1:20" s="76" customFormat="1" ht="14.25" customHeight="1">
      <c r="A71" s="70"/>
      <c r="B71" s="77"/>
      <c r="C71" s="77"/>
      <c r="D71" s="77"/>
      <c r="E71" s="19" t="str">
        <f>UPPER(IF($D70="","",VLOOKUP($D70,'[8]男雙45'!$A$7:$V$39,7)))</f>
        <v>蔣宜勳</v>
      </c>
      <c r="F71" s="17"/>
      <c r="G71" s="37"/>
      <c r="H71" s="17" t="str">
        <f>IF($D70="","",VLOOKUP($D70,'[8]男雙45'!$A$7:$V$39,8))</f>
        <v>高雄市</v>
      </c>
      <c r="I71" s="78"/>
      <c r="J71" s="79">
        <f>IF(I71="a",E70,IF(I71="b",E72,""))</f>
      </c>
      <c r="K71" s="80"/>
      <c r="L71" s="73"/>
      <c r="M71" s="74"/>
      <c r="N71" s="73"/>
      <c r="O71" s="74"/>
      <c r="P71" s="73"/>
      <c r="Q71" s="21"/>
      <c r="R71" s="20"/>
      <c r="T71" s="29" t="e">
        <f>#REF!</f>
        <v>#REF!</v>
      </c>
    </row>
    <row r="72" spans="1:20" s="76" customFormat="1" ht="9" customHeight="1">
      <c r="A72" s="70"/>
      <c r="B72" s="77"/>
      <c r="C72" s="77"/>
      <c r="D72" s="77"/>
      <c r="E72" s="81"/>
      <c r="F72" s="27"/>
      <c r="G72" s="27"/>
      <c r="H72" s="27"/>
      <c r="I72" s="28"/>
      <c r="J72" s="82">
        <f>UPPER(IF(OR(I73="a",I73="as"),E70,IF(OR(I73="b",I73="bs"),E74,)))</f>
      </c>
      <c r="K72" s="83"/>
      <c r="L72" s="73"/>
      <c r="M72" s="74"/>
      <c r="N72" s="73"/>
      <c r="O72" s="74"/>
      <c r="P72" s="73"/>
      <c r="Q72" s="21"/>
      <c r="R72" s="20"/>
      <c r="T72" s="29" t="e">
        <f>#REF!</f>
        <v>#REF!</v>
      </c>
    </row>
    <row r="73" spans="1:20" s="76" customFormat="1" ht="9" customHeight="1">
      <c r="A73" s="70"/>
      <c r="B73" s="26"/>
      <c r="C73" s="26"/>
      <c r="D73" s="26"/>
      <c r="E73" s="84"/>
      <c r="F73" s="32"/>
      <c r="G73" s="32"/>
      <c r="H73" s="32"/>
      <c r="I73" s="34"/>
      <c r="J73" s="85">
        <f>UPPER(IF(OR(I73="a",I73="as"),E71,IF(OR(I73="b",I73="bs"),E75,)))</f>
      </c>
      <c r="K73" s="86"/>
      <c r="L73" s="33"/>
      <c r="M73" s="80"/>
      <c r="N73" s="73"/>
      <c r="O73" s="74"/>
      <c r="P73" s="73"/>
      <c r="Q73" s="21"/>
      <c r="R73" s="20"/>
      <c r="T73" s="29" t="e">
        <f>#REF!</f>
        <v>#REF!</v>
      </c>
    </row>
    <row r="74" spans="1:20" s="76" customFormat="1" ht="13.5" customHeight="1">
      <c r="A74" s="70">
        <v>18</v>
      </c>
      <c r="B74" s="17">
        <f>IF($D74="","",VLOOKUP($D74,'[8]男雙45'!$A$7:$V$39,20))</f>
      </c>
      <c r="C74" s="17">
        <f>IF($D74="","",VLOOKUP($D74,'[8]男雙45'!$A$7:$V$39,21))</f>
      </c>
      <c r="D74" s="18"/>
      <c r="E74" s="19" t="s">
        <v>51</v>
      </c>
      <c r="F74" s="37"/>
      <c r="G74" s="37"/>
      <c r="H74" s="37"/>
      <c r="I74" s="38"/>
      <c r="J74" s="33"/>
      <c r="K74" s="87"/>
      <c r="L74" s="88"/>
      <c r="M74" s="83"/>
      <c r="N74" s="73"/>
      <c r="O74" s="74"/>
      <c r="P74" s="73"/>
      <c r="Q74" s="21"/>
      <c r="R74" s="20"/>
      <c r="T74" s="29" t="e">
        <f>#REF!</f>
        <v>#REF!</v>
      </c>
    </row>
    <row r="75" spans="1:20" s="76" customFormat="1" ht="13.5" customHeight="1">
      <c r="A75" s="70"/>
      <c r="B75" s="77"/>
      <c r="C75" s="77"/>
      <c r="D75" s="77"/>
      <c r="E75" s="19" t="s">
        <v>64</v>
      </c>
      <c r="F75" s="17">
        <f>IF($D74="","",VLOOKUP($D74,'[8]男雙45'!$A$7:$V$39,8))</f>
      </c>
      <c r="G75" s="37"/>
      <c r="H75" s="186">
        <f>IF($D74="","",VLOOKUP($D74,'[8]男雙45'!$A$7:$V$39,9))</f>
      </c>
      <c r="I75" s="78"/>
      <c r="J75" s="33"/>
      <c r="K75" s="87"/>
      <c r="L75" s="89"/>
      <c r="M75" s="90"/>
      <c r="N75" s="73"/>
      <c r="O75" s="74"/>
      <c r="P75" s="73"/>
      <c r="Q75" s="21"/>
      <c r="R75" s="20"/>
      <c r="T75" s="29" t="e">
        <f>#REF!</f>
        <v>#REF!</v>
      </c>
    </row>
    <row r="76" spans="1:20" s="76" customFormat="1" ht="12.75" customHeight="1">
      <c r="A76" s="70"/>
      <c r="B76" s="77"/>
      <c r="C76" s="77"/>
      <c r="D76" s="91"/>
      <c r="E76" s="81"/>
      <c r="F76" s="33"/>
      <c r="G76" s="32"/>
      <c r="H76" s="80"/>
      <c r="I76" s="93"/>
      <c r="J76" s="208" t="s">
        <v>130</v>
      </c>
      <c r="K76" s="209"/>
      <c r="L76" s="82">
        <f>UPPER(IF(OR(K77="a",K77="as"),J72,IF(OR(K77="b",K77="bs"),J80,)))</f>
      </c>
      <c r="M76" s="80"/>
      <c r="N76" s="73"/>
      <c r="O76" s="74"/>
      <c r="P76" s="73"/>
      <c r="Q76" s="21"/>
      <c r="R76" s="20"/>
      <c r="T76" s="29" t="e">
        <f>#REF!</f>
        <v>#REF!</v>
      </c>
    </row>
    <row r="77" spans="1:20" s="76" customFormat="1" ht="12.75" customHeight="1">
      <c r="A77" s="70"/>
      <c r="B77" s="26"/>
      <c r="C77" s="26"/>
      <c r="D77" s="31"/>
      <c r="E77" s="84"/>
      <c r="F77" s="73"/>
      <c r="G77" s="94"/>
      <c r="H77" s="74"/>
      <c r="I77" s="96"/>
      <c r="J77" s="208"/>
      <c r="K77" s="209"/>
      <c r="L77" s="85">
        <f>UPPER(IF(OR(K77="a",K77="as"),J73,IF(OR(K77="b",K77="bs"),J81,)))</f>
      </c>
      <c r="M77" s="86"/>
      <c r="N77" s="33"/>
      <c r="O77" s="80"/>
      <c r="P77" s="73"/>
      <c r="Q77" s="21"/>
      <c r="R77" s="20"/>
      <c r="T77" s="29" t="e">
        <f>#REF!</f>
        <v>#REF!</v>
      </c>
    </row>
    <row r="78" spans="1:20" s="76" customFormat="1" ht="14.25" customHeight="1">
      <c r="A78" s="70">
        <v>19</v>
      </c>
      <c r="B78" s="17"/>
      <c r="C78" s="17"/>
      <c r="D78" s="18">
        <v>9</v>
      </c>
      <c r="E78" s="19" t="str">
        <f>UPPER(IF($D78="","",VLOOKUP($D78,'[8]男雙45'!$A$7:$V$39,2)))</f>
        <v>戴光志</v>
      </c>
      <c r="F78" s="17"/>
      <c r="G78" s="37"/>
      <c r="H78" s="17" t="str">
        <f>IF($D78="","",VLOOKUP($D78,'[8]男雙45'!$A$7:$V$39,3))</f>
        <v>新竹市</v>
      </c>
      <c r="I78" s="72"/>
      <c r="J78" s="208"/>
      <c r="K78" s="209"/>
      <c r="L78" s="73"/>
      <c r="M78" s="87"/>
      <c r="N78" s="88"/>
      <c r="O78" s="80"/>
      <c r="P78" s="73"/>
      <c r="Q78" s="21"/>
      <c r="R78" s="20"/>
      <c r="T78" s="29" t="e">
        <f>#REF!</f>
        <v>#REF!</v>
      </c>
    </row>
    <row r="79" spans="1:20" s="76" customFormat="1" ht="14.25" customHeight="1" thickBot="1">
      <c r="A79" s="70"/>
      <c r="B79" s="77"/>
      <c r="C79" s="77"/>
      <c r="D79" s="77"/>
      <c r="E79" s="19" t="str">
        <f>UPPER(IF($D78="","",VLOOKUP($D78,'[8]男雙45'!$A$7:$V$39,7)))</f>
        <v>葉日煌</v>
      </c>
      <c r="F79" s="17"/>
      <c r="G79" s="37"/>
      <c r="H79" s="17" t="str">
        <f>IF($D78="","",VLOOKUP($D78,'[8]男雙45'!$A$7:$V$39,8))</f>
        <v>新竹市</v>
      </c>
      <c r="I79" s="78"/>
      <c r="J79" s="79">
        <f>IF(I79="a",E78,IF(I79="b",E80,""))</f>
      </c>
      <c r="K79" s="87"/>
      <c r="L79" s="73"/>
      <c r="M79" s="87"/>
      <c r="N79" s="33"/>
      <c r="O79" s="80"/>
      <c r="P79" s="73"/>
      <c r="Q79" s="21"/>
      <c r="R79" s="20"/>
      <c r="T79" s="36" t="e">
        <f>#REF!</f>
        <v>#REF!</v>
      </c>
    </row>
    <row r="80" spans="1:18" s="76" customFormat="1" ht="9" customHeight="1">
      <c r="A80" s="70"/>
      <c r="B80" s="77"/>
      <c r="C80" s="77"/>
      <c r="D80" s="91"/>
      <c r="E80" s="81"/>
      <c r="F80" s="27"/>
      <c r="G80" s="27"/>
      <c r="H80" s="27"/>
      <c r="I80" s="28"/>
      <c r="J80" s="82">
        <f>UPPER(IF(OR(I81="a",I81="as"),E78,IF(OR(I81="b",I81="bs"),E82,)))</f>
      </c>
      <c r="K80" s="97"/>
      <c r="L80" s="73"/>
      <c r="M80" s="87"/>
      <c r="N80" s="33"/>
      <c r="O80" s="80"/>
      <c r="P80" s="73"/>
      <c r="Q80" s="21"/>
      <c r="R80" s="20"/>
    </row>
    <row r="81" spans="1:18" s="76" customFormat="1" ht="9" customHeight="1">
      <c r="A81" s="70"/>
      <c r="B81" s="26"/>
      <c r="C81" s="26"/>
      <c r="D81" s="31"/>
      <c r="E81" s="84"/>
      <c r="F81" s="32"/>
      <c r="G81" s="32"/>
      <c r="H81" s="32"/>
      <c r="I81" s="34"/>
      <c r="J81" s="85">
        <f>UPPER(IF(OR(I81="a",I81="as"),E79,IF(OR(I81="b",I81="bs"),E83,)))</f>
      </c>
      <c r="K81" s="98"/>
      <c r="L81" s="33"/>
      <c r="M81" s="87"/>
      <c r="N81" s="33"/>
      <c r="O81" s="80"/>
      <c r="P81" s="73"/>
      <c r="Q81" s="21"/>
      <c r="R81" s="20"/>
    </row>
    <row r="82" spans="1:18" s="76" customFormat="1" ht="14.25" customHeight="1">
      <c r="A82" s="70">
        <v>20</v>
      </c>
      <c r="B82" s="17">
        <f>IF($D82="","",VLOOKUP($D82,'[8]男雙45'!$A$7:$V$39,20))</f>
      </c>
      <c r="C82" s="17">
        <f>IF($D82="","",VLOOKUP($D82,'[8]男雙45'!$A$7:$V$39,21))</f>
      </c>
      <c r="D82" s="18"/>
      <c r="E82" s="19" t="s">
        <v>51</v>
      </c>
      <c r="F82" s="17">
        <f>IF($D81="","",VLOOKUP($D81,'[8]男雙45'!$A$7:$V$39,8))</f>
      </c>
      <c r="G82" s="37"/>
      <c r="H82" s="186">
        <f>IF($D81="","",VLOOKUP($D81,'[8]男雙45'!$A$7:$V$39,9))</f>
      </c>
      <c r="I82" s="98"/>
      <c r="J82" s="33"/>
      <c r="K82" s="80"/>
      <c r="L82" s="88"/>
      <c r="M82" s="97"/>
      <c r="N82" s="33"/>
      <c r="O82" s="80"/>
      <c r="P82" s="73"/>
      <c r="Q82" s="21"/>
      <c r="R82" s="20"/>
    </row>
    <row r="83" spans="1:18" s="76" customFormat="1" ht="14.25" customHeight="1">
      <c r="A83" s="70"/>
      <c r="B83" s="77"/>
      <c r="C83" s="77"/>
      <c r="D83" s="77"/>
      <c r="E83" s="19" t="s">
        <v>64</v>
      </c>
      <c r="F83" s="17">
        <f>IF($D82="","",VLOOKUP($D82,'[8]男雙45'!$A$7:$V$39,8))</f>
      </c>
      <c r="G83" s="37"/>
      <c r="H83" s="186">
        <f>IF($D82="","",VLOOKUP($D82,'[8]男雙45'!$A$7:$V$39,9))</f>
      </c>
      <c r="I83" s="78"/>
      <c r="J83" s="33"/>
      <c r="K83" s="80"/>
      <c r="L83" s="89"/>
      <c r="M83" s="100"/>
      <c r="N83" s="33"/>
      <c r="O83" s="80"/>
      <c r="P83" s="73"/>
      <c r="Q83" s="21"/>
      <c r="R83" s="20"/>
    </row>
    <row r="84" spans="1:18" s="76" customFormat="1" ht="12.75" customHeight="1">
      <c r="A84" s="70"/>
      <c r="B84" s="77"/>
      <c r="C84" s="77"/>
      <c r="D84" s="77"/>
      <c r="E84" s="81"/>
      <c r="F84" s="33"/>
      <c r="G84" s="32"/>
      <c r="H84" s="80"/>
      <c r="I84" s="93"/>
      <c r="J84" s="73"/>
      <c r="K84" s="74"/>
      <c r="L84" s="33"/>
      <c r="M84" s="101"/>
      <c r="N84" s="82">
        <f>UPPER(IF(OR(M85="a",M85="as"),L76,IF(OR(M85="b",M85="bs"),L92,)))</f>
      </c>
      <c r="O84" s="80"/>
      <c r="P84" s="73"/>
      <c r="Q84" s="21"/>
      <c r="R84" s="20"/>
    </row>
    <row r="85" spans="1:18" s="76" customFormat="1" ht="12.75" customHeight="1">
      <c r="A85" s="70"/>
      <c r="B85" s="26"/>
      <c r="C85" s="26"/>
      <c r="D85" s="26"/>
      <c r="E85" s="84"/>
      <c r="F85" s="73"/>
      <c r="G85" s="94"/>
      <c r="H85" s="74"/>
      <c r="I85" s="96"/>
      <c r="J85" s="73"/>
      <c r="K85" s="74"/>
      <c r="L85" s="208" t="s">
        <v>134</v>
      </c>
      <c r="M85" s="209"/>
      <c r="N85" s="85">
        <f>UPPER(IF(OR(M85="a",M85="as"),L77,IF(OR(M85="b",M85="bs"),L93,)))</f>
      </c>
      <c r="O85" s="86"/>
      <c r="P85" s="33"/>
      <c r="Q85" s="40"/>
      <c r="R85" s="20"/>
    </row>
    <row r="86" spans="1:18" s="76" customFormat="1" ht="14.25" customHeight="1">
      <c r="A86" s="70">
        <v>21</v>
      </c>
      <c r="B86" s="17"/>
      <c r="C86" s="17"/>
      <c r="D86" s="18">
        <v>19</v>
      </c>
      <c r="E86" s="19" t="str">
        <f>UPPER(IF($D86="","",VLOOKUP($D86,'[8]男雙45'!$A$7:$V$39,2)))</f>
        <v>陳天佑</v>
      </c>
      <c r="F86" s="17"/>
      <c r="G86" s="37"/>
      <c r="H86" s="17" t="str">
        <f>IF($D86="","",VLOOKUP($D86,'[8]男雙45'!$A$7:$V$39,3))</f>
        <v>雲林縣</v>
      </c>
      <c r="I86" s="72"/>
      <c r="J86" s="73"/>
      <c r="K86" s="74"/>
      <c r="L86" s="208"/>
      <c r="M86" s="209"/>
      <c r="N86" s="73"/>
      <c r="O86" s="87"/>
      <c r="P86" s="73"/>
      <c r="Q86" s="40"/>
      <c r="R86" s="20"/>
    </row>
    <row r="87" spans="1:18" s="76" customFormat="1" ht="14.25" customHeight="1">
      <c r="A87" s="70"/>
      <c r="B87" s="77"/>
      <c r="C87" s="77"/>
      <c r="D87" s="77"/>
      <c r="E87" s="19" t="str">
        <f>UPPER(IF($D86="","",VLOOKUP($D86,'[8]男雙45'!$A$7:$V$39,7)))</f>
        <v>劉昆燁</v>
      </c>
      <c r="F87" s="17"/>
      <c r="G87" s="37"/>
      <c r="H87" s="17" t="str">
        <f>IF($D86="","",VLOOKUP($D86,'[8]男雙45'!$A$7:$V$39,8))</f>
        <v>雲林縣</v>
      </c>
      <c r="I87" s="78"/>
      <c r="J87" s="79">
        <f>IF(I87="a",E86,IF(I87="b",E88,""))</f>
      </c>
      <c r="K87" s="80"/>
      <c r="L87" s="73"/>
      <c r="M87" s="87"/>
      <c r="N87" s="73"/>
      <c r="O87" s="87"/>
      <c r="P87" s="73"/>
      <c r="Q87" s="40"/>
      <c r="R87" s="20"/>
    </row>
    <row r="88" spans="1:18" s="76" customFormat="1" ht="9" customHeight="1">
      <c r="A88" s="70"/>
      <c r="B88" s="77"/>
      <c r="C88" s="77"/>
      <c r="D88" s="77"/>
      <c r="E88" s="210" t="s">
        <v>127</v>
      </c>
      <c r="F88" s="210"/>
      <c r="G88" s="210"/>
      <c r="H88" s="210"/>
      <c r="I88" s="28"/>
      <c r="J88" s="82">
        <f>UPPER(IF(OR(I89="a",I89="as"),E86,IF(OR(I89="b",I89="bs"),E90,)))</f>
      </c>
      <c r="K88" s="83"/>
      <c r="L88" s="73"/>
      <c r="M88" s="87"/>
      <c r="N88" s="73"/>
      <c r="O88" s="87"/>
      <c r="P88" s="73"/>
      <c r="Q88" s="40"/>
      <c r="R88" s="20"/>
    </row>
    <row r="89" spans="1:18" s="76" customFormat="1" ht="9" customHeight="1">
      <c r="A89" s="70"/>
      <c r="B89" s="26"/>
      <c r="C89" s="26"/>
      <c r="D89" s="26"/>
      <c r="E89" s="208"/>
      <c r="F89" s="208"/>
      <c r="G89" s="208"/>
      <c r="H89" s="208"/>
      <c r="I89" s="34"/>
      <c r="J89" s="85">
        <f>UPPER(IF(OR(I89="a",I89="as"),E87,IF(OR(I89="b",I89="bs"),E91,)))</f>
      </c>
      <c r="K89" s="86"/>
      <c r="L89" s="33"/>
      <c r="M89" s="87"/>
      <c r="N89" s="73"/>
      <c r="O89" s="87"/>
      <c r="P89" s="73"/>
      <c r="Q89" s="40"/>
      <c r="R89" s="20"/>
    </row>
    <row r="90" spans="1:18" s="76" customFormat="1" ht="14.25" customHeight="1">
      <c r="A90" s="70">
        <v>22</v>
      </c>
      <c r="B90" s="17"/>
      <c r="C90" s="17"/>
      <c r="D90" s="18">
        <v>13</v>
      </c>
      <c r="E90" s="19" t="str">
        <f>UPPER(IF($D90="","",VLOOKUP($D90,'[8]男雙45'!$A$7:$V$39,2)))</f>
        <v>湯顯賀</v>
      </c>
      <c r="F90" s="17"/>
      <c r="G90" s="37"/>
      <c r="H90" s="17" t="str">
        <f>IF($D90="","",VLOOKUP($D90,'[8]男雙45'!$A$7:$V$39,3))</f>
        <v>台中市</v>
      </c>
      <c r="I90" s="99"/>
      <c r="J90" s="33"/>
      <c r="K90" s="87"/>
      <c r="L90" s="88"/>
      <c r="M90" s="97"/>
      <c r="N90" s="73"/>
      <c r="O90" s="87"/>
      <c r="P90" s="73"/>
      <c r="Q90" s="40"/>
      <c r="R90" s="20"/>
    </row>
    <row r="91" spans="1:18" s="76" customFormat="1" ht="14.25" customHeight="1">
      <c r="A91" s="70"/>
      <c r="B91" s="77"/>
      <c r="C91" s="77"/>
      <c r="D91" s="77"/>
      <c r="E91" s="19" t="str">
        <f>UPPER(IF($D90="","",VLOOKUP($D90,'[8]男雙45'!$A$7:$V$39,7)))</f>
        <v>劉有仁</v>
      </c>
      <c r="F91" s="17"/>
      <c r="G91" s="37"/>
      <c r="H91" s="17" t="str">
        <f>IF($D90="","",VLOOKUP($D90,'[8]男雙45'!$A$7:$V$39,8))</f>
        <v>台中市</v>
      </c>
      <c r="I91" s="78"/>
      <c r="J91" s="33"/>
      <c r="K91" s="87"/>
      <c r="L91" s="89"/>
      <c r="M91" s="100"/>
      <c r="N91" s="73"/>
      <c r="O91" s="87"/>
      <c r="P91" s="73"/>
      <c r="Q91" s="40"/>
      <c r="R91" s="20"/>
    </row>
    <row r="92" spans="1:18" s="76" customFormat="1" ht="12.75" customHeight="1">
      <c r="A92" s="70"/>
      <c r="B92" s="77"/>
      <c r="C92" s="77"/>
      <c r="D92" s="91"/>
      <c r="E92" s="81"/>
      <c r="F92" s="33"/>
      <c r="G92" s="32"/>
      <c r="H92" s="80"/>
      <c r="I92" s="93"/>
      <c r="J92" s="208" t="s">
        <v>131</v>
      </c>
      <c r="K92" s="209"/>
      <c r="L92" s="82">
        <f>UPPER(IF(OR(K93="a",K93="as"),J88,IF(OR(K93="b",K93="bs"),J96,)))</f>
      </c>
      <c r="M92" s="87"/>
      <c r="N92" s="73"/>
      <c r="O92" s="87"/>
      <c r="P92" s="73"/>
      <c r="Q92" s="40"/>
      <c r="R92" s="20"/>
    </row>
    <row r="93" spans="1:18" s="76" customFormat="1" ht="12.75" customHeight="1">
      <c r="A93" s="70"/>
      <c r="B93" s="26"/>
      <c r="C93" s="26"/>
      <c r="D93" s="31"/>
      <c r="E93" s="84"/>
      <c r="F93" s="73"/>
      <c r="G93" s="94"/>
      <c r="H93" s="74"/>
      <c r="I93" s="96"/>
      <c r="J93" s="208"/>
      <c r="K93" s="209"/>
      <c r="L93" s="85">
        <f>UPPER(IF(OR(K93="a",K93="as"),J89,IF(OR(K93="b",K93="bs"),J97,)))</f>
      </c>
      <c r="M93" s="98"/>
      <c r="N93" s="33"/>
      <c r="O93" s="87"/>
      <c r="P93" s="73"/>
      <c r="Q93" s="40"/>
      <c r="R93" s="20"/>
    </row>
    <row r="94" spans="1:18" s="76" customFormat="1" ht="14.25" customHeight="1">
      <c r="A94" s="70">
        <v>23</v>
      </c>
      <c r="B94" s="17">
        <f>IF($D94="","",VLOOKUP($D94,'[8]男雙45'!$A$7:$V$39,20))</f>
      </c>
      <c r="C94" s="17">
        <f>IF($D94="","",VLOOKUP($D94,'[8]男雙45'!$A$7:$V$39,21))</f>
      </c>
      <c r="D94" s="18"/>
      <c r="E94" s="19" t="s">
        <v>51</v>
      </c>
      <c r="F94" s="17">
        <f>IF($D94="","",VLOOKUP($D94,'[8]男雙45'!$A$7:$V$39,3))</f>
      </c>
      <c r="G94" s="37"/>
      <c r="H94" s="186">
        <f>IF($D94="","",VLOOKUP($D94,'[8]男雙45'!$A$7:$V$39,4))</f>
      </c>
      <c r="I94" s="72"/>
      <c r="J94" s="208"/>
      <c r="K94" s="209"/>
      <c r="L94" s="73"/>
      <c r="M94" s="102"/>
      <c r="N94" s="88"/>
      <c r="O94" s="87"/>
      <c r="P94" s="73"/>
      <c r="Q94" s="40"/>
      <c r="R94" s="20"/>
    </row>
    <row r="95" spans="1:18" s="76" customFormat="1" ht="14.25" customHeight="1">
      <c r="A95" s="70"/>
      <c r="B95" s="77"/>
      <c r="C95" s="77"/>
      <c r="D95" s="77"/>
      <c r="E95" s="19" t="s">
        <v>64</v>
      </c>
      <c r="F95" s="17">
        <f>IF($D94="","",VLOOKUP($D94,'[8]男雙45'!$A$7:$V$39,8))</f>
      </c>
      <c r="G95" s="37"/>
      <c r="H95" s="186">
        <f>IF($D94="","",VLOOKUP($D94,'[8]男雙45'!$A$7:$V$39,9))</f>
      </c>
      <c r="I95" s="78"/>
      <c r="J95" s="79">
        <f>IF(I95="a",E94,IF(I95="b",E96,""))</f>
      </c>
      <c r="K95" s="87"/>
      <c r="L95" s="73"/>
      <c r="M95" s="80"/>
      <c r="N95" s="33"/>
      <c r="O95" s="87"/>
      <c r="P95" s="73"/>
      <c r="Q95" s="40"/>
      <c r="R95" s="20"/>
    </row>
    <row r="96" spans="1:18" s="76" customFormat="1" ht="9" customHeight="1">
      <c r="A96" s="70"/>
      <c r="B96" s="77"/>
      <c r="C96" s="77"/>
      <c r="D96" s="91"/>
      <c r="E96" s="81"/>
      <c r="F96" s="27"/>
      <c r="G96" s="27"/>
      <c r="H96" s="27"/>
      <c r="I96" s="28"/>
      <c r="J96" s="82">
        <f>UPPER(IF(OR(I97="a",I97="as"),E94,IF(OR(I97="b",I97="bs"),E98,)))</f>
      </c>
      <c r="K96" s="97"/>
      <c r="L96" s="73"/>
      <c r="M96" s="80"/>
      <c r="N96" s="33"/>
      <c r="O96" s="87"/>
      <c r="P96" s="73"/>
      <c r="Q96" s="40"/>
      <c r="R96" s="20"/>
    </row>
    <row r="97" spans="1:18" s="76" customFormat="1" ht="9" customHeight="1">
      <c r="A97" s="70"/>
      <c r="B97" s="26"/>
      <c r="C97" s="26"/>
      <c r="D97" s="31"/>
      <c r="E97" s="84"/>
      <c r="F97" s="32"/>
      <c r="G97" s="32"/>
      <c r="H97" s="32"/>
      <c r="I97" s="34"/>
      <c r="J97" s="85">
        <f>UPPER(IF(OR(I97="a",I97="as"),E95,IF(OR(I97="b",I97="bs"),E99,)))</f>
      </c>
      <c r="K97" s="98"/>
      <c r="L97" s="33"/>
      <c r="M97" s="80"/>
      <c r="N97" s="33"/>
      <c r="O97" s="87"/>
      <c r="P97" s="73"/>
      <c r="Q97" s="40"/>
      <c r="R97" s="20"/>
    </row>
    <row r="98" spans="1:18" s="76" customFormat="1" ht="14.25" customHeight="1">
      <c r="A98" s="70">
        <v>24</v>
      </c>
      <c r="B98" s="17">
        <v>3</v>
      </c>
      <c r="C98" s="17">
        <v>40</v>
      </c>
      <c r="D98" s="18">
        <v>3</v>
      </c>
      <c r="E98" s="19" t="str">
        <f>UPPER(IF($D98="","",VLOOKUP($D98,'[8]男雙45'!$A$7:$V$39,2)))</f>
        <v>陳偉成</v>
      </c>
      <c r="F98" s="17"/>
      <c r="G98" s="37"/>
      <c r="H98" s="17" t="str">
        <f>IF($D98="","",VLOOKUP($D98,'[8]男雙45'!$A$7:$V$39,3))</f>
        <v>台中市</v>
      </c>
      <c r="I98" s="99"/>
      <c r="J98" s="33"/>
      <c r="K98" s="80"/>
      <c r="L98" s="88"/>
      <c r="M98" s="83"/>
      <c r="N98" s="33"/>
      <c r="O98" s="87"/>
      <c r="P98" s="73"/>
      <c r="Q98" s="40"/>
      <c r="R98" s="20"/>
    </row>
    <row r="99" spans="1:18" s="76" customFormat="1" ht="14.25" customHeight="1">
      <c r="A99" s="70"/>
      <c r="B99" s="77"/>
      <c r="C99" s="77"/>
      <c r="D99" s="77"/>
      <c r="E99" s="19" t="str">
        <f>UPPER(IF($D98="","",VLOOKUP($D98,'[8]男雙45'!$A$7:$V$39,7)))</f>
        <v>何錦潭</v>
      </c>
      <c r="F99" s="17"/>
      <c r="G99" s="37"/>
      <c r="H99" s="17" t="str">
        <f>IF($D98="","",VLOOKUP($D98,'[8]男雙45'!$A$7:$V$39,8))</f>
        <v>台中市</v>
      </c>
      <c r="I99" s="78"/>
      <c r="J99" s="33"/>
      <c r="K99" s="80"/>
      <c r="L99" s="89"/>
      <c r="M99" s="90"/>
      <c r="N99" s="33"/>
      <c r="O99" s="87"/>
      <c r="P99" s="73"/>
      <c r="Q99" s="40"/>
      <c r="R99" s="20"/>
    </row>
    <row r="100" spans="1:18" s="76" customFormat="1" ht="12.75" customHeight="1">
      <c r="A100" s="70"/>
      <c r="B100" s="77"/>
      <c r="C100" s="77"/>
      <c r="D100" s="91"/>
      <c r="E100" s="81"/>
      <c r="F100" s="33"/>
      <c r="G100" s="32"/>
      <c r="H100" s="80"/>
      <c r="I100" s="93"/>
      <c r="J100" s="73"/>
      <c r="K100" s="74"/>
      <c r="L100" s="33"/>
      <c r="M100" s="80"/>
      <c r="N100" s="80"/>
      <c r="O100" s="101"/>
      <c r="P100" s="82">
        <f>UPPER(IF(OR(O101="a",O101="as"),N84,IF(OR(O101="b",O101="bs"),N116,)))</f>
      </c>
      <c r="Q100" s="104"/>
      <c r="R100" s="20"/>
    </row>
    <row r="101" spans="1:18" s="76" customFormat="1" ht="12.75" customHeight="1">
      <c r="A101" s="70"/>
      <c r="B101" s="26"/>
      <c r="C101" s="26"/>
      <c r="D101" s="31"/>
      <c r="E101" s="84"/>
      <c r="F101" s="73"/>
      <c r="G101" s="94"/>
      <c r="H101" s="74"/>
      <c r="I101" s="96"/>
      <c r="J101" s="73"/>
      <c r="K101" s="74"/>
      <c r="L101" s="33"/>
      <c r="M101" s="80"/>
      <c r="N101" s="208" t="s">
        <v>258</v>
      </c>
      <c r="O101" s="209"/>
      <c r="P101" s="85">
        <f>UPPER(IF(OR(O101="a",O101="as"),N85,IF(OR(O101="b",O101="bs"),N117,)))</f>
      </c>
      <c r="Q101" s="105"/>
      <c r="R101" s="20"/>
    </row>
    <row r="102" spans="1:18" s="76" customFormat="1" ht="14.25" customHeight="1">
      <c r="A102" s="70">
        <v>25</v>
      </c>
      <c r="B102" s="17">
        <v>6</v>
      </c>
      <c r="C102" s="103">
        <v>1020</v>
      </c>
      <c r="D102" s="18">
        <v>6</v>
      </c>
      <c r="E102" s="19" t="str">
        <f>UPPER(IF($D102="","",VLOOKUP($D102,'[8]男雙45'!$A$7:$V$39,2)))</f>
        <v>陳偉志</v>
      </c>
      <c r="F102" s="17"/>
      <c r="G102" s="37"/>
      <c r="H102" s="17" t="str">
        <f>IF($D102="","",VLOOKUP($D102,'[8]男雙45'!$A$7:$V$39,3))</f>
        <v>高雄市</v>
      </c>
      <c r="I102" s="72"/>
      <c r="J102" s="73"/>
      <c r="K102" s="74"/>
      <c r="L102" s="73"/>
      <c r="M102" s="74"/>
      <c r="N102" s="208"/>
      <c r="O102" s="209"/>
      <c r="P102" s="88"/>
      <c r="Q102" s="40"/>
      <c r="R102" s="20"/>
    </row>
    <row r="103" spans="1:18" s="76" customFormat="1" ht="14.25" customHeight="1">
      <c r="A103" s="70"/>
      <c r="B103" s="77"/>
      <c r="C103" s="77"/>
      <c r="D103" s="77"/>
      <c r="E103" s="19" t="str">
        <f>UPPER(IF($D102="","",VLOOKUP($D102,'[8]男雙45'!$A$7:$V$39,7)))</f>
        <v>陳文岳</v>
      </c>
      <c r="F103" s="17"/>
      <c r="G103" s="37"/>
      <c r="H103" s="17" t="str">
        <f>IF($D102="","",VLOOKUP($D102,'[8]男雙45'!$A$7:$V$39,8))</f>
        <v>花蓮縣</v>
      </c>
      <c r="I103" s="78"/>
      <c r="J103" s="79">
        <f>IF(I103="a",E102,IF(I103="b",E104,""))</f>
      </c>
      <c r="K103" s="80"/>
      <c r="L103" s="73"/>
      <c r="M103" s="74"/>
      <c r="N103" s="73"/>
      <c r="O103" s="87"/>
      <c r="P103" s="89"/>
      <c r="Q103" s="106"/>
      <c r="R103" s="20"/>
    </row>
    <row r="104" spans="1:18" s="76" customFormat="1" ht="9" customHeight="1">
      <c r="A104" s="70"/>
      <c r="B104" s="77"/>
      <c r="C104" s="77"/>
      <c r="D104" s="91"/>
      <c r="E104" s="81"/>
      <c r="F104" s="27"/>
      <c r="G104" s="27"/>
      <c r="H104" s="27"/>
      <c r="I104" s="28"/>
      <c r="J104" s="82">
        <f>UPPER(IF(OR(I105="a",I105="as"),E102,IF(OR(I105="b",I105="bs"),E106,)))</f>
      </c>
      <c r="K104" s="83"/>
      <c r="L104" s="73"/>
      <c r="M104" s="74"/>
      <c r="N104" s="73"/>
      <c r="O104" s="87"/>
      <c r="P104" s="73"/>
      <c r="Q104" s="40"/>
      <c r="R104" s="20"/>
    </row>
    <row r="105" spans="1:18" s="76" customFormat="1" ht="9" customHeight="1">
      <c r="A105" s="70"/>
      <c r="B105" s="26"/>
      <c r="C105" s="26"/>
      <c r="D105" s="31"/>
      <c r="E105" s="84"/>
      <c r="F105" s="32"/>
      <c r="G105" s="32"/>
      <c r="H105" s="32"/>
      <c r="I105" s="34"/>
      <c r="J105" s="85">
        <f>UPPER(IF(OR(I105="a",I105="as"),E103,IF(OR(I105="b",I105="bs"),E107,)))</f>
      </c>
      <c r="K105" s="86"/>
      <c r="L105" s="33"/>
      <c r="M105" s="80"/>
      <c r="N105" s="73"/>
      <c r="O105" s="87"/>
      <c r="P105" s="73"/>
      <c r="Q105" s="40"/>
      <c r="R105" s="20"/>
    </row>
    <row r="106" spans="1:18" s="76" customFormat="1" ht="14.25" customHeight="1">
      <c r="A106" s="70">
        <v>26</v>
      </c>
      <c r="B106" s="17">
        <f>IF($D106="","",VLOOKUP($D106,'[8]男雙45'!$A$7:$V$39,20))</f>
      </c>
      <c r="C106" s="17">
        <f>IF($D106="","",VLOOKUP($D106,'[8]男雙45'!$A$7:$V$39,21))</f>
      </c>
      <c r="D106" s="18"/>
      <c r="E106" s="19" t="s">
        <v>51</v>
      </c>
      <c r="F106" s="37"/>
      <c r="G106" s="37"/>
      <c r="H106" s="37"/>
      <c r="I106" s="38"/>
      <c r="J106" s="33"/>
      <c r="K106" s="87"/>
      <c r="L106" s="88"/>
      <c r="M106" s="83"/>
      <c r="N106" s="73"/>
      <c r="O106" s="87"/>
      <c r="P106" s="73"/>
      <c r="Q106" s="40"/>
      <c r="R106" s="20"/>
    </row>
    <row r="107" spans="1:18" s="76" customFormat="1" ht="14.25" customHeight="1">
      <c r="A107" s="70"/>
      <c r="B107" s="77"/>
      <c r="C107" s="77"/>
      <c r="D107" s="77"/>
      <c r="E107" s="19" t="s">
        <v>64</v>
      </c>
      <c r="F107" s="17">
        <f>IF($D106="","",VLOOKUP($D106,'[8]男雙45'!$A$7:$V$39,8))</f>
      </c>
      <c r="G107" s="37"/>
      <c r="H107" s="186">
        <f>IF($D106="","",VLOOKUP($D106,'[8]男雙45'!$A$7:$V$39,9))</f>
      </c>
      <c r="I107" s="78"/>
      <c r="J107" s="33"/>
      <c r="K107" s="87"/>
      <c r="L107" s="89"/>
      <c r="M107" s="90"/>
      <c r="N107" s="73"/>
      <c r="O107" s="87"/>
      <c r="P107" s="73"/>
      <c r="Q107" s="40"/>
      <c r="R107" s="20"/>
    </row>
    <row r="108" spans="1:18" s="76" customFormat="1" ht="12.75" customHeight="1">
      <c r="A108" s="70"/>
      <c r="B108" s="77"/>
      <c r="C108" s="77"/>
      <c r="D108" s="91"/>
      <c r="E108" s="81"/>
      <c r="F108" s="33"/>
      <c r="G108" s="32"/>
      <c r="H108" s="80"/>
      <c r="I108" s="93"/>
      <c r="J108" s="208" t="s">
        <v>132</v>
      </c>
      <c r="K108" s="209"/>
      <c r="L108" s="82">
        <f>UPPER(IF(OR(K109="a",K109="as"),J104,IF(OR(K109="b",K109="bs"),J112,)))</f>
      </c>
      <c r="M108" s="80"/>
      <c r="N108" s="73"/>
      <c r="O108" s="87"/>
      <c r="P108" s="73"/>
      <c r="Q108" s="40"/>
      <c r="R108" s="20"/>
    </row>
    <row r="109" spans="1:18" s="76" customFormat="1" ht="12.75" customHeight="1">
      <c r="A109" s="70"/>
      <c r="B109" s="26"/>
      <c r="C109" s="26"/>
      <c r="D109" s="31"/>
      <c r="E109" s="84"/>
      <c r="F109" s="73"/>
      <c r="G109" s="94"/>
      <c r="H109" s="74"/>
      <c r="I109" s="96"/>
      <c r="J109" s="208"/>
      <c r="K109" s="209"/>
      <c r="L109" s="85">
        <f>UPPER(IF(OR(K109="a",K109="as"),J105,IF(OR(K109="b",K109="bs"),J113,)))</f>
      </c>
      <c r="M109" s="86"/>
      <c r="N109" s="33"/>
      <c r="O109" s="87"/>
      <c r="P109" s="73"/>
      <c r="Q109" s="40"/>
      <c r="R109" s="20"/>
    </row>
    <row r="110" spans="1:18" s="76" customFormat="1" ht="14.25" customHeight="1">
      <c r="A110" s="70">
        <v>27</v>
      </c>
      <c r="B110" s="17"/>
      <c r="C110" s="17"/>
      <c r="D110" s="18">
        <v>20</v>
      </c>
      <c r="E110" s="19" t="str">
        <f>UPPER(IF($D110="","",VLOOKUP($D110,'[8]男雙45'!$A$7:$V$39,2)))</f>
        <v>吳界明</v>
      </c>
      <c r="F110" s="17"/>
      <c r="G110" s="37"/>
      <c r="H110" s="17" t="str">
        <f>IF($D110="","",VLOOKUP($D110,'[8]男雙45'!$A$7:$V$39,3))</f>
        <v>台中市</v>
      </c>
      <c r="I110" s="72"/>
      <c r="J110" s="208"/>
      <c r="K110" s="209"/>
      <c r="L110" s="73"/>
      <c r="M110" s="87"/>
      <c r="N110" s="88"/>
      <c r="O110" s="87"/>
      <c r="P110" s="73"/>
      <c r="Q110" s="40"/>
      <c r="R110" s="20"/>
    </row>
    <row r="111" spans="1:18" s="76" customFormat="1" ht="14.25" customHeight="1">
      <c r="A111" s="70"/>
      <c r="B111" s="77"/>
      <c r="C111" s="77"/>
      <c r="D111" s="77"/>
      <c r="E111" s="19" t="str">
        <f>UPPER(IF($D110="","",VLOOKUP($D110,'[8]男雙45'!$A$7:$V$39,7)))</f>
        <v>許元鴻</v>
      </c>
      <c r="F111" s="17"/>
      <c r="G111" s="37"/>
      <c r="H111" s="17" t="str">
        <f>IF($D110="","",VLOOKUP($D110,'[8]男雙45'!$A$7:$V$39,8))</f>
        <v>台中市</v>
      </c>
      <c r="I111" s="78"/>
      <c r="J111" s="79">
        <f>IF(I111="a",E110,IF(I111="b",E112,""))</f>
      </c>
      <c r="K111" s="87"/>
      <c r="L111" s="73"/>
      <c r="M111" s="87"/>
      <c r="N111" s="33"/>
      <c r="O111" s="87"/>
      <c r="P111" s="73"/>
      <c r="Q111" s="40"/>
      <c r="R111" s="20"/>
    </row>
    <row r="112" spans="1:18" s="76" customFormat="1" ht="9" customHeight="1">
      <c r="A112" s="70"/>
      <c r="B112" s="77"/>
      <c r="C112" s="77"/>
      <c r="D112" s="77"/>
      <c r="E112" s="210" t="s">
        <v>128</v>
      </c>
      <c r="F112" s="210"/>
      <c r="G112" s="210"/>
      <c r="H112" s="210"/>
      <c r="I112" s="28"/>
      <c r="J112" s="188">
        <f>UPPER(IF(OR(I113="a",I113="as"),E110,IF(OR(I113="b",I113="bs"),E114,)))</f>
      </c>
      <c r="K112" s="97"/>
      <c r="L112" s="73"/>
      <c r="M112" s="87"/>
      <c r="N112" s="33"/>
      <c r="O112" s="87"/>
      <c r="P112" s="73"/>
      <c r="Q112" s="40"/>
      <c r="R112" s="20"/>
    </row>
    <row r="113" spans="1:18" s="76" customFormat="1" ht="9" customHeight="1">
      <c r="A113" s="70"/>
      <c r="B113" s="26"/>
      <c r="C113" s="26"/>
      <c r="D113" s="26"/>
      <c r="E113" s="208"/>
      <c r="F113" s="208"/>
      <c r="G113" s="208"/>
      <c r="H113" s="208"/>
      <c r="I113" s="34"/>
      <c r="J113" s="187">
        <f>UPPER(IF(OR(I113="a",I113="as"),E111,IF(OR(I113="b",I113="bs"),E115,)))</f>
      </c>
      <c r="K113" s="98"/>
      <c r="L113" s="33"/>
      <c r="M113" s="87"/>
      <c r="N113" s="33"/>
      <c r="O113" s="87"/>
      <c r="P113" s="73"/>
      <c r="Q113" s="40"/>
      <c r="R113" s="20"/>
    </row>
    <row r="114" spans="1:18" s="76" customFormat="1" ht="14.25" customHeight="1">
      <c r="A114" s="70">
        <v>28</v>
      </c>
      <c r="B114" s="17"/>
      <c r="C114" s="17"/>
      <c r="D114" s="18">
        <v>11</v>
      </c>
      <c r="E114" s="19" t="str">
        <f>UPPER(IF($D114="","",VLOOKUP($D114,'[8]男雙45'!$A$7:$V$39,2)))</f>
        <v>林益興</v>
      </c>
      <c r="F114" s="17"/>
      <c r="G114" s="37"/>
      <c r="H114" s="17" t="str">
        <f>IF($D114="","",VLOOKUP($D114,'[8]男雙45'!$A$7:$V$39,3))</f>
        <v>台中市</v>
      </c>
      <c r="I114" s="99"/>
      <c r="J114" s="107"/>
      <c r="K114" s="80"/>
      <c r="L114" s="88"/>
      <c r="M114" s="97"/>
      <c r="N114" s="33"/>
      <c r="O114" s="87"/>
      <c r="P114" s="73"/>
      <c r="Q114" s="40"/>
      <c r="R114" s="20"/>
    </row>
    <row r="115" spans="1:18" s="76" customFormat="1" ht="14.25" customHeight="1">
      <c r="A115" s="70"/>
      <c r="B115" s="77"/>
      <c r="C115" s="77"/>
      <c r="D115" s="77"/>
      <c r="E115" s="19" t="str">
        <f>UPPER(IF($D114="","",VLOOKUP($D114,'[8]男雙45'!$A$7:$V$39,7)))</f>
        <v>羅文杰</v>
      </c>
      <c r="F115" s="17"/>
      <c r="G115" s="37"/>
      <c r="H115" s="17" t="str">
        <f>IF($D114="","",VLOOKUP($D114,'[8]男雙45'!$A$7:$V$39,8))</f>
        <v>台中市</v>
      </c>
      <c r="I115" s="78"/>
      <c r="J115" s="107"/>
      <c r="K115" s="80"/>
      <c r="L115" s="89"/>
      <c r="M115" s="100"/>
      <c r="N115" s="33"/>
      <c r="O115" s="87"/>
      <c r="P115" s="73"/>
      <c r="Q115" s="40"/>
      <c r="R115" s="20"/>
    </row>
    <row r="116" spans="1:18" s="76" customFormat="1" ht="12.75" customHeight="1">
      <c r="A116" s="70"/>
      <c r="B116" s="77"/>
      <c r="C116" s="77"/>
      <c r="D116" s="77"/>
      <c r="E116" s="81"/>
      <c r="F116" s="33"/>
      <c r="G116" s="32"/>
      <c r="H116" s="80"/>
      <c r="I116" s="93"/>
      <c r="J116" s="109"/>
      <c r="K116" s="74"/>
      <c r="L116" s="33"/>
      <c r="M116" s="101"/>
      <c r="N116" s="82">
        <f>UPPER(IF(OR(M117="a",M117="as"),L108,IF(OR(M117="b",M117="bs"),L124,)))</f>
      </c>
      <c r="O116" s="87"/>
      <c r="P116" s="73"/>
      <c r="Q116" s="40"/>
      <c r="R116" s="20"/>
    </row>
    <row r="117" spans="1:18" s="76" customFormat="1" ht="12.75" customHeight="1">
      <c r="A117" s="70"/>
      <c r="B117" s="26"/>
      <c r="C117" s="26"/>
      <c r="D117" s="26"/>
      <c r="E117" s="84"/>
      <c r="F117" s="73"/>
      <c r="G117" s="94"/>
      <c r="H117" s="74"/>
      <c r="I117" s="96"/>
      <c r="J117" s="109"/>
      <c r="K117" s="74"/>
      <c r="L117" s="208" t="s">
        <v>135</v>
      </c>
      <c r="M117" s="209"/>
      <c r="N117" s="85">
        <f>UPPER(IF(OR(M117="a",M117="as"),L109,IF(OR(M117="b",M117="bs"),L125,)))</f>
      </c>
      <c r="O117" s="98"/>
      <c r="P117" s="33"/>
      <c r="Q117" s="40"/>
      <c r="R117" s="20"/>
    </row>
    <row r="118" spans="1:18" s="76" customFormat="1" ht="14.25" customHeight="1">
      <c r="A118" s="70">
        <v>29</v>
      </c>
      <c r="B118" s="17"/>
      <c r="C118" s="17"/>
      <c r="D118" s="18">
        <v>16</v>
      </c>
      <c r="E118" s="19" t="str">
        <f>UPPER(IF($D118="","",VLOOKUP($D118,'[8]男雙45'!$A$7:$V$39,2)))</f>
        <v>饒連輝</v>
      </c>
      <c r="F118" s="17"/>
      <c r="G118" s="37"/>
      <c r="H118" s="17" t="str">
        <f>IF($D118="","",VLOOKUP($D118,'[8]男雙45'!$A$7:$V$39,3))</f>
        <v>台中市</v>
      </c>
      <c r="I118" s="72"/>
      <c r="J118" s="109"/>
      <c r="K118" s="74"/>
      <c r="L118" s="208"/>
      <c r="M118" s="209"/>
      <c r="N118" s="73"/>
      <c r="O118" s="102"/>
      <c r="P118" s="73"/>
      <c r="Q118" s="21"/>
      <c r="R118" s="20"/>
    </row>
    <row r="119" spans="1:18" s="76" customFormat="1" ht="14.25" customHeight="1">
      <c r="A119" s="70"/>
      <c r="B119" s="77"/>
      <c r="C119" s="77"/>
      <c r="D119" s="77"/>
      <c r="E119" s="19" t="str">
        <f>UPPER(IF($D118="","",VLOOKUP($D118,'[8]男雙45'!$A$7:$V$39,7)))</f>
        <v>俞平貴</v>
      </c>
      <c r="F119" s="17"/>
      <c r="G119" s="37"/>
      <c r="H119" s="17" t="str">
        <f>IF($D118="","",VLOOKUP($D118,'[8]男雙45'!$A$7:$V$39,8))</f>
        <v>台中市</v>
      </c>
      <c r="I119" s="78"/>
      <c r="J119" s="189">
        <f>IF(I119="a",E118,IF(I119="b",E120,""))</f>
      </c>
      <c r="K119" s="80"/>
      <c r="L119" s="73"/>
      <c r="M119" s="87"/>
      <c r="N119" s="73"/>
      <c r="O119" s="80"/>
      <c r="P119" s="73"/>
      <c r="Q119" s="21"/>
      <c r="R119" s="20"/>
    </row>
    <row r="120" spans="1:18" s="76" customFormat="1" ht="9" customHeight="1">
      <c r="A120" s="70"/>
      <c r="B120" s="77"/>
      <c r="C120" s="77"/>
      <c r="D120" s="91"/>
      <c r="E120" s="210" t="s">
        <v>129</v>
      </c>
      <c r="F120" s="210"/>
      <c r="G120" s="210"/>
      <c r="H120" s="210"/>
      <c r="I120" s="28"/>
      <c r="J120" s="188">
        <f>UPPER(IF(OR(I121="a",I121="as"),E118,IF(OR(I121="b",I121="bs"),E122,)))</f>
      </c>
      <c r="K120" s="83"/>
      <c r="L120" s="73"/>
      <c r="M120" s="87"/>
      <c r="N120" s="73"/>
      <c r="O120" s="80"/>
      <c r="P120" s="73"/>
      <c r="Q120" s="21"/>
      <c r="R120" s="20"/>
    </row>
    <row r="121" spans="1:18" s="76" customFormat="1" ht="9" customHeight="1">
      <c r="A121" s="70"/>
      <c r="B121" s="26"/>
      <c r="C121" s="26"/>
      <c r="D121" s="31"/>
      <c r="E121" s="208"/>
      <c r="F121" s="208"/>
      <c r="G121" s="208"/>
      <c r="H121" s="208"/>
      <c r="I121" s="34"/>
      <c r="J121" s="187">
        <f>UPPER(IF(OR(I121="a",I121="as"),E119,IF(OR(I121="b",I121="bs"),E123,)))</f>
      </c>
      <c r="K121" s="86"/>
      <c r="L121" s="33"/>
      <c r="M121" s="87"/>
      <c r="N121" s="73"/>
      <c r="O121" s="80"/>
      <c r="P121" s="73"/>
      <c r="Q121" s="21"/>
      <c r="R121" s="20"/>
    </row>
    <row r="122" spans="1:18" s="76" customFormat="1" ht="14.25" customHeight="1">
      <c r="A122" s="70">
        <v>30</v>
      </c>
      <c r="B122" s="17"/>
      <c r="C122" s="17"/>
      <c r="D122" s="18">
        <v>23</v>
      </c>
      <c r="E122" s="19" t="str">
        <f>UPPER(IF($D122="","",VLOOKUP($D122,'[8]男雙45'!$A$7:$V$39,2)))</f>
        <v>張廖萬家</v>
      </c>
      <c r="F122" s="17"/>
      <c r="G122" s="37"/>
      <c r="H122" s="17" t="str">
        <f>IF($D122="","",VLOOKUP($D122,'[8]男雙45'!$A$7:$V$39,3))</f>
        <v>台中市</v>
      </c>
      <c r="I122" s="99"/>
      <c r="J122" s="107"/>
      <c r="K122" s="87"/>
      <c r="L122" s="88"/>
      <c r="M122" s="97"/>
      <c r="N122" s="73"/>
      <c r="O122" s="80"/>
      <c r="P122" s="73"/>
      <c r="Q122" s="21"/>
      <c r="R122" s="20"/>
    </row>
    <row r="123" spans="1:18" s="76" customFormat="1" ht="14.25" customHeight="1">
      <c r="A123" s="70"/>
      <c r="B123" s="77"/>
      <c r="C123" s="77"/>
      <c r="D123" s="77"/>
      <c r="E123" s="19" t="str">
        <f>UPPER(IF($D122="","",VLOOKUP($D122,'[8]男雙45'!$A$7:$V$39,7)))</f>
        <v>蕭添正</v>
      </c>
      <c r="F123" s="17"/>
      <c r="G123" s="37"/>
      <c r="H123" s="17" t="str">
        <f>IF($D122="","",VLOOKUP($D122,'[8]男雙45'!$A$7:$V$39,8))</f>
        <v>台中市</v>
      </c>
      <c r="I123" s="78"/>
      <c r="J123" s="107"/>
      <c r="K123" s="87"/>
      <c r="L123" s="89"/>
      <c r="M123" s="100"/>
      <c r="N123" s="73"/>
      <c r="O123" s="80"/>
      <c r="P123" s="73"/>
      <c r="Q123" s="21"/>
      <c r="R123" s="20"/>
    </row>
    <row r="124" spans="1:18" s="76" customFormat="1" ht="12.75" customHeight="1">
      <c r="A124" s="70"/>
      <c r="B124" s="77"/>
      <c r="C124" s="77"/>
      <c r="D124" s="91"/>
      <c r="E124" s="81"/>
      <c r="F124" s="33"/>
      <c r="G124" s="32"/>
      <c r="H124" s="80"/>
      <c r="I124" s="93"/>
      <c r="J124" s="208" t="s">
        <v>133</v>
      </c>
      <c r="K124" s="209"/>
      <c r="L124" s="82">
        <f>UPPER(IF(OR(K125="a",K125="as"),J120,IF(OR(K125="b",K125="bs"),J128,)))</f>
      </c>
      <c r="M124" s="87"/>
      <c r="N124" s="73"/>
      <c r="O124" s="80"/>
      <c r="P124" s="73"/>
      <c r="Q124" s="21"/>
      <c r="R124" s="20"/>
    </row>
    <row r="125" spans="1:18" s="76" customFormat="1" ht="12.75" customHeight="1">
      <c r="A125" s="70"/>
      <c r="B125" s="26"/>
      <c r="C125" s="26"/>
      <c r="D125" s="31"/>
      <c r="E125" s="84"/>
      <c r="F125" s="73"/>
      <c r="G125" s="94"/>
      <c r="H125" s="74"/>
      <c r="I125" s="96"/>
      <c r="J125" s="208"/>
      <c r="K125" s="209"/>
      <c r="L125" s="85">
        <f>UPPER(IF(OR(K125="a",K125="as"),J121,IF(OR(K125="b",K125="bs"),J129,)))</f>
      </c>
      <c r="M125" s="98"/>
      <c r="N125" s="33"/>
      <c r="O125" s="80"/>
      <c r="P125" s="73"/>
      <c r="Q125" s="21"/>
      <c r="R125" s="20"/>
    </row>
    <row r="126" spans="1:18" s="76" customFormat="1" ht="14.25" customHeight="1">
      <c r="A126" s="70">
        <v>31</v>
      </c>
      <c r="B126" s="17">
        <f>IF($D126="","",VLOOKUP($D126,'[8]男雙45'!$A$7:$V$39,20))</f>
      </c>
      <c r="C126" s="17">
        <f>IF($D126="","",VLOOKUP($D126,'[8]男雙45'!$A$7:$V$39,21))</f>
      </c>
      <c r="D126" s="18"/>
      <c r="E126" s="19" t="s">
        <v>51</v>
      </c>
      <c r="F126" s="17">
        <f>IF($D126="","",VLOOKUP($D126,'[8]男雙45'!$A$7:$V$39,3))</f>
      </c>
      <c r="G126" s="37"/>
      <c r="H126" s="186">
        <f>IF($D126="","",VLOOKUP($D126,'[8]男雙45'!$A$7:$V$39,4))</f>
      </c>
      <c r="I126" s="72"/>
      <c r="J126" s="208"/>
      <c r="K126" s="209"/>
      <c r="L126" s="73"/>
      <c r="M126" s="102"/>
      <c r="N126" s="112"/>
      <c r="O126" s="40"/>
      <c r="P126" s="113"/>
      <c r="Q126" s="21"/>
      <c r="R126" s="20"/>
    </row>
    <row r="127" spans="1:18" s="76" customFormat="1" ht="14.25" customHeight="1">
      <c r="A127" s="70"/>
      <c r="B127" s="77"/>
      <c r="C127" s="77"/>
      <c r="D127" s="77"/>
      <c r="E127" s="19" t="s">
        <v>51</v>
      </c>
      <c r="F127" s="17">
        <f>IF($D126="","",VLOOKUP($D126,'[8]男雙45'!$A$7:$V$39,8))</f>
      </c>
      <c r="G127" s="37"/>
      <c r="H127" s="186">
        <f>IF($D126="","",VLOOKUP($D126,'[8]男雙45'!$A$7:$V$39,9))</f>
      </c>
      <c r="I127" s="78"/>
      <c r="J127" s="79">
        <f>IF(I127="a",E126,IF(I127="b",E128,""))</f>
      </c>
      <c r="K127" s="87"/>
      <c r="L127" s="73"/>
      <c r="M127" s="80"/>
      <c r="N127" s="219" t="s">
        <v>54</v>
      </c>
      <c r="O127" s="219"/>
      <c r="P127" s="30"/>
      <c r="Q127" s="21"/>
      <c r="R127" s="20"/>
    </row>
    <row r="128" spans="1:18" s="76" customFormat="1" ht="9" customHeight="1">
      <c r="A128" s="70"/>
      <c r="B128" s="77"/>
      <c r="C128" s="77"/>
      <c r="D128" s="77"/>
      <c r="E128" s="81"/>
      <c r="F128" s="27"/>
      <c r="G128" s="27"/>
      <c r="H128" s="27"/>
      <c r="I128" s="28"/>
      <c r="J128" s="82">
        <f>UPPER(IF(OR(I129="a",I129="as"),E126,IF(OR(I129="b",I129="bs"),E130,)))</f>
      </c>
      <c r="K128" s="97"/>
      <c r="L128" s="73"/>
      <c r="M128" s="80"/>
      <c r="N128" s="218"/>
      <c r="O128" s="218"/>
      <c r="P128" s="30"/>
      <c r="Q128" s="21"/>
      <c r="R128" s="20"/>
    </row>
    <row r="129" spans="1:18" s="76" customFormat="1" ht="9" customHeight="1">
      <c r="A129" s="70"/>
      <c r="B129" s="26"/>
      <c r="C129" s="26"/>
      <c r="D129" s="26"/>
      <c r="E129" s="84"/>
      <c r="F129" s="32"/>
      <c r="G129" s="32"/>
      <c r="H129" s="32"/>
      <c r="I129" s="34"/>
      <c r="J129" s="85">
        <f>UPPER(IF(OR(I129="a",I129="as"),E127,IF(OR(I129="b",I129="bs"),E131,)))</f>
      </c>
      <c r="K129" s="98"/>
      <c r="L129" s="33"/>
      <c r="M129" s="80"/>
      <c r="N129" s="35"/>
      <c r="O129" s="41"/>
      <c r="P129" s="215" t="s">
        <v>52</v>
      </c>
      <c r="Q129" s="216"/>
      <c r="R129" s="20"/>
    </row>
    <row r="130" spans="1:18" s="76" customFormat="1" ht="14.25" customHeight="1">
      <c r="A130" s="70">
        <v>32</v>
      </c>
      <c r="B130" s="17">
        <v>2</v>
      </c>
      <c r="C130" s="17">
        <v>40</v>
      </c>
      <c r="D130" s="18">
        <v>2</v>
      </c>
      <c r="E130" s="19" t="str">
        <f>UPPER(IF($D130="","",VLOOKUP($D130,'[8]男雙45'!$A$7:$V$39,2)))</f>
        <v>陳建欣</v>
      </c>
      <c r="F130" s="17"/>
      <c r="G130" s="37"/>
      <c r="H130" s="17" t="str">
        <f>IF($D130="","",VLOOKUP($D130,'[8]男雙45'!$A$7:$V$39,3))</f>
        <v>台中市</v>
      </c>
      <c r="I130" s="99"/>
      <c r="J130" s="33"/>
      <c r="K130" s="80"/>
      <c r="L130" s="88"/>
      <c r="M130" s="83"/>
      <c r="N130" s="219" t="s">
        <v>259</v>
      </c>
      <c r="O130" s="220"/>
      <c r="P130" s="217"/>
      <c r="Q130" s="218"/>
      <c r="R130" s="20"/>
    </row>
    <row r="131" spans="1:18" s="76" customFormat="1" ht="14.25" customHeight="1">
      <c r="A131" s="70"/>
      <c r="B131" s="77"/>
      <c r="C131" s="77"/>
      <c r="D131" s="77"/>
      <c r="E131" s="19" t="str">
        <f>UPPER(IF($D130="","",VLOOKUP($D130,'[8]男雙45'!$A$7:$V$39,7)))</f>
        <v>林松雄</v>
      </c>
      <c r="F131" s="17"/>
      <c r="G131" s="37"/>
      <c r="H131" s="17" t="str">
        <f>IF($D130="","",VLOOKUP($D130,'[8]男雙45'!$A$7:$V$39,8))</f>
        <v>台中市</v>
      </c>
      <c r="I131" s="78"/>
      <c r="J131" s="33"/>
      <c r="K131" s="80"/>
      <c r="L131" s="89"/>
      <c r="M131" s="90"/>
      <c r="N131" s="219"/>
      <c r="O131" s="220"/>
      <c r="P131" s="30"/>
      <c r="Q131" s="21"/>
      <c r="R131" s="20"/>
    </row>
    <row r="132" spans="1:18" s="1" customFormat="1" ht="9" customHeight="1">
      <c r="A132" s="122"/>
      <c r="B132" s="123"/>
      <c r="C132" s="123"/>
      <c r="D132" s="124"/>
      <c r="E132" s="125"/>
      <c r="F132" s="125"/>
      <c r="G132" s="126"/>
      <c r="H132" s="185"/>
      <c r="I132" s="128"/>
      <c r="J132" s="22"/>
      <c r="K132" s="23"/>
      <c r="L132" s="129"/>
      <c r="M132" s="130"/>
      <c r="N132" s="131"/>
      <c r="O132" s="132"/>
      <c r="P132" s="22"/>
      <c r="Q132" s="23"/>
      <c r="R132" s="24"/>
    </row>
  </sheetData>
  <sheetProtection/>
  <mergeCells count="28">
    <mergeCell ref="E48:H49"/>
    <mergeCell ref="E24:H25"/>
    <mergeCell ref="E16:H17"/>
    <mergeCell ref="E120:H121"/>
    <mergeCell ref="E112:H113"/>
    <mergeCell ref="E88:H89"/>
    <mergeCell ref="J92:K94"/>
    <mergeCell ref="J108:K110"/>
    <mergeCell ref="J124:K126"/>
    <mergeCell ref="A1:P1"/>
    <mergeCell ref="P2:Q2"/>
    <mergeCell ref="P3:Q3"/>
    <mergeCell ref="F8:I10"/>
    <mergeCell ref="J12:K14"/>
    <mergeCell ref="L21:M22"/>
    <mergeCell ref="E56:H57"/>
    <mergeCell ref="J76:K78"/>
    <mergeCell ref="J28:K30"/>
    <mergeCell ref="N37:O38"/>
    <mergeCell ref="J44:K46"/>
    <mergeCell ref="L53:M54"/>
    <mergeCell ref="J60:K62"/>
    <mergeCell ref="N127:O128"/>
    <mergeCell ref="P129:Q130"/>
    <mergeCell ref="N130:O131"/>
    <mergeCell ref="L85:M86"/>
    <mergeCell ref="N101:O102"/>
    <mergeCell ref="L117:M118"/>
  </mergeCells>
  <conditionalFormatting sqref="B70 B74 B78 B82 B86 B90 B94 B98 B102 B106 B110 B114 B118 B122 B126 B130 B6 B10 B14 B18 B22 B26 B30 B34 B38 B42 B46 B50 B54 B58 B62 B66">
    <cfRule type="cellIs" priority="26" dxfId="348" operator="equal" stopIfTrue="1">
      <formula>"DA"</formula>
    </cfRule>
  </conditionalFormatting>
  <conditionalFormatting sqref="L12 L28 L44 L60 N20 N52 P36 J8 J16 J24 J32 J40 J48 J56 J64 L76 L92 L108 L124 N84 N116 P100 J72 J80 J88 J96 J104 J112 J120 J128 N63 P65">
    <cfRule type="expression" priority="24" dxfId="349" stopIfTrue="1">
      <formula>I9="as"</formula>
    </cfRule>
    <cfRule type="expression" priority="25" dxfId="349" stopIfTrue="1">
      <formula>I9="bs"</formula>
    </cfRule>
  </conditionalFormatting>
  <conditionalFormatting sqref="L13 L29 L45 L61 N21 N53 P37 J9 J17 J25 J33 J41 J49 J57 J65 L77 L93 L109 L125 N85 N117 P101 J73 J81 J89 J97 J105 J113 J121 J129 N64 P66">
    <cfRule type="expression" priority="22" dxfId="349" stopIfTrue="1">
      <formula>I9="as"</formula>
    </cfRule>
    <cfRule type="expression" priority="23" dxfId="349" stopIfTrue="1">
      <formula>I9="bs"</formula>
    </cfRule>
  </conditionalFormatting>
  <conditionalFormatting sqref="O66">
    <cfRule type="expression" priority="21" dxfId="355" stopIfTrue="1">
      <formula>#REF!="CU"</formula>
    </cfRule>
  </conditionalFormatting>
  <conditionalFormatting sqref="E70 E78 E86 E90 E98 E102 E110 E114 E118 E122 E126 E130 E6 E10 E14 E18 E26 E34 E38 E46 E50 E54 E58 E66 E42 E94 E30 E62 E74 E106 E82 E22">
    <cfRule type="cellIs" priority="20" dxfId="350" operator="equal" stopIfTrue="1">
      <formula>"Bye"</formula>
    </cfRule>
  </conditionalFormatting>
  <conditionalFormatting sqref="D70 D74 D78 D82 D86 D90 D94 D98 D102 D106 D110 D114 D118 D122 D126 D130 D6 D10 D14 D18 D26 D30 D34 D38 D42 D46 D50 D54 D58 D62 D66 D22">
    <cfRule type="cellIs" priority="19" dxfId="351" operator="lessThan" stopIfTrue="1">
      <formula>9</formula>
    </cfRule>
  </conditionalFormatting>
  <conditionalFormatting sqref="N37 N66 L21 L53 L85 L117 N101">
    <cfRule type="expression" priority="16" dxfId="352" stopIfTrue="1">
      <formula>AND(#REF!="CU",L21="Umpire")</formula>
    </cfRule>
    <cfRule type="expression" priority="17" dxfId="353" stopIfTrue="1">
      <formula>AND(#REF!="CU",L21&lt;&gt;"Umpire",M21&lt;&gt;"")</formula>
    </cfRule>
    <cfRule type="expression" priority="18" dxfId="354" stopIfTrue="1">
      <formula>AND(#REF!="CU",L21&lt;&gt;"Umpire")</formula>
    </cfRule>
  </conditionalFormatting>
  <conditionalFormatting sqref="N67">
    <cfRule type="expression" priority="14" dxfId="349" stopIfTrue="1">
      <formula>#REF!="as"</formula>
    </cfRule>
    <cfRule type="expression" priority="15" dxfId="349" stopIfTrue="1">
      <formula>#REF!="bs"</formula>
    </cfRule>
  </conditionalFormatting>
  <conditionalFormatting sqref="B70 B74 B78 B82 B86 B90 B94 B98 B102 B106 B110 B114 B118 B122 B126 B130 B6 B10 B14 B18 B22 B26 B30 B34 B38 B42 B46 B50 B54 B58 B62 B66">
    <cfRule type="cellIs" priority="13" dxfId="348" operator="equal" stopIfTrue="1">
      <formula>"DA"</formula>
    </cfRule>
  </conditionalFormatting>
  <conditionalFormatting sqref="L12 L28 L44 L60 N20 N52 P36 J8 J16 J24 J32 J40 J48 J56 J64 L76 L92 L108 L124 N84 N116 P100 J72 J80 J88 J96 J104 J112 J120 J128 N63 P65">
    <cfRule type="expression" priority="11" dxfId="349" stopIfTrue="1">
      <formula>I9="as"</formula>
    </cfRule>
    <cfRule type="expression" priority="12" dxfId="349" stopIfTrue="1">
      <formula>I9="bs"</formula>
    </cfRule>
  </conditionalFormatting>
  <conditionalFormatting sqref="L13 L29 L45 L61 N21 N53 P37 J9 J17 J25 J33 J41 J49 J57 J65 L77 L93 L109 L125 N85 N117 P101 J73 J81 J89 J97 J105 J113 J121 J129 N64 P66">
    <cfRule type="expression" priority="9" dxfId="349" stopIfTrue="1">
      <formula>I9="as"</formula>
    </cfRule>
    <cfRule type="expression" priority="10" dxfId="349" stopIfTrue="1">
      <formula>I9="bs"</formula>
    </cfRule>
  </conditionalFormatting>
  <conditionalFormatting sqref="O66">
    <cfRule type="expression" priority="8" dxfId="355" stopIfTrue="1">
      <formula>#REF!="CU"</formula>
    </cfRule>
  </conditionalFormatting>
  <conditionalFormatting sqref="E70 E78 E86 E90 E98 E102 E110 E114 E118 E122 E126 E130 E6 E10 E14 E18 E26 E34 E38 E46 E50 E54 E58 E66 E42 E94 E30 E62 E74 E106 E82 E22">
    <cfRule type="cellIs" priority="7" dxfId="350" operator="equal" stopIfTrue="1">
      <formula>"Bye"</formula>
    </cfRule>
  </conditionalFormatting>
  <conditionalFormatting sqref="D70 D74 D78 D82 D86 D90 D94 D98 D102 D106 D110 D114 D118 D122 D126 D130 D6 D10 D14 D18 D26 D30 D34 D38 D42 D46 D50 D54 D58 D62 D66 D22">
    <cfRule type="cellIs" priority="6" dxfId="351" operator="lessThan" stopIfTrue="1">
      <formula>9</formula>
    </cfRule>
  </conditionalFormatting>
  <conditionalFormatting sqref="N37 N66 L21 L53 L85 L117 N101">
    <cfRule type="expression" priority="3" dxfId="352" stopIfTrue="1">
      <formula>AND(#REF!="CU",L21="Umpire")</formula>
    </cfRule>
    <cfRule type="expression" priority="4" dxfId="353" stopIfTrue="1">
      <formula>AND(#REF!="CU",L21&lt;&gt;"Umpire",M21&lt;&gt;"")</formula>
    </cfRule>
    <cfRule type="expression" priority="5" dxfId="354" stopIfTrue="1">
      <formula>AND(#REF!="CU",L21&lt;&gt;"Umpire")</formula>
    </cfRule>
  </conditionalFormatting>
  <conditionalFormatting sqref="N67">
    <cfRule type="expression" priority="1" dxfId="349" stopIfTrue="1">
      <formula>#REF!="as"</formula>
    </cfRule>
    <cfRule type="expression" priority="2" dxfId="349" stopIfTrue="1">
      <formula>#REF!="bs"</formula>
    </cfRule>
  </conditionalFormatting>
  <dataValidations count="1">
    <dataValidation type="list" allowBlank="1" showInputMessage="1" sqref="F72 J12 J28 F8 J108 F40 L85 J60 N37 L21 N66 F64 F104 F32 L53 J44 L117 F80 F96 J92 F128 J124 J76 N101">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T136"/>
  <sheetViews>
    <sheetView showGridLines="0" zoomScale="120" zoomScaleNormal="120" zoomScalePageLayoutView="0" workbookViewId="0" topLeftCell="A127">
      <selection activeCell="K137" sqref="K137"/>
    </sheetView>
  </sheetViews>
  <sheetFormatPr defaultColWidth="9.00390625" defaultRowHeight="15.75"/>
  <cols>
    <col min="1" max="1" width="2.625" style="48" customWidth="1"/>
    <col min="2" max="2" width="2.375" style="48" customWidth="1"/>
    <col min="3" max="3" width="3.125" style="48" customWidth="1"/>
    <col min="4" max="4" width="0.37109375" style="48" customWidth="1"/>
    <col min="5" max="5" width="7.50390625" style="49" customWidth="1"/>
    <col min="6" max="7" width="6.375" style="48" customWidth="1"/>
    <col min="8" max="8" width="4.875" style="136" customWidth="1"/>
    <col min="9" max="9" width="0.5" style="50" customWidth="1"/>
    <col min="10" max="10" width="7.00390625" style="137" customWidth="1"/>
    <col min="11" max="11" width="7.00390625" style="138" customWidth="1"/>
    <col min="12" max="12" width="7.00390625" style="137" customWidth="1"/>
    <col min="13" max="13" width="7.00390625" style="139" customWidth="1"/>
    <col min="14" max="14" width="7.00390625" style="137" customWidth="1"/>
    <col min="15" max="15" width="7.00390625" style="138" customWidth="1"/>
    <col min="16" max="16" width="7.00390625" style="137" customWidth="1"/>
    <col min="17" max="17" width="7.00390625" style="139" customWidth="1"/>
    <col min="18" max="18" width="9.00390625" style="48" customWidth="1"/>
    <col min="19" max="19" width="7.625" style="48" customWidth="1"/>
    <col min="20" max="20" width="7.75390625" style="48" hidden="1" customWidth="1"/>
    <col min="21" max="21" width="5.00390625" style="48" customWidth="1"/>
    <col min="22" max="16384" width="9.00390625" style="48" customWidth="1"/>
  </cols>
  <sheetData>
    <row r="1" spans="1:16" s="1" customFormat="1" ht="19.5" customHeight="1">
      <c r="A1" s="221" t="s">
        <v>76</v>
      </c>
      <c r="B1" s="221"/>
      <c r="C1" s="224"/>
      <c r="D1" s="224"/>
      <c r="E1" s="224"/>
      <c r="F1" s="224"/>
      <c r="G1" s="224"/>
      <c r="H1" s="224"/>
      <c r="I1" s="224"/>
      <c r="J1" s="224"/>
      <c r="K1" s="224"/>
      <c r="L1" s="224"/>
      <c r="M1" s="224"/>
      <c r="N1" s="224"/>
      <c r="O1" s="224"/>
      <c r="P1" s="224"/>
    </row>
    <row r="2" spans="1:17" s="6" customFormat="1" ht="9.75" customHeight="1">
      <c r="A2" s="2" t="s">
        <v>69</v>
      </c>
      <c r="B2" s="2"/>
      <c r="C2" s="2"/>
      <c r="D2" s="2"/>
      <c r="E2" s="184"/>
      <c r="F2" s="2" t="s">
        <v>68</v>
      </c>
      <c r="G2" s="2"/>
      <c r="H2" s="52"/>
      <c r="I2" s="2"/>
      <c r="J2" s="4"/>
      <c r="K2" s="2"/>
      <c r="L2" s="4"/>
      <c r="M2" s="2"/>
      <c r="N2" s="5"/>
      <c r="O2" s="3"/>
      <c r="P2" s="213" t="s">
        <v>67</v>
      </c>
      <c r="Q2" s="213"/>
    </row>
    <row r="3" spans="1:17" s="12" customFormat="1" ht="11.25" customHeight="1" thickBot="1">
      <c r="A3" s="7" t="s">
        <v>66</v>
      </c>
      <c r="B3" s="7"/>
      <c r="C3" s="7"/>
      <c r="D3" s="7"/>
      <c r="E3" s="183"/>
      <c r="F3" s="8" t="s">
        <v>65</v>
      </c>
      <c r="G3" s="8"/>
      <c r="H3" s="53"/>
      <c r="I3" s="9"/>
      <c r="J3" s="10"/>
      <c r="K3" s="11"/>
      <c r="L3" s="10"/>
      <c r="M3" s="8"/>
      <c r="N3" s="10"/>
      <c r="O3" s="8"/>
      <c r="P3" s="214" t="s">
        <v>62</v>
      </c>
      <c r="Q3" s="214"/>
    </row>
    <row r="4" spans="1:17" s="15" customFormat="1" ht="9.75" customHeight="1">
      <c r="A4" s="54"/>
      <c r="B4" s="55" t="s">
        <v>61</v>
      </c>
      <c r="C4" s="56" t="s">
        <v>60</v>
      </c>
      <c r="D4" s="55"/>
      <c r="E4" s="57" t="s">
        <v>59</v>
      </c>
      <c r="F4" s="57"/>
      <c r="G4" s="58"/>
      <c r="H4" s="13" t="s">
        <v>58</v>
      </c>
      <c r="I4" s="59"/>
      <c r="J4" s="56" t="s">
        <v>57</v>
      </c>
      <c r="K4" s="60"/>
      <c r="L4" s="56" t="s">
        <v>56</v>
      </c>
      <c r="M4" s="60"/>
      <c r="N4" s="56" t="s">
        <v>55</v>
      </c>
      <c r="O4" s="60"/>
      <c r="P4" s="56"/>
      <c r="Q4" s="61"/>
    </row>
    <row r="5" spans="1:17" s="15" customFormat="1" ht="3.75" customHeight="1" thickBot="1">
      <c r="A5" s="62"/>
      <c r="B5" s="63"/>
      <c r="C5" s="16"/>
      <c r="D5" s="63"/>
      <c r="E5" s="182"/>
      <c r="F5" s="64"/>
      <c r="G5" s="65"/>
      <c r="H5" s="66"/>
      <c r="I5" s="67"/>
      <c r="J5" s="16"/>
      <c r="K5" s="68"/>
      <c r="L5" s="16"/>
      <c r="M5" s="68"/>
      <c r="N5" s="16"/>
      <c r="O5" s="68"/>
      <c r="P5" s="16"/>
      <c r="Q5" s="69"/>
    </row>
    <row r="6" spans="1:20" s="76" customFormat="1" ht="13.5" customHeight="1">
      <c r="A6" s="70">
        <v>1</v>
      </c>
      <c r="B6" s="17">
        <v>1</v>
      </c>
      <c r="C6" s="17">
        <v>12</v>
      </c>
      <c r="D6" s="18">
        <v>1</v>
      </c>
      <c r="E6" s="19" t="str">
        <f>UPPER(IF($D6="","",VLOOKUP($D6,'[9]男雙50'!$A$7:$V$40,2)))</f>
        <v>陳宜胤</v>
      </c>
      <c r="F6" s="17"/>
      <c r="G6" s="37"/>
      <c r="H6" s="17" t="str">
        <f>IF($D6="","",VLOOKUP($D6,'[9]男雙50'!$A$7:$V$40,3))</f>
        <v>台北市</v>
      </c>
      <c r="I6" s="72"/>
      <c r="J6" s="73"/>
      <c r="K6" s="74"/>
      <c r="L6" s="73"/>
      <c r="M6" s="20" t="s">
        <v>247</v>
      </c>
      <c r="N6" s="73"/>
      <c r="O6" s="74"/>
      <c r="P6" s="73"/>
      <c r="Q6" s="75"/>
      <c r="R6" s="20"/>
      <c r="T6" s="25" t="e">
        <f>#REF!</f>
        <v>#REF!</v>
      </c>
    </row>
    <row r="7" spans="1:20" s="76" customFormat="1" ht="13.5" customHeight="1">
      <c r="A7" s="70"/>
      <c r="B7" s="77"/>
      <c r="C7" s="77"/>
      <c r="D7" s="77"/>
      <c r="E7" s="19" t="str">
        <f>UPPER(IF($D6="","",VLOOKUP($D6,'[9]男雙50'!$A$7:$V$40,7)))</f>
        <v>陳進財</v>
      </c>
      <c r="F7" s="17"/>
      <c r="G7" s="37"/>
      <c r="H7" s="17" t="str">
        <f>IF($D6="","",VLOOKUP($D6,'[9]男雙50'!$A$7:$V$40,8))</f>
        <v>台北市</v>
      </c>
      <c r="I7" s="78"/>
      <c r="J7" s="79">
        <f>IF(I7="a",E6,IF(I7="b",E8,""))</f>
      </c>
      <c r="K7" s="80"/>
      <c r="L7" s="73"/>
      <c r="M7" s="74"/>
      <c r="N7" s="73"/>
      <c r="O7" s="74"/>
      <c r="P7" s="73"/>
      <c r="Q7" s="21"/>
      <c r="R7" s="20"/>
      <c r="T7" s="29" t="e">
        <f>#REF!</f>
        <v>#REF!</v>
      </c>
    </row>
    <row r="8" spans="1:20" s="76" customFormat="1" ht="10.5" customHeight="1">
      <c r="A8" s="70"/>
      <c r="B8" s="77"/>
      <c r="C8" s="77"/>
      <c r="D8" s="77"/>
      <c r="E8" s="81"/>
      <c r="F8" s="210" t="s">
        <v>136</v>
      </c>
      <c r="G8" s="210"/>
      <c r="H8" s="210"/>
      <c r="I8" s="211"/>
      <c r="J8" s="82">
        <f>UPPER(IF(OR(I9="a",I9="as"),E6,IF(OR(I9="b",I9="bs"),E10,)))</f>
      </c>
      <c r="K8" s="83"/>
      <c r="L8" s="73"/>
      <c r="M8" s="74"/>
      <c r="N8" s="73"/>
      <c r="O8" s="74"/>
      <c r="P8" s="73"/>
      <c r="Q8" s="21"/>
      <c r="R8" s="20"/>
      <c r="T8" s="29" t="e">
        <f>#REF!</f>
        <v>#REF!</v>
      </c>
    </row>
    <row r="9" spans="1:20" s="76" customFormat="1" ht="10.5" customHeight="1">
      <c r="A9" s="70"/>
      <c r="B9" s="26"/>
      <c r="C9" s="26"/>
      <c r="D9" s="26"/>
      <c r="E9" s="84"/>
      <c r="F9" s="208"/>
      <c r="G9" s="208"/>
      <c r="H9" s="208"/>
      <c r="I9" s="209"/>
      <c r="J9" s="85">
        <f>UPPER(IF(OR(I9="a",I9="as"),E7,IF(OR(I9="b",I9="bs"),E11,)))</f>
      </c>
      <c r="K9" s="86"/>
      <c r="L9" s="33"/>
      <c r="M9" s="80"/>
      <c r="N9" s="73"/>
      <c r="O9" s="74"/>
      <c r="P9" s="73"/>
      <c r="Q9" s="21"/>
      <c r="R9" s="20"/>
      <c r="T9" s="29" t="e">
        <f>#REF!</f>
        <v>#REF!</v>
      </c>
    </row>
    <row r="10" spans="1:20" s="76" customFormat="1" ht="13.5" customHeight="1">
      <c r="A10" s="70">
        <v>2</v>
      </c>
      <c r="B10" s="17"/>
      <c r="C10" s="17"/>
      <c r="D10" s="18">
        <v>30</v>
      </c>
      <c r="E10" s="19" t="str">
        <f>UPPER(IF($D10="","",VLOOKUP($D10,'[9]男雙50'!$A$7:$V$40,2)))</f>
        <v>游象添</v>
      </c>
      <c r="F10" s="17"/>
      <c r="G10" s="37"/>
      <c r="H10" s="17" t="str">
        <f>IF($D10="","",VLOOKUP($D10,'[9]男雙50'!$A$7:$V$40,3))</f>
        <v>台中市</v>
      </c>
      <c r="I10" s="99"/>
      <c r="J10" s="33"/>
      <c r="K10" s="87"/>
      <c r="L10" s="88"/>
      <c r="M10" s="83"/>
      <c r="N10" s="73"/>
      <c r="O10" s="74"/>
      <c r="P10" s="73"/>
      <c r="Q10" s="21"/>
      <c r="R10" s="20"/>
      <c r="T10" s="29" t="e">
        <f>#REF!</f>
        <v>#REF!</v>
      </c>
    </row>
    <row r="11" spans="1:20" s="76" customFormat="1" ht="13.5" customHeight="1">
      <c r="A11" s="70"/>
      <c r="B11" s="77"/>
      <c r="C11" s="77"/>
      <c r="D11" s="77"/>
      <c r="E11" s="19" t="str">
        <f>UPPER(IF($D10="","",VLOOKUP($D10,'[9]男雙50'!$A$7:$V$40,7)))</f>
        <v>柯英俊</v>
      </c>
      <c r="F11" s="17"/>
      <c r="G11" s="37"/>
      <c r="H11" s="17" t="str">
        <f>IF($D10="","",VLOOKUP($D10,'[9]男雙50'!$A$7:$V$40,8))</f>
        <v>台中市</v>
      </c>
      <c r="I11" s="78"/>
      <c r="J11" s="33"/>
      <c r="K11" s="87"/>
      <c r="L11" s="89"/>
      <c r="M11" s="90"/>
      <c r="N11" s="73"/>
      <c r="O11" s="74"/>
      <c r="P11" s="73"/>
      <c r="Q11" s="21"/>
      <c r="R11" s="20"/>
      <c r="T11" s="29" t="e">
        <f>#REF!</f>
        <v>#REF!</v>
      </c>
    </row>
    <row r="12" spans="1:20" s="76" customFormat="1" ht="10.5" customHeight="1">
      <c r="A12" s="70"/>
      <c r="B12" s="77"/>
      <c r="C12" s="77"/>
      <c r="D12" s="91"/>
      <c r="E12" s="81"/>
      <c r="F12" s="33"/>
      <c r="G12" s="32"/>
      <c r="H12" s="92"/>
      <c r="I12" s="93"/>
      <c r="J12" s="208" t="s">
        <v>144</v>
      </c>
      <c r="K12" s="209"/>
      <c r="L12" s="82">
        <f>UPPER(IF(OR(K13="a",K13="as"),J8,IF(OR(K13="b",K13="bs"),J16,)))</f>
      </c>
      <c r="M12" s="80"/>
      <c r="N12" s="73"/>
      <c r="O12" s="74"/>
      <c r="P12" s="73"/>
      <c r="Q12" s="21"/>
      <c r="R12" s="20"/>
      <c r="T12" s="29" t="e">
        <f>#REF!</f>
        <v>#REF!</v>
      </c>
    </row>
    <row r="13" spans="1:20" s="76" customFormat="1" ht="10.5" customHeight="1">
      <c r="A13" s="70"/>
      <c r="B13" s="26"/>
      <c r="C13" s="26"/>
      <c r="D13" s="31"/>
      <c r="E13" s="84"/>
      <c r="F13" s="73"/>
      <c r="G13" s="94"/>
      <c r="H13" s="95"/>
      <c r="I13" s="96"/>
      <c r="J13" s="208"/>
      <c r="K13" s="209"/>
      <c r="L13" s="85">
        <f>UPPER(IF(OR(K13="a",K13="as"),J9,IF(OR(K13="b",K13="bs"),J17,)))</f>
      </c>
      <c r="M13" s="86"/>
      <c r="N13" s="33"/>
      <c r="O13" s="80"/>
      <c r="P13" s="73"/>
      <c r="Q13" s="21"/>
      <c r="R13" s="20"/>
      <c r="T13" s="29" t="e">
        <f>#REF!</f>
        <v>#REF!</v>
      </c>
    </row>
    <row r="14" spans="1:20" s="76" customFormat="1" ht="13.5" customHeight="1">
      <c r="A14" s="70">
        <v>3</v>
      </c>
      <c r="B14" s="17"/>
      <c r="C14" s="17"/>
      <c r="D14" s="18">
        <v>32</v>
      </c>
      <c r="E14" s="19" t="str">
        <f>UPPER(IF($D14="","",VLOOKUP($D14,'[9]男雙50'!$A$7:$V$40,2)))</f>
        <v>周源銘</v>
      </c>
      <c r="F14" s="17"/>
      <c r="G14" s="37"/>
      <c r="H14" s="17" t="str">
        <f>IF($D14="","",VLOOKUP($D14,'[9]男雙50'!$A$7:$V$40,3))</f>
        <v>桃園市</v>
      </c>
      <c r="I14" s="72"/>
      <c r="J14" s="208"/>
      <c r="K14" s="209"/>
      <c r="L14" s="73"/>
      <c r="M14" s="87"/>
      <c r="N14" s="88"/>
      <c r="O14" s="80"/>
      <c r="P14" s="73"/>
      <c r="Q14" s="21"/>
      <c r="R14" s="20"/>
      <c r="T14" s="29" t="e">
        <f>#REF!</f>
        <v>#REF!</v>
      </c>
    </row>
    <row r="15" spans="1:20" s="76" customFormat="1" ht="13.5" customHeight="1" thickBot="1">
      <c r="A15" s="70"/>
      <c r="B15" s="77"/>
      <c r="C15" s="77"/>
      <c r="D15" s="77"/>
      <c r="E15" s="19" t="str">
        <f>UPPER(IF($D14="","",VLOOKUP($D14,'[9]男雙50'!$A$7:$V$40,7)))</f>
        <v>黃裕源</v>
      </c>
      <c r="F15" s="17"/>
      <c r="G15" s="37"/>
      <c r="H15" s="17" t="str">
        <f>IF($D14="","",VLOOKUP($D14,'[9]男雙50'!$A$7:$V$40,8))</f>
        <v>桃園市</v>
      </c>
      <c r="I15" s="78"/>
      <c r="J15" s="79">
        <f>IF(I15="a",E14,IF(I15="b",E16,""))</f>
      </c>
      <c r="K15" s="87"/>
      <c r="L15" s="73"/>
      <c r="M15" s="87"/>
      <c r="N15" s="33"/>
      <c r="O15" s="80"/>
      <c r="P15" s="73"/>
      <c r="Q15" s="21"/>
      <c r="R15" s="20"/>
      <c r="T15" s="36" t="e">
        <f>#REF!</f>
        <v>#REF!</v>
      </c>
    </row>
    <row r="16" spans="1:18" s="76" customFormat="1" ht="10.5" customHeight="1">
      <c r="A16" s="70"/>
      <c r="B16" s="77"/>
      <c r="C16" s="77"/>
      <c r="D16" s="91"/>
      <c r="E16" s="81"/>
      <c r="F16" s="210" t="s">
        <v>137</v>
      </c>
      <c r="G16" s="210"/>
      <c r="H16" s="210"/>
      <c r="I16" s="211"/>
      <c r="J16" s="82">
        <f>UPPER(IF(OR(I17="a",I17="as"),E14,IF(OR(I17="b",I17="bs"),E18,)))</f>
      </c>
      <c r="K16" s="97"/>
      <c r="L16" s="73"/>
      <c r="M16" s="87"/>
      <c r="N16" s="33"/>
      <c r="O16" s="80"/>
      <c r="P16" s="73"/>
      <c r="Q16" s="21"/>
      <c r="R16" s="20"/>
    </row>
    <row r="17" spans="1:18" s="76" customFormat="1" ht="10.5" customHeight="1">
      <c r="A17" s="70"/>
      <c r="B17" s="26"/>
      <c r="C17" s="26"/>
      <c r="D17" s="31"/>
      <c r="E17" s="84"/>
      <c r="F17" s="208"/>
      <c r="G17" s="208"/>
      <c r="H17" s="208"/>
      <c r="I17" s="209"/>
      <c r="J17" s="85">
        <f>UPPER(IF(OR(I17="a",I17="as"),E15,IF(OR(I17="b",I17="bs"),E19,)))</f>
      </c>
      <c r="K17" s="98"/>
      <c r="L17" s="33"/>
      <c r="M17" s="87"/>
      <c r="N17" s="33"/>
      <c r="O17" s="80"/>
      <c r="P17" s="73"/>
      <c r="Q17" s="21"/>
      <c r="R17" s="20"/>
    </row>
    <row r="18" spans="1:18" s="76" customFormat="1" ht="13.5" customHeight="1">
      <c r="A18" s="70">
        <v>4</v>
      </c>
      <c r="B18" s="17"/>
      <c r="C18" s="103">
        <v>1026</v>
      </c>
      <c r="D18" s="18">
        <v>14</v>
      </c>
      <c r="E18" s="19" t="str">
        <f>UPPER(IF($D18="","",VLOOKUP($D18,'[9]男雙50'!$A$7:$V$40,2)))</f>
        <v>林益源</v>
      </c>
      <c r="F18" s="17"/>
      <c r="G18" s="37"/>
      <c r="H18" s="17" t="str">
        <f>IF($D18="","",VLOOKUP($D18,'[9]男雙50'!$A$7:$V$40,3))</f>
        <v>台中市</v>
      </c>
      <c r="I18" s="99"/>
      <c r="J18" s="33"/>
      <c r="K18" s="80"/>
      <c r="L18" s="88"/>
      <c r="M18" s="97"/>
      <c r="N18" s="33"/>
      <c r="O18" s="80"/>
      <c r="P18" s="73"/>
      <c r="Q18" s="21"/>
      <c r="R18" s="20"/>
    </row>
    <row r="19" spans="1:18" s="76" customFormat="1" ht="13.5" customHeight="1">
      <c r="A19" s="70"/>
      <c r="B19" s="77"/>
      <c r="C19" s="77"/>
      <c r="D19" s="77"/>
      <c r="E19" s="19" t="str">
        <f>UPPER(IF($D18="","",VLOOKUP($D18,'[9]男雙50'!$A$7:$V$40,7)))</f>
        <v>王思博</v>
      </c>
      <c r="F19" s="17"/>
      <c r="G19" s="37"/>
      <c r="H19" s="17" t="str">
        <f>IF($D18="","",VLOOKUP($D18,'[9]男雙50'!$A$7:$V$40,8))</f>
        <v>台中市</v>
      </c>
      <c r="I19" s="78"/>
      <c r="J19" s="33"/>
      <c r="K19" s="80"/>
      <c r="L19" s="89"/>
      <c r="M19" s="100"/>
      <c r="N19" s="33"/>
      <c r="O19" s="80"/>
      <c r="P19" s="73"/>
      <c r="Q19" s="21"/>
      <c r="R19" s="20"/>
    </row>
    <row r="20" spans="1:18" s="76" customFormat="1" ht="10.5" customHeight="1">
      <c r="A20" s="70"/>
      <c r="B20" s="77"/>
      <c r="C20" s="77"/>
      <c r="D20" s="77"/>
      <c r="E20" s="81"/>
      <c r="F20" s="33"/>
      <c r="G20" s="32"/>
      <c r="H20" s="92"/>
      <c r="I20" s="93"/>
      <c r="J20" s="73"/>
      <c r="K20" s="74"/>
      <c r="L20" s="33"/>
      <c r="M20" s="101"/>
      <c r="N20" s="82">
        <f>UPPER(IF(OR(M21="a",M21="as"),L12,IF(OR(M21="b",M21="bs"),L28,)))</f>
      </c>
      <c r="O20" s="80"/>
      <c r="P20" s="73"/>
      <c r="Q20" s="21"/>
      <c r="R20" s="20"/>
    </row>
    <row r="21" spans="1:18" s="76" customFormat="1" ht="10.5" customHeight="1">
      <c r="A21" s="70"/>
      <c r="B21" s="26"/>
      <c r="C21" s="26"/>
      <c r="D21" s="26"/>
      <c r="E21" s="84"/>
      <c r="F21" s="73"/>
      <c r="G21" s="94"/>
      <c r="H21" s="95"/>
      <c r="I21" s="96"/>
      <c r="J21" s="73"/>
      <c r="K21" s="74"/>
      <c r="L21" s="208" t="s">
        <v>148</v>
      </c>
      <c r="M21" s="209"/>
      <c r="N21" s="85">
        <f>UPPER(IF(OR(M21="a",M21="as"),L13,IF(OR(M21="b",M21="bs"),L29,)))</f>
      </c>
      <c r="O21" s="86"/>
      <c r="P21" s="33"/>
      <c r="Q21" s="40"/>
      <c r="R21" s="20"/>
    </row>
    <row r="22" spans="1:18" s="76" customFormat="1" ht="13.5" customHeight="1">
      <c r="A22" s="70">
        <v>5</v>
      </c>
      <c r="B22" s="17"/>
      <c r="C22" s="103">
        <v>1026</v>
      </c>
      <c r="D22" s="18">
        <v>16</v>
      </c>
      <c r="E22" s="19" t="str">
        <f>UPPER(IF($D22="","",VLOOKUP($D22,'[9]男雙50'!$A$7:$V$40,2)))</f>
        <v>蔡東沛</v>
      </c>
      <c r="F22" s="17"/>
      <c r="G22" s="37"/>
      <c r="H22" s="17" t="str">
        <f>IF($D22="","",VLOOKUP($D22,'[9]男雙50'!$A$7:$V$40,3))</f>
        <v>台中市</v>
      </c>
      <c r="I22" s="72"/>
      <c r="J22" s="73"/>
      <c r="K22" s="74"/>
      <c r="L22" s="208"/>
      <c r="M22" s="209"/>
      <c r="N22" s="73"/>
      <c r="O22" s="87"/>
      <c r="P22" s="73"/>
      <c r="Q22" s="40"/>
      <c r="R22" s="20"/>
    </row>
    <row r="23" spans="1:18" s="76" customFormat="1" ht="13.5" customHeight="1">
      <c r="A23" s="70"/>
      <c r="B23" s="77"/>
      <c r="C23" s="77"/>
      <c r="D23" s="77"/>
      <c r="E23" s="19" t="str">
        <f>UPPER(IF($D22="","",VLOOKUP($D22,'[9]男雙50'!$A$7:$V$40,7)))</f>
        <v>羅能昌</v>
      </c>
      <c r="F23" s="17"/>
      <c r="G23" s="37"/>
      <c r="H23" s="17" t="str">
        <f>IF($D22="","",VLOOKUP($D22,'[9]男雙50'!$A$7:$V$40,8))</f>
        <v>台中市</v>
      </c>
      <c r="I23" s="78"/>
      <c r="J23" s="79">
        <f>IF(I23="a",E22,IF(I23="b",E24,""))</f>
      </c>
      <c r="K23" s="80"/>
      <c r="L23" s="73"/>
      <c r="M23" s="87"/>
      <c r="N23" s="73"/>
      <c r="O23" s="87"/>
      <c r="P23" s="73"/>
      <c r="Q23" s="40"/>
      <c r="R23" s="20"/>
    </row>
    <row r="24" spans="1:18" s="76" customFormat="1" ht="10.5" customHeight="1">
      <c r="A24" s="70"/>
      <c r="B24" s="77"/>
      <c r="C24" s="77"/>
      <c r="D24" s="77"/>
      <c r="E24" s="81"/>
      <c r="F24" s="210" t="s">
        <v>138</v>
      </c>
      <c r="G24" s="210"/>
      <c r="H24" s="210"/>
      <c r="I24" s="211"/>
      <c r="J24" s="82">
        <f>UPPER(IF(OR(I25="a",I25="as"),E22,IF(OR(I25="b",I25="bs"),E26,)))</f>
      </c>
      <c r="K24" s="83"/>
      <c r="L24" s="73"/>
      <c r="M24" s="87"/>
      <c r="N24" s="73"/>
      <c r="O24" s="87"/>
      <c r="P24" s="73"/>
      <c r="Q24" s="40"/>
      <c r="R24" s="20"/>
    </row>
    <row r="25" spans="1:18" s="76" customFormat="1" ht="10.5" customHeight="1">
      <c r="A25" s="70"/>
      <c r="B25" s="26"/>
      <c r="C25" s="26"/>
      <c r="D25" s="26"/>
      <c r="E25" s="84"/>
      <c r="F25" s="208"/>
      <c r="G25" s="208"/>
      <c r="H25" s="208"/>
      <c r="I25" s="209"/>
      <c r="J25" s="85">
        <f>UPPER(IF(OR(I25="a",I25="as"),E23,IF(OR(I25="b",I25="bs"),E27,)))</f>
      </c>
      <c r="K25" s="86"/>
      <c r="L25" s="33"/>
      <c r="M25" s="87"/>
      <c r="N25" s="73"/>
      <c r="O25" s="87"/>
      <c r="P25" s="73"/>
      <c r="Q25" s="40"/>
      <c r="R25" s="20"/>
    </row>
    <row r="26" spans="1:18" s="76" customFormat="1" ht="13.5" customHeight="1">
      <c r="A26" s="70">
        <v>6</v>
      </c>
      <c r="B26" s="17"/>
      <c r="C26" s="103">
        <v>1001</v>
      </c>
      <c r="D26" s="18">
        <v>9</v>
      </c>
      <c r="E26" s="19" t="str">
        <f>UPPER(IF($D26="","",VLOOKUP($D26,'[9]男雙50'!$A$7:$V$40,2)))</f>
        <v>康風都</v>
      </c>
      <c r="F26" s="17"/>
      <c r="G26" s="37"/>
      <c r="H26" s="17" t="str">
        <f>IF($D26="","",VLOOKUP($D26,'[9]男雙50'!$A$7:$V$40,3))</f>
        <v>嘉義市</v>
      </c>
      <c r="I26" s="99"/>
      <c r="J26" s="33"/>
      <c r="K26" s="87"/>
      <c r="L26" s="88"/>
      <c r="M26" s="97"/>
      <c r="N26" s="73"/>
      <c r="O26" s="87"/>
      <c r="P26" s="73"/>
      <c r="Q26" s="40"/>
      <c r="R26" s="20"/>
    </row>
    <row r="27" spans="1:18" s="76" customFormat="1" ht="13.5" customHeight="1">
      <c r="A27" s="70"/>
      <c r="B27" s="77"/>
      <c r="C27" s="77"/>
      <c r="D27" s="77"/>
      <c r="E27" s="19" t="str">
        <f>UPPER(IF($D26="","",VLOOKUP($D26,'[9]男雙50'!$A$7:$V$40,7)))</f>
        <v>譚若恒</v>
      </c>
      <c r="F27" s="17"/>
      <c r="G27" s="37"/>
      <c r="H27" s="17" t="str">
        <f>IF($D26="","",VLOOKUP($D26,'[9]男雙50'!$A$7:$V$40,8))</f>
        <v>高雄市</v>
      </c>
      <c r="I27" s="78"/>
      <c r="J27" s="33"/>
      <c r="K27" s="87"/>
      <c r="L27" s="89"/>
      <c r="M27" s="100"/>
      <c r="N27" s="73"/>
      <c r="O27" s="87"/>
      <c r="P27" s="73"/>
      <c r="Q27" s="40"/>
      <c r="R27" s="20"/>
    </row>
    <row r="28" spans="1:18" s="76" customFormat="1" ht="10.5" customHeight="1">
      <c r="A28" s="70"/>
      <c r="B28" s="77"/>
      <c r="C28" s="77"/>
      <c r="D28" s="91"/>
      <c r="E28" s="81"/>
      <c r="F28" s="33"/>
      <c r="G28" s="32"/>
      <c r="H28" s="92"/>
      <c r="I28" s="93"/>
      <c r="J28" s="208" t="s">
        <v>145</v>
      </c>
      <c r="K28" s="209"/>
      <c r="L28" s="82">
        <f>UPPER(IF(OR(K29="a",K29="as"),J24,IF(OR(K29="b",K29="bs"),J32,)))</f>
      </c>
      <c r="M28" s="87"/>
      <c r="N28" s="73"/>
      <c r="O28" s="87"/>
      <c r="P28" s="73"/>
      <c r="Q28" s="40"/>
      <c r="R28" s="20"/>
    </row>
    <row r="29" spans="1:18" s="76" customFormat="1" ht="10.5" customHeight="1">
      <c r="A29" s="70"/>
      <c r="B29" s="26"/>
      <c r="C29" s="26"/>
      <c r="D29" s="31"/>
      <c r="E29" s="84"/>
      <c r="F29" s="73"/>
      <c r="G29" s="94"/>
      <c r="H29" s="95"/>
      <c r="I29" s="96"/>
      <c r="J29" s="208"/>
      <c r="K29" s="209"/>
      <c r="L29" s="85">
        <f>UPPER(IF(OR(K29="a",K29="as"),J25,IF(OR(K29="b",K29="bs"),J33,)))</f>
      </c>
      <c r="M29" s="98"/>
      <c r="N29" s="33"/>
      <c r="O29" s="87"/>
      <c r="P29" s="73"/>
      <c r="Q29" s="40"/>
      <c r="R29" s="20"/>
    </row>
    <row r="30" spans="1:18" s="76" customFormat="1" ht="13.5" customHeight="1">
      <c r="A30" s="70">
        <v>7</v>
      </c>
      <c r="B30" s="17"/>
      <c r="C30" s="103">
        <v>1026</v>
      </c>
      <c r="D30" s="18">
        <v>15</v>
      </c>
      <c r="E30" s="19" t="str">
        <f>UPPER(IF($D30="","",VLOOKUP($D30,'[9]男雙50'!$A$7:$V$40,2)))</f>
        <v>賴紫霖</v>
      </c>
      <c r="F30" s="17"/>
      <c r="G30" s="37"/>
      <c r="H30" s="17" t="str">
        <f>IF($D30="","",VLOOKUP($D30,'[9]男雙50'!$A$7:$V$40,3))</f>
        <v>台南市</v>
      </c>
      <c r="I30" s="72"/>
      <c r="J30" s="208"/>
      <c r="K30" s="209"/>
      <c r="L30" s="73"/>
      <c r="M30" s="102"/>
      <c r="N30" s="88"/>
      <c r="O30" s="87"/>
      <c r="P30" s="73"/>
      <c r="Q30" s="40"/>
      <c r="R30" s="20"/>
    </row>
    <row r="31" spans="1:18" s="76" customFormat="1" ht="13.5" customHeight="1">
      <c r="A31" s="70"/>
      <c r="B31" s="77"/>
      <c r="C31" s="77"/>
      <c r="D31" s="77"/>
      <c r="E31" s="19" t="str">
        <f>UPPER(IF($D30="","",VLOOKUP($D30,'[9]男雙50'!$A$7:$V$40,7)))</f>
        <v>羅智仁</v>
      </c>
      <c r="F31" s="17"/>
      <c r="G31" s="37"/>
      <c r="H31" s="17" t="str">
        <f>IF($D30="","",VLOOKUP($D30,'[9]男雙50'!$A$7:$V$40,8))</f>
        <v>台南市</v>
      </c>
      <c r="I31" s="78"/>
      <c r="J31" s="79">
        <f>IF(I31="a",E30,IF(I31="b",E32,""))</f>
      </c>
      <c r="K31" s="87"/>
      <c r="L31" s="73"/>
      <c r="M31" s="80"/>
      <c r="N31" s="33"/>
      <c r="O31" s="87"/>
      <c r="P31" s="73"/>
      <c r="Q31" s="40"/>
      <c r="R31" s="20"/>
    </row>
    <row r="32" spans="1:18" s="76" customFormat="1" ht="10.5" customHeight="1">
      <c r="A32" s="70"/>
      <c r="B32" s="77"/>
      <c r="C32" s="77"/>
      <c r="D32" s="91"/>
      <c r="E32" s="81"/>
      <c r="F32" s="210" t="s">
        <v>139</v>
      </c>
      <c r="G32" s="210"/>
      <c r="H32" s="210"/>
      <c r="I32" s="211"/>
      <c r="J32" s="82">
        <f>UPPER(IF(OR(I33="a",I33="as"),E30,IF(OR(I33="b",I33="bs"),E34,)))</f>
      </c>
      <c r="K32" s="97"/>
      <c r="L32" s="73"/>
      <c r="M32" s="80"/>
      <c r="N32" s="33"/>
      <c r="O32" s="87"/>
      <c r="P32" s="73"/>
      <c r="Q32" s="40"/>
      <c r="R32" s="20"/>
    </row>
    <row r="33" spans="1:18" s="76" customFormat="1" ht="10.5" customHeight="1">
      <c r="A33" s="70"/>
      <c r="B33" s="26"/>
      <c r="C33" s="26"/>
      <c r="D33" s="31"/>
      <c r="E33" s="84"/>
      <c r="F33" s="208"/>
      <c r="G33" s="208"/>
      <c r="H33" s="208"/>
      <c r="I33" s="209"/>
      <c r="J33" s="85">
        <f>UPPER(IF(OR(I33="a",I33="as"),E31,IF(OR(I33="b",I33="bs"),E35,)))</f>
      </c>
      <c r="K33" s="98"/>
      <c r="L33" s="33"/>
      <c r="M33" s="80"/>
      <c r="N33" s="33"/>
      <c r="O33" s="87"/>
      <c r="P33" s="73"/>
      <c r="Q33" s="40"/>
      <c r="R33" s="20"/>
    </row>
    <row r="34" spans="1:18" s="76" customFormat="1" ht="13.5" customHeight="1">
      <c r="A34" s="70">
        <v>8</v>
      </c>
      <c r="B34" s="17">
        <v>5</v>
      </c>
      <c r="C34" s="17">
        <v>52</v>
      </c>
      <c r="D34" s="18">
        <v>5</v>
      </c>
      <c r="E34" s="19" t="str">
        <f>UPPER(IF($D34="","",VLOOKUP($D34,'[9]男雙50'!$A$7:$V$40,2)))</f>
        <v>楊政忠</v>
      </c>
      <c r="F34" s="17"/>
      <c r="G34" s="37"/>
      <c r="H34" s="17" t="str">
        <f>IF($D34="","",VLOOKUP($D34,'[9]男雙50'!$A$7:$V$40,3))</f>
        <v>台中市</v>
      </c>
      <c r="I34" s="99"/>
      <c r="J34" s="33"/>
      <c r="K34" s="80"/>
      <c r="L34" s="88"/>
      <c r="M34" s="83"/>
      <c r="N34" s="33"/>
      <c r="O34" s="87"/>
      <c r="P34" s="73"/>
      <c r="Q34" s="40"/>
      <c r="R34" s="20"/>
    </row>
    <row r="35" spans="1:18" s="76" customFormat="1" ht="13.5" customHeight="1">
      <c r="A35" s="70"/>
      <c r="B35" s="77"/>
      <c r="C35" s="77"/>
      <c r="D35" s="77"/>
      <c r="E35" s="19" t="str">
        <f>UPPER(IF($D34="","",VLOOKUP($D34,'[9]男雙50'!$A$7:$V$40,7)))</f>
        <v>林永興</v>
      </c>
      <c r="F35" s="17"/>
      <c r="G35" s="37"/>
      <c r="H35" s="17" t="str">
        <f>IF($D34="","",VLOOKUP($D34,'[9]男雙50'!$A$7:$V$40,8))</f>
        <v>台中市</v>
      </c>
      <c r="I35" s="78"/>
      <c r="J35" s="33"/>
      <c r="K35" s="80"/>
      <c r="L35" s="89"/>
      <c r="M35" s="90"/>
      <c r="N35" s="33"/>
      <c r="O35" s="87"/>
      <c r="P35" s="73"/>
      <c r="Q35" s="40"/>
      <c r="R35" s="20"/>
    </row>
    <row r="36" spans="1:18" s="76" customFormat="1" ht="10.5" customHeight="1">
      <c r="A36" s="70"/>
      <c r="B36" s="77"/>
      <c r="C36" s="77"/>
      <c r="D36" s="91"/>
      <c r="E36" s="81"/>
      <c r="F36" s="33"/>
      <c r="G36" s="32"/>
      <c r="H36" s="92"/>
      <c r="I36" s="93"/>
      <c r="J36" s="73"/>
      <c r="K36" s="74"/>
      <c r="L36" s="33"/>
      <c r="M36" s="80"/>
      <c r="N36" s="80"/>
      <c r="O36" s="101"/>
      <c r="P36" s="82">
        <f>UPPER(IF(OR(O37="a",O37="as"),N20,IF(OR(O37="b",O37="bs"),N52,)))</f>
      </c>
      <c r="Q36" s="104"/>
      <c r="R36" s="20"/>
    </row>
    <row r="37" spans="1:18" s="76" customFormat="1" ht="10.5" customHeight="1">
      <c r="A37" s="70"/>
      <c r="B37" s="26"/>
      <c r="C37" s="26"/>
      <c r="D37" s="31"/>
      <c r="E37" s="84"/>
      <c r="F37" s="73"/>
      <c r="G37" s="94"/>
      <c r="H37" s="95"/>
      <c r="I37" s="96"/>
      <c r="J37" s="73"/>
      <c r="K37" s="74"/>
      <c r="L37" s="33"/>
      <c r="M37" s="80"/>
      <c r="N37" s="208" t="s">
        <v>260</v>
      </c>
      <c r="O37" s="209"/>
      <c r="P37" s="85">
        <f>UPPER(IF(OR(O37="a",O37="as"),N21,IF(OR(O37="b",O37="bs"),N53,)))</f>
      </c>
      <c r="Q37" s="105"/>
      <c r="R37" s="20"/>
    </row>
    <row r="38" spans="1:18" s="76" customFormat="1" ht="13.5" customHeight="1">
      <c r="A38" s="70">
        <v>9</v>
      </c>
      <c r="B38" s="17">
        <v>4</v>
      </c>
      <c r="C38" s="17">
        <v>32</v>
      </c>
      <c r="D38" s="18">
        <v>4</v>
      </c>
      <c r="E38" s="19" t="str">
        <f>UPPER(IF($D38="","",VLOOKUP($D38,'[9]男雙50'!$A$7:$V$40,2)))</f>
        <v>吳煒堯</v>
      </c>
      <c r="F38" s="17"/>
      <c r="G38" s="37"/>
      <c r="H38" s="17" t="str">
        <f>IF($D38="","",VLOOKUP($D38,'[9]男雙50'!$A$7:$V$40,3))</f>
        <v>台中市</v>
      </c>
      <c r="I38" s="72"/>
      <c r="J38" s="73"/>
      <c r="K38" s="74"/>
      <c r="L38" s="73"/>
      <c r="M38" s="74"/>
      <c r="N38" s="208"/>
      <c r="O38" s="209"/>
      <c r="P38" s="88"/>
      <c r="Q38" s="40"/>
      <c r="R38" s="20"/>
    </row>
    <row r="39" spans="1:18" s="76" customFormat="1" ht="13.5" customHeight="1">
      <c r="A39" s="70"/>
      <c r="B39" s="77"/>
      <c r="C39" s="77"/>
      <c r="D39" s="77"/>
      <c r="E39" s="19" t="str">
        <f>UPPER(IF($D38="","",VLOOKUP($D38,'[9]男雙50'!$A$7:$V$40,7)))</f>
        <v>劉昌仕</v>
      </c>
      <c r="F39" s="17"/>
      <c r="G39" s="37"/>
      <c r="H39" s="17" t="str">
        <f>IF($D38="","",VLOOKUP($D38,'[9]男雙50'!$A$7:$V$40,8))</f>
        <v>台中市</v>
      </c>
      <c r="I39" s="78"/>
      <c r="J39" s="79">
        <f>IF(I39="a",E38,IF(I39="b",E40,""))</f>
      </c>
      <c r="K39" s="80"/>
      <c r="L39" s="73"/>
      <c r="M39" s="74"/>
      <c r="N39" s="73"/>
      <c r="O39" s="87"/>
      <c r="P39" s="89"/>
      <c r="Q39" s="106"/>
      <c r="R39" s="20"/>
    </row>
    <row r="40" spans="1:18" s="76" customFormat="1" ht="10.5" customHeight="1">
      <c r="A40" s="70"/>
      <c r="B40" s="77"/>
      <c r="C40" s="77"/>
      <c r="D40" s="91"/>
      <c r="E40" s="81"/>
      <c r="F40" s="210" t="s">
        <v>140</v>
      </c>
      <c r="G40" s="210"/>
      <c r="H40" s="210"/>
      <c r="I40" s="211"/>
      <c r="J40" s="82">
        <f>UPPER(IF(OR(I41="a",I41="as"),E38,IF(OR(I41="b",I41="bs"),E42,)))</f>
      </c>
      <c r="K40" s="83"/>
      <c r="L40" s="73"/>
      <c r="M40" s="74"/>
      <c r="N40" s="73"/>
      <c r="O40" s="87"/>
      <c r="P40" s="73"/>
      <c r="Q40" s="40"/>
      <c r="R40" s="20"/>
    </row>
    <row r="41" spans="1:18" s="76" customFormat="1" ht="10.5" customHeight="1">
      <c r="A41" s="70"/>
      <c r="B41" s="26"/>
      <c r="C41" s="26"/>
      <c r="D41" s="31"/>
      <c r="E41" s="84"/>
      <c r="F41" s="208"/>
      <c r="G41" s="208"/>
      <c r="H41" s="208"/>
      <c r="I41" s="209"/>
      <c r="J41" s="85">
        <f>UPPER(IF(OR(I41="a",I41="as"),E39,IF(OR(I41="b",I41="bs"),E43,)))</f>
      </c>
      <c r="K41" s="86"/>
      <c r="L41" s="33"/>
      <c r="M41" s="80"/>
      <c r="N41" s="73"/>
      <c r="O41" s="87"/>
      <c r="P41" s="73"/>
      <c r="Q41" s="40"/>
      <c r="R41" s="20"/>
    </row>
    <row r="42" spans="1:18" s="76" customFormat="1" ht="13.5" customHeight="1">
      <c r="A42" s="70">
        <v>10</v>
      </c>
      <c r="B42" s="17"/>
      <c r="C42" s="17"/>
      <c r="D42" s="18">
        <v>24</v>
      </c>
      <c r="E42" s="19" t="str">
        <f>UPPER(IF($D42="","",VLOOKUP($D42,'[9]男雙50'!$A$7:$V$40,2)))</f>
        <v>鄭建俊</v>
      </c>
      <c r="F42" s="17"/>
      <c r="G42" s="37"/>
      <c r="H42" s="17" t="str">
        <f>IF($D42="","",VLOOKUP($D42,'[9]男雙50'!$A$7:$V$40,3))</f>
        <v>桃園市</v>
      </c>
      <c r="I42" s="99"/>
      <c r="J42" s="33"/>
      <c r="K42" s="87"/>
      <c r="L42" s="88"/>
      <c r="M42" s="83"/>
      <c r="N42" s="73"/>
      <c r="O42" s="87"/>
      <c r="P42" s="73"/>
      <c r="Q42" s="40"/>
      <c r="R42" s="20"/>
    </row>
    <row r="43" spans="1:18" s="76" customFormat="1" ht="13.5" customHeight="1">
      <c r="A43" s="70"/>
      <c r="B43" s="77"/>
      <c r="C43" s="77"/>
      <c r="D43" s="77"/>
      <c r="E43" s="19" t="str">
        <f>UPPER(IF($D42="","",VLOOKUP($D42,'[9]男雙50'!$A$7:$V$40,7)))</f>
        <v>周克中</v>
      </c>
      <c r="F43" s="17"/>
      <c r="G43" s="37"/>
      <c r="H43" s="17" t="str">
        <f>IF($D42="","",VLOOKUP($D42,'[9]男雙50'!$A$7:$V$40,8))</f>
        <v>桃園市</v>
      </c>
      <c r="I43" s="78"/>
      <c r="J43" s="33"/>
      <c r="K43" s="87"/>
      <c r="L43" s="89"/>
      <c r="M43" s="90"/>
      <c r="N43" s="73"/>
      <c r="O43" s="87"/>
      <c r="P43" s="73"/>
      <c r="Q43" s="40"/>
      <c r="R43" s="20"/>
    </row>
    <row r="44" spans="1:18" s="76" customFormat="1" ht="10.5" customHeight="1">
      <c r="A44" s="70"/>
      <c r="B44" s="77"/>
      <c r="C44" s="77"/>
      <c r="D44" s="91"/>
      <c r="E44" s="81"/>
      <c r="F44" s="33"/>
      <c r="G44" s="32"/>
      <c r="H44" s="92"/>
      <c r="I44" s="93"/>
      <c r="J44" s="208" t="s">
        <v>146</v>
      </c>
      <c r="K44" s="209"/>
      <c r="L44" s="82">
        <f>UPPER(IF(OR(K45="a",K45="as"),J40,IF(OR(K45="b",K45="bs"),J48,)))</f>
      </c>
      <c r="M44" s="80"/>
      <c r="N44" s="73"/>
      <c r="O44" s="87"/>
      <c r="P44" s="73"/>
      <c r="Q44" s="40"/>
      <c r="R44" s="20"/>
    </row>
    <row r="45" spans="1:18" s="76" customFormat="1" ht="10.5" customHeight="1">
      <c r="A45" s="70"/>
      <c r="B45" s="26"/>
      <c r="C45" s="26"/>
      <c r="D45" s="31"/>
      <c r="E45" s="84"/>
      <c r="F45" s="73"/>
      <c r="G45" s="94"/>
      <c r="H45" s="95"/>
      <c r="I45" s="96"/>
      <c r="J45" s="208"/>
      <c r="K45" s="209"/>
      <c r="L45" s="85">
        <f>UPPER(IF(OR(K45="a",K45="as"),J41,IF(OR(K45="b",K45="bs"),J49,)))</f>
      </c>
      <c r="M45" s="86"/>
      <c r="N45" s="33"/>
      <c r="O45" s="87"/>
      <c r="P45" s="73"/>
      <c r="Q45" s="40"/>
      <c r="R45" s="20"/>
    </row>
    <row r="46" spans="1:18" s="76" customFormat="1" ht="13.5" customHeight="1">
      <c r="A46" s="70">
        <v>11</v>
      </c>
      <c r="B46" s="17"/>
      <c r="C46" s="17"/>
      <c r="D46" s="18">
        <v>23</v>
      </c>
      <c r="E46" s="19" t="str">
        <f>UPPER(IF($D46="","",VLOOKUP($D46,'[9]男雙50'!$A$7:$V$40,2)))</f>
        <v>傅子平</v>
      </c>
      <c r="F46" s="17"/>
      <c r="G46" s="37"/>
      <c r="H46" s="17" t="str">
        <f>IF($D46="","",VLOOKUP($D46,'[9]男雙50'!$A$7:$V$40,3))</f>
        <v>彰化縣</v>
      </c>
      <c r="I46" s="72"/>
      <c r="J46" s="208"/>
      <c r="K46" s="209"/>
      <c r="L46" s="73"/>
      <c r="M46" s="87"/>
      <c r="N46" s="88"/>
      <c r="O46" s="87"/>
      <c r="P46" s="73"/>
      <c r="Q46" s="40"/>
      <c r="R46" s="20"/>
    </row>
    <row r="47" spans="1:18" s="76" customFormat="1" ht="13.5" customHeight="1">
      <c r="A47" s="70"/>
      <c r="B47" s="77"/>
      <c r="C47" s="77"/>
      <c r="D47" s="77"/>
      <c r="E47" s="19" t="str">
        <f>UPPER(IF($D46="","",VLOOKUP($D46,'[9]男雙50'!$A$7:$V$40,7)))</f>
        <v>許展堂</v>
      </c>
      <c r="F47" s="17"/>
      <c r="G47" s="37"/>
      <c r="H47" s="17" t="str">
        <f>IF($D46="","",VLOOKUP($D46,'[9]男雙50'!$A$7:$V$40,8))</f>
        <v>彰化縣</v>
      </c>
      <c r="I47" s="78"/>
      <c r="J47" s="79">
        <f>IF(I47="a",E46,IF(I47="b",E48,""))</f>
      </c>
      <c r="K47" s="87"/>
      <c r="L47" s="73"/>
      <c r="M47" s="87"/>
      <c r="N47" s="33"/>
      <c r="O47" s="87"/>
      <c r="P47" s="73"/>
      <c r="Q47" s="40"/>
      <c r="R47" s="20"/>
    </row>
    <row r="48" spans="1:18" s="76" customFormat="1" ht="10.5" customHeight="1">
      <c r="A48" s="70"/>
      <c r="B48" s="77"/>
      <c r="C48" s="77"/>
      <c r="D48" s="77"/>
      <c r="E48" s="81"/>
      <c r="F48" s="210" t="s">
        <v>141</v>
      </c>
      <c r="G48" s="210"/>
      <c r="H48" s="210"/>
      <c r="I48" s="211"/>
      <c r="J48" s="82">
        <f>UPPER(IF(OR(I49="a",I49="as"),E46,IF(OR(I49="b",I49="bs"),E50,)))</f>
      </c>
      <c r="K48" s="97"/>
      <c r="L48" s="73"/>
      <c r="M48" s="87"/>
      <c r="N48" s="33"/>
      <c r="O48" s="87"/>
      <c r="P48" s="73"/>
      <c r="Q48" s="40"/>
      <c r="R48" s="20"/>
    </row>
    <row r="49" spans="1:18" s="76" customFormat="1" ht="10.5" customHeight="1">
      <c r="A49" s="70"/>
      <c r="B49" s="26"/>
      <c r="C49" s="26"/>
      <c r="D49" s="26"/>
      <c r="E49" s="84"/>
      <c r="F49" s="208"/>
      <c r="G49" s="208"/>
      <c r="H49" s="208"/>
      <c r="I49" s="209"/>
      <c r="J49" s="85">
        <f>UPPER(IF(OR(I49="a",I49="as"),E47,IF(OR(I49="b",I49="bs"),E51,)))</f>
      </c>
      <c r="K49" s="98"/>
      <c r="L49" s="33"/>
      <c r="M49" s="87"/>
      <c r="N49" s="33"/>
      <c r="O49" s="87"/>
      <c r="P49" s="73"/>
      <c r="Q49" s="40"/>
      <c r="R49" s="20"/>
    </row>
    <row r="50" spans="1:18" s="76" customFormat="1" ht="13.5" customHeight="1">
      <c r="A50" s="70">
        <v>12</v>
      </c>
      <c r="B50" s="17"/>
      <c r="C50" s="17"/>
      <c r="D50" s="18">
        <v>19</v>
      </c>
      <c r="E50" s="19" t="str">
        <f>UPPER(IF($D50="","",VLOOKUP($D50,'[9]男雙50'!$A$7:$V$40,2)))</f>
        <v>林榮基</v>
      </c>
      <c r="F50" s="17"/>
      <c r="G50" s="37"/>
      <c r="H50" s="17" t="str">
        <f>IF($D50="","",VLOOKUP($D50,'[9]男雙50'!$A$7:$V$40,3))</f>
        <v>台中市</v>
      </c>
      <c r="I50" s="99"/>
      <c r="J50" s="33"/>
      <c r="K50" s="80"/>
      <c r="L50" s="88"/>
      <c r="M50" s="97"/>
      <c r="N50" s="33"/>
      <c r="O50" s="87"/>
      <c r="P50" s="73"/>
      <c r="Q50" s="40"/>
      <c r="R50" s="20"/>
    </row>
    <row r="51" spans="1:18" s="76" customFormat="1" ht="13.5" customHeight="1">
      <c r="A51" s="70"/>
      <c r="B51" s="77"/>
      <c r="C51" s="77"/>
      <c r="D51" s="77"/>
      <c r="E51" s="19" t="str">
        <f>UPPER(IF($D50="","",VLOOKUP($D50,'[9]男雙50'!$A$7:$V$40,7)))</f>
        <v>劉良景</v>
      </c>
      <c r="F51" s="17"/>
      <c r="G51" s="37"/>
      <c r="H51" s="17" t="str">
        <f>IF($D50="","",VLOOKUP($D50,'[9]男雙50'!$A$7:$V$40,8))</f>
        <v>台中市</v>
      </c>
      <c r="I51" s="78"/>
      <c r="J51" s="33"/>
      <c r="K51" s="80"/>
      <c r="L51" s="89"/>
      <c r="M51" s="100"/>
      <c r="N51" s="33"/>
      <c r="O51" s="87"/>
      <c r="P51" s="73"/>
      <c r="Q51" s="40"/>
      <c r="R51" s="20"/>
    </row>
    <row r="52" spans="1:18" s="76" customFormat="1" ht="10.5" customHeight="1">
      <c r="A52" s="70"/>
      <c r="B52" s="77"/>
      <c r="C52" s="77"/>
      <c r="D52" s="77"/>
      <c r="E52" s="81"/>
      <c r="F52" s="33"/>
      <c r="G52" s="32"/>
      <c r="H52" s="92"/>
      <c r="I52" s="93"/>
      <c r="J52" s="73"/>
      <c r="K52" s="74"/>
      <c r="L52" s="33"/>
      <c r="M52" s="101"/>
      <c r="N52" s="82">
        <f>UPPER(IF(OR(M53="a",M53="as"),L44,IF(OR(M53="b",M53="bs"),L60,)))</f>
      </c>
      <c r="O52" s="87"/>
      <c r="P52" s="73"/>
      <c r="Q52" s="40"/>
      <c r="R52" s="20"/>
    </row>
    <row r="53" spans="1:18" s="76" customFormat="1" ht="10.5" customHeight="1">
      <c r="A53" s="70"/>
      <c r="B53" s="26"/>
      <c r="C53" s="26"/>
      <c r="D53" s="26"/>
      <c r="E53" s="84"/>
      <c r="F53" s="73"/>
      <c r="G53" s="94"/>
      <c r="H53" s="95"/>
      <c r="I53" s="96"/>
      <c r="J53" s="73"/>
      <c r="K53" s="74"/>
      <c r="L53" s="208" t="s">
        <v>149</v>
      </c>
      <c r="M53" s="209"/>
      <c r="N53" s="85">
        <f>UPPER(IF(OR(M53="a",M53="as"),L45,IF(OR(M53="b",M53="bs"),L61,)))</f>
      </c>
      <c r="O53" s="98"/>
      <c r="P53" s="33"/>
      <c r="Q53" s="40"/>
      <c r="R53" s="20"/>
    </row>
    <row r="54" spans="1:18" s="76" customFormat="1" ht="13.5" customHeight="1">
      <c r="A54" s="70">
        <v>13</v>
      </c>
      <c r="B54" s="17"/>
      <c r="C54" s="17"/>
      <c r="D54" s="18">
        <v>22</v>
      </c>
      <c r="E54" s="19" t="str">
        <f>UPPER(IF($D54="","",VLOOKUP($D54,'[9]男雙50'!$A$7:$V$40,2)))</f>
        <v>劉勇俊</v>
      </c>
      <c r="F54" s="17"/>
      <c r="G54" s="37"/>
      <c r="H54" s="17" t="str">
        <f>IF($D54="","",VLOOKUP($D54,'[9]男雙50'!$A$7:$V$40,3))</f>
        <v>台中市</v>
      </c>
      <c r="I54" s="72"/>
      <c r="J54" s="73"/>
      <c r="K54" s="74"/>
      <c r="L54" s="208"/>
      <c r="M54" s="209"/>
      <c r="N54" s="73"/>
      <c r="O54" s="102"/>
      <c r="P54" s="73"/>
      <c r="Q54" s="21"/>
      <c r="R54" s="20"/>
    </row>
    <row r="55" spans="1:18" s="76" customFormat="1" ht="13.5" customHeight="1">
      <c r="A55" s="70"/>
      <c r="B55" s="77"/>
      <c r="C55" s="77"/>
      <c r="D55" s="77"/>
      <c r="E55" s="19" t="str">
        <f>UPPER(IF($D54="","",VLOOKUP($D54,'[9]男雙50'!$A$7:$V$40,7)))</f>
        <v>鄭振遠</v>
      </c>
      <c r="F55" s="17"/>
      <c r="G55" s="37"/>
      <c r="H55" s="17" t="str">
        <f>IF($D54="","",VLOOKUP($D54,'[9]男雙50'!$A$7:$V$40,8))</f>
        <v>台中市</v>
      </c>
      <c r="I55" s="78"/>
      <c r="J55" s="79">
        <f>IF(I55="a",E54,IF(I55="b",E56,""))</f>
      </c>
      <c r="K55" s="80"/>
      <c r="L55" s="73"/>
      <c r="M55" s="87"/>
      <c r="N55" s="73"/>
      <c r="O55" s="80"/>
      <c r="P55" s="73"/>
      <c r="Q55" s="21"/>
      <c r="R55" s="20"/>
    </row>
    <row r="56" spans="1:18" s="76" customFormat="1" ht="10.5" customHeight="1">
      <c r="A56" s="70"/>
      <c r="B56" s="77"/>
      <c r="C56" s="77"/>
      <c r="D56" s="91"/>
      <c r="E56" s="81"/>
      <c r="F56" s="210" t="s">
        <v>142</v>
      </c>
      <c r="G56" s="210"/>
      <c r="H56" s="210"/>
      <c r="I56" s="211"/>
      <c r="J56" s="82">
        <f>UPPER(IF(OR(I57="a",I57="as"),E54,IF(OR(I57="b",I57="bs"),E58,)))</f>
      </c>
      <c r="K56" s="83"/>
      <c r="L56" s="73"/>
      <c r="M56" s="87"/>
      <c r="N56" s="73"/>
      <c r="O56" s="80"/>
      <c r="P56" s="73"/>
      <c r="Q56" s="21"/>
      <c r="R56" s="20"/>
    </row>
    <row r="57" spans="1:18" s="76" customFormat="1" ht="10.5" customHeight="1">
      <c r="A57" s="70"/>
      <c r="B57" s="26"/>
      <c r="C57" s="26"/>
      <c r="D57" s="31"/>
      <c r="E57" s="84"/>
      <c r="F57" s="208"/>
      <c r="G57" s="208"/>
      <c r="H57" s="208"/>
      <c r="I57" s="209"/>
      <c r="J57" s="85">
        <f>UPPER(IF(OR(I57="a",I57="as"),E55,IF(OR(I57="b",I57="bs"),E59,)))</f>
      </c>
      <c r="K57" s="86"/>
      <c r="L57" s="33"/>
      <c r="M57" s="87"/>
      <c r="N57" s="73"/>
      <c r="O57" s="80"/>
      <c r="P57" s="73"/>
      <c r="Q57" s="21"/>
      <c r="R57" s="20"/>
    </row>
    <row r="58" spans="1:18" s="76" customFormat="1" ht="13.5" customHeight="1">
      <c r="A58" s="70">
        <v>14</v>
      </c>
      <c r="B58" s="17"/>
      <c r="C58" s="103">
        <v>1016</v>
      </c>
      <c r="D58" s="18">
        <v>11</v>
      </c>
      <c r="E58" s="19" t="str">
        <f>UPPER(IF($D58="","",VLOOKUP($D58,'[9]男雙50'!$A$7:$V$40,2)))</f>
        <v>謝任崑</v>
      </c>
      <c r="F58" s="17"/>
      <c r="G58" s="37"/>
      <c r="H58" s="17" t="str">
        <f>IF($D58="","",VLOOKUP($D58,'[9]男雙50'!$A$7:$V$40,3))</f>
        <v>桃園市</v>
      </c>
      <c r="I58" s="99"/>
      <c r="J58" s="33"/>
      <c r="K58" s="87"/>
      <c r="L58" s="88"/>
      <c r="M58" s="97"/>
      <c r="N58" s="73"/>
      <c r="O58" s="80"/>
      <c r="P58" s="73"/>
      <c r="Q58" s="21"/>
      <c r="R58" s="20"/>
    </row>
    <row r="59" spans="1:18" s="76" customFormat="1" ht="13.5" customHeight="1">
      <c r="A59" s="70"/>
      <c r="B59" s="77"/>
      <c r="C59" s="77"/>
      <c r="D59" s="77"/>
      <c r="E59" s="19" t="str">
        <f>UPPER(IF($D58="","",VLOOKUP($D58,'[9]男雙50'!$A$7:$V$40,7)))</f>
        <v>楊銘財</v>
      </c>
      <c r="F59" s="17"/>
      <c r="G59" s="37"/>
      <c r="H59" s="17" t="str">
        <f>IF($D58="","",VLOOKUP($D58,'[9]男雙50'!$A$7:$V$40,8))</f>
        <v>桃園市</v>
      </c>
      <c r="I59" s="78"/>
      <c r="J59" s="33"/>
      <c r="K59" s="87"/>
      <c r="L59" s="89"/>
      <c r="M59" s="100"/>
      <c r="N59" s="73"/>
      <c r="O59" s="80"/>
      <c r="P59" s="73"/>
      <c r="Q59" s="21"/>
      <c r="R59" s="20"/>
    </row>
    <row r="60" spans="1:18" s="76" customFormat="1" ht="10.5" customHeight="1">
      <c r="A60" s="70"/>
      <c r="B60" s="77"/>
      <c r="C60" s="77"/>
      <c r="D60" s="91"/>
      <c r="E60" s="81"/>
      <c r="F60" s="33"/>
      <c r="G60" s="32"/>
      <c r="H60" s="92"/>
      <c r="I60" s="93"/>
      <c r="J60" s="208" t="s">
        <v>147</v>
      </c>
      <c r="K60" s="209"/>
      <c r="L60" s="82">
        <f>UPPER(IF(OR(K61="a",K61="as"),J56,IF(OR(K61="b",K61="bs"),J64,)))</f>
      </c>
      <c r="M60" s="87"/>
      <c r="N60" s="73"/>
      <c r="O60" s="80"/>
      <c r="P60" s="73"/>
      <c r="Q60" s="21"/>
      <c r="R60" s="20"/>
    </row>
    <row r="61" spans="1:18" s="76" customFormat="1" ht="10.5" customHeight="1">
      <c r="A61" s="70"/>
      <c r="B61" s="26"/>
      <c r="C61" s="26"/>
      <c r="D61" s="31"/>
      <c r="E61" s="84"/>
      <c r="F61" s="73"/>
      <c r="G61" s="94"/>
      <c r="H61" s="95"/>
      <c r="I61" s="96"/>
      <c r="J61" s="208"/>
      <c r="K61" s="209"/>
      <c r="L61" s="85">
        <f>UPPER(IF(OR(K61="a",K61="as"),J57,IF(OR(K61="b",K61="bs"),J65,)))</f>
      </c>
      <c r="M61" s="98"/>
      <c r="N61" s="107"/>
      <c r="O61" s="108"/>
      <c r="P61" s="109"/>
      <c r="Q61" s="110"/>
      <c r="R61" s="111"/>
    </row>
    <row r="62" spans="1:18" s="76" customFormat="1" ht="13.5" customHeight="1">
      <c r="A62" s="70">
        <v>15</v>
      </c>
      <c r="B62" s="17"/>
      <c r="C62" s="17"/>
      <c r="D62" s="18">
        <v>29</v>
      </c>
      <c r="E62" s="19" t="str">
        <f>UPPER(IF($D62="","",VLOOKUP($D62,'[9]男雙50'!$A$7:$V$40,2)))</f>
        <v>劉有原</v>
      </c>
      <c r="F62" s="17"/>
      <c r="G62" s="37"/>
      <c r="H62" s="17" t="str">
        <f>IF($D62="","",VLOOKUP($D62,'[9]男雙50'!$A$7:$V$40,3))</f>
        <v>台中市</v>
      </c>
      <c r="I62" s="72"/>
      <c r="J62" s="208"/>
      <c r="K62" s="209"/>
      <c r="L62" s="73"/>
      <c r="M62" s="102"/>
      <c r="N62" s="112"/>
      <c r="O62" s="108"/>
      <c r="P62" s="113"/>
      <c r="Q62" s="110"/>
      <c r="R62" s="111"/>
    </row>
    <row r="63" spans="1:18" s="76" customFormat="1" ht="13.5" customHeight="1">
      <c r="A63" s="70"/>
      <c r="B63" s="77"/>
      <c r="C63" s="77"/>
      <c r="D63" s="77"/>
      <c r="E63" s="19" t="str">
        <f>UPPER(IF($D62="","",VLOOKUP($D62,'[9]男雙50'!$A$7:$V$40,7)))</f>
        <v>劉佳瑞</v>
      </c>
      <c r="F63" s="17"/>
      <c r="G63" s="37"/>
      <c r="H63" s="17" t="str">
        <f>IF($D62="","",VLOOKUP($D62,'[9]男雙50'!$A$7:$V$40,8))</f>
        <v>台中市</v>
      </c>
      <c r="I63" s="78"/>
      <c r="J63" s="79">
        <f>IF(I63="a",E62,IF(I63="b",E64,""))</f>
      </c>
      <c r="K63" s="87"/>
      <c r="L63" s="73"/>
      <c r="M63" s="80"/>
      <c r="N63" s="114"/>
      <c r="O63" s="115"/>
      <c r="P63" s="109"/>
      <c r="Q63" s="110"/>
      <c r="R63" s="111"/>
    </row>
    <row r="64" spans="1:18" s="76" customFormat="1" ht="10.5" customHeight="1">
      <c r="A64" s="70"/>
      <c r="B64" s="77"/>
      <c r="C64" s="77"/>
      <c r="D64" s="77"/>
      <c r="E64" s="81"/>
      <c r="F64" s="210" t="s">
        <v>143</v>
      </c>
      <c r="G64" s="210"/>
      <c r="H64" s="210"/>
      <c r="I64" s="211"/>
      <c r="J64" s="82">
        <f>UPPER(IF(OR(I65="a",I65="as"),E62,IF(OR(I65="b",I65="bs"),E66,)))</f>
      </c>
      <c r="K64" s="97"/>
      <c r="L64" s="73"/>
      <c r="M64" s="80"/>
      <c r="N64" s="114"/>
      <c r="O64" s="116"/>
      <c r="P64" s="107"/>
      <c r="Q64" s="108"/>
      <c r="R64" s="111"/>
    </row>
    <row r="65" spans="1:18" s="76" customFormat="1" ht="10.5" customHeight="1">
      <c r="A65" s="70"/>
      <c r="B65" s="26"/>
      <c r="C65" s="26"/>
      <c r="D65" s="26"/>
      <c r="E65" s="84"/>
      <c r="F65" s="208"/>
      <c r="G65" s="208"/>
      <c r="H65" s="208"/>
      <c r="I65" s="209"/>
      <c r="J65" s="85">
        <f>UPPER(IF(OR(I65="a",I65="as"),E63,IF(OR(I65="b",I65="bs"),E67,)))</f>
      </c>
      <c r="K65" s="98"/>
      <c r="L65" s="33"/>
      <c r="M65" s="80"/>
      <c r="N65" s="108"/>
      <c r="O65" s="117"/>
      <c r="P65" s="114"/>
      <c r="Q65" s="118"/>
      <c r="R65" s="111"/>
    </row>
    <row r="66" spans="1:18" s="76" customFormat="1" ht="13.5" customHeight="1">
      <c r="A66" s="70">
        <v>16</v>
      </c>
      <c r="B66" s="17">
        <v>8</v>
      </c>
      <c r="C66" s="17">
        <v>52</v>
      </c>
      <c r="D66" s="18">
        <v>8</v>
      </c>
      <c r="E66" s="19" t="str">
        <f>UPPER(IF($D66="","",VLOOKUP($D66,'[9]男雙50'!$A$7:$V$40,2)))</f>
        <v>郭繼華</v>
      </c>
      <c r="F66" s="17"/>
      <c r="G66" s="37"/>
      <c r="H66" s="17" t="str">
        <f>IF($D66="","",VLOOKUP($D66,'[9]男雙50'!$A$7:$V$40,3))</f>
        <v>台北市</v>
      </c>
      <c r="I66" s="99"/>
      <c r="J66" s="33"/>
      <c r="K66" s="80"/>
      <c r="L66" s="88"/>
      <c r="M66" s="83"/>
      <c r="N66" s="119"/>
      <c r="O66" s="120"/>
      <c r="P66" s="114"/>
      <c r="Q66" s="118"/>
      <c r="R66" s="111"/>
    </row>
    <row r="67" spans="1:18" s="76" customFormat="1" ht="13.5" customHeight="1">
      <c r="A67" s="70"/>
      <c r="B67" s="77"/>
      <c r="C67" s="77"/>
      <c r="D67" s="77"/>
      <c r="E67" s="19" t="str">
        <f>UPPER(IF($D66="","",VLOOKUP($D66,'[9]男雙50'!$A$7:$V$40,7)))</f>
        <v>江勁憲</v>
      </c>
      <c r="F67" s="17"/>
      <c r="G67" s="37"/>
      <c r="H67" s="17" t="str">
        <f>IF($D66="","",VLOOKUP($D66,'[9]男雙50'!$A$7:$V$40,8))</f>
        <v>台北市</v>
      </c>
      <c r="I67" s="78"/>
      <c r="J67" s="33"/>
      <c r="K67" s="80"/>
      <c r="L67" s="89"/>
      <c r="M67" s="90"/>
      <c r="N67" s="114"/>
      <c r="O67" s="115"/>
      <c r="P67" s="107"/>
      <c r="Q67" s="108"/>
      <c r="R67" s="111"/>
    </row>
    <row r="68" spans="1:17" s="15" customFormat="1" ht="9">
      <c r="A68" s="54"/>
      <c r="B68" s="55" t="s">
        <v>61</v>
      </c>
      <c r="C68" s="56" t="s">
        <v>60</v>
      </c>
      <c r="D68" s="55"/>
      <c r="E68" s="57" t="s">
        <v>59</v>
      </c>
      <c r="F68" s="57"/>
      <c r="G68" s="58"/>
      <c r="H68" s="57" t="s">
        <v>58</v>
      </c>
      <c r="I68" s="59"/>
      <c r="J68" s="56" t="s">
        <v>57</v>
      </c>
      <c r="K68" s="60"/>
      <c r="L68" s="56" t="s">
        <v>56</v>
      </c>
      <c r="M68" s="60"/>
      <c r="N68" s="56" t="s">
        <v>55</v>
      </c>
      <c r="O68" s="60"/>
      <c r="P68" s="56"/>
      <c r="Q68" s="61"/>
    </row>
    <row r="69" spans="1:17" s="15" customFormat="1" ht="3.75" customHeight="1" thickBot="1">
      <c r="A69" s="62"/>
      <c r="B69" s="63"/>
      <c r="C69" s="16"/>
      <c r="D69" s="63"/>
      <c r="E69" s="182"/>
      <c r="F69" s="64"/>
      <c r="G69" s="65"/>
      <c r="H69" s="66"/>
      <c r="I69" s="67"/>
      <c r="J69" s="16"/>
      <c r="K69" s="68"/>
      <c r="L69" s="16"/>
      <c r="M69" s="68"/>
      <c r="N69" s="16"/>
      <c r="O69" s="68"/>
      <c r="P69" s="16"/>
      <c r="Q69" s="69"/>
    </row>
    <row r="70" spans="1:20" s="76" customFormat="1" ht="13.5" customHeight="1">
      <c r="A70" s="70">
        <v>17</v>
      </c>
      <c r="B70" s="17">
        <v>6</v>
      </c>
      <c r="C70" s="17">
        <v>52</v>
      </c>
      <c r="D70" s="18">
        <v>6</v>
      </c>
      <c r="E70" s="19" t="str">
        <f>UPPER(IF($D70="","",VLOOKUP($D70,'[9]男雙50'!$A$7:$V$40,2)))</f>
        <v>何奇鍊</v>
      </c>
      <c r="F70" s="17"/>
      <c r="G70" s="37"/>
      <c r="H70" s="17" t="str">
        <f>IF($D70="","",VLOOKUP($D70,'[9]男雙50'!$A$7:$V$40,3))</f>
        <v>台中市</v>
      </c>
      <c r="I70" s="72"/>
      <c r="J70" s="73"/>
      <c r="K70" s="74"/>
      <c r="L70" s="73"/>
      <c r="M70" s="74"/>
      <c r="N70" s="73"/>
      <c r="O70" s="74"/>
      <c r="P70" s="73"/>
      <c r="Q70" s="75"/>
      <c r="R70" s="20"/>
      <c r="T70" s="25" t="e">
        <f>#REF!</f>
        <v>#REF!</v>
      </c>
    </row>
    <row r="71" spans="1:20" s="76" customFormat="1" ht="13.5" customHeight="1">
      <c r="A71" s="70"/>
      <c r="B71" s="77"/>
      <c r="C71" s="77"/>
      <c r="D71" s="77"/>
      <c r="E71" s="19" t="str">
        <f>UPPER(IF($D70="","",VLOOKUP($D70,'[9]男雙50'!$A$7:$V$40,7)))</f>
        <v>郭權財</v>
      </c>
      <c r="F71" s="17"/>
      <c r="G71" s="37"/>
      <c r="H71" s="17" t="str">
        <f>IF($D70="","",VLOOKUP($D70,'[9]男雙50'!$A$7:$V$40,8))</f>
        <v>台中市</v>
      </c>
      <c r="I71" s="78"/>
      <c r="J71" s="79">
        <f>IF(I71="a",E70,IF(I71="b",E72,""))</f>
      </c>
      <c r="K71" s="80"/>
      <c r="L71" s="73"/>
      <c r="M71" s="74"/>
      <c r="N71" s="73"/>
      <c r="O71" s="74"/>
      <c r="P71" s="73"/>
      <c r="Q71" s="21"/>
      <c r="R71" s="20"/>
      <c r="T71" s="29" t="e">
        <f>#REF!</f>
        <v>#REF!</v>
      </c>
    </row>
    <row r="72" spans="1:20" s="76" customFormat="1" ht="9.75" customHeight="1">
      <c r="A72" s="70"/>
      <c r="B72" s="77"/>
      <c r="C72" s="77"/>
      <c r="D72" s="77"/>
      <c r="E72" s="81"/>
      <c r="F72" s="210" t="s">
        <v>150</v>
      </c>
      <c r="G72" s="210"/>
      <c r="H72" s="210"/>
      <c r="I72" s="211"/>
      <c r="J72" s="82">
        <f>UPPER(IF(OR(I73="a",I73="as"),E70,IF(OR(I73="b",I73="bs"),E74,)))</f>
      </c>
      <c r="K72" s="83"/>
      <c r="L72" s="73"/>
      <c r="M72" s="74"/>
      <c r="N72" s="73"/>
      <c r="O72" s="74"/>
      <c r="P72" s="73"/>
      <c r="Q72" s="21"/>
      <c r="R72" s="20"/>
      <c r="T72" s="29" t="e">
        <f>#REF!</f>
        <v>#REF!</v>
      </c>
    </row>
    <row r="73" spans="1:20" s="76" customFormat="1" ht="9.75" customHeight="1">
      <c r="A73" s="70"/>
      <c r="B73" s="26"/>
      <c r="C73" s="26"/>
      <c r="D73" s="26"/>
      <c r="E73" s="84"/>
      <c r="F73" s="208"/>
      <c r="G73" s="208"/>
      <c r="H73" s="208"/>
      <c r="I73" s="209"/>
      <c r="J73" s="85">
        <f>UPPER(IF(OR(I73="a",I73="as"),E71,IF(OR(I73="b",I73="bs"),E75,)))</f>
      </c>
      <c r="K73" s="86"/>
      <c r="L73" s="33"/>
      <c r="M73" s="80"/>
      <c r="N73" s="73"/>
      <c r="O73" s="74"/>
      <c r="P73" s="73"/>
      <c r="Q73" s="21"/>
      <c r="R73" s="20"/>
      <c r="T73" s="29" t="e">
        <f>#REF!</f>
        <v>#REF!</v>
      </c>
    </row>
    <row r="74" spans="1:20" s="76" customFormat="1" ht="13.5" customHeight="1">
      <c r="A74" s="70">
        <v>18</v>
      </c>
      <c r="B74" s="17">
        <f>IF($D74="","",VLOOKUP($D74,'[9]男雙50'!$A$7:$V$40,20))</f>
      </c>
      <c r="C74" s="17">
        <f>IF($D74="","",VLOOKUP($D74,'[9]男雙50'!$A$7:$V$40,21))</f>
      </c>
      <c r="D74" s="18"/>
      <c r="E74" s="19" t="s">
        <v>75</v>
      </c>
      <c r="F74" s="17"/>
      <c r="G74" s="37"/>
      <c r="H74" s="17" t="s">
        <v>73</v>
      </c>
      <c r="I74" s="99"/>
      <c r="J74" s="33"/>
      <c r="K74" s="87"/>
      <c r="L74" s="88"/>
      <c r="M74" s="83"/>
      <c r="N74" s="73"/>
      <c r="O74" s="74"/>
      <c r="P74" s="73"/>
      <c r="Q74" s="21"/>
      <c r="R74" s="20"/>
      <c r="T74" s="29" t="e">
        <f>#REF!</f>
        <v>#REF!</v>
      </c>
    </row>
    <row r="75" spans="1:20" s="76" customFormat="1" ht="13.5" customHeight="1">
      <c r="A75" s="70"/>
      <c r="B75" s="77"/>
      <c r="C75" s="77"/>
      <c r="D75" s="77"/>
      <c r="E75" s="19" t="s">
        <v>74</v>
      </c>
      <c r="F75" s="17"/>
      <c r="G75" s="37"/>
      <c r="H75" s="17" t="s">
        <v>73</v>
      </c>
      <c r="I75" s="78"/>
      <c r="J75" s="33"/>
      <c r="K75" s="87"/>
      <c r="L75" s="89"/>
      <c r="M75" s="90"/>
      <c r="N75" s="73"/>
      <c r="O75" s="74"/>
      <c r="P75" s="73"/>
      <c r="Q75" s="21"/>
      <c r="R75" s="20"/>
      <c r="T75" s="29" t="e">
        <f>#REF!</f>
        <v>#REF!</v>
      </c>
    </row>
    <row r="76" spans="1:20" s="76" customFormat="1" ht="9.75" customHeight="1">
      <c r="A76" s="70"/>
      <c r="B76" s="77"/>
      <c r="C76" s="77"/>
      <c r="D76" s="91"/>
      <c r="E76" s="81"/>
      <c r="F76" s="33"/>
      <c r="G76" s="32"/>
      <c r="H76" s="92"/>
      <c r="I76" s="93"/>
      <c r="J76" s="73"/>
      <c r="K76" s="101"/>
      <c r="L76" s="82">
        <f>UPPER(IF(OR(K77="a",K77="as"),J72,IF(OR(K77="b",K77="bs"),J80,)))</f>
      </c>
      <c r="M76" s="80"/>
      <c r="N76" s="73"/>
      <c r="O76" s="74"/>
      <c r="P76" s="73"/>
      <c r="Q76" s="21"/>
      <c r="R76" s="20"/>
      <c r="T76" s="29" t="e">
        <f>#REF!</f>
        <v>#REF!</v>
      </c>
    </row>
    <row r="77" spans="1:20" s="76" customFormat="1" ht="9.75" customHeight="1">
      <c r="A77" s="70"/>
      <c r="B77" s="26"/>
      <c r="C77" s="26"/>
      <c r="D77" s="31"/>
      <c r="E77" s="84"/>
      <c r="F77" s="73"/>
      <c r="G77" s="94"/>
      <c r="H77" s="95"/>
      <c r="I77" s="96"/>
      <c r="J77" s="208" t="s">
        <v>159</v>
      </c>
      <c r="K77" s="209"/>
      <c r="L77" s="85">
        <f>UPPER(IF(OR(K77="a",K77="as"),J73,IF(OR(K77="b",K77="bs"),J81,)))</f>
      </c>
      <c r="M77" s="86"/>
      <c r="N77" s="33"/>
      <c r="O77" s="80"/>
      <c r="P77" s="73"/>
      <c r="Q77" s="21"/>
      <c r="R77" s="20"/>
      <c r="T77" s="29" t="e">
        <f>#REF!</f>
        <v>#REF!</v>
      </c>
    </row>
    <row r="78" spans="1:20" s="76" customFormat="1" ht="13.5" customHeight="1">
      <c r="A78" s="70">
        <v>19</v>
      </c>
      <c r="B78" s="17"/>
      <c r="C78" s="103">
        <v>1016</v>
      </c>
      <c r="D78" s="18">
        <v>12</v>
      </c>
      <c r="E78" s="19" t="str">
        <f>UPPER(IF($D78="","",VLOOKUP($D78,'[9]男雙50'!$A$7:$V$40,2)))</f>
        <v>陳進祿</v>
      </c>
      <c r="F78" s="17"/>
      <c r="G78" s="37"/>
      <c r="H78" s="17" t="str">
        <f>IF($D78="","",VLOOKUP($D78,'[9]男雙50'!$A$7:$V$40,3))</f>
        <v>彰化縣</v>
      </c>
      <c r="I78" s="72"/>
      <c r="J78" s="208"/>
      <c r="K78" s="209"/>
      <c r="L78" s="73"/>
      <c r="M78" s="87"/>
      <c r="N78" s="88"/>
      <c r="O78" s="80"/>
      <c r="P78" s="73"/>
      <c r="Q78" s="21"/>
      <c r="R78" s="20"/>
      <c r="T78" s="29" t="e">
        <f>#REF!</f>
        <v>#REF!</v>
      </c>
    </row>
    <row r="79" spans="1:20" s="76" customFormat="1" ht="13.5" customHeight="1" thickBot="1">
      <c r="A79" s="70"/>
      <c r="B79" s="77"/>
      <c r="C79" s="77"/>
      <c r="D79" s="77"/>
      <c r="E79" s="19" t="str">
        <f>UPPER(IF($D78="","",VLOOKUP($D78,'[9]男雙50'!$A$7:$V$40,7)))</f>
        <v>陳秋國</v>
      </c>
      <c r="F79" s="17"/>
      <c r="G79" s="37"/>
      <c r="H79" s="17" t="str">
        <f>IF($D78="","",VLOOKUP($D78,'[9]男雙50'!$A$7:$V$40,8))</f>
        <v>台南市</v>
      </c>
      <c r="I79" s="78"/>
      <c r="J79" s="79">
        <f>IF(I79="a",E78,IF(I79="b",E80,""))</f>
      </c>
      <c r="K79" s="87"/>
      <c r="L79" s="73"/>
      <c r="M79" s="87"/>
      <c r="N79" s="33"/>
      <c r="O79" s="80"/>
      <c r="P79" s="73"/>
      <c r="Q79" s="21"/>
      <c r="R79" s="20"/>
      <c r="T79" s="36" t="e">
        <f>#REF!</f>
        <v>#REF!</v>
      </c>
    </row>
    <row r="80" spans="1:18" s="76" customFormat="1" ht="9.75" customHeight="1">
      <c r="A80" s="70"/>
      <c r="B80" s="77"/>
      <c r="C80" s="77"/>
      <c r="D80" s="91"/>
      <c r="E80" s="81"/>
      <c r="F80" s="210" t="s">
        <v>151</v>
      </c>
      <c r="G80" s="210"/>
      <c r="H80" s="210"/>
      <c r="I80" s="211"/>
      <c r="J80" s="82">
        <f>UPPER(IF(OR(I81="a",I81="as"),E78,IF(OR(I81="b",I81="bs"),E82,)))</f>
      </c>
      <c r="K80" s="97"/>
      <c r="L80" s="73"/>
      <c r="M80" s="87"/>
      <c r="N80" s="33"/>
      <c r="O80" s="80"/>
      <c r="P80" s="73"/>
      <c r="Q80" s="21"/>
      <c r="R80" s="20"/>
    </row>
    <row r="81" spans="1:18" s="76" customFormat="1" ht="9.75" customHeight="1">
      <c r="A81" s="70"/>
      <c r="B81" s="26"/>
      <c r="C81" s="26"/>
      <c r="D81" s="31"/>
      <c r="E81" s="84"/>
      <c r="F81" s="208"/>
      <c r="G81" s="208"/>
      <c r="H81" s="208"/>
      <c r="I81" s="209"/>
      <c r="J81" s="85">
        <f>UPPER(IF(OR(I81="a",I81="as"),E79,IF(OR(I81="b",I81="bs"),E83,)))</f>
      </c>
      <c r="K81" s="98"/>
      <c r="L81" s="33"/>
      <c r="M81" s="87"/>
      <c r="N81" s="33"/>
      <c r="O81" s="80"/>
      <c r="P81" s="73"/>
      <c r="Q81" s="21"/>
      <c r="R81" s="20"/>
    </row>
    <row r="82" spans="1:18" s="76" customFormat="1" ht="13.5" customHeight="1">
      <c r="A82" s="70">
        <v>20</v>
      </c>
      <c r="B82" s="17"/>
      <c r="C82" s="17"/>
      <c r="D82" s="18">
        <v>26</v>
      </c>
      <c r="E82" s="19" t="str">
        <f>UPPER(IF($D82="","",VLOOKUP($D82,'[9]男雙50'!$A$7:$V$40,2)))</f>
        <v>曾祥賢</v>
      </c>
      <c r="F82" s="17"/>
      <c r="G82" s="37"/>
      <c r="H82" s="17" t="str">
        <f>IF($D82="","",VLOOKUP($D82,'[9]男雙50'!$A$7:$V$40,3))</f>
        <v>台中市</v>
      </c>
      <c r="I82" s="99"/>
      <c r="J82" s="33"/>
      <c r="K82" s="80"/>
      <c r="L82" s="88"/>
      <c r="M82" s="97"/>
      <c r="N82" s="33"/>
      <c r="O82" s="80"/>
      <c r="P82" s="73"/>
      <c r="Q82" s="21"/>
      <c r="R82" s="20"/>
    </row>
    <row r="83" spans="1:18" s="76" customFormat="1" ht="13.5" customHeight="1">
      <c r="A83" s="70"/>
      <c r="B83" s="77"/>
      <c r="C83" s="77"/>
      <c r="D83" s="77"/>
      <c r="E83" s="19" t="str">
        <f>UPPER(IF($D82="","",VLOOKUP($D82,'[9]男雙50'!$A$7:$V$40,7)))</f>
        <v>王德忠</v>
      </c>
      <c r="F83" s="17"/>
      <c r="G83" s="37"/>
      <c r="H83" s="17" t="str">
        <f>IF($D82="","",VLOOKUP($D82,'[9]男雙50'!$A$7:$V$40,8))</f>
        <v>台中市</v>
      </c>
      <c r="I83" s="78"/>
      <c r="J83" s="33"/>
      <c r="K83" s="80"/>
      <c r="L83" s="89"/>
      <c r="M83" s="100"/>
      <c r="N83" s="33"/>
      <c r="O83" s="80"/>
      <c r="P83" s="73"/>
      <c r="Q83" s="21"/>
      <c r="R83" s="20"/>
    </row>
    <row r="84" spans="1:18" s="76" customFormat="1" ht="9.75" customHeight="1">
      <c r="A84" s="70"/>
      <c r="B84" s="77"/>
      <c r="C84" s="77"/>
      <c r="D84" s="77"/>
      <c r="E84" s="81"/>
      <c r="F84" s="33"/>
      <c r="G84" s="32"/>
      <c r="H84" s="92"/>
      <c r="I84" s="93"/>
      <c r="J84" s="73"/>
      <c r="K84" s="74"/>
      <c r="L84" s="33"/>
      <c r="M84" s="101"/>
      <c r="N84" s="82">
        <f>UPPER(IF(OR(M85="a",M85="as"),L76,IF(OR(M85="b",M85="bs"),L96,)))</f>
      </c>
      <c r="O84" s="80"/>
      <c r="P84" s="73"/>
      <c r="Q84" s="21"/>
      <c r="R84" s="20"/>
    </row>
    <row r="85" spans="1:18" s="76" customFormat="1" ht="9.75" customHeight="1">
      <c r="A85" s="70"/>
      <c r="B85" s="26"/>
      <c r="C85" s="26"/>
      <c r="D85" s="26"/>
      <c r="E85" s="84"/>
      <c r="F85" s="73"/>
      <c r="G85" s="94"/>
      <c r="H85" s="95"/>
      <c r="I85" s="96"/>
      <c r="J85" s="73"/>
      <c r="K85" s="74"/>
      <c r="L85" s="208" t="s">
        <v>163</v>
      </c>
      <c r="M85" s="209"/>
      <c r="N85" s="164">
        <f>UPPER(IF(OR(M85="a",M85="as"),L77,IF(OR(M85="b",M85="bs"),L97,)))</f>
      </c>
      <c r="O85" s="90"/>
      <c r="P85" s="33"/>
      <c r="Q85" s="40"/>
      <c r="R85" s="20"/>
    </row>
    <row r="86" spans="1:18" s="76" customFormat="1" ht="13.5" customHeight="1">
      <c r="A86" s="70">
        <v>21</v>
      </c>
      <c r="B86" s="17"/>
      <c r="C86" s="17"/>
      <c r="D86" s="18">
        <v>18</v>
      </c>
      <c r="E86" s="19" t="str">
        <f>UPPER(IF($D86="","",VLOOKUP($D86,'[9]男雙50'!$A$7:$V$40,2)))</f>
        <v>龔飛彪</v>
      </c>
      <c r="F86" s="17"/>
      <c r="G86" s="37"/>
      <c r="H86" s="17" t="str">
        <f>IF($D86="","",VLOOKUP($D86,'[9]男雙50'!$A$7:$V$40,3))</f>
        <v>高雄市</v>
      </c>
      <c r="I86" s="72"/>
      <c r="J86" s="73"/>
      <c r="K86" s="74"/>
      <c r="L86" s="208"/>
      <c r="M86" s="209"/>
      <c r="N86" s="191"/>
      <c r="O86" s="186"/>
      <c r="P86" s="73"/>
      <c r="Q86" s="40"/>
      <c r="R86" s="20"/>
    </row>
    <row r="87" spans="1:18" s="76" customFormat="1" ht="13.5" customHeight="1">
      <c r="A87" s="70"/>
      <c r="B87" s="77"/>
      <c r="C87" s="77"/>
      <c r="D87" s="77"/>
      <c r="E87" s="19" t="str">
        <f>UPPER(IF($D86="","",VLOOKUP($D86,'[9]男雙50'!$A$7:$V$40,7)))</f>
        <v>龔飛熊</v>
      </c>
      <c r="F87" s="17"/>
      <c r="G87" s="37"/>
      <c r="H87" s="17" t="str">
        <f>IF($D86="","",VLOOKUP($D86,'[9]男雙50'!$A$7:$V$40,8))</f>
        <v>高雄市</v>
      </c>
      <c r="I87" s="78"/>
      <c r="J87" s="79">
        <f>IF(I87="a",E86,IF(I87="b",E92,""))</f>
      </c>
      <c r="K87" s="80"/>
      <c r="L87" s="208"/>
      <c r="M87" s="209"/>
      <c r="N87" s="199"/>
      <c r="O87" s="200"/>
      <c r="P87" s="73"/>
      <c r="Q87" s="40"/>
      <c r="R87" s="20"/>
    </row>
    <row r="88" spans="1:18" s="76" customFormat="1" ht="9.75" customHeight="1">
      <c r="A88" s="70"/>
      <c r="B88" s="77"/>
      <c r="C88" s="77"/>
      <c r="D88" s="77"/>
      <c r="E88" s="81"/>
      <c r="F88" s="210" t="s">
        <v>152</v>
      </c>
      <c r="G88" s="210"/>
      <c r="H88" s="210"/>
      <c r="I88" s="211"/>
      <c r="J88" s="79"/>
      <c r="K88" s="80"/>
      <c r="L88" s="208"/>
      <c r="M88" s="209"/>
      <c r="N88" s="73"/>
      <c r="O88" s="87"/>
      <c r="P88" s="73"/>
      <c r="Q88" s="40"/>
      <c r="R88" s="20"/>
    </row>
    <row r="89" spans="1:18" s="76" customFormat="1" ht="9.75" customHeight="1">
      <c r="A89" s="70"/>
      <c r="B89" s="77"/>
      <c r="C89" s="77"/>
      <c r="D89" s="77"/>
      <c r="E89" s="81"/>
      <c r="F89" s="208"/>
      <c r="G89" s="208"/>
      <c r="H89" s="208"/>
      <c r="I89" s="209"/>
      <c r="J89" s="79"/>
      <c r="K89" s="80"/>
      <c r="L89" s="73"/>
      <c r="M89" s="87"/>
      <c r="N89" s="73"/>
      <c r="O89" s="87"/>
      <c r="P89" s="73"/>
      <c r="Q89" s="40"/>
      <c r="R89" s="20"/>
    </row>
    <row r="90" spans="1:18" s="76" customFormat="1" ht="13.5" customHeight="1">
      <c r="A90" s="70" t="s">
        <v>72</v>
      </c>
      <c r="B90" s="17"/>
      <c r="C90" s="17"/>
      <c r="D90" s="18">
        <v>20</v>
      </c>
      <c r="E90" s="19" t="str">
        <f>UPPER(IF($D90="","",VLOOKUP($D90,'[9]男雙50'!$A$7:$V$40,2)))</f>
        <v>于志龍</v>
      </c>
      <c r="F90" s="17"/>
      <c r="G90" s="37"/>
      <c r="H90" s="33" t="s">
        <v>65</v>
      </c>
      <c r="I90" s="34"/>
      <c r="J90" s="79"/>
      <c r="K90" s="80"/>
      <c r="L90" s="73"/>
      <c r="M90" s="87"/>
      <c r="N90" s="73"/>
      <c r="O90" s="87"/>
      <c r="P90" s="73"/>
      <c r="Q90" s="40"/>
      <c r="R90" s="20"/>
    </row>
    <row r="91" spans="1:18" s="76" customFormat="1" ht="13.5" customHeight="1">
      <c r="A91" s="70"/>
      <c r="B91" s="77"/>
      <c r="C91" s="77"/>
      <c r="D91" s="77"/>
      <c r="E91" s="19" t="str">
        <f>UPPER(IF($D90="","",VLOOKUP($D90,'[9]男雙50'!$A$7:$V$40,7)))</f>
        <v>林正愷</v>
      </c>
      <c r="F91" s="17"/>
      <c r="G91" s="37"/>
      <c r="H91" s="193" t="str">
        <f>IF($D90="","",VLOOKUP($D90,'[9]男雙50'!$A$7:$V$40,8))</f>
        <v>台中市</v>
      </c>
      <c r="I91" s="100"/>
      <c r="J91" s="79"/>
      <c r="K91" s="80"/>
      <c r="L91" s="73"/>
      <c r="M91" s="87"/>
      <c r="N91" s="73"/>
      <c r="O91" s="87"/>
      <c r="P91" s="73"/>
      <c r="Q91" s="40"/>
      <c r="R91" s="20"/>
    </row>
    <row r="92" spans="1:18" s="76" customFormat="1" ht="9.75" customHeight="1">
      <c r="A92" s="70"/>
      <c r="B92" s="77"/>
      <c r="C92" s="77"/>
      <c r="D92" s="77"/>
      <c r="E92" s="81"/>
      <c r="F92" s="210" t="s">
        <v>158</v>
      </c>
      <c r="G92" s="211"/>
      <c r="H92" s="192"/>
      <c r="I92" s="34"/>
      <c r="J92" s="82">
        <f>UPPER(IF(OR(I93="a",I93="as"),E86,IF(OR(I93="b",I93="bs"),E94,)))</f>
      </c>
      <c r="K92" s="83"/>
      <c r="L92" s="73"/>
      <c r="M92" s="87"/>
      <c r="N92" s="73"/>
      <c r="O92" s="87"/>
      <c r="P92" s="73"/>
      <c r="Q92" s="40"/>
      <c r="R92" s="20"/>
    </row>
    <row r="93" spans="1:18" s="76" customFormat="1" ht="9.75" customHeight="1">
      <c r="A93" s="70"/>
      <c r="B93" s="26"/>
      <c r="C93" s="26"/>
      <c r="D93" s="26"/>
      <c r="E93" s="84"/>
      <c r="F93" s="208"/>
      <c r="G93" s="209"/>
      <c r="H93" s="192"/>
      <c r="I93" s="34"/>
      <c r="J93" s="85">
        <f>UPPER(IF(OR(I93="a",I93="as"),E87,IF(OR(I93="b",I93="bs"),E95,)))</f>
      </c>
      <c r="K93" s="86"/>
      <c r="L93" s="33"/>
      <c r="M93" s="87"/>
      <c r="N93" s="73"/>
      <c r="O93" s="87"/>
      <c r="P93" s="73"/>
      <c r="Q93" s="40"/>
      <c r="R93" s="20"/>
    </row>
    <row r="94" spans="1:18" s="76" customFormat="1" ht="13.5" customHeight="1">
      <c r="A94" s="70">
        <v>22</v>
      </c>
      <c r="B94" s="17"/>
      <c r="C94" s="17"/>
      <c r="D94" s="18">
        <v>25</v>
      </c>
      <c r="E94" s="19" t="str">
        <f>UPPER(IF($D94="","",VLOOKUP($D94,'[9]男雙50'!$A$7:$V$40,2)))</f>
        <v>翁聖欽</v>
      </c>
      <c r="F94" s="17">
        <f>IF($D93="","",VLOOKUP($D93,'[9]男雙50'!$A$7:$V$40,8))</f>
      </c>
      <c r="G94" s="37"/>
      <c r="H94" s="191" t="s">
        <v>71</v>
      </c>
      <c r="I94" s="38"/>
      <c r="J94" s="33"/>
      <c r="K94" s="87"/>
      <c r="L94" s="88"/>
      <c r="M94" s="97"/>
      <c r="N94" s="73"/>
      <c r="O94" s="87"/>
      <c r="P94" s="73"/>
      <c r="Q94" s="40"/>
      <c r="R94" s="20"/>
    </row>
    <row r="95" spans="1:18" s="76" customFormat="1" ht="13.5" customHeight="1">
      <c r="A95" s="70"/>
      <c r="B95" s="77"/>
      <c r="C95" s="77"/>
      <c r="D95" s="77"/>
      <c r="E95" s="19" t="str">
        <f>UPPER(IF($D94="","",VLOOKUP($D94,'[9]男雙50'!$A$7:$V$40,7)))</f>
        <v>張德山</v>
      </c>
      <c r="F95" s="17"/>
      <c r="G95" s="37"/>
      <c r="H95" s="17" t="str">
        <f>IF($D94="","",VLOOKUP($D94,'[9]男雙50'!$A$7:$V$40,8))</f>
        <v>台北市</v>
      </c>
      <c r="I95" s="78"/>
      <c r="J95" s="33"/>
      <c r="K95" s="87"/>
      <c r="L95" s="89"/>
      <c r="M95" s="100"/>
      <c r="N95" s="73"/>
      <c r="O95" s="87"/>
      <c r="P95" s="73"/>
      <c r="Q95" s="40"/>
      <c r="R95" s="20"/>
    </row>
    <row r="96" spans="1:18" s="76" customFormat="1" ht="9.75" customHeight="1">
      <c r="A96" s="70"/>
      <c r="B96" s="77"/>
      <c r="C96" s="77"/>
      <c r="D96" s="91"/>
      <c r="E96" s="81"/>
      <c r="F96" s="33"/>
      <c r="G96" s="32"/>
      <c r="H96" s="92"/>
      <c r="I96" s="93"/>
      <c r="J96" s="73"/>
      <c r="K96" s="101"/>
      <c r="L96" s="82">
        <f>UPPER(IF(OR(K97="a",K97="as"),J92,IF(OR(K97="b",K97="bs"),J100,)))</f>
      </c>
      <c r="M96" s="87"/>
      <c r="N96" s="73"/>
      <c r="O96" s="87"/>
      <c r="P96" s="73"/>
      <c r="Q96" s="40"/>
      <c r="R96" s="20"/>
    </row>
    <row r="97" spans="1:18" s="76" customFormat="1" ht="9.75" customHeight="1">
      <c r="A97" s="70"/>
      <c r="B97" s="26"/>
      <c r="C97" s="26"/>
      <c r="D97" s="31"/>
      <c r="E97" s="84"/>
      <c r="F97" s="73"/>
      <c r="G97" s="94"/>
      <c r="H97" s="95"/>
      <c r="I97" s="96"/>
      <c r="J97" s="208" t="s">
        <v>160</v>
      </c>
      <c r="K97" s="209"/>
      <c r="L97" s="85">
        <f>UPPER(IF(OR(K97="a",K97="as"),J93,IF(OR(K97="b",K97="bs"),J101,)))</f>
      </c>
      <c r="M97" s="98"/>
      <c r="N97" s="33"/>
      <c r="O97" s="87"/>
      <c r="P97" s="73"/>
      <c r="Q97" s="40"/>
      <c r="R97" s="20"/>
    </row>
    <row r="98" spans="1:18" s="76" customFormat="1" ht="13.5" customHeight="1">
      <c r="A98" s="70">
        <v>23</v>
      </c>
      <c r="B98" s="17"/>
      <c r="C98" s="103">
        <v>1026</v>
      </c>
      <c r="D98" s="18">
        <v>17</v>
      </c>
      <c r="E98" s="19" t="str">
        <f>UPPER(IF($D98="","",VLOOKUP($D98,'[9]男雙50'!$A$7:$V$40,2)))</f>
        <v>張俊源</v>
      </c>
      <c r="F98" s="17"/>
      <c r="G98" s="37"/>
      <c r="H98" s="17" t="str">
        <f>IF($D98="","",VLOOKUP($D98,'[9]男雙50'!$A$7:$V$40,3))</f>
        <v>台中市</v>
      </c>
      <c r="I98" s="72"/>
      <c r="J98" s="208"/>
      <c r="K98" s="209"/>
      <c r="L98" s="73"/>
      <c r="M98" s="102"/>
      <c r="N98" s="88"/>
      <c r="O98" s="87"/>
      <c r="P98" s="73"/>
      <c r="Q98" s="40"/>
      <c r="R98" s="20"/>
    </row>
    <row r="99" spans="1:18" s="76" customFormat="1" ht="13.5" customHeight="1">
      <c r="A99" s="70"/>
      <c r="B99" s="77"/>
      <c r="C99" s="77"/>
      <c r="D99" s="77"/>
      <c r="E99" s="19" t="str">
        <f>UPPER(IF($D98="","",VLOOKUP($D98,'[9]男雙50'!$A$7:$V$40,7)))</f>
        <v>葉秋林</v>
      </c>
      <c r="F99" s="17"/>
      <c r="G99" s="37"/>
      <c r="H99" s="17" t="str">
        <f>IF($D98="","",VLOOKUP($D98,'[9]男雙50'!$A$7:$V$40,8))</f>
        <v>台中市</v>
      </c>
      <c r="I99" s="78"/>
      <c r="J99" s="79">
        <f>IF(I99="a",E98,IF(I99="b",E100,""))</f>
      </c>
      <c r="K99" s="87"/>
      <c r="L99" s="73"/>
      <c r="M99" s="80"/>
      <c r="N99" s="33"/>
      <c r="O99" s="87"/>
      <c r="P99" s="73"/>
      <c r="Q99" s="40"/>
      <c r="R99" s="20"/>
    </row>
    <row r="100" spans="1:18" s="76" customFormat="1" ht="9.75" customHeight="1">
      <c r="A100" s="70"/>
      <c r="B100" s="77"/>
      <c r="C100" s="77"/>
      <c r="D100" s="91"/>
      <c r="E100" s="81"/>
      <c r="F100" s="210" t="s">
        <v>153</v>
      </c>
      <c r="G100" s="210"/>
      <c r="H100" s="210"/>
      <c r="I100" s="211"/>
      <c r="J100" s="82">
        <f>UPPER(IF(OR(I101="a",I101="as"),E98,IF(OR(I101="b",I101="bs"),E102,)))</f>
      </c>
      <c r="K100" s="97"/>
      <c r="L100" s="73"/>
      <c r="M100" s="80"/>
      <c r="N100" s="33"/>
      <c r="O100" s="87"/>
      <c r="P100" s="73"/>
      <c r="Q100" s="40"/>
      <c r="R100" s="20"/>
    </row>
    <row r="101" spans="1:18" s="76" customFormat="1" ht="9.75" customHeight="1">
      <c r="A101" s="70"/>
      <c r="B101" s="26"/>
      <c r="C101" s="26"/>
      <c r="D101" s="31"/>
      <c r="E101" s="84"/>
      <c r="F101" s="208"/>
      <c r="G101" s="208"/>
      <c r="H101" s="208"/>
      <c r="I101" s="209"/>
      <c r="J101" s="85">
        <f>UPPER(IF(OR(I101="a",I101="as"),E99,IF(OR(I101="b",I101="bs"),E103,)))</f>
      </c>
      <c r="K101" s="98"/>
      <c r="L101" s="33"/>
      <c r="M101" s="80"/>
      <c r="N101" s="33"/>
      <c r="O101" s="87"/>
      <c r="P101" s="73"/>
      <c r="Q101" s="40"/>
      <c r="R101" s="20"/>
    </row>
    <row r="102" spans="1:18" s="76" customFormat="1" ht="13.5" customHeight="1">
      <c r="A102" s="70">
        <v>24</v>
      </c>
      <c r="B102" s="17">
        <v>3</v>
      </c>
      <c r="C102" s="17">
        <v>27</v>
      </c>
      <c r="D102" s="18">
        <v>3</v>
      </c>
      <c r="E102" s="19" t="str">
        <f>UPPER(IF($D102="","",VLOOKUP($D102,'[9]男雙50'!$A$7:$V$40,2)))</f>
        <v>謝慶堂</v>
      </c>
      <c r="F102" s="17"/>
      <c r="G102" s="37"/>
      <c r="H102" s="17" t="str">
        <f>IF($D102="","",VLOOKUP($D102,'[9]男雙50'!$A$7:$V$40,3))</f>
        <v>高雄市</v>
      </c>
      <c r="I102" s="99"/>
      <c r="J102" s="33"/>
      <c r="K102" s="80"/>
      <c r="L102" s="88"/>
      <c r="M102" s="83"/>
      <c r="N102" s="33"/>
      <c r="O102" s="87"/>
      <c r="P102" s="73"/>
      <c r="Q102" s="40"/>
      <c r="R102" s="20"/>
    </row>
    <row r="103" spans="1:18" s="76" customFormat="1" ht="13.5" customHeight="1">
      <c r="A103" s="70"/>
      <c r="B103" s="77"/>
      <c r="C103" s="77"/>
      <c r="D103" s="77"/>
      <c r="E103" s="19" t="str">
        <f>UPPER(IF($D102="","",VLOOKUP($D102,'[9]男雙50'!$A$7:$V$40,7)))</f>
        <v>吳聖欽</v>
      </c>
      <c r="F103" s="17"/>
      <c r="G103" s="37"/>
      <c r="H103" s="17" t="str">
        <f>IF($D102="","",VLOOKUP($D102,'[9]男雙50'!$A$7:$V$40,8))</f>
        <v>高雄市</v>
      </c>
      <c r="I103" s="78"/>
      <c r="J103" s="33"/>
      <c r="K103" s="80"/>
      <c r="L103" s="89"/>
      <c r="M103" s="90"/>
      <c r="N103" s="33"/>
      <c r="O103" s="87"/>
      <c r="P103" s="73"/>
      <c r="Q103" s="40"/>
      <c r="R103" s="20"/>
    </row>
    <row r="104" spans="1:18" s="76" customFormat="1" ht="9.75" customHeight="1">
      <c r="A104" s="70"/>
      <c r="B104" s="77"/>
      <c r="C104" s="77"/>
      <c r="D104" s="91"/>
      <c r="E104" s="81"/>
      <c r="F104" s="33"/>
      <c r="G104" s="32"/>
      <c r="H104" s="92"/>
      <c r="I104" s="93"/>
      <c r="J104" s="73"/>
      <c r="K104" s="74"/>
      <c r="L104" s="33"/>
      <c r="M104" s="80"/>
      <c r="N104" s="80"/>
      <c r="O104" s="101"/>
      <c r="P104" s="82">
        <f>UPPER(IF(OR(O105="a",O105="as"),N84,IF(OR(O105="b",O105="bs"),N120,)))</f>
      </c>
      <c r="Q104" s="104"/>
      <c r="R104" s="20"/>
    </row>
    <row r="105" spans="1:18" s="76" customFormat="1" ht="9.75" customHeight="1">
      <c r="A105" s="70"/>
      <c r="B105" s="26"/>
      <c r="C105" s="26"/>
      <c r="D105" s="31"/>
      <c r="E105" s="84"/>
      <c r="F105" s="73"/>
      <c r="G105" s="94"/>
      <c r="H105" s="95"/>
      <c r="I105" s="96"/>
      <c r="J105" s="73"/>
      <c r="K105" s="74"/>
      <c r="L105" s="33"/>
      <c r="M105" s="80"/>
      <c r="N105" s="208" t="s">
        <v>261</v>
      </c>
      <c r="O105" s="209"/>
      <c r="P105" s="85">
        <f>UPPER(IF(OR(O105="a",O105="as"),N85,IF(OR(O105="b",O105="bs"),N121,)))</f>
      </c>
      <c r="Q105" s="105"/>
      <c r="R105" s="20"/>
    </row>
    <row r="106" spans="1:18" s="76" customFormat="1" ht="13.5" customHeight="1">
      <c r="A106" s="70">
        <v>25</v>
      </c>
      <c r="B106" s="17">
        <v>7</v>
      </c>
      <c r="C106" s="17">
        <v>52</v>
      </c>
      <c r="D106" s="18">
        <v>7</v>
      </c>
      <c r="E106" s="19" t="str">
        <f>UPPER(IF($D106="","",VLOOKUP($D106,'[9]男雙50'!$A$7:$V$40,2)))</f>
        <v>黃慶和</v>
      </c>
      <c r="F106" s="17"/>
      <c r="G106" s="37"/>
      <c r="H106" s="17" t="str">
        <f>IF($D106="","",VLOOKUP($D106,'[9]男雙50'!$A$7:$V$40,3))</f>
        <v>台中市</v>
      </c>
      <c r="I106" s="72"/>
      <c r="J106" s="73"/>
      <c r="K106" s="74"/>
      <c r="L106" s="73"/>
      <c r="M106" s="74"/>
      <c r="N106" s="208"/>
      <c r="O106" s="209"/>
      <c r="P106" s="88"/>
      <c r="Q106" s="40"/>
      <c r="R106" s="20"/>
    </row>
    <row r="107" spans="1:18" s="76" customFormat="1" ht="13.5" customHeight="1">
      <c r="A107" s="70"/>
      <c r="B107" s="77"/>
      <c r="C107" s="77"/>
      <c r="D107" s="77"/>
      <c r="E107" s="19" t="str">
        <f>UPPER(IF($D106="","",VLOOKUP($D106,'[9]男雙50'!$A$7:$V$40,7)))</f>
        <v>莊文華</v>
      </c>
      <c r="F107" s="17"/>
      <c r="G107" s="37"/>
      <c r="H107" s="17" t="str">
        <f>IF($D106="","",VLOOKUP($D106,'[9]男雙50'!$A$7:$V$40,8))</f>
        <v>台中市</v>
      </c>
      <c r="I107" s="78"/>
      <c r="J107" s="79">
        <f>IF(I107="a",E106,IF(I107="b",E108,""))</f>
      </c>
      <c r="K107" s="80"/>
      <c r="L107" s="73"/>
      <c r="M107" s="74"/>
      <c r="N107" s="73"/>
      <c r="O107" s="87"/>
      <c r="P107" s="89"/>
      <c r="Q107" s="106"/>
      <c r="R107" s="20"/>
    </row>
    <row r="108" spans="1:18" s="76" customFormat="1" ht="9.75" customHeight="1">
      <c r="A108" s="70"/>
      <c r="B108" s="77"/>
      <c r="C108" s="77"/>
      <c r="D108" s="91"/>
      <c r="E108" s="81"/>
      <c r="F108" s="210" t="s">
        <v>154</v>
      </c>
      <c r="G108" s="210"/>
      <c r="H108" s="210"/>
      <c r="I108" s="211"/>
      <c r="J108" s="82">
        <f>UPPER(IF(OR(I109="a",I109="as"),E106,IF(OR(I109="b",I109="bs"),E110,)))</f>
      </c>
      <c r="K108" s="83"/>
      <c r="L108" s="73"/>
      <c r="M108" s="74"/>
      <c r="N108" s="73"/>
      <c r="O108" s="87"/>
      <c r="P108" s="73"/>
      <c r="Q108" s="40"/>
      <c r="R108" s="20"/>
    </row>
    <row r="109" spans="1:18" s="76" customFormat="1" ht="9.75" customHeight="1">
      <c r="A109" s="70"/>
      <c r="B109" s="26"/>
      <c r="C109" s="26"/>
      <c r="D109" s="31"/>
      <c r="E109" s="84"/>
      <c r="F109" s="208"/>
      <c r="G109" s="208"/>
      <c r="H109" s="208"/>
      <c r="I109" s="209"/>
      <c r="J109" s="85">
        <f>UPPER(IF(OR(I109="a",I109="as"),E107,IF(OR(I109="b",I109="bs"),E111,)))</f>
      </c>
      <c r="K109" s="86"/>
      <c r="L109" s="33"/>
      <c r="M109" s="80"/>
      <c r="N109" s="73"/>
      <c r="O109" s="87"/>
      <c r="P109" s="73"/>
      <c r="Q109" s="40"/>
      <c r="R109" s="20"/>
    </row>
    <row r="110" spans="1:18" s="76" customFormat="1" ht="13.5" customHeight="1">
      <c r="A110" s="70">
        <v>26</v>
      </c>
      <c r="B110" s="17"/>
      <c r="C110" s="17"/>
      <c r="D110" s="18">
        <v>31</v>
      </c>
      <c r="E110" s="19" t="str">
        <f>UPPER(IF($D110="","",VLOOKUP($D110,'[9]男雙50'!$A$7:$V$40,2)))</f>
        <v>黃郁文</v>
      </c>
      <c r="F110" s="17"/>
      <c r="G110" s="37"/>
      <c r="H110" s="17" t="str">
        <f>IF($D110="","",VLOOKUP($D110,'[9]男雙50'!$A$7:$V$40,3))</f>
        <v>桃園市</v>
      </c>
      <c r="I110" s="99"/>
      <c r="J110" s="33"/>
      <c r="K110" s="87"/>
      <c r="L110" s="88"/>
      <c r="M110" s="83"/>
      <c r="N110" s="73"/>
      <c r="O110" s="87"/>
      <c r="P110" s="73"/>
      <c r="Q110" s="40"/>
      <c r="R110" s="20"/>
    </row>
    <row r="111" spans="1:18" s="76" customFormat="1" ht="13.5" customHeight="1">
      <c r="A111" s="70"/>
      <c r="B111" s="77"/>
      <c r="C111" s="77"/>
      <c r="D111" s="77"/>
      <c r="E111" s="19" t="str">
        <f>UPPER(IF($D110="","",VLOOKUP($D110,'[9]男雙50'!$A$7:$V$40,7)))</f>
        <v>朱慧深</v>
      </c>
      <c r="F111" s="17"/>
      <c r="G111" s="37"/>
      <c r="H111" s="17" t="str">
        <f>IF($D110="","",VLOOKUP($D110,'[9]男雙50'!$A$7:$V$40,8))</f>
        <v>桃園市</v>
      </c>
      <c r="I111" s="78"/>
      <c r="J111" s="33"/>
      <c r="K111" s="87"/>
      <c r="L111" s="89"/>
      <c r="M111" s="90"/>
      <c r="N111" s="73"/>
      <c r="O111" s="87"/>
      <c r="P111" s="73"/>
      <c r="Q111" s="40"/>
      <c r="R111" s="20"/>
    </row>
    <row r="112" spans="1:18" s="76" customFormat="1" ht="9.75" customHeight="1">
      <c r="A112" s="70"/>
      <c r="B112" s="77"/>
      <c r="C112" s="77"/>
      <c r="D112" s="91"/>
      <c r="E112" s="81"/>
      <c r="F112" s="33"/>
      <c r="G112" s="32"/>
      <c r="H112" s="92"/>
      <c r="I112" s="93"/>
      <c r="J112" s="73"/>
      <c r="K112" s="101"/>
      <c r="L112" s="82">
        <f>UPPER(IF(OR(K113="a",K113="as"),J108,IF(OR(K113="b",K113="bs"),J116,)))</f>
      </c>
      <c r="M112" s="80"/>
      <c r="N112" s="73"/>
      <c r="O112" s="87"/>
      <c r="P112" s="73"/>
      <c r="Q112" s="40"/>
      <c r="R112" s="20"/>
    </row>
    <row r="113" spans="1:18" s="76" customFormat="1" ht="9.75" customHeight="1">
      <c r="A113" s="70"/>
      <c r="B113" s="26"/>
      <c r="C113" s="26"/>
      <c r="D113" s="31"/>
      <c r="E113" s="84"/>
      <c r="F113" s="73"/>
      <c r="G113" s="94"/>
      <c r="H113" s="95"/>
      <c r="I113" s="96"/>
      <c r="J113" s="208" t="s">
        <v>161</v>
      </c>
      <c r="K113" s="209"/>
      <c r="L113" s="85">
        <f>UPPER(IF(OR(K113="a",K113="as"),J109,IF(OR(K113="b",K113="bs"),J117,)))</f>
      </c>
      <c r="M113" s="86"/>
      <c r="N113" s="33"/>
      <c r="O113" s="87"/>
      <c r="P113" s="73"/>
      <c r="Q113" s="40"/>
      <c r="R113" s="20"/>
    </row>
    <row r="114" spans="1:18" s="76" customFormat="1" ht="13.5" customHeight="1">
      <c r="A114" s="70">
        <v>27</v>
      </c>
      <c r="B114" s="17"/>
      <c r="C114" s="103">
        <v>1008</v>
      </c>
      <c r="D114" s="18">
        <v>10</v>
      </c>
      <c r="E114" s="19" t="str">
        <f>UPPER(IF($D114="","",VLOOKUP($D114,'[9]男雙50'!$A$7:$V$40,2)))</f>
        <v>楊童遠</v>
      </c>
      <c r="F114" s="17"/>
      <c r="G114" s="37"/>
      <c r="H114" s="17" t="str">
        <f>IF($D114="","",VLOOKUP($D114,'[9]男雙50'!$A$7:$V$40,3))</f>
        <v>花蓮縣</v>
      </c>
      <c r="I114" s="72"/>
      <c r="J114" s="208"/>
      <c r="K114" s="209"/>
      <c r="L114" s="73"/>
      <c r="M114" s="87"/>
      <c r="N114" s="88"/>
      <c r="O114" s="87"/>
      <c r="P114" s="73"/>
      <c r="Q114" s="40"/>
      <c r="R114" s="20"/>
    </row>
    <row r="115" spans="1:18" s="76" customFormat="1" ht="13.5" customHeight="1">
      <c r="A115" s="70"/>
      <c r="B115" s="77"/>
      <c r="C115" s="77"/>
      <c r="D115" s="77"/>
      <c r="E115" s="19" t="str">
        <f>UPPER(IF($D114="","",VLOOKUP($D114,'[9]男雙50'!$A$7:$V$40,7)))</f>
        <v>李潮勝</v>
      </c>
      <c r="F115" s="17"/>
      <c r="G115" s="37"/>
      <c r="H115" s="17" t="str">
        <f>IF($D114="","",VLOOKUP($D114,'[9]男雙50'!$A$7:$V$40,8))</f>
        <v>花蓮縣</v>
      </c>
      <c r="I115" s="78"/>
      <c r="J115" s="79">
        <f>IF(I115="a",E114,IF(I115="b",E116,""))</f>
      </c>
      <c r="K115" s="87"/>
      <c r="L115" s="73"/>
      <c r="M115" s="87"/>
      <c r="N115" s="33"/>
      <c r="O115" s="87"/>
      <c r="P115" s="73"/>
      <c r="Q115" s="40"/>
      <c r="R115" s="20"/>
    </row>
    <row r="116" spans="1:18" s="76" customFormat="1" ht="9.75" customHeight="1">
      <c r="A116" s="70"/>
      <c r="B116" s="77"/>
      <c r="C116" s="77"/>
      <c r="D116" s="77"/>
      <c r="E116" s="81"/>
      <c r="F116" s="210" t="s">
        <v>155</v>
      </c>
      <c r="G116" s="210"/>
      <c r="H116" s="210"/>
      <c r="I116" s="211"/>
      <c r="J116" s="82">
        <f>UPPER(IF(OR(I117="a",I117="as"),E114,IF(OR(I117="b",I117="bs"),E118,)))</f>
      </c>
      <c r="K116" s="97"/>
      <c r="L116" s="73"/>
      <c r="M116" s="87"/>
      <c r="N116" s="33"/>
      <c r="O116" s="87"/>
      <c r="P116" s="73"/>
      <c r="Q116" s="40"/>
      <c r="R116" s="20"/>
    </row>
    <row r="117" spans="1:18" s="76" customFormat="1" ht="9.75" customHeight="1">
      <c r="A117" s="70"/>
      <c r="B117" s="26"/>
      <c r="C117" s="26"/>
      <c r="D117" s="26"/>
      <c r="E117" s="84"/>
      <c r="F117" s="208"/>
      <c r="G117" s="208"/>
      <c r="H117" s="208"/>
      <c r="I117" s="209"/>
      <c r="J117" s="85">
        <f>UPPER(IF(OR(I117="a",I117="as"),E115,IF(OR(I117="b",I117="bs"),E119,)))</f>
      </c>
      <c r="K117" s="98"/>
      <c r="L117" s="33"/>
      <c r="M117" s="87"/>
      <c r="N117" s="33"/>
      <c r="O117" s="87"/>
      <c r="P117" s="73"/>
      <c r="Q117" s="40"/>
      <c r="R117" s="20"/>
    </row>
    <row r="118" spans="1:18" s="76" customFormat="1" ht="13.5" customHeight="1">
      <c r="A118" s="70">
        <v>28</v>
      </c>
      <c r="B118" s="17"/>
      <c r="C118" s="17"/>
      <c r="D118" s="18">
        <v>27</v>
      </c>
      <c r="E118" s="19" t="str">
        <f>UPPER(IF($D118="","",VLOOKUP($D118,'[9]男雙50'!$A$7:$V$40,2)))</f>
        <v>黃瑞程</v>
      </c>
      <c r="F118" s="17"/>
      <c r="G118" s="37"/>
      <c r="H118" s="17" t="str">
        <f>IF($D118="","",VLOOKUP($D118,'[9]男雙50'!$A$7:$V$40,3))</f>
        <v>台中市</v>
      </c>
      <c r="I118" s="99"/>
      <c r="J118" s="33"/>
      <c r="K118" s="80"/>
      <c r="L118" s="88"/>
      <c r="M118" s="97"/>
      <c r="N118" s="33"/>
      <c r="O118" s="87"/>
      <c r="P118" s="73"/>
      <c r="Q118" s="40"/>
      <c r="R118" s="20"/>
    </row>
    <row r="119" spans="1:18" s="76" customFormat="1" ht="13.5" customHeight="1">
      <c r="A119" s="70"/>
      <c r="B119" s="77"/>
      <c r="C119" s="77"/>
      <c r="D119" s="77"/>
      <c r="E119" s="19" t="str">
        <f>UPPER(IF($D118="","",VLOOKUP($D118,'[9]男雙50'!$A$7:$V$40,7)))</f>
        <v>李勝欽</v>
      </c>
      <c r="F119" s="17"/>
      <c r="G119" s="37"/>
      <c r="H119" s="17" t="str">
        <f>IF($D118="","",VLOOKUP($D118,'[9]男雙50'!$A$7:$V$40,8))</f>
        <v>台中市</v>
      </c>
      <c r="I119" s="78"/>
      <c r="J119" s="33"/>
      <c r="K119" s="80"/>
      <c r="L119" s="89"/>
      <c r="M119" s="100"/>
      <c r="N119" s="33"/>
      <c r="O119" s="87"/>
      <c r="P119" s="73"/>
      <c r="Q119" s="40"/>
      <c r="R119" s="20"/>
    </row>
    <row r="120" spans="1:18" s="76" customFormat="1" ht="9.75" customHeight="1">
      <c r="A120" s="70"/>
      <c r="B120" s="77"/>
      <c r="C120" s="77"/>
      <c r="D120" s="77"/>
      <c r="E120" s="81"/>
      <c r="F120" s="33"/>
      <c r="G120" s="32"/>
      <c r="H120" s="92"/>
      <c r="I120" s="93"/>
      <c r="J120" s="73"/>
      <c r="K120" s="74"/>
      <c r="L120" s="33"/>
      <c r="M120" s="101"/>
      <c r="N120" s="82">
        <f>UPPER(IF(OR(M121="a",M121="as"),L112,IF(OR(M121="b",M121="bs"),L128,)))</f>
      </c>
      <c r="O120" s="87"/>
      <c r="P120" s="73"/>
      <c r="Q120" s="40"/>
      <c r="R120" s="20"/>
    </row>
    <row r="121" spans="1:18" s="76" customFormat="1" ht="9.75" customHeight="1">
      <c r="A121" s="70"/>
      <c r="B121" s="26"/>
      <c r="C121" s="26"/>
      <c r="D121" s="26"/>
      <c r="E121" s="84"/>
      <c r="F121" s="73"/>
      <c r="G121" s="94"/>
      <c r="H121" s="95"/>
      <c r="I121" s="96"/>
      <c r="J121" s="73"/>
      <c r="K121" s="74"/>
      <c r="L121" s="208" t="s">
        <v>164</v>
      </c>
      <c r="M121" s="209"/>
      <c r="N121" s="85">
        <f>UPPER(IF(OR(M121="a",M121="as"),L113,IF(OR(M121="b",M121="bs"),L129,)))</f>
      </c>
      <c r="O121" s="98"/>
      <c r="P121" s="33"/>
      <c r="Q121" s="40"/>
      <c r="R121" s="20"/>
    </row>
    <row r="122" spans="1:18" s="76" customFormat="1" ht="13.5" customHeight="1">
      <c r="A122" s="70">
        <v>29</v>
      </c>
      <c r="B122" s="17"/>
      <c r="C122" s="17"/>
      <c r="D122" s="18">
        <v>21</v>
      </c>
      <c r="E122" s="19" t="str">
        <f>UPPER(IF($D122="","",VLOOKUP($D122,'[9]男雙50'!$A$7:$V$40,2)))</f>
        <v>楊永明</v>
      </c>
      <c r="F122" s="17"/>
      <c r="G122" s="37"/>
      <c r="H122" s="17" t="str">
        <f>IF($D122="","",VLOOKUP($D122,'[9]男雙50'!$A$7:$V$40,3))</f>
        <v>台中市</v>
      </c>
      <c r="I122" s="72"/>
      <c r="J122" s="73"/>
      <c r="K122" s="74"/>
      <c r="L122" s="208"/>
      <c r="M122" s="209"/>
      <c r="N122" s="73"/>
      <c r="O122" s="102"/>
      <c r="P122" s="73"/>
      <c r="Q122" s="21"/>
      <c r="R122" s="20"/>
    </row>
    <row r="123" spans="1:18" s="76" customFormat="1" ht="13.5" customHeight="1">
      <c r="A123" s="70"/>
      <c r="B123" s="77"/>
      <c r="C123" s="77"/>
      <c r="D123" s="77"/>
      <c r="E123" s="19" t="str">
        <f>UPPER(IF($D122="","",VLOOKUP($D122,'[9]男雙50'!$A$7:$V$40,7)))</f>
        <v>梁友文</v>
      </c>
      <c r="F123" s="17"/>
      <c r="G123" s="37"/>
      <c r="H123" s="17" t="str">
        <f>IF($D122="","",VLOOKUP($D122,'[9]男雙50'!$A$7:$V$40,8))</f>
        <v>台中市</v>
      </c>
      <c r="I123" s="78"/>
      <c r="J123" s="79">
        <f>IF(I123="a",E122,IF(I123="b",E124,""))</f>
      </c>
      <c r="K123" s="80"/>
      <c r="L123" s="73"/>
      <c r="M123" s="87"/>
      <c r="N123" s="73"/>
      <c r="O123" s="80"/>
      <c r="P123" s="73"/>
      <c r="Q123" s="21"/>
      <c r="R123" s="20"/>
    </row>
    <row r="124" spans="1:18" s="76" customFormat="1" ht="9.75" customHeight="1">
      <c r="A124" s="70"/>
      <c r="B124" s="77"/>
      <c r="C124" s="77"/>
      <c r="D124" s="91"/>
      <c r="E124" s="81"/>
      <c r="F124" s="210" t="s">
        <v>156</v>
      </c>
      <c r="G124" s="210"/>
      <c r="H124" s="210"/>
      <c r="I124" s="211"/>
      <c r="J124" s="82">
        <f>UPPER(IF(OR(I125="a",I125="as"),E122,IF(OR(I125="b",I125="bs"),E126,)))</f>
      </c>
      <c r="K124" s="83"/>
      <c r="L124" s="73"/>
      <c r="M124" s="87"/>
      <c r="N124" s="73"/>
      <c r="O124" s="80"/>
      <c r="P124" s="73"/>
      <c r="Q124" s="21"/>
      <c r="R124" s="20"/>
    </row>
    <row r="125" spans="1:18" s="76" customFormat="1" ht="9.75" customHeight="1">
      <c r="A125" s="70"/>
      <c r="B125" s="26"/>
      <c r="C125" s="26"/>
      <c r="D125" s="31"/>
      <c r="E125" s="84"/>
      <c r="F125" s="208"/>
      <c r="G125" s="208"/>
      <c r="H125" s="208"/>
      <c r="I125" s="209"/>
      <c r="J125" s="85">
        <f>UPPER(IF(OR(I125="a",I125="as"),E123,IF(OR(I125="b",I125="bs"),E127,)))</f>
      </c>
      <c r="K125" s="86"/>
      <c r="L125" s="33"/>
      <c r="M125" s="87"/>
      <c r="N125" s="73"/>
      <c r="O125" s="80"/>
      <c r="P125" s="73"/>
      <c r="Q125" s="21"/>
      <c r="R125" s="20"/>
    </row>
    <row r="126" spans="1:18" s="76" customFormat="1" ht="13.5" customHeight="1">
      <c r="A126" s="70">
        <v>30</v>
      </c>
      <c r="B126" s="17"/>
      <c r="C126" s="103">
        <v>1016</v>
      </c>
      <c r="D126" s="18">
        <v>13</v>
      </c>
      <c r="E126" s="19" t="str">
        <f>UPPER(IF($D126="","",VLOOKUP($D126,'[9]男雙50'!$A$7:$V$40,2)))</f>
        <v>曾智仁</v>
      </c>
      <c r="F126" s="17"/>
      <c r="G126" s="37"/>
      <c r="H126" s="17" t="str">
        <f>IF($D126="","",VLOOKUP($D126,'[9]男雙50'!$A$7:$V$40,3))</f>
        <v>台北市</v>
      </c>
      <c r="I126" s="99"/>
      <c r="J126" s="33"/>
      <c r="K126" s="87"/>
      <c r="L126" s="88"/>
      <c r="M126" s="97"/>
      <c r="N126" s="73"/>
      <c r="O126" s="80"/>
      <c r="P126" s="73"/>
      <c r="Q126" s="21"/>
      <c r="R126" s="20"/>
    </row>
    <row r="127" spans="1:18" s="76" customFormat="1" ht="13.5" customHeight="1">
      <c r="A127" s="70"/>
      <c r="B127" s="77"/>
      <c r="C127" s="77"/>
      <c r="D127" s="77"/>
      <c r="E127" s="19" t="str">
        <f>UPPER(IF($D126="","",VLOOKUP($D126,'[9]男雙50'!$A$7:$V$40,7)))</f>
        <v>吳真彬</v>
      </c>
      <c r="F127" s="17"/>
      <c r="G127" s="37"/>
      <c r="H127" s="17" t="str">
        <f>IF($D126="","",VLOOKUP($D126,'[9]男雙50'!$A$7:$V$40,8))</f>
        <v>台北市</v>
      </c>
      <c r="I127" s="78"/>
      <c r="J127" s="33"/>
      <c r="K127" s="87"/>
      <c r="L127" s="89"/>
      <c r="M127" s="100"/>
      <c r="N127" s="73"/>
      <c r="O127" s="80"/>
      <c r="P127" s="73"/>
      <c r="Q127" s="21"/>
      <c r="R127" s="20"/>
    </row>
    <row r="128" spans="1:18" s="76" customFormat="1" ht="12" customHeight="1">
      <c r="A128" s="70"/>
      <c r="B128" s="77"/>
      <c r="C128" s="77"/>
      <c r="D128" s="91"/>
      <c r="E128" s="81"/>
      <c r="F128" s="33"/>
      <c r="G128" s="32"/>
      <c r="H128" s="92"/>
      <c r="I128" s="93"/>
      <c r="J128" s="73"/>
      <c r="K128" s="101"/>
      <c r="L128" s="82">
        <f>UPPER(IF(OR(K129="a",K129="as"),J124,IF(OR(K129="b",K129="bs"),J132,)))</f>
      </c>
      <c r="M128" s="87"/>
      <c r="N128" s="73"/>
      <c r="O128" s="80"/>
      <c r="P128" s="73"/>
      <c r="Q128" s="21"/>
      <c r="R128" s="20"/>
    </row>
    <row r="129" spans="1:18" s="76" customFormat="1" ht="12" customHeight="1">
      <c r="A129" s="70"/>
      <c r="B129" s="26"/>
      <c r="C129" s="26"/>
      <c r="D129" s="31"/>
      <c r="E129" s="84"/>
      <c r="F129" s="73"/>
      <c r="G129" s="94"/>
      <c r="H129" s="95"/>
      <c r="I129" s="96"/>
      <c r="J129" s="208" t="s">
        <v>162</v>
      </c>
      <c r="K129" s="209"/>
      <c r="L129" s="85">
        <f>UPPER(IF(OR(K129="a",K129="as"),J125,IF(OR(K129="b",K129="bs"),J133,)))</f>
      </c>
      <c r="M129" s="98"/>
      <c r="N129" s="33"/>
      <c r="O129" s="80"/>
      <c r="P129" s="73"/>
      <c r="Q129" s="21"/>
      <c r="R129" s="20"/>
    </row>
    <row r="130" spans="1:18" s="76" customFormat="1" ht="13.5" customHeight="1">
      <c r="A130" s="70">
        <v>31</v>
      </c>
      <c r="B130" s="17"/>
      <c r="C130" s="17"/>
      <c r="D130" s="18">
        <v>28</v>
      </c>
      <c r="E130" s="19" t="str">
        <f>UPPER(IF($D130="","",VLOOKUP($D130,'[9]男雙50'!$A$7:$V$40,2)))</f>
        <v>孔令名</v>
      </c>
      <c r="F130" s="17"/>
      <c r="G130" s="37"/>
      <c r="H130" s="17" t="str">
        <f>IF($D130="","",VLOOKUP($D130,'[9]男雙50'!$A$7:$V$40,3))</f>
        <v>台中市</v>
      </c>
      <c r="I130" s="72"/>
      <c r="J130" s="208"/>
      <c r="K130" s="209"/>
      <c r="L130" s="73"/>
      <c r="M130" s="102"/>
      <c r="N130" s="112"/>
      <c r="O130" s="108"/>
      <c r="P130" s="113"/>
      <c r="Q130" s="110"/>
      <c r="R130" s="111"/>
    </row>
    <row r="131" spans="1:18" s="76" customFormat="1" ht="13.5" customHeight="1">
      <c r="A131" s="70"/>
      <c r="B131" s="77"/>
      <c r="C131" s="77"/>
      <c r="D131" s="77"/>
      <c r="E131" s="19" t="str">
        <f>UPPER(IF($D130="","",VLOOKUP($D130,'[9]男雙50'!$A$7:$V$40,7)))</f>
        <v>許永強</v>
      </c>
      <c r="F131" s="17"/>
      <c r="G131" s="37"/>
      <c r="H131" s="17" t="str">
        <f>IF($D130="","",VLOOKUP($D130,'[9]男雙50'!$A$7:$V$40,8))</f>
        <v>台中市</v>
      </c>
      <c r="I131" s="78"/>
      <c r="J131" s="79">
        <f>IF(I131="a",E130,IF(I131="b",E132,""))</f>
      </c>
      <c r="K131" s="87"/>
      <c r="L131" s="73"/>
      <c r="M131" s="80"/>
      <c r="N131" s="219" t="s">
        <v>54</v>
      </c>
      <c r="O131" s="219"/>
      <c r="P131" s="109"/>
      <c r="Q131" s="110"/>
      <c r="R131" s="111"/>
    </row>
    <row r="132" spans="1:18" s="76" customFormat="1" ht="9.75" customHeight="1">
      <c r="A132" s="70"/>
      <c r="B132" s="77"/>
      <c r="C132" s="77"/>
      <c r="D132" s="77"/>
      <c r="E132" s="81"/>
      <c r="F132" s="210" t="s">
        <v>157</v>
      </c>
      <c r="G132" s="210"/>
      <c r="H132" s="210"/>
      <c r="I132" s="211"/>
      <c r="J132" s="82">
        <f>UPPER(IF(OR(I133="a",I133="as"),E130,IF(OR(I133="b",I133="bs"),E134,)))</f>
      </c>
      <c r="K132" s="97"/>
      <c r="L132" s="73"/>
      <c r="M132" s="80"/>
      <c r="N132" s="218"/>
      <c r="O132" s="218"/>
      <c r="P132" s="109"/>
      <c r="Q132" s="110"/>
      <c r="R132" s="111"/>
    </row>
    <row r="133" spans="1:18" s="76" customFormat="1" ht="9.75" customHeight="1">
      <c r="A133" s="70"/>
      <c r="B133" s="26"/>
      <c r="C133" s="26"/>
      <c r="D133" s="26"/>
      <c r="E133" s="84"/>
      <c r="F133" s="208"/>
      <c r="G133" s="208"/>
      <c r="H133" s="208"/>
      <c r="I133" s="209"/>
      <c r="J133" s="85">
        <f>UPPER(IF(OR(I133="a",I133="as"),E131,IF(OR(I133="b",I133="bs"),E135,)))</f>
      </c>
      <c r="K133" s="98"/>
      <c r="L133" s="33"/>
      <c r="M133" s="80"/>
      <c r="N133" s="107"/>
      <c r="O133" s="121"/>
      <c r="P133" s="215" t="s">
        <v>52</v>
      </c>
      <c r="Q133" s="216"/>
      <c r="R133" s="111"/>
    </row>
    <row r="134" spans="1:18" s="76" customFormat="1" ht="13.5" customHeight="1">
      <c r="A134" s="70">
        <v>32</v>
      </c>
      <c r="B134" s="17">
        <v>2</v>
      </c>
      <c r="C134" s="17">
        <v>20</v>
      </c>
      <c r="D134" s="18">
        <v>2</v>
      </c>
      <c r="E134" s="19" t="str">
        <f>UPPER(IF($D134="","",VLOOKUP($D134,'[9]男雙50'!$A$7:$V$40,2)))</f>
        <v>朱俊宜</v>
      </c>
      <c r="F134" s="17"/>
      <c r="G134" s="37"/>
      <c r="H134" s="17" t="str">
        <f>IF($D134="","",VLOOKUP($D134,'[9]男雙50'!$A$7:$V$40,3))</f>
        <v>嘉義市</v>
      </c>
      <c r="I134" s="99"/>
      <c r="J134" s="33"/>
      <c r="K134" s="80"/>
      <c r="L134" s="88"/>
      <c r="M134" s="83"/>
      <c r="N134" s="219" t="s">
        <v>262</v>
      </c>
      <c r="O134" s="220"/>
      <c r="P134" s="217"/>
      <c r="Q134" s="218"/>
      <c r="R134" s="111"/>
    </row>
    <row r="135" spans="1:18" s="76" customFormat="1" ht="13.5" customHeight="1">
      <c r="A135" s="70"/>
      <c r="B135" s="77"/>
      <c r="C135" s="77"/>
      <c r="D135" s="77"/>
      <c r="E135" s="19" t="str">
        <f>UPPER(IF($D134="","",VLOOKUP($D134,'[9]男雙50'!$A$7:$V$40,7)))</f>
        <v>林國雄</v>
      </c>
      <c r="F135" s="17"/>
      <c r="G135" s="37"/>
      <c r="H135" s="17" t="str">
        <f>IF($D134="","",VLOOKUP($D134,'[9]男雙50'!$A$7:$V$40,8))</f>
        <v>嘉義市</v>
      </c>
      <c r="I135" s="78"/>
      <c r="J135" s="33"/>
      <c r="K135" s="80"/>
      <c r="L135" s="89"/>
      <c r="M135" s="90"/>
      <c r="N135" s="219"/>
      <c r="O135" s="220"/>
      <c r="P135" s="109"/>
      <c r="Q135" s="110"/>
      <c r="R135" s="111"/>
    </row>
    <row r="136" spans="1:18" s="1" customFormat="1" ht="9" customHeight="1">
      <c r="A136" s="122"/>
      <c r="B136" s="123"/>
      <c r="C136" s="123"/>
      <c r="D136" s="124"/>
      <c r="E136" s="170"/>
      <c r="F136" s="125"/>
      <c r="G136" s="126"/>
      <c r="H136" s="127"/>
      <c r="I136" s="128"/>
      <c r="J136" s="22"/>
      <c r="K136" s="23"/>
      <c r="L136" s="129"/>
      <c r="M136" s="130"/>
      <c r="N136" s="131"/>
      <c r="O136" s="132"/>
      <c r="P136" s="133"/>
      <c r="Q136" s="134"/>
      <c r="R136" s="135"/>
    </row>
  </sheetData>
  <sheetProtection/>
  <mergeCells count="37">
    <mergeCell ref="F48:I49"/>
    <mergeCell ref="F132:I133"/>
    <mergeCell ref="F124:I125"/>
    <mergeCell ref="F88:I89"/>
    <mergeCell ref="F80:I81"/>
    <mergeCell ref="F72:I73"/>
    <mergeCell ref="F116:I117"/>
    <mergeCell ref="F108:I109"/>
    <mergeCell ref="F100:I101"/>
    <mergeCell ref="F92:G93"/>
    <mergeCell ref="N37:O38"/>
    <mergeCell ref="J44:K46"/>
    <mergeCell ref="F16:I17"/>
    <mergeCell ref="F8:I9"/>
    <mergeCell ref="F32:I33"/>
    <mergeCell ref="F24:I25"/>
    <mergeCell ref="F40:I41"/>
    <mergeCell ref="J129:K130"/>
    <mergeCell ref="N131:O132"/>
    <mergeCell ref="F64:I65"/>
    <mergeCell ref="F56:I57"/>
    <mergeCell ref="A1:P1"/>
    <mergeCell ref="P2:Q2"/>
    <mergeCell ref="P3:Q3"/>
    <mergeCell ref="J12:K14"/>
    <mergeCell ref="L21:M22"/>
    <mergeCell ref="J28:K30"/>
    <mergeCell ref="L85:M88"/>
    <mergeCell ref="L53:M54"/>
    <mergeCell ref="J60:K62"/>
    <mergeCell ref="J77:K78"/>
    <mergeCell ref="P133:Q134"/>
    <mergeCell ref="N134:O135"/>
    <mergeCell ref="J97:K98"/>
    <mergeCell ref="N105:O106"/>
    <mergeCell ref="J113:K114"/>
    <mergeCell ref="L121:M122"/>
  </mergeCells>
  <conditionalFormatting sqref="B70 B74 B78 B82 B86 B94 B98 B102 B106 B110 B114 B118 B122 B126 B130 B134 B6 B10 B14 B18 B22 B26 B30 B34 B38 B42 B46 B50 B54 B58 B62 B66">
    <cfRule type="cellIs" priority="32" dxfId="348" operator="equal" stopIfTrue="1">
      <formula>"DA"</formula>
    </cfRule>
  </conditionalFormatting>
  <conditionalFormatting sqref="L12 L28 L44 L60 N20 N52 P36 J8 J16 J24 J32 J40 J48 J56 J64 L76 L96 L112 L128 N84 N120 P104 J72 J80 J92 J100 J108 J116 J124 J132 N63 P65">
    <cfRule type="expression" priority="30" dxfId="349" stopIfTrue="1">
      <formula>I9="as"</formula>
    </cfRule>
    <cfRule type="expression" priority="31" dxfId="349" stopIfTrue="1">
      <formula>I9="bs"</formula>
    </cfRule>
  </conditionalFormatting>
  <conditionalFormatting sqref="L13 L29 L45 L61 N21 N53 P37 J9 J17 J25 J33 J41 J49 J57 J65 L77 L97 L113 L129 N85 N121 P105 J73 J81 J93 J101 J109 J117 J125 J133 N64 P66">
    <cfRule type="expression" priority="28" dxfId="349" stopIfTrue="1">
      <formula>I9="as"</formula>
    </cfRule>
    <cfRule type="expression" priority="29" dxfId="349" stopIfTrue="1">
      <formula>I9="bs"</formula>
    </cfRule>
  </conditionalFormatting>
  <conditionalFormatting sqref="O66">
    <cfRule type="expression" priority="27" dxfId="355" stopIfTrue="1">
      <formula>#REF!="CU"</formula>
    </cfRule>
  </conditionalFormatting>
  <conditionalFormatting sqref="E70 E74 E78 E82 E86 E94 E98 E102 E106 E110 E114 E118 E122 E126 E130 E134 E6 E10 E14 E18 E22 E26 E30 E34 E38 E42 E46 E50 E54 E58 E62 E66">
    <cfRule type="cellIs" priority="26" dxfId="350" operator="equal" stopIfTrue="1">
      <formula>"Bye"</formula>
    </cfRule>
  </conditionalFormatting>
  <conditionalFormatting sqref="D70 D74 D78 D82 D86 D94 D98 D102 D106 D110 D114 D118 D122 D126 D130 D134 D6 D10 D14 D18 D22 D26 D30 D34 D38 D42 D46 D50 D54 D58 D62 D66">
    <cfRule type="cellIs" priority="25" dxfId="351" operator="lessThan" stopIfTrue="1">
      <formula>9</formula>
    </cfRule>
  </conditionalFormatting>
  <conditionalFormatting sqref="J97 L121 J77 N66 L53 L21 N37 J113 J129 L85 N105">
    <cfRule type="expression" priority="22" dxfId="352" stopIfTrue="1">
      <formula>AND(#REF!="CU",J21="Umpire")</formula>
    </cfRule>
    <cfRule type="expression" priority="23" dxfId="353" stopIfTrue="1">
      <formula>AND(#REF!="CU",J21&lt;&gt;"Umpire",K21&lt;&gt;"")</formula>
    </cfRule>
    <cfRule type="expression" priority="24" dxfId="354" stopIfTrue="1">
      <formula>AND(#REF!="CU",J21&lt;&gt;"Umpire")</formula>
    </cfRule>
  </conditionalFormatting>
  <conditionalFormatting sqref="N67">
    <cfRule type="expression" priority="20" dxfId="349" stopIfTrue="1">
      <formula>#REF!="as"</formula>
    </cfRule>
    <cfRule type="expression" priority="21" dxfId="349" stopIfTrue="1">
      <formula>#REF!="bs"</formula>
    </cfRule>
  </conditionalFormatting>
  <conditionalFormatting sqref="B90">
    <cfRule type="cellIs" priority="19" dxfId="348" operator="equal" stopIfTrue="1">
      <formula>"DA"</formula>
    </cfRule>
  </conditionalFormatting>
  <conditionalFormatting sqref="E90">
    <cfRule type="cellIs" priority="18" dxfId="350" operator="equal" stopIfTrue="1">
      <formula>"Bye"</formula>
    </cfRule>
  </conditionalFormatting>
  <conditionalFormatting sqref="D90">
    <cfRule type="cellIs" priority="17" dxfId="351" operator="lessThan" stopIfTrue="1">
      <formula>9</formula>
    </cfRule>
  </conditionalFormatting>
  <conditionalFormatting sqref="B70 B74 B78 B82 B86 B94 B98 B102 B106 B110 B114 B118 B122 B126 B130 B134 B6 B10 B14 B18 B22 B26 B30 B34 B38 B42 B46 B50 B54 B58 B62 B66">
    <cfRule type="cellIs" priority="16" dxfId="348" operator="equal" stopIfTrue="1">
      <formula>"DA"</formula>
    </cfRule>
  </conditionalFormatting>
  <conditionalFormatting sqref="L12 L28 L44 L60 N20 N52 P36 J8 J16 J24 J32 J40 J48 J56 J64 L76 L96 L112 L128 N84 N120 P104 J72 J80 J92 J100 J108 J116 J124 J132 N63 P65">
    <cfRule type="expression" priority="14" dxfId="349" stopIfTrue="1">
      <formula>I9="as"</formula>
    </cfRule>
    <cfRule type="expression" priority="15" dxfId="349" stopIfTrue="1">
      <formula>I9="bs"</formula>
    </cfRule>
  </conditionalFormatting>
  <conditionalFormatting sqref="L13 L29 L45 L61 N21 N53 P37 J9 J17 J25 J33 J41 J49 J57 J65 L77 L97 L113 L129 N85 N121 P105 J73 J81 J93 J101 J109 J117 J125 J133 N64 P66">
    <cfRule type="expression" priority="12" dxfId="349" stopIfTrue="1">
      <formula>I9="as"</formula>
    </cfRule>
    <cfRule type="expression" priority="13" dxfId="349" stopIfTrue="1">
      <formula>I9="bs"</formula>
    </cfRule>
  </conditionalFormatting>
  <conditionalFormatting sqref="O66">
    <cfRule type="expression" priority="11" dxfId="355" stopIfTrue="1">
      <formula>#REF!="CU"</formula>
    </cfRule>
  </conditionalFormatting>
  <conditionalFormatting sqref="E70 E74 E78 E82 E86 E94 E98 E102 E106 E110 E114 E118 E122 E126 E130 E134 E6 E10 E14 E18 E22 E26 E30 E34 E38 E42 E46 E50 E54 E58 E62 E66">
    <cfRule type="cellIs" priority="10" dxfId="350" operator="equal" stopIfTrue="1">
      <formula>"Bye"</formula>
    </cfRule>
  </conditionalFormatting>
  <conditionalFormatting sqref="D70 D74 D78 D82 D86 D94 D98 D102 D106 D110 D114 D118 D122 D126 D130 D134 D6 D10 D14 D18 D22 D26 D30 D34 D38 D42 D46 D50 D54 D58 D62 D66">
    <cfRule type="cellIs" priority="9" dxfId="351" operator="lessThan" stopIfTrue="1">
      <formula>9</formula>
    </cfRule>
  </conditionalFormatting>
  <conditionalFormatting sqref="J97 L121 J77 N66 L53 L21 N37 J113 J129 L85 N105">
    <cfRule type="expression" priority="6" dxfId="352" stopIfTrue="1">
      <formula>AND(#REF!="CU",J21="Umpire")</formula>
    </cfRule>
    <cfRule type="expression" priority="7" dxfId="353" stopIfTrue="1">
      <formula>AND(#REF!="CU",J21&lt;&gt;"Umpire",K21&lt;&gt;"")</formula>
    </cfRule>
    <cfRule type="expression" priority="8" dxfId="354" stopIfTrue="1">
      <formula>AND(#REF!="CU",J21&lt;&gt;"Umpire")</formula>
    </cfRule>
  </conditionalFormatting>
  <conditionalFormatting sqref="N67">
    <cfRule type="expression" priority="4" dxfId="349" stopIfTrue="1">
      <formula>#REF!="as"</formula>
    </cfRule>
    <cfRule type="expression" priority="5" dxfId="349" stopIfTrue="1">
      <formula>#REF!="bs"</formula>
    </cfRule>
  </conditionalFormatting>
  <conditionalFormatting sqref="B90">
    <cfRule type="cellIs" priority="3" dxfId="348" operator="equal" stopIfTrue="1">
      <formula>"DA"</formula>
    </cfRule>
  </conditionalFormatting>
  <conditionalFormatting sqref="E90">
    <cfRule type="cellIs" priority="2" dxfId="350" operator="equal" stopIfTrue="1">
      <formula>"Bye"</formula>
    </cfRule>
  </conditionalFormatting>
  <conditionalFormatting sqref="D90">
    <cfRule type="cellIs" priority="1" dxfId="351" operator="lessThan" stopIfTrue="1">
      <formula>9</formula>
    </cfRule>
  </conditionalFormatting>
  <dataValidations count="1">
    <dataValidation type="list" allowBlank="1" showInputMessage="1" sqref="J60 F92 F100 F116 J77 J113 F132 L121 L85 J97 J129 F124 F108 F88 F72 F64 J44 J12 F24 F40 F56 N66 L21 N37 L53 F48 F32 F16 F8 J28 F80 N105">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T132"/>
  <sheetViews>
    <sheetView showGridLines="0" zoomScale="110" zoomScaleNormal="110" zoomScalePageLayoutView="0" workbookViewId="0" topLeftCell="A1">
      <selection activeCell="K136" sqref="K136"/>
    </sheetView>
  </sheetViews>
  <sheetFormatPr defaultColWidth="9.00390625" defaultRowHeight="15.75"/>
  <cols>
    <col min="1" max="1" width="2.625" style="48" customWidth="1"/>
    <col min="2" max="2" width="2.375" style="48" customWidth="1"/>
    <col min="3" max="3" width="3.125" style="48" customWidth="1"/>
    <col min="4" max="4" width="0.37109375" style="48" customWidth="1"/>
    <col min="5" max="5" width="9.50390625" style="48" customWidth="1"/>
    <col min="6" max="7" width="2.75390625" style="48" customWidth="1"/>
    <col min="8" max="8" width="4.875" style="136" customWidth="1"/>
    <col min="9" max="9" width="0.74609375" style="50" customWidth="1"/>
    <col min="10" max="10" width="7.625" style="137" customWidth="1"/>
    <col min="11" max="11" width="7.625" style="138" customWidth="1"/>
    <col min="12" max="12" width="7.625" style="137" customWidth="1"/>
    <col min="13" max="13" width="7.625" style="139" customWidth="1"/>
    <col min="14" max="14" width="7.625" style="137" customWidth="1"/>
    <col min="15" max="15" width="7.625" style="138" customWidth="1"/>
    <col min="16" max="16" width="7.625" style="137" customWidth="1"/>
    <col min="17" max="17" width="7.625" style="139" customWidth="1"/>
    <col min="18" max="18" width="9.00390625" style="48" customWidth="1"/>
    <col min="19" max="19" width="7.625" style="48" customWidth="1"/>
    <col min="20" max="20" width="7.75390625" style="48" hidden="1" customWidth="1"/>
    <col min="21" max="21" width="5.00390625" style="48" customWidth="1"/>
    <col min="22" max="16384" width="9.00390625" style="48" customWidth="1"/>
  </cols>
  <sheetData>
    <row r="1" spans="1:16" s="1" customFormat="1" ht="23.25" customHeight="1">
      <c r="A1" s="221" t="s">
        <v>18</v>
      </c>
      <c r="B1" s="221"/>
      <c r="C1" s="224"/>
      <c r="D1" s="224"/>
      <c r="E1" s="224"/>
      <c r="F1" s="224"/>
      <c r="G1" s="224"/>
      <c r="H1" s="224"/>
      <c r="I1" s="224"/>
      <c r="J1" s="224"/>
      <c r="K1" s="224"/>
      <c r="L1" s="224"/>
      <c r="M1" s="224"/>
      <c r="N1" s="224"/>
      <c r="O1" s="224"/>
      <c r="P1" s="224"/>
    </row>
    <row r="2" spans="1:17" s="6" customFormat="1" ht="9.75" customHeight="1">
      <c r="A2" s="2" t="s">
        <v>0</v>
      </c>
      <c r="B2" s="2"/>
      <c r="C2" s="2"/>
      <c r="D2" s="2"/>
      <c r="E2" s="3"/>
      <c r="F2" s="2" t="s">
        <v>1</v>
      </c>
      <c r="G2" s="2"/>
      <c r="H2" s="52"/>
      <c r="I2" s="2"/>
      <c r="J2" s="4"/>
      <c r="K2" s="2"/>
      <c r="L2" s="4"/>
      <c r="M2" s="2"/>
      <c r="N2" s="5"/>
      <c r="O2" s="3"/>
      <c r="P2" s="213" t="s">
        <v>2</v>
      </c>
      <c r="Q2" s="213"/>
    </row>
    <row r="3" spans="1:17" s="12" customFormat="1" ht="11.25" customHeight="1" thickBot="1">
      <c r="A3" s="7" t="s">
        <v>3</v>
      </c>
      <c r="B3" s="7"/>
      <c r="C3" s="7"/>
      <c r="D3" s="7"/>
      <c r="E3" s="8"/>
      <c r="F3" s="8" t="s">
        <v>4</v>
      </c>
      <c r="G3" s="8"/>
      <c r="H3" s="53"/>
      <c r="I3" s="9"/>
      <c r="J3" s="10"/>
      <c r="K3" s="11"/>
      <c r="L3" s="10"/>
      <c r="M3" s="8"/>
      <c r="N3" s="10"/>
      <c r="O3" s="8"/>
      <c r="P3" s="214" t="s">
        <v>5</v>
      </c>
      <c r="Q3" s="214"/>
    </row>
    <row r="4" spans="1:17" s="15" customFormat="1" ht="9.75">
      <c r="A4" s="54"/>
      <c r="B4" s="55" t="s">
        <v>6</v>
      </c>
      <c r="C4" s="56" t="s">
        <v>7</v>
      </c>
      <c r="D4" s="55"/>
      <c r="E4" s="57" t="s">
        <v>8</v>
      </c>
      <c r="F4" s="57"/>
      <c r="G4" s="58"/>
      <c r="H4" s="14" t="s">
        <v>9</v>
      </c>
      <c r="I4" s="59"/>
      <c r="J4" s="56" t="s">
        <v>10</v>
      </c>
      <c r="K4" s="60"/>
      <c r="L4" s="56" t="s">
        <v>11</v>
      </c>
      <c r="M4" s="60"/>
      <c r="N4" s="56" t="s">
        <v>12</v>
      </c>
      <c r="O4" s="60"/>
      <c r="P4" s="56"/>
      <c r="Q4" s="61"/>
    </row>
    <row r="5" spans="1:17" s="15" customFormat="1" ht="3.75" customHeight="1" thickBot="1">
      <c r="A5" s="62"/>
      <c r="B5" s="63"/>
      <c r="C5" s="16"/>
      <c r="D5" s="63"/>
      <c r="E5" s="64"/>
      <c r="F5" s="64"/>
      <c r="G5" s="65"/>
      <c r="H5" s="66"/>
      <c r="I5" s="67"/>
      <c r="J5" s="16"/>
      <c r="K5" s="68"/>
      <c r="L5" s="16"/>
      <c r="M5" s="68"/>
      <c r="N5" s="16"/>
      <c r="O5" s="68"/>
      <c r="P5" s="16"/>
      <c r="Q5" s="69"/>
    </row>
    <row r="6" spans="1:20" s="76" customFormat="1" ht="13.5" customHeight="1">
      <c r="A6" s="70">
        <v>1</v>
      </c>
      <c r="B6" s="17">
        <v>1</v>
      </c>
      <c r="C6" s="17">
        <v>3</v>
      </c>
      <c r="D6" s="18">
        <v>1</v>
      </c>
      <c r="E6" s="19" t="str">
        <f>UPPER(IF($D6="","",VLOOKUP($D6,'[1]男雙55'!$A$7:$V$39,2)))</f>
        <v>王明鴻</v>
      </c>
      <c r="F6" s="17"/>
      <c r="G6" s="37"/>
      <c r="H6" s="17" t="str">
        <f>IF($D6="","",VLOOKUP($D6,'[1]男雙55'!$A$7:$V$39,3))</f>
        <v>宜蘭縣</v>
      </c>
      <c r="I6" s="72"/>
      <c r="J6" s="73"/>
      <c r="K6" s="74"/>
      <c r="L6" s="73"/>
      <c r="M6" s="20" t="s">
        <v>247</v>
      </c>
      <c r="N6" s="20"/>
      <c r="O6" s="74"/>
      <c r="P6" s="73"/>
      <c r="Q6" s="75"/>
      <c r="R6" s="20"/>
      <c r="T6" s="25" t="e">
        <f>#REF!</f>
        <v>#REF!</v>
      </c>
    </row>
    <row r="7" spans="1:20" s="76" customFormat="1" ht="13.5" customHeight="1">
      <c r="A7" s="70"/>
      <c r="B7" s="77"/>
      <c r="C7" s="77"/>
      <c r="D7" s="77"/>
      <c r="E7" s="19" t="str">
        <f>UPPER(IF($D6="","",VLOOKUP($D6,'[1]男雙55'!$A$7:$V$39,7)))</f>
        <v>林經敏</v>
      </c>
      <c r="F7" s="17"/>
      <c r="G7" s="37"/>
      <c r="H7" s="17" t="str">
        <f>IF($D6="","",VLOOKUP($D6,'[1]男雙55'!$A$7:$V$39,8))</f>
        <v>宜蘭縣</v>
      </c>
      <c r="I7" s="78"/>
      <c r="J7" s="79">
        <f>IF(I7="a",E6,IF(I7="b",E8,""))</f>
      </c>
      <c r="K7" s="80"/>
      <c r="L7" s="73"/>
      <c r="M7" s="20"/>
      <c r="N7" s="20"/>
      <c r="O7" s="74"/>
      <c r="P7" s="73"/>
      <c r="Q7" s="21"/>
      <c r="R7" s="20"/>
      <c r="T7" s="29" t="e">
        <f>#REF!</f>
        <v>#REF!</v>
      </c>
    </row>
    <row r="8" spans="1:20" s="76" customFormat="1" ht="9.75" customHeight="1">
      <c r="A8" s="70"/>
      <c r="B8" s="77"/>
      <c r="C8" s="77"/>
      <c r="D8" s="77"/>
      <c r="E8" s="81"/>
      <c r="F8" s="27"/>
      <c r="G8" s="27"/>
      <c r="H8" s="27"/>
      <c r="I8" s="28"/>
      <c r="J8" s="82">
        <f>UPPER(IF(OR(I9="a",I9="as"),E6,IF(OR(I9="b",I9="bs"),E10,)))</f>
      </c>
      <c r="K8" s="83"/>
      <c r="L8" s="73"/>
      <c r="M8" s="74"/>
      <c r="N8" s="73"/>
      <c r="O8" s="74"/>
      <c r="P8" s="73"/>
      <c r="Q8" s="21"/>
      <c r="R8" s="20"/>
      <c r="T8" s="29" t="e">
        <f>#REF!</f>
        <v>#REF!</v>
      </c>
    </row>
    <row r="9" spans="1:20" s="76" customFormat="1" ht="9.75" customHeight="1">
      <c r="A9" s="70"/>
      <c r="B9" s="26"/>
      <c r="C9" s="26"/>
      <c r="D9" s="26"/>
      <c r="E9" s="84"/>
      <c r="F9" s="32"/>
      <c r="G9" s="32"/>
      <c r="H9" s="32"/>
      <c r="I9" s="34"/>
      <c r="J9" s="85">
        <f>UPPER(IF(OR(I9="a",I9="as"),E7,IF(OR(I9="b",I9="bs"),E11,)))</f>
      </c>
      <c r="K9" s="86"/>
      <c r="L9" s="33"/>
      <c r="M9" s="80"/>
      <c r="N9" s="73"/>
      <c r="O9" s="74"/>
      <c r="P9" s="73"/>
      <c r="Q9" s="21"/>
      <c r="R9" s="20"/>
      <c r="T9" s="29" t="e">
        <f>#REF!</f>
        <v>#REF!</v>
      </c>
    </row>
    <row r="10" spans="1:20" s="76" customFormat="1" ht="13.5" customHeight="1">
      <c r="A10" s="70">
        <v>2</v>
      </c>
      <c r="B10" s="17">
        <f>IF($D10="","",VLOOKUP($D10,'[1]男雙55'!$A$7:$V$39,20))</f>
      </c>
      <c r="C10" s="17">
        <f>IF($D10="","",VLOOKUP($D10,'[1]男雙55'!$A$7:$V$39,21))</f>
      </c>
      <c r="D10" s="18"/>
      <c r="E10" s="19" t="s">
        <v>19</v>
      </c>
      <c r="F10" s="37"/>
      <c r="G10" s="37"/>
      <c r="H10" s="37"/>
      <c r="I10" s="38"/>
      <c r="J10" s="33"/>
      <c r="K10" s="87"/>
      <c r="L10" s="88"/>
      <c r="M10" s="83"/>
      <c r="N10" s="73"/>
      <c r="O10" s="74"/>
      <c r="P10" s="73"/>
      <c r="Q10" s="21"/>
      <c r="R10" s="20"/>
      <c r="T10" s="29" t="e">
        <f>#REF!</f>
        <v>#REF!</v>
      </c>
    </row>
    <row r="11" spans="1:20" s="76" customFormat="1" ht="13.5" customHeight="1">
      <c r="A11" s="70"/>
      <c r="B11" s="77"/>
      <c r="C11" s="77"/>
      <c r="D11" s="77"/>
      <c r="E11" s="19" t="s">
        <v>19</v>
      </c>
      <c r="F11" s="17">
        <f>IF($D10="","",VLOOKUP($D10,'[1]男雙55'!$A$7:$V$39,8))</f>
      </c>
      <c r="G11" s="37"/>
      <c r="H11" s="71">
        <f>IF($D10="","",VLOOKUP($D10,'[1]男雙55'!$A$7:$V$39,9))</f>
      </c>
      <c r="I11" s="78"/>
      <c r="J11" s="33"/>
      <c r="K11" s="87"/>
      <c r="L11" s="89"/>
      <c r="M11" s="90"/>
      <c r="N11" s="73"/>
      <c r="O11" s="74"/>
      <c r="P11" s="73"/>
      <c r="Q11" s="21"/>
      <c r="R11" s="20"/>
      <c r="T11" s="29" t="e">
        <f>#REF!</f>
        <v>#REF!</v>
      </c>
    </row>
    <row r="12" spans="1:20" s="76" customFormat="1" ht="11.25" customHeight="1">
      <c r="A12" s="70"/>
      <c r="B12" s="77"/>
      <c r="C12" s="77"/>
      <c r="D12" s="91"/>
      <c r="E12" s="81"/>
      <c r="F12" s="33"/>
      <c r="G12" s="32"/>
      <c r="H12" s="92"/>
      <c r="I12" s="93"/>
      <c r="J12" s="208" t="s">
        <v>171</v>
      </c>
      <c r="K12" s="209"/>
      <c r="L12" s="82">
        <f>UPPER(IF(OR(K13="a",K13="as"),J8,IF(OR(K13="b",K13="bs"),J16,)))</f>
      </c>
      <c r="M12" s="80"/>
      <c r="N12" s="73"/>
      <c r="O12" s="74"/>
      <c r="P12" s="73"/>
      <c r="Q12" s="21"/>
      <c r="R12" s="20"/>
      <c r="T12" s="29" t="e">
        <f>#REF!</f>
        <v>#REF!</v>
      </c>
    </row>
    <row r="13" spans="1:20" s="76" customFormat="1" ht="11.25" customHeight="1">
      <c r="A13" s="70"/>
      <c r="B13" s="26"/>
      <c r="C13" s="26"/>
      <c r="D13" s="31"/>
      <c r="E13" s="84"/>
      <c r="F13" s="73"/>
      <c r="G13" s="94"/>
      <c r="H13" s="95"/>
      <c r="I13" s="96"/>
      <c r="J13" s="208"/>
      <c r="K13" s="209"/>
      <c r="L13" s="85">
        <f>UPPER(IF(OR(K13="a",K13="as"),J9,IF(OR(K13="b",K13="bs"),J17,)))</f>
      </c>
      <c r="M13" s="86"/>
      <c r="N13" s="33"/>
      <c r="O13" s="80"/>
      <c r="P13" s="73"/>
      <c r="Q13" s="21"/>
      <c r="R13" s="20"/>
      <c r="T13" s="29" t="e">
        <f>#REF!</f>
        <v>#REF!</v>
      </c>
    </row>
    <row r="14" spans="1:20" s="76" customFormat="1" ht="13.5" customHeight="1">
      <c r="A14" s="70">
        <v>3</v>
      </c>
      <c r="B14" s="17"/>
      <c r="C14" s="17"/>
      <c r="D14" s="18">
        <v>14</v>
      </c>
      <c r="E14" s="19" t="str">
        <f>UPPER(IF($D14="","",VLOOKUP($D14,'[1]男雙55'!$A$7:$V$39,2)))</f>
        <v>金溟盛</v>
      </c>
      <c r="F14" s="17"/>
      <c r="G14" s="37"/>
      <c r="H14" s="17" t="str">
        <f>IF($D14="","",VLOOKUP($D14,'[1]男雙55'!$A$7:$V$39,3))</f>
        <v>台中市</v>
      </c>
      <c r="I14" s="72"/>
      <c r="J14" s="208"/>
      <c r="K14" s="209"/>
      <c r="L14" s="73"/>
      <c r="M14" s="87"/>
      <c r="N14" s="88"/>
      <c r="O14" s="80"/>
      <c r="P14" s="73"/>
      <c r="Q14" s="21"/>
      <c r="R14" s="20"/>
      <c r="T14" s="29" t="e">
        <f>#REF!</f>
        <v>#REF!</v>
      </c>
    </row>
    <row r="15" spans="1:20" s="76" customFormat="1" ht="13.5" customHeight="1" thickBot="1">
      <c r="A15" s="70"/>
      <c r="B15" s="77"/>
      <c r="C15" s="77"/>
      <c r="D15" s="77"/>
      <c r="E15" s="19" t="str">
        <f>UPPER(IF($D14="","",VLOOKUP($D14,'[1]男雙55'!$A$7:$V$39,7)))</f>
        <v>陳建文</v>
      </c>
      <c r="F15" s="17"/>
      <c r="G15" s="37"/>
      <c r="H15" s="17" t="str">
        <f>IF($D14="","",VLOOKUP($D14,'[1]男雙55'!$A$7:$V$39,8))</f>
        <v>台中市</v>
      </c>
      <c r="I15" s="78"/>
      <c r="J15" s="79">
        <f>IF(I15="a",E14,IF(I15="b",E16,""))</f>
      </c>
      <c r="K15" s="87"/>
      <c r="L15" s="73"/>
      <c r="M15" s="87"/>
      <c r="N15" s="33"/>
      <c r="O15" s="80"/>
      <c r="P15" s="73"/>
      <c r="Q15" s="21"/>
      <c r="R15" s="20"/>
      <c r="T15" s="36" t="e">
        <f>#REF!</f>
        <v>#REF!</v>
      </c>
    </row>
    <row r="16" spans="1:18" s="76" customFormat="1" ht="9.75" customHeight="1">
      <c r="A16" s="70"/>
      <c r="B16" s="77"/>
      <c r="C16" s="77"/>
      <c r="D16" s="91"/>
      <c r="E16" s="210" t="s">
        <v>165</v>
      </c>
      <c r="F16" s="210"/>
      <c r="G16" s="210"/>
      <c r="H16" s="210"/>
      <c r="I16" s="211"/>
      <c r="J16" s="82">
        <f>UPPER(IF(OR(I17="a",I17="as"),E14,IF(OR(I17="b",I17="bs"),E18,)))</f>
      </c>
      <c r="K16" s="97"/>
      <c r="L16" s="73"/>
      <c r="M16" s="87"/>
      <c r="N16" s="33"/>
      <c r="O16" s="80"/>
      <c r="P16" s="73"/>
      <c r="Q16" s="21"/>
      <c r="R16" s="20"/>
    </row>
    <row r="17" spans="1:18" s="76" customFormat="1" ht="9.75" customHeight="1">
      <c r="A17" s="70"/>
      <c r="B17" s="26"/>
      <c r="C17" s="26"/>
      <c r="D17" s="31"/>
      <c r="E17" s="208"/>
      <c r="F17" s="208"/>
      <c r="G17" s="208"/>
      <c r="H17" s="208"/>
      <c r="I17" s="209"/>
      <c r="J17" s="85">
        <f>UPPER(IF(OR(I17="a",I17="as"),E15,IF(OR(I17="b",I17="bs"),E19,)))</f>
      </c>
      <c r="K17" s="98"/>
      <c r="L17" s="33"/>
      <c r="M17" s="87"/>
      <c r="N17" s="33"/>
      <c r="O17" s="80"/>
      <c r="P17" s="73"/>
      <c r="Q17" s="21"/>
      <c r="R17" s="20"/>
    </row>
    <row r="18" spans="1:18" s="76" customFormat="1" ht="13.5" customHeight="1">
      <c r="A18" s="70">
        <v>4</v>
      </c>
      <c r="B18" s="17"/>
      <c r="C18" s="17"/>
      <c r="D18" s="18">
        <v>23</v>
      </c>
      <c r="E18" s="19" t="str">
        <f>UPPER(IF($D18="","",VLOOKUP($D18,'[1]男雙55'!$A$7:$V$39,2)))</f>
        <v>施世貴</v>
      </c>
      <c r="F18" s="17"/>
      <c r="G18" s="37"/>
      <c r="H18" s="17" t="str">
        <f>IF($D18="","",VLOOKUP($D18,'[1]男雙55'!$A$7:$V$39,3))</f>
        <v>新北市</v>
      </c>
      <c r="I18" s="99"/>
      <c r="J18" s="33"/>
      <c r="K18" s="80"/>
      <c r="L18" s="88"/>
      <c r="M18" s="97"/>
      <c r="N18" s="33"/>
      <c r="O18" s="80"/>
      <c r="P18" s="73"/>
      <c r="Q18" s="21"/>
      <c r="R18" s="20"/>
    </row>
    <row r="19" spans="1:18" s="76" customFormat="1" ht="13.5" customHeight="1">
      <c r="A19" s="70"/>
      <c r="B19" s="77"/>
      <c r="C19" s="77"/>
      <c r="D19" s="77"/>
      <c r="E19" s="19" t="str">
        <f>UPPER(IF($D18="","",VLOOKUP($D18,'[1]男雙55'!$A$7:$V$39,7)))</f>
        <v>王憲文</v>
      </c>
      <c r="F19" s="17"/>
      <c r="G19" s="37"/>
      <c r="H19" s="17" t="str">
        <f>IF($D18="","",VLOOKUP($D18,'[1]男雙55'!$A$7:$V$39,8))</f>
        <v>新北市</v>
      </c>
      <c r="I19" s="78"/>
      <c r="J19" s="33"/>
      <c r="K19" s="80"/>
      <c r="L19" s="89"/>
      <c r="M19" s="100"/>
      <c r="N19" s="33"/>
      <c r="O19" s="80"/>
      <c r="P19" s="73"/>
      <c r="Q19" s="21"/>
      <c r="R19" s="20"/>
    </row>
    <row r="20" spans="1:18" s="76" customFormat="1" ht="11.25" customHeight="1">
      <c r="A20" s="70"/>
      <c r="B20" s="77"/>
      <c r="C20" s="77"/>
      <c r="D20" s="77"/>
      <c r="E20" s="81"/>
      <c r="F20" s="33"/>
      <c r="G20" s="32"/>
      <c r="H20" s="92"/>
      <c r="I20" s="93"/>
      <c r="J20" s="73"/>
      <c r="K20" s="74"/>
      <c r="L20" s="33"/>
      <c r="M20" s="101"/>
      <c r="N20" s="82">
        <f>UPPER(IF(OR(M21="a",M21="as"),L12,IF(OR(M21="b",M21="bs"),L28,)))</f>
      </c>
      <c r="O20" s="80"/>
      <c r="P20" s="73"/>
      <c r="Q20" s="21"/>
      <c r="R20" s="20"/>
    </row>
    <row r="21" spans="1:18" s="76" customFormat="1" ht="11.25" customHeight="1">
      <c r="A21" s="70"/>
      <c r="B21" s="26"/>
      <c r="C21" s="26"/>
      <c r="D21" s="26"/>
      <c r="E21" s="84"/>
      <c r="F21" s="73"/>
      <c r="G21" s="94"/>
      <c r="H21" s="95"/>
      <c r="I21" s="96"/>
      <c r="J21" s="73"/>
      <c r="K21" s="74"/>
      <c r="L21" s="208" t="s">
        <v>175</v>
      </c>
      <c r="M21" s="209"/>
      <c r="N21" s="85">
        <f>UPPER(IF(OR(M21="a",M21="as"),L13,IF(OR(M21="b",M21="bs"),L29,)))</f>
      </c>
      <c r="O21" s="86"/>
      <c r="P21" s="33"/>
      <c r="Q21" s="40"/>
      <c r="R21" s="20"/>
    </row>
    <row r="22" spans="1:18" s="76" customFormat="1" ht="13.5" customHeight="1">
      <c r="A22" s="70">
        <v>5</v>
      </c>
      <c r="B22" s="17"/>
      <c r="C22" s="17"/>
      <c r="D22" s="18">
        <v>25</v>
      </c>
      <c r="E22" s="19" t="str">
        <f>UPPER(IF($D22="","",VLOOKUP($D22,'[1]男雙55'!$A$7:$V$39,2)))</f>
        <v>戴芳盛</v>
      </c>
      <c r="F22" s="17"/>
      <c r="G22" s="37"/>
      <c r="H22" s="17" t="str">
        <f>IF($D22="","",VLOOKUP($D22,'[1]男雙55'!$A$7:$V$39,3))</f>
        <v>桃園市</v>
      </c>
      <c r="I22" s="72"/>
      <c r="J22" s="73"/>
      <c r="K22" s="74"/>
      <c r="L22" s="208"/>
      <c r="M22" s="209"/>
      <c r="N22" s="73"/>
      <c r="O22" s="87"/>
      <c r="P22" s="73"/>
      <c r="Q22" s="40"/>
      <c r="R22" s="20"/>
    </row>
    <row r="23" spans="1:18" s="76" customFormat="1" ht="13.5" customHeight="1">
      <c r="A23" s="70"/>
      <c r="B23" s="77"/>
      <c r="C23" s="77"/>
      <c r="D23" s="77"/>
      <c r="E23" s="19" t="str">
        <f>UPPER(IF($D22="","",VLOOKUP($D22,'[1]男雙55'!$A$7:$V$39,7)))</f>
        <v>洪志仁</v>
      </c>
      <c r="F23" s="17"/>
      <c r="G23" s="37"/>
      <c r="H23" s="17" t="str">
        <f>IF($D22="","",VLOOKUP($D22,'[1]男雙55'!$A$7:$V$39,8))</f>
        <v>桃園市</v>
      </c>
      <c r="I23" s="78"/>
      <c r="J23" s="79">
        <f>IF(I23="a",E22,IF(I23="b",E24,""))</f>
      </c>
      <c r="K23" s="80"/>
      <c r="L23" s="73"/>
      <c r="M23" s="87"/>
      <c r="N23" s="73"/>
      <c r="O23" s="87"/>
      <c r="P23" s="73"/>
      <c r="Q23" s="40"/>
      <c r="R23" s="20"/>
    </row>
    <row r="24" spans="1:18" s="76" customFormat="1" ht="9.75" customHeight="1">
      <c r="A24" s="70"/>
      <c r="B24" s="77"/>
      <c r="C24" s="77"/>
      <c r="D24" s="77"/>
      <c r="E24" s="210" t="s">
        <v>166</v>
      </c>
      <c r="F24" s="210"/>
      <c r="G24" s="210"/>
      <c r="H24" s="210"/>
      <c r="I24" s="28"/>
      <c r="J24" s="82">
        <f>UPPER(IF(OR(I25="a",I25="as"),E22,IF(OR(I25="b",I25="bs"),E26,)))</f>
      </c>
      <c r="K24" s="83"/>
      <c r="L24" s="73"/>
      <c r="M24" s="87"/>
      <c r="N24" s="73"/>
      <c r="O24" s="87"/>
      <c r="P24" s="73"/>
      <c r="Q24" s="40"/>
      <c r="R24" s="20"/>
    </row>
    <row r="25" spans="1:18" s="76" customFormat="1" ht="9.75" customHeight="1">
      <c r="A25" s="70"/>
      <c r="B25" s="26"/>
      <c r="C25" s="26"/>
      <c r="D25" s="26"/>
      <c r="E25" s="208"/>
      <c r="F25" s="208"/>
      <c r="G25" s="208"/>
      <c r="H25" s="208"/>
      <c r="I25" s="34"/>
      <c r="J25" s="85">
        <f>UPPER(IF(OR(I25="a",I25="as"),E23,IF(OR(I25="b",I25="bs"),E27,)))</f>
      </c>
      <c r="K25" s="86"/>
      <c r="L25" s="33"/>
      <c r="M25" s="87"/>
      <c r="N25" s="73"/>
      <c r="O25" s="87"/>
      <c r="P25" s="73"/>
      <c r="Q25" s="40"/>
      <c r="R25" s="20"/>
    </row>
    <row r="26" spans="1:18" s="76" customFormat="1" ht="13.5" customHeight="1">
      <c r="A26" s="70">
        <v>6</v>
      </c>
      <c r="B26" s="17"/>
      <c r="C26" s="17"/>
      <c r="D26" s="18">
        <v>12</v>
      </c>
      <c r="E26" s="19" t="str">
        <f>UPPER(IF($D26="","",VLOOKUP($D26,'[1]男雙55'!$A$7:$V$39,2)))</f>
        <v>楊源順</v>
      </c>
      <c r="F26" s="17"/>
      <c r="G26" s="37"/>
      <c r="H26" s="17" t="str">
        <f>IF($D26="","",VLOOKUP($D26,'[1]男雙55'!$A$7:$V$39,3))</f>
        <v>台中市</v>
      </c>
      <c r="I26" s="99"/>
      <c r="J26" s="33"/>
      <c r="K26" s="87"/>
      <c r="L26" s="88"/>
      <c r="M26" s="97"/>
      <c r="N26" s="73"/>
      <c r="O26" s="87"/>
      <c r="P26" s="73"/>
      <c r="Q26" s="40"/>
      <c r="R26" s="20"/>
    </row>
    <row r="27" spans="1:18" s="76" customFormat="1" ht="13.5" customHeight="1">
      <c r="A27" s="70"/>
      <c r="B27" s="77"/>
      <c r="C27" s="77"/>
      <c r="D27" s="77"/>
      <c r="E27" s="19" t="str">
        <f>UPPER(IF($D26="","",VLOOKUP($D26,'[1]男雙55'!$A$7:$V$39,7)))</f>
        <v>陳登堡</v>
      </c>
      <c r="F27" s="17"/>
      <c r="G27" s="37"/>
      <c r="H27" s="17" t="str">
        <f>IF($D26="","",VLOOKUP($D26,'[1]男雙55'!$A$7:$V$39,8))</f>
        <v>台中市</v>
      </c>
      <c r="I27" s="78"/>
      <c r="J27" s="33"/>
      <c r="K27" s="87"/>
      <c r="L27" s="89"/>
      <c r="M27" s="100"/>
      <c r="N27" s="73"/>
      <c r="O27" s="87"/>
      <c r="P27" s="73"/>
      <c r="Q27" s="40"/>
      <c r="R27" s="20"/>
    </row>
    <row r="28" spans="1:18" s="76" customFormat="1" ht="11.25" customHeight="1">
      <c r="A28" s="70"/>
      <c r="B28" s="77"/>
      <c r="C28" s="77"/>
      <c r="D28" s="91"/>
      <c r="E28" s="81"/>
      <c r="F28" s="33"/>
      <c r="G28" s="32"/>
      <c r="H28" s="92"/>
      <c r="I28" s="93"/>
      <c r="J28" s="208" t="s">
        <v>172</v>
      </c>
      <c r="K28" s="209"/>
      <c r="L28" s="82">
        <f>UPPER(IF(OR(K29="a",K29="as"),J24,IF(OR(K29="b",K29="bs"),J32,)))</f>
      </c>
      <c r="M28" s="87"/>
      <c r="N28" s="73"/>
      <c r="O28" s="87"/>
      <c r="P28" s="73"/>
      <c r="Q28" s="40"/>
      <c r="R28" s="20"/>
    </row>
    <row r="29" spans="1:18" s="76" customFormat="1" ht="11.25" customHeight="1">
      <c r="A29" s="70"/>
      <c r="B29" s="26"/>
      <c r="C29" s="26"/>
      <c r="D29" s="31"/>
      <c r="E29" s="84"/>
      <c r="F29" s="73"/>
      <c r="G29" s="94"/>
      <c r="H29" s="95"/>
      <c r="I29" s="96"/>
      <c r="J29" s="208"/>
      <c r="K29" s="209"/>
      <c r="L29" s="85">
        <f>UPPER(IF(OR(K29="a",K29="as"),J25,IF(OR(K29="b",K29="bs"),J33,)))</f>
      </c>
      <c r="M29" s="98"/>
      <c r="N29" s="33"/>
      <c r="O29" s="87"/>
      <c r="P29" s="73"/>
      <c r="Q29" s="40"/>
      <c r="R29" s="20"/>
    </row>
    <row r="30" spans="1:18" s="76" customFormat="1" ht="13.5" customHeight="1">
      <c r="A30" s="70">
        <v>7</v>
      </c>
      <c r="B30" s="17"/>
      <c r="C30" s="17"/>
      <c r="D30" s="18">
        <v>28</v>
      </c>
      <c r="E30" s="19" t="str">
        <f>UPPER(IF($D30="","",VLOOKUP($D30,'[1]男雙55'!$A$7:$V$39,2)))</f>
        <v>劉昌裕</v>
      </c>
      <c r="F30" s="17"/>
      <c r="G30" s="37"/>
      <c r="H30" s="17" t="str">
        <f>IF($D30="","",VLOOKUP($D30,'[1]男雙55'!$A$7:$V$39,3))</f>
        <v>桃園市</v>
      </c>
      <c r="I30" s="72"/>
      <c r="J30" s="208"/>
      <c r="K30" s="209"/>
      <c r="L30" s="73"/>
      <c r="M30" s="102"/>
      <c r="N30" s="88"/>
      <c r="O30" s="87"/>
      <c r="P30" s="73"/>
      <c r="Q30" s="40"/>
      <c r="R30" s="20"/>
    </row>
    <row r="31" spans="1:18" s="76" customFormat="1" ht="13.5" customHeight="1">
      <c r="A31" s="70"/>
      <c r="B31" s="77"/>
      <c r="C31" s="77"/>
      <c r="D31" s="77"/>
      <c r="E31" s="19" t="str">
        <f>UPPER(IF($D30="","",VLOOKUP($D30,'[1]男雙55'!$A$7:$V$39,7)))</f>
        <v>邱春藏</v>
      </c>
      <c r="F31" s="17"/>
      <c r="G31" s="37"/>
      <c r="H31" s="17" t="str">
        <f>IF($D30="","",VLOOKUP($D30,'[1]男雙55'!$A$7:$V$39,8))</f>
        <v>桃園市</v>
      </c>
      <c r="I31" s="78"/>
      <c r="J31" s="79">
        <f>IF(I31="a",E30,IF(I31="b",E32,""))</f>
      </c>
      <c r="K31" s="87"/>
      <c r="L31" s="73"/>
      <c r="M31" s="80"/>
      <c r="N31" s="33"/>
      <c r="O31" s="87"/>
      <c r="P31" s="73"/>
      <c r="Q31" s="40"/>
      <c r="R31" s="20"/>
    </row>
    <row r="32" spans="1:18" s="76" customFormat="1" ht="9.75" customHeight="1">
      <c r="A32" s="70"/>
      <c r="B32" s="77"/>
      <c r="C32" s="77"/>
      <c r="D32" s="91"/>
      <c r="E32" s="210" t="s">
        <v>167</v>
      </c>
      <c r="F32" s="210"/>
      <c r="G32" s="210"/>
      <c r="H32" s="210"/>
      <c r="I32" s="28"/>
      <c r="J32" s="82">
        <f>UPPER(IF(OR(I33="a",I33="as"),E30,IF(OR(I33="b",I33="bs"),E34,)))</f>
      </c>
      <c r="K32" s="97"/>
      <c r="L32" s="73"/>
      <c r="M32" s="80"/>
      <c r="N32" s="33"/>
      <c r="O32" s="87"/>
      <c r="P32" s="73"/>
      <c r="Q32" s="40"/>
      <c r="R32" s="20"/>
    </row>
    <row r="33" spans="1:18" s="76" customFormat="1" ht="9.75" customHeight="1">
      <c r="A33" s="70"/>
      <c r="B33" s="26"/>
      <c r="C33" s="26"/>
      <c r="D33" s="31"/>
      <c r="E33" s="208"/>
      <c r="F33" s="208"/>
      <c r="G33" s="208"/>
      <c r="H33" s="208"/>
      <c r="I33" s="34"/>
      <c r="J33" s="85">
        <f>UPPER(IF(OR(I33="a",I33="as"),E31,IF(OR(I33="b",I33="bs"),E35,)))</f>
      </c>
      <c r="K33" s="98"/>
      <c r="L33" s="33"/>
      <c r="M33" s="80"/>
      <c r="N33" s="33"/>
      <c r="O33" s="87"/>
      <c r="P33" s="73"/>
      <c r="Q33" s="40"/>
      <c r="R33" s="20"/>
    </row>
    <row r="34" spans="1:18" s="76" customFormat="1" ht="13.5" customHeight="1">
      <c r="A34" s="70">
        <v>8</v>
      </c>
      <c r="B34" s="17">
        <v>6</v>
      </c>
      <c r="C34" s="103">
        <v>1017</v>
      </c>
      <c r="D34" s="18">
        <v>6</v>
      </c>
      <c r="E34" s="19" t="str">
        <f>UPPER(IF($D34="","",VLOOKUP($D34,'[1]男雙55'!$A$7:$V$39,2)))</f>
        <v>戴詒鵬</v>
      </c>
      <c r="F34" s="17"/>
      <c r="G34" s="37"/>
      <c r="H34" s="17" t="str">
        <f>IF($D34="","",VLOOKUP($D34,'[1]男雙55'!$A$7:$V$39,3))</f>
        <v>台北市</v>
      </c>
      <c r="I34" s="99"/>
      <c r="J34" s="33"/>
      <c r="K34" s="80"/>
      <c r="L34" s="88"/>
      <c r="M34" s="83"/>
      <c r="N34" s="33"/>
      <c r="O34" s="87"/>
      <c r="P34" s="73"/>
      <c r="Q34" s="40"/>
      <c r="R34" s="20"/>
    </row>
    <row r="35" spans="1:18" s="76" customFormat="1" ht="13.5" customHeight="1">
      <c r="A35" s="70"/>
      <c r="B35" s="77"/>
      <c r="C35" s="77"/>
      <c r="D35" s="77"/>
      <c r="E35" s="19" t="str">
        <f>UPPER(IF($D34="","",VLOOKUP($D34,'[1]男雙55'!$A$7:$V$39,7)))</f>
        <v>沈誠忠</v>
      </c>
      <c r="F35" s="17"/>
      <c r="G35" s="37"/>
      <c r="H35" s="17" t="str">
        <f>IF($D34="","",VLOOKUP($D34,'[1]男雙55'!$A$7:$V$39,8))</f>
        <v>台北市</v>
      </c>
      <c r="I35" s="78"/>
      <c r="J35" s="33"/>
      <c r="K35" s="80"/>
      <c r="L35" s="89"/>
      <c r="M35" s="90"/>
      <c r="N35" s="33"/>
      <c r="O35" s="87"/>
      <c r="P35" s="73"/>
      <c r="Q35" s="40"/>
      <c r="R35" s="20"/>
    </row>
    <row r="36" spans="1:18" s="76" customFormat="1" ht="11.25" customHeight="1">
      <c r="A36" s="70"/>
      <c r="B36" s="77"/>
      <c r="C36" s="77"/>
      <c r="D36" s="91"/>
      <c r="E36" s="81"/>
      <c r="F36" s="33"/>
      <c r="G36" s="32"/>
      <c r="H36" s="92"/>
      <c r="I36" s="93"/>
      <c r="J36" s="73"/>
      <c r="K36" s="74"/>
      <c r="L36" s="33"/>
      <c r="M36" s="80"/>
      <c r="N36" s="80"/>
      <c r="O36" s="101"/>
      <c r="P36" s="82">
        <f>UPPER(IF(OR(O37="a",O37="as"),N20,IF(OR(O37="b",O37="bs"),N52,)))</f>
      </c>
      <c r="Q36" s="104"/>
      <c r="R36" s="20"/>
    </row>
    <row r="37" spans="1:18" s="76" customFormat="1" ht="11.25" customHeight="1">
      <c r="A37" s="70"/>
      <c r="B37" s="26"/>
      <c r="C37" s="26"/>
      <c r="D37" s="31"/>
      <c r="E37" s="84"/>
      <c r="F37" s="73"/>
      <c r="G37" s="94"/>
      <c r="H37" s="95"/>
      <c r="I37" s="96"/>
      <c r="J37" s="73"/>
      <c r="K37" s="74"/>
      <c r="L37" s="33"/>
      <c r="M37" s="80"/>
      <c r="N37" s="208" t="s">
        <v>263</v>
      </c>
      <c r="O37" s="209"/>
      <c r="P37" s="85">
        <f>UPPER(IF(OR(O37="a",O37="as"),N21,IF(OR(O37="b",O37="bs"),N53,)))</f>
      </c>
      <c r="Q37" s="105"/>
      <c r="R37" s="20"/>
    </row>
    <row r="38" spans="1:18" s="76" customFormat="1" ht="13.5" customHeight="1">
      <c r="A38" s="70">
        <v>9</v>
      </c>
      <c r="B38" s="17">
        <v>4</v>
      </c>
      <c r="C38" s="17">
        <v>16</v>
      </c>
      <c r="D38" s="18">
        <v>4</v>
      </c>
      <c r="E38" s="19" t="str">
        <f>UPPER(IF($D38="","",VLOOKUP($D38,'[1]男雙55'!$A$7:$V$39,2)))</f>
        <v>何克勝</v>
      </c>
      <c r="F38" s="17"/>
      <c r="G38" s="37"/>
      <c r="H38" s="17" t="str">
        <f>IF($D38="","",VLOOKUP($D38,'[1]男雙55'!$A$7:$V$39,3))</f>
        <v>台中市</v>
      </c>
      <c r="I38" s="72"/>
      <c r="J38" s="73"/>
      <c r="K38" s="74"/>
      <c r="L38" s="73"/>
      <c r="M38" s="74"/>
      <c r="N38" s="208"/>
      <c r="O38" s="209"/>
      <c r="P38" s="88"/>
      <c r="Q38" s="40"/>
      <c r="R38" s="20"/>
    </row>
    <row r="39" spans="1:18" s="76" customFormat="1" ht="13.5" customHeight="1">
      <c r="A39" s="70"/>
      <c r="B39" s="77"/>
      <c r="C39" s="77"/>
      <c r="D39" s="77"/>
      <c r="E39" s="19" t="str">
        <f>UPPER(IF($D38="","",VLOOKUP($D38,'[1]男雙55'!$A$7:$V$39,7)))</f>
        <v>陳錦棠</v>
      </c>
      <c r="F39" s="17"/>
      <c r="G39" s="37"/>
      <c r="H39" s="17" t="str">
        <f>IF($D38="","",VLOOKUP($D38,'[1]男雙55'!$A$7:$V$39,8))</f>
        <v>台中市</v>
      </c>
      <c r="I39" s="78"/>
      <c r="J39" s="79">
        <f>IF(I39="a",E38,IF(I39="b",E40,""))</f>
      </c>
      <c r="K39" s="80"/>
      <c r="L39" s="73"/>
      <c r="M39" s="74"/>
      <c r="N39" s="73"/>
      <c r="O39" s="87"/>
      <c r="P39" s="89"/>
      <c r="Q39" s="106"/>
      <c r="R39" s="20"/>
    </row>
    <row r="40" spans="1:18" s="76" customFormat="1" ht="9.75" customHeight="1">
      <c r="A40" s="70"/>
      <c r="B40" s="77"/>
      <c r="C40" s="77"/>
      <c r="D40" s="91"/>
      <c r="E40" s="81"/>
      <c r="F40" s="27"/>
      <c r="G40" s="27"/>
      <c r="H40" s="27"/>
      <c r="I40" s="28"/>
      <c r="J40" s="82">
        <f>UPPER(IF(OR(I41="a",I41="as"),E38,IF(OR(I41="b",I41="bs"),E42,)))</f>
      </c>
      <c r="K40" s="83"/>
      <c r="L40" s="73"/>
      <c r="M40" s="74"/>
      <c r="N40" s="73"/>
      <c r="O40" s="87"/>
      <c r="P40" s="73"/>
      <c r="Q40" s="40"/>
      <c r="R40" s="20"/>
    </row>
    <row r="41" spans="1:18" s="76" customFormat="1" ht="9.75" customHeight="1">
      <c r="A41" s="70"/>
      <c r="B41" s="26"/>
      <c r="C41" s="26"/>
      <c r="D41" s="31"/>
      <c r="E41" s="84"/>
      <c r="F41" s="32"/>
      <c r="G41" s="32"/>
      <c r="H41" s="32"/>
      <c r="I41" s="34"/>
      <c r="J41" s="85">
        <f>UPPER(IF(OR(I41="a",I41="as"),E39,IF(OR(I41="b",I41="bs"),E43,)))</f>
      </c>
      <c r="K41" s="86"/>
      <c r="L41" s="33"/>
      <c r="M41" s="80"/>
      <c r="N41" s="73"/>
      <c r="O41" s="87"/>
      <c r="P41" s="73"/>
      <c r="Q41" s="40"/>
      <c r="R41" s="20"/>
    </row>
    <row r="42" spans="1:18" s="76" customFormat="1" ht="13.5" customHeight="1">
      <c r="A42" s="70">
        <v>10</v>
      </c>
      <c r="B42" s="17">
        <f>IF($D42="","",VLOOKUP($D42,'[1]男雙55'!$A$7:$V$39,20))</f>
      </c>
      <c r="C42" s="17">
        <f>IF($D42="","",VLOOKUP($D42,'[1]男雙55'!$A$7:$V$39,21))</f>
      </c>
      <c r="D42" s="18"/>
      <c r="E42" s="19" t="s">
        <v>19</v>
      </c>
      <c r="F42" s="17">
        <f>IF($D42="","",VLOOKUP($D42,'[1]男雙55'!$A$7:$V$39,3))</f>
      </c>
      <c r="G42" s="37"/>
      <c r="H42" s="71">
        <f>IF($D42="","",VLOOKUP($D42,'[1]男雙55'!$A$7:$V$39,4))</f>
      </c>
      <c r="I42" s="99"/>
      <c r="J42" s="33"/>
      <c r="K42" s="87"/>
      <c r="L42" s="88"/>
      <c r="M42" s="83"/>
      <c r="N42" s="73"/>
      <c r="O42" s="87"/>
      <c r="P42" s="73"/>
      <c r="Q42" s="40"/>
      <c r="R42" s="20"/>
    </row>
    <row r="43" spans="1:18" s="76" customFormat="1" ht="13.5" customHeight="1">
      <c r="A43" s="70"/>
      <c r="B43" s="77"/>
      <c r="C43" s="77"/>
      <c r="D43" s="77"/>
      <c r="E43" s="19" t="s">
        <v>19</v>
      </c>
      <c r="F43" s="17">
        <f>IF($D42="","",VLOOKUP($D42,'[1]男雙55'!$A$7:$V$39,8))</f>
      </c>
      <c r="G43" s="37"/>
      <c r="H43" s="71">
        <f>IF($D42="","",VLOOKUP($D42,'[1]男雙55'!$A$7:$V$39,9))</f>
      </c>
      <c r="I43" s="78"/>
      <c r="J43" s="33"/>
      <c r="K43" s="87"/>
      <c r="L43" s="89"/>
      <c r="M43" s="90"/>
      <c r="N43" s="73"/>
      <c r="O43" s="87"/>
      <c r="P43" s="73"/>
      <c r="Q43" s="40"/>
      <c r="R43" s="20"/>
    </row>
    <row r="44" spans="1:18" s="76" customFormat="1" ht="11.25" customHeight="1">
      <c r="A44" s="70"/>
      <c r="B44" s="77"/>
      <c r="C44" s="77"/>
      <c r="D44" s="91"/>
      <c r="E44" s="81"/>
      <c r="F44" s="33"/>
      <c r="G44" s="32"/>
      <c r="H44" s="92"/>
      <c r="I44" s="93"/>
      <c r="J44" s="208" t="s">
        <v>173</v>
      </c>
      <c r="K44" s="209"/>
      <c r="L44" s="82">
        <f>UPPER(IF(OR(K45="a",K45="as"),J40,IF(OR(K45="b",K45="bs"),J48,)))</f>
      </c>
      <c r="M44" s="80"/>
      <c r="N44" s="73"/>
      <c r="O44" s="87"/>
      <c r="P44" s="73"/>
      <c r="Q44" s="40"/>
      <c r="R44" s="20"/>
    </row>
    <row r="45" spans="1:18" s="76" customFormat="1" ht="11.25" customHeight="1">
      <c r="A45" s="70"/>
      <c r="B45" s="26"/>
      <c r="C45" s="26"/>
      <c r="D45" s="31"/>
      <c r="E45" s="84"/>
      <c r="F45" s="73"/>
      <c r="G45" s="94"/>
      <c r="H45" s="95"/>
      <c r="I45" s="96"/>
      <c r="J45" s="208"/>
      <c r="K45" s="209"/>
      <c r="L45" s="85">
        <f>UPPER(IF(OR(K45="a",K45="as"),J41,IF(OR(K45="b",K45="bs"),J49,)))</f>
      </c>
      <c r="M45" s="86"/>
      <c r="N45" s="33"/>
      <c r="O45" s="87"/>
      <c r="P45" s="73"/>
      <c r="Q45" s="40"/>
      <c r="R45" s="20"/>
    </row>
    <row r="46" spans="1:18" s="76" customFormat="1" ht="13.5" customHeight="1">
      <c r="A46" s="70">
        <v>11</v>
      </c>
      <c r="B46" s="17"/>
      <c r="C46" s="17"/>
      <c r="D46" s="18">
        <v>11</v>
      </c>
      <c r="E46" s="19" t="str">
        <f>UPPER(IF($D46="","",VLOOKUP($D46,'[1]男雙55'!$A$7:$V$39,2)))</f>
        <v>林世傑</v>
      </c>
      <c r="F46" s="17"/>
      <c r="G46" s="37"/>
      <c r="H46" s="17" t="str">
        <f>IF($D46="","",VLOOKUP($D46,'[1]男雙55'!$A$7:$V$39,3))</f>
        <v>台南市</v>
      </c>
      <c r="I46" s="72"/>
      <c r="J46" s="208"/>
      <c r="K46" s="209"/>
      <c r="L46" s="73"/>
      <c r="M46" s="87"/>
      <c r="N46" s="88"/>
      <c r="O46" s="87"/>
      <c r="P46" s="73"/>
      <c r="Q46" s="40"/>
      <c r="R46" s="20"/>
    </row>
    <row r="47" spans="1:18" s="76" customFormat="1" ht="13.5" customHeight="1">
      <c r="A47" s="70"/>
      <c r="B47" s="77"/>
      <c r="C47" s="77"/>
      <c r="D47" s="77"/>
      <c r="E47" s="19" t="str">
        <f>UPPER(IF($D46="","",VLOOKUP($D46,'[1]男雙55'!$A$7:$V$39,7)))</f>
        <v>林春慶</v>
      </c>
      <c r="F47" s="17"/>
      <c r="G47" s="37"/>
      <c r="H47" s="17" t="str">
        <f>IF($D46="","",VLOOKUP($D46,'[1]男雙55'!$A$7:$V$39,8))</f>
        <v>台南市</v>
      </c>
      <c r="I47" s="78"/>
      <c r="J47" s="79">
        <f>IF(I47="a",E46,IF(I47="b",E48,""))</f>
      </c>
      <c r="K47" s="87"/>
      <c r="L47" s="73"/>
      <c r="M47" s="87"/>
      <c r="N47" s="33"/>
      <c r="O47" s="87"/>
      <c r="P47" s="73"/>
      <c r="Q47" s="40"/>
      <c r="R47" s="20"/>
    </row>
    <row r="48" spans="1:18" s="76" customFormat="1" ht="9.75" customHeight="1">
      <c r="A48" s="70"/>
      <c r="B48" s="77"/>
      <c r="C48" s="77"/>
      <c r="D48" s="77"/>
      <c r="E48" s="210" t="s">
        <v>168</v>
      </c>
      <c r="F48" s="210"/>
      <c r="G48" s="210"/>
      <c r="H48" s="210"/>
      <c r="I48" s="211"/>
      <c r="J48" s="82">
        <f>UPPER(IF(OR(I49="a",I49="as"),E46,IF(OR(I49="b",I49="bs"),E50,)))</f>
      </c>
      <c r="K48" s="97"/>
      <c r="L48" s="73"/>
      <c r="M48" s="87"/>
      <c r="N48" s="33"/>
      <c r="O48" s="87"/>
      <c r="P48" s="73"/>
      <c r="Q48" s="40"/>
      <c r="R48" s="20"/>
    </row>
    <row r="49" spans="1:18" s="76" customFormat="1" ht="9.75" customHeight="1">
      <c r="A49" s="70"/>
      <c r="B49" s="26"/>
      <c r="C49" s="26"/>
      <c r="D49" s="26"/>
      <c r="E49" s="208"/>
      <c r="F49" s="208"/>
      <c r="G49" s="208"/>
      <c r="H49" s="208"/>
      <c r="I49" s="209"/>
      <c r="J49" s="85">
        <f>UPPER(IF(OR(I49="a",I49="as"),E47,IF(OR(I49="b",I49="bs"),E51,)))</f>
      </c>
      <c r="K49" s="98"/>
      <c r="L49" s="33"/>
      <c r="M49" s="87"/>
      <c r="N49" s="33"/>
      <c r="O49" s="87"/>
      <c r="P49" s="73"/>
      <c r="Q49" s="40"/>
      <c r="R49" s="20"/>
    </row>
    <row r="50" spans="1:18" s="76" customFormat="1" ht="13.5" customHeight="1">
      <c r="A50" s="70">
        <v>12</v>
      </c>
      <c r="B50" s="17"/>
      <c r="C50" s="17"/>
      <c r="D50" s="18">
        <v>17</v>
      </c>
      <c r="E50" s="19" t="str">
        <f>UPPER(IF($D50="","",VLOOKUP($D50,'[1]男雙55'!$A$7:$V$39,2)))</f>
        <v>陳政平</v>
      </c>
      <c r="F50" s="17"/>
      <c r="G50" s="37"/>
      <c r="H50" s="17" t="str">
        <f>IF($D50="","",VLOOKUP($D50,'[1]男雙55'!$A$7:$V$39,3))</f>
        <v>台中市</v>
      </c>
      <c r="I50" s="99"/>
      <c r="J50" s="33"/>
      <c r="K50" s="80"/>
      <c r="L50" s="88"/>
      <c r="M50" s="97"/>
      <c r="N50" s="33"/>
      <c r="O50" s="87"/>
      <c r="P50" s="73"/>
      <c r="Q50" s="40"/>
      <c r="R50" s="20"/>
    </row>
    <row r="51" spans="1:18" s="76" customFormat="1" ht="13.5" customHeight="1">
      <c r="A51" s="70"/>
      <c r="B51" s="77"/>
      <c r="C51" s="77"/>
      <c r="D51" s="77"/>
      <c r="E51" s="19" t="str">
        <f>UPPER(IF($D50="","",VLOOKUP($D50,'[1]男雙55'!$A$7:$V$39,7)))</f>
        <v>張富國</v>
      </c>
      <c r="F51" s="17"/>
      <c r="G51" s="37"/>
      <c r="H51" s="17" t="str">
        <f>IF($D50="","",VLOOKUP($D50,'[1]男雙55'!$A$7:$V$39,8))</f>
        <v>台中市</v>
      </c>
      <c r="I51" s="78"/>
      <c r="J51" s="33"/>
      <c r="K51" s="80"/>
      <c r="L51" s="89"/>
      <c r="M51" s="100"/>
      <c r="N51" s="33"/>
      <c r="O51" s="87"/>
      <c r="P51" s="73"/>
      <c r="Q51" s="40"/>
      <c r="R51" s="20"/>
    </row>
    <row r="52" spans="1:18" s="76" customFormat="1" ht="11.25" customHeight="1">
      <c r="A52" s="70"/>
      <c r="B52" s="77"/>
      <c r="C52" s="77"/>
      <c r="D52" s="77"/>
      <c r="E52" s="81"/>
      <c r="F52" s="33"/>
      <c r="G52" s="32"/>
      <c r="H52" s="92"/>
      <c r="I52" s="93"/>
      <c r="J52" s="73"/>
      <c r="K52" s="74"/>
      <c r="L52" s="33"/>
      <c r="M52" s="101"/>
      <c r="N52" s="82">
        <f>UPPER(IF(OR(M53="a",M53="as"),L44,IF(OR(M53="b",M53="bs"),L60,)))</f>
      </c>
      <c r="O52" s="87"/>
      <c r="P52" s="73"/>
      <c r="Q52" s="40"/>
      <c r="R52" s="20"/>
    </row>
    <row r="53" spans="1:18" s="76" customFormat="1" ht="11.25" customHeight="1">
      <c r="A53" s="70"/>
      <c r="B53" s="26"/>
      <c r="C53" s="26"/>
      <c r="D53" s="26"/>
      <c r="E53" s="84"/>
      <c r="F53" s="73"/>
      <c r="G53" s="94"/>
      <c r="H53" s="95"/>
      <c r="I53" s="96"/>
      <c r="J53" s="73"/>
      <c r="K53" s="74"/>
      <c r="L53" s="208" t="s">
        <v>176</v>
      </c>
      <c r="M53" s="209"/>
      <c r="N53" s="85">
        <f>UPPER(IF(OR(M53="a",M53="as"),L45,IF(OR(M53="b",M53="bs"),L61,)))</f>
      </c>
      <c r="O53" s="98"/>
      <c r="P53" s="33"/>
      <c r="Q53" s="40"/>
      <c r="R53" s="20"/>
    </row>
    <row r="54" spans="1:18" s="76" customFormat="1" ht="13.5" customHeight="1">
      <c r="A54" s="70">
        <v>13</v>
      </c>
      <c r="B54" s="17"/>
      <c r="C54" s="17"/>
      <c r="D54" s="18">
        <v>22</v>
      </c>
      <c r="E54" s="19" t="str">
        <f>UPPER(IF($D54="","",VLOOKUP($D54,'[1]男雙55'!$A$7:$V$39,2)))</f>
        <v>羅棋穎</v>
      </c>
      <c r="F54" s="17"/>
      <c r="G54" s="37"/>
      <c r="H54" s="17" t="str">
        <f>IF($D54="","",VLOOKUP($D54,'[1]男雙55'!$A$7:$V$39,3))</f>
        <v>台北市</v>
      </c>
      <c r="I54" s="72"/>
      <c r="J54" s="73"/>
      <c r="K54" s="74"/>
      <c r="L54" s="208"/>
      <c r="M54" s="209"/>
      <c r="N54" s="73"/>
      <c r="O54" s="102"/>
      <c r="P54" s="73"/>
      <c r="Q54" s="21"/>
      <c r="R54" s="20"/>
    </row>
    <row r="55" spans="1:18" s="76" customFormat="1" ht="13.5" customHeight="1">
      <c r="A55" s="70"/>
      <c r="B55" s="77"/>
      <c r="C55" s="77"/>
      <c r="D55" s="77"/>
      <c r="E55" s="19" t="str">
        <f>UPPER(IF($D54="","",VLOOKUP($D54,'[1]男雙55'!$A$7:$V$39,7)))</f>
        <v>林宜清</v>
      </c>
      <c r="F55" s="17"/>
      <c r="G55" s="37"/>
      <c r="H55" s="17" t="str">
        <f>IF($D54="","",VLOOKUP($D54,'[1]男雙55'!$A$7:$V$39,8))</f>
        <v>台中市</v>
      </c>
      <c r="I55" s="78"/>
      <c r="J55" s="79">
        <f>IF(I55="a",E54,IF(I55="b",E56,""))</f>
      </c>
      <c r="K55" s="80"/>
      <c r="L55" s="73"/>
      <c r="M55" s="87"/>
      <c r="N55" s="73"/>
      <c r="O55" s="80"/>
      <c r="P55" s="73"/>
      <c r="Q55" s="21"/>
      <c r="R55" s="20"/>
    </row>
    <row r="56" spans="1:18" s="76" customFormat="1" ht="9.75" customHeight="1">
      <c r="A56" s="70"/>
      <c r="B56" s="77"/>
      <c r="C56" s="77"/>
      <c r="D56" s="91"/>
      <c r="E56" s="210" t="s">
        <v>169</v>
      </c>
      <c r="F56" s="210"/>
      <c r="G56" s="210"/>
      <c r="H56" s="210"/>
      <c r="I56" s="28"/>
      <c r="J56" s="82">
        <f>UPPER(IF(OR(I57="a",I57="as"),E54,IF(OR(I57="b",I57="bs"),E58,)))</f>
      </c>
      <c r="K56" s="83"/>
      <c r="L56" s="73"/>
      <c r="M56" s="87"/>
      <c r="N56" s="73"/>
      <c r="O56" s="80"/>
      <c r="P56" s="73"/>
      <c r="Q56" s="21"/>
      <c r="R56" s="20"/>
    </row>
    <row r="57" spans="1:18" s="76" customFormat="1" ht="9.75" customHeight="1">
      <c r="A57" s="70"/>
      <c r="B57" s="26"/>
      <c r="C57" s="26"/>
      <c r="D57" s="31"/>
      <c r="E57" s="208"/>
      <c r="F57" s="208"/>
      <c r="G57" s="208"/>
      <c r="H57" s="208"/>
      <c r="I57" s="34"/>
      <c r="J57" s="85">
        <f>UPPER(IF(OR(I57="a",I57="as"),E55,IF(OR(I57="b",I57="bs"),E59,)))</f>
      </c>
      <c r="K57" s="86"/>
      <c r="L57" s="33"/>
      <c r="M57" s="87"/>
      <c r="N57" s="73"/>
      <c r="O57" s="80"/>
      <c r="P57" s="73"/>
      <c r="Q57" s="21"/>
      <c r="R57" s="20"/>
    </row>
    <row r="58" spans="1:18" s="76" customFormat="1" ht="13.5" customHeight="1">
      <c r="A58" s="70">
        <v>14</v>
      </c>
      <c r="B58" s="17"/>
      <c r="C58" s="17"/>
      <c r="D58" s="18">
        <v>10</v>
      </c>
      <c r="E58" s="19" t="str">
        <f>UPPER(IF($D58="","",VLOOKUP($D58,'[1]男雙55'!$A$7:$V$39,2)))</f>
        <v>賴經寬</v>
      </c>
      <c r="F58" s="17"/>
      <c r="G58" s="37"/>
      <c r="H58" s="17" t="str">
        <f>IF($D58="","",VLOOKUP($D58,'[1]男雙55'!$A$7:$V$39,3))</f>
        <v>台中市</v>
      </c>
      <c r="I58" s="99"/>
      <c r="J58" s="33"/>
      <c r="K58" s="87"/>
      <c r="L58" s="88"/>
      <c r="M58" s="97"/>
      <c r="N58" s="73"/>
      <c r="O58" s="80"/>
      <c r="P58" s="73"/>
      <c r="Q58" s="21"/>
      <c r="R58" s="20"/>
    </row>
    <row r="59" spans="1:18" s="76" customFormat="1" ht="13.5" customHeight="1">
      <c r="A59" s="70"/>
      <c r="B59" s="77"/>
      <c r="C59" s="77"/>
      <c r="D59" s="77"/>
      <c r="E59" s="19" t="str">
        <f>UPPER(IF($D58="","",VLOOKUP($D58,'[1]男雙55'!$A$7:$V$39,7)))</f>
        <v>李景山</v>
      </c>
      <c r="F59" s="17"/>
      <c r="G59" s="37"/>
      <c r="H59" s="17" t="str">
        <f>IF($D58="","",VLOOKUP($D58,'[1]男雙55'!$A$7:$V$39,8))</f>
        <v>台中市</v>
      </c>
      <c r="I59" s="78"/>
      <c r="J59" s="33"/>
      <c r="K59" s="87"/>
      <c r="L59" s="89"/>
      <c r="M59" s="100"/>
      <c r="N59" s="73"/>
      <c r="O59" s="80"/>
      <c r="P59" s="73"/>
      <c r="Q59" s="21"/>
      <c r="R59" s="20"/>
    </row>
    <row r="60" spans="1:18" s="76" customFormat="1" ht="11.25" customHeight="1">
      <c r="A60" s="70"/>
      <c r="B60" s="77"/>
      <c r="C60" s="77"/>
      <c r="D60" s="91"/>
      <c r="E60" s="81"/>
      <c r="F60" s="33"/>
      <c r="G60" s="32"/>
      <c r="H60" s="92"/>
      <c r="I60" s="93"/>
      <c r="J60" s="208" t="s">
        <v>174</v>
      </c>
      <c r="K60" s="209"/>
      <c r="L60" s="82">
        <f>UPPER(IF(OR(K61="a",K61="as"),J56,IF(OR(K61="b",K61="bs"),J64,)))</f>
      </c>
      <c r="M60" s="87"/>
      <c r="N60" s="73"/>
      <c r="O60" s="80"/>
      <c r="P60" s="73"/>
      <c r="Q60" s="21"/>
      <c r="R60" s="20"/>
    </row>
    <row r="61" spans="1:18" s="76" customFormat="1" ht="11.25" customHeight="1">
      <c r="A61" s="70"/>
      <c r="B61" s="26"/>
      <c r="C61" s="26"/>
      <c r="D61" s="31"/>
      <c r="E61" s="84"/>
      <c r="F61" s="73"/>
      <c r="G61" s="94"/>
      <c r="H61" s="95"/>
      <c r="I61" s="96"/>
      <c r="J61" s="208"/>
      <c r="K61" s="209"/>
      <c r="L61" s="85">
        <f>UPPER(IF(OR(K61="a",K61="as"),J57,IF(OR(K61="b",K61="bs"),J65,)))</f>
      </c>
      <c r="M61" s="98"/>
      <c r="N61" s="107"/>
      <c r="O61" s="108"/>
      <c r="P61" s="109"/>
      <c r="Q61" s="110"/>
      <c r="R61" s="111"/>
    </row>
    <row r="62" spans="1:18" s="76" customFormat="1" ht="13.5" customHeight="1">
      <c r="A62" s="70">
        <v>15</v>
      </c>
      <c r="B62" s="17"/>
      <c r="C62" s="17"/>
      <c r="D62" s="18">
        <v>27</v>
      </c>
      <c r="E62" s="19" t="str">
        <f>UPPER(IF($D62="","",VLOOKUP($D62,'[1]男雙55'!$A$7:$V$39,2)))</f>
        <v>朱崇礼</v>
      </c>
      <c r="F62" s="17"/>
      <c r="G62" s="37"/>
      <c r="H62" s="17" t="str">
        <f>IF($D62="","",VLOOKUP($D62,'[1]男雙55'!$A$7:$V$39,3))</f>
        <v>台東縣</v>
      </c>
      <c r="I62" s="72"/>
      <c r="J62" s="208"/>
      <c r="K62" s="209"/>
      <c r="L62" s="73"/>
      <c r="M62" s="102"/>
      <c r="N62" s="112"/>
      <c r="O62" s="108"/>
      <c r="P62" s="113"/>
      <c r="Q62" s="110"/>
      <c r="R62" s="111"/>
    </row>
    <row r="63" spans="1:18" s="76" customFormat="1" ht="13.5" customHeight="1">
      <c r="A63" s="70"/>
      <c r="B63" s="77"/>
      <c r="C63" s="77"/>
      <c r="D63" s="77"/>
      <c r="E63" s="19" t="str">
        <f>UPPER(IF($D62="","",VLOOKUP($D62,'[1]男雙55'!$A$7:$V$39,7)))</f>
        <v>吳森富</v>
      </c>
      <c r="F63" s="17"/>
      <c r="G63" s="37"/>
      <c r="H63" s="17" t="str">
        <f>IF($D62="","",VLOOKUP($D62,'[1]男雙55'!$A$7:$V$39,8))</f>
        <v>台東縣</v>
      </c>
      <c r="I63" s="78"/>
      <c r="J63" s="79">
        <f>IF(I63="a",E62,IF(I63="b",E64,""))</f>
      </c>
      <c r="K63" s="87"/>
      <c r="L63" s="73"/>
      <c r="M63" s="80"/>
      <c r="N63" s="114"/>
      <c r="O63" s="115"/>
      <c r="P63" s="109"/>
      <c r="Q63" s="110"/>
      <c r="R63" s="111"/>
    </row>
    <row r="64" spans="1:18" s="76" customFormat="1" ht="9.75" customHeight="1">
      <c r="A64" s="70"/>
      <c r="B64" s="77"/>
      <c r="C64" s="77"/>
      <c r="D64" s="77"/>
      <c r="E64" s="210" t="s">
        <v>170</v>
      </c>
      <c r="F64" s="210"/>
      <c r="G64" s="210"/>
      <c r="H64" s="210"/>
      <c r="I64" s="28"/>
      <c r="J64" s="82">
        <f>UPPER(IF(OR(I65="a",I65="as"),E62,IF(OR(I65="b",I65="bs"),E66,)))</f>
      </c>
      <c r="K64" s="97"/>
      <c r="L64" s="73"/>
      <c r="M64" s="80"/>
      <c r="N64" s="114"/>
      <c r="O64" s="116"/>
      <c r="P64" s="107"/>
      <c r="Q64" s="108"/>
      <c r="R64" s="111"/>
    </row>
    <row r="65" spans="1:18" s="76" customFormat="1" ht="9.75" customHeight="1">
      <c r="A65" s="70"/>
      <c r="B65" s="26"/>
      <c r="C65" s="26"/>
      <c r="D65" s="26"/>
      <c r="E65" s="208"/>
      <c r="F65" s="208"/>
      <c r="G65" s="208"/>
      <c r="H65" s="208"/>
      <c r="I65" s="34"/>
      <c r="J65" s="85">
        <f>UPPER(IF(OR(I65="a",I65="as"),E63,IF(OR(I65="b",I65="bs"),E67,)))</f>
      </c>
      <c r="K65" s="98"/>
      <c r="L65" s="33"/>
      <c r="M65" s="80"/>
      <c r="N65" s="108"/>
      <c r="O65" s="117"/>
      <c r="P65" s="114"/>
      <c r="Q65" s="118"/>
      <c r="R65" s="111"/>
    </row>
    <row r="66" spans="1:18" s="76" customFormat="1" ht="13.5" customHeight="1">
      <c r="A66" s="70">
        <v>16</v>
      </c>
      <c r="B66" s="17">
        <v>8</v>
      </c>
      <c r="C66" s="103">
        <v>1034</v>
      </c>
      <c r="D66" s="18">
        <v>8</v>
      </c>
      <c r="E66" s="19" t="str">
        <f>UPPER(IF($D66="","",VLOOKUP($D66,'[1]男雙55'!$A$7:$V$39,2)))</f>
        <v>余建政</v>
      </c>
      <c r="F66" s="17"/>
      <c r="G66" s="37"/>
      <c r="H66" s="17" t="str">
        <f>IF($D66="","",VLOOKUP($D66,'[1]男雙55'!$A$7:$V$39,3))</f>
        <v>高雄市</v>
      </c>
      <c r="I66" s="99"/>
      <c r="J66" s="33"/>
      <c r="K66" s="80"/>
      <c r="L66" s="88"/>
      <c r="M66" s="83"/>
      <c r="N66" s="119"/>
      <c r="O66" s="120"/>
      <c r="P66" s="114"/>
      <c r="Q66" s="118"/>
      <c r="R66" s="111"/>
    </row>
    <row r="67" spans="1:18" s="76" customFormat="1" ht="13.5" customHeight="1">
      <c r="A67" s="70"/>
      <c r="B67" s="77"/>
      <c r="C67" s="77"/>
      <c r="D67" s="77"/>
      <c r="E67" s="19" t="str">
        <f>UPPER(IF($D66="","",VLOOKUP($D66,'[1]男雙55'!$A$7:$V$39,7)))</f>
        <v>杜冠霖</v>
      </c>
      <c r="F67" s="17"/>
      <c r="G67" s="37"/>
      <c r="H67" s="17" t="str">
        <f>IF($D66="","",VLOOKUP($D66,'[1]男雙55'!$A$7:$V$39,8))</f>
        <v>高雄市</v>
      </c>
      <c r="I67" s="78"/>
      <c r="J67" s="33"/>
      <c r="K67" s="80"/>
      <c r="L67" s="89"/>
      <c r="M67" s="90"/>
      <c r="N67" s="114"/>
      <c r="O67" s="115"/>
      <c r="P67" s="107"/>
      <c r="Q67" s="108"/>
      <c r="R67" s="111"/>
    </row>
    <row r="68" spans="1:17" s="15" customFormat="1" ht="9">
      <c r="A68" s="54"/>
      <c r="B68" s="55" t="s">
        <v>6</v>
      </c>
      <c r="C68" s="56" t="s">
        <v>7</v>
      </c>
      <c r="D68" s="55"/>
      <c r="E68" s="57" t="s">
        <v>8</v>
      </c>
      <c r="F68" s="57"/>
      <c r="G68" s="58"/>
      <c r="H68" s="57" t="s">
        <v>9</v>
      </c>
      <c r="I68" s="59"/>
      <c r="J68" s="56" t="s">
        <v>10</v>
      </c>
      <c r="K68" s="60"/>
      <c r="L68" s="56" t="s">
        <v>11</v>
      </c>
      <c r="M68" s="60"/>
      <c r="N68" s="56" t="s">
        <v>12</v>
      </c>
      <c r="O68" s="60"/>
      <c r="P68" s="56"/>
      <c r="Q68" s="61"/>
    </row>
    <row r="69" spans="1:17" s="15" customFormat="1" ht="3.75" customHeight="1" thickBot="1">
      <c r="A69" s="62"/>
      <c r="B69" s="63"/>
      <c r="C69" s="16"/>
      <c r="D69" s="63"/>
      <c r="E69" s="64"/>
      <c r="F69" s="64"/>
      <c r="G69" s="65"/>
      <c r="H69" s="66"/>
      <c r="I69" s="67"/>
      <c r="J69" s="16"/>
      <c r="K69" s="68"/>
      <c r="L69" s="16"/>
      <c r="M69" s="68"/>
      <c r="N69" s="16"/>
      <c r="O69" s="68"/>
      <c r="P69" s="16"/>
      <c r="Q69" s="69"/>
    </row>
    <row r="70" spans="1:20" s="76" customFormat="1" ht="13.5" customHeight="1">
      <c r="A70" s="70">
        <v>17</v>
      </c>
      <c r="B70" s="17">
        <v>7</v>
      </c>
      <c r="C70" s="103">
        <v>1017</v>
      </c>
      <c r="D70" s="18">
        <v>7</v>
      </c>
      <c r="E70" s="19" t="str">
        <f>UPPER(IF($D70="","",VLOOKUP($D70,'[1]男雙55'!$A$7:$V$39,2)))</f>
        <v>藍盛華</v>
      </c>
      <c r="F70" s="17"/>
      <c r="G70" s="37"/>
      <c r="H70" s="17" t="str">
        <f>IF($D70="","",VLOOKUP($D70,'[1]男雙55'!$A$7:$V$39,3))</f>
        <v>高雄市</v>
      </c>
      <c r="I70" s="72"/>
      <c r="J70" s="73"/>
      <c r="K70" s="74"/>
      <c r="L70" s="73"/>
      <c r="M70" s="74"/>
      <c r="N70" s="73"/>
      <c r="O70" s="74"/>
      <c r="P70" s="73"/>
      <c r="Q70" s="75"/>
      <c r="R70" s="20"/>
      <c r="T70" s="25" t="e">
        <f>#REF!</f>
        <v>#REF!</v>
      </c>
    </row>
    <row r="71" spans="1:20" s="76" customFormat="1" ht="13.5" customHeight="1">
      <c r="A71" s="70"/>
      <c r="B71" s="77"/>
      <c r="C71" s="77"/>
      <c r="D71" s="77"/>
      <c r="E71" s="19" t="str">
        <f>UPPER(IF($D70="","",VLOOKUP($D70,'[1]男雙55'!$A$7:$V$39,7)))</f>
        <v>陳俊嘉</v>
      </c>
      <c r="F71" s="17"/>
      <c r="G71" s="37"/>
      <c r="H71" s="17" t="str">
        <f>IF($D70="","",VLOOKUP($D70,'[1]男雙55'!$A$7:$V$39,8))</f>
        <v>高雄市</v>
      </c>
      <c r="I71" s="78"/>
      <c r="J71" s="79">
        <f>IF(I71="a",E70,IF(I71="b",E72,""))</f>
      </c>
      <c r="K71" s="80"/>
      <c r="L71" s="73"/>
      <c r="M71" s="74"/>
      <c r="N71" s="73"/>
      <c r="O71" s="74"/>
      <c r="P71" s="73"/>
      <c r="Q71" s="21"/>
      <c r="R71" s="20"/>
      <c r="T71" s="29" t="e">
        <f>#REF!</f>
        <v>#REF!</v>
      </c>
    </row>
    <row r="72" spans="1:20" s="76" customFormat="1" ht="9.75" customHeight="1">
      <c r="A72" s="70"/>
      <c r="B72" s="77"/>
      <c r="C72" s="77"/>
      <c r="D72" s="77"/>
      <c r="E72" s="210" t="s">
        <v>177</v>
      </c>
      <c r="F72" s="210"/>
      <c r="G72" s="210"/>
      <c r="H72" s="210"/>
      <c r="I72" s="211"/>
      <c r="J72" s="82">
        <f>UPPER(IF(OR(I73="a",I73="as"),E70,IF(OR(I73="b",I73="bs"),E74,)))</f>
      </c>
      <c r="K72" s="83"/>
      <c r="L72" s="73"/>
      <c r="M72" s="74"/>
      <c r="N72" s="73"/>
      <c r="O72" s="74"/>
      <c r="P72" s="73"/>
      <c r="Q72" s="21"/>
      <c r="R72" s="20"/>
      <c r="T72" s="29" t="e">
        <f>#REF!</f>
        <v>#REF!</v>
      </c>
    </row>
    <row r="73" spans="1:20" s="76" customFormat="1" ht="9.75" customHeight="1">
      <c r="A73" s="70"/>
      <c r="B73" s="26"/>
      <c r="C73" s="26"/>
      <c r="D73" s="26"/>
      <c r="E73" s="208"/>
      <c r="F73" s="208"/>
      <c r="G73" s="208"/>
      <c r="H73" s="208"/>
      <c r="I73" s="209"/>
      <c r="J73" s="85">
        <f>UPPER(IF(OR(I73="a",I73="as"),E71,IF(OR(I73="b",I73="bs"),E75,)))</f>
      </c>
      <c r="K73" s="86"/>
      <c r="L73" s="33"/>
      <c r="M73" s="80"/>
      <c r="N73" s="73"/>
      <c r="O73" s="74"/>
      <c r="P73" s="73"/>
      <c r="Q73" s="21"/>
      <c r="R73" s="20"/>
      <c r="T73" s="29" t="e">
        <f>#REF!</f>
        <v>#REF!</v>
      </c>
    </row>
    <row r="74" spans="1:20" s="76" customFormat="1" ht="13.5" customHeight="1">
      <c r="A74" s="70">
        <v>18</v>
      </c>
      <c r="B74" s="17"/>
      <c r="C74" s="17"/>
      <c r="D74" s="18">
        <v>18</v>
      </c>
      <c r="E74" s="19" t="str">
        <f>UPPER(IF($D74="","",VLOOKUP($D74,'[1]男雙55'!$A$7:$V$39,2)))</f>
        <v>張元輝</v>
      </c>
      <c r="F74" s="17"/>
      <c r="G74" s="37"/>
      <c r="H74" s="17" t="str">
        <f>IF($D74="","",VLOOKUP($D74,'[1]男雙55'!$A$7:$V$39,3))</f>
        <v>台中市</v>
      </c>
      <c r="I74" s="99"/>
      <c r="J74" s="33"/>
      <c r="K74" s="87"/>
      <c r="L74" s="88"/>
      <c r="M74" s="83"/>
      <c r="N74" s="73"/>
      <c r="O74" s="74"/>
      <c r="P74" s="73"/>
      <c r="Q74" s="21"/>
      <c r="R74" s="20"/>
      <c r="T74" s="29" t="e">
        <f>#REF!</f>
        <v>#REF!</v>
      </c>
    </row>
    <row r="75" spans="1:20" s="76" customFormat="1" ht="13.5" customHeight="1">
      <c r="A75" s="70"/>
      <c r="B75" s="77"/>
      <c r="C75" s="77"/>
      <c r="D75" s="77"/>
      <c r="E75" s="19" t="str">
        <f>UPPER(IF($D74="","",VLOOKUP($D74,'[1]男雙55'!$A$7:$V$39,7)))</f>
        <v>陳永松</v>
      </c>
      <c r="F75" s="17"/>
      <c r="G75" s="37"/>
      <c r="H75" s="17" t="str">
        <f>IF($D74="","",VLOOKUP($D74,'[1]男雙55'!$A$7:$V$39,8))</f>
        <v>台中市</v>
      </c>
      <c r="I75" s="78"/>
      <c r="J75" s="33"/>
      <c r="K75" s="87"/>
      <c r="L75" s="89"/>
      <c r="M75" s="90"/>
      <c r="N75" s="73"/>
      <c r="O75" s="74"/>
      <c r="P75" s="73"/>
      <c r="Q75" s="21"/>
      <c r="R75" s="20"/>
      <c r="T75" s="29" t="e">
        <f>#REF!</f>
        <v>#REF!</v>
      </c>
    </row>
    <row r="76" spans="1:20" s="76" customFormat="1" ht="13.5" customHeight="1">
      <c r="A76" s="70"/>
      <c r="B76" s="77"/>
      <c r="C76" s="77"/>
      <c r="D76" s="91"/>
      <c r="E76" s="81"/>
      <c r="F76" s="33"/>
      <c r="G76" s="32"/>
      <c r="H76" s="92"/>
      <c r="I76" s="93"/>
      <c r="J76" s="73"/>
      <c r="K76" s="101"/>
      <c r="L76" s="82">
        <f>UPPER(IF(OR(K77="a",K77="as"),J72,IF(OR(K77="b",K77="bs"),J80,)))</f>
      </c>
      <c r="M76" s="80"/>
      <c r="N76" s="73"/>
      <c r="O76" s="74"/>
      <c r="P76" s="73"/>
      <c r="Q76" s="21"/>
      <c r="R76" s="20"/>
      <c r="T76" s="29" t="e">
        <f>#REF!</f>
        <v>#REF!</v>
      </c>
    </row>
    <row r="77" spans="1:20" s="76" customFormat="1" ht="13.5" customHeight="1">
      <c r="A77" s="70"/>
      <c r="B77" s="26"/>
      <c r="C77" s="26"/>
      <c r="D77" s="31"/>
      <c r="E77" s="84"/>
      <c r="F77" s="73"/>
      <c r="G77" s="94"/>
      <c r="H77" s="95"/>
      <c r="I77" s="96"/>
      <c r="J77" s="208" t="s">
        <v>183</v>
      </c>
      <c r="K77" s="209"/>
      <c r="L77" s="85">
        <f>UPPER(IF(OR(K77="a",K77="as"),J73,IF(OR(K77="b",K77="bs"),J81,)))</f>
      </c>
      <c r="M77" s="86"/>
      <c r="N77" s="33"/>
      <c r="O77" s="80"/>
      <c r="P77" s="73"/>
      <c r="Q77" s="21"/>
      <c r="R77" s="20"/>
      <c r="T77" s="29" t="e">
        <f>#REF!</f>
        <v>#REF!</v>
      </c>
    </row>
    <row r="78" spans="1:20" s="76" customFormat="1" ht="13.5" customHeight="1">
      <c r="A78" s="70">
        <v>19</v>
      </c>
      <c r="B78" s="17"/>
      <c r="C78" s="17"/>
      <c r="D78" s="18">
        <v>13</v>
      </c>
      <c r="E78" s="19" t="str">
        <f>UPPER(IF($D78="","",VLOOKUP($D78,'[1]男雙55'!$A$7:$V$39,2)))</f>
        <v>張殷嘉</v>
      </c>
      <c r="F78" s="17"/>
      <c r="G78" s="37"/>
      <c r="H78" s="17" t="str">
        <f>IF($D78="","",VLOOKUP($D78,'[1]男雙55'!$A$7:$V$39,3))</f>
        <v>高雄市</v>
      </c>
      <c r="I78" s="72"/>
      <c r="J78" s="208"/>
      <c r="K78" s="209"/>
      <c r="L78" s="73"/>
      <c r="M78" s="87"/>
      <c r="N78" s="88"/>
      <c r="O78" s="80"/>
      <c r="P78" s="73"/>
      <c r="Q78" s="21"/>
      <c r="R78" s="20"/>
      <c r="T78" s="29" t="e">
        <f>#REF!</f>
        <v>#REF!</v>
      </c>
    </row>
    <row r="79" spans="1:20" s="76" customFormat="1" ht="13.5" customHeight="1" thickBot="1">
      <c r="A79" s="70"/>
      <c r="B79" s="77"/>
      <c r="C79" s="77"/>
      <c r="D79" s="77"/>
      <c r="E79" s="19" t="str">
        <f>UPPER(IF($D78="","",VLOOKUP($D78,'[1]男雙55'!$A$7:$V$39,7)))</f>
        <v>張殷榮</v>
      </c>
      <c r="F79" s="17"/>
      <c r="G79" s="37"/>
      <c r="H79" s="17" t="str">
        <f>IF($D78="","",VLOOKUP($D78,'[1]男雙55'!$A$7:$V$39,8))</f>
        <v>台中市</v>
      </c>
      <c r="I79" s="78"/>
      <c r="J79" s="79">
        <f>IF(I79="a",E78,IF(I79="b",E80,""))</f>
      </c>
      <c r="K79" s="87"/>
      <c r="L79" s="73"/>
      <c r="M79" s="87"/>
      <c r="N79" s="33"/>
      <c r="O79" s="80"/>
      <c r="P79" s="73"/>
      <c r="Q79" s="21"/>
      <c r="R79" s="20"/>
      <c r="T79" s="36" t="e">
        <f>#REF!</f>
        <v>#REF!</v>
      </c>
    </row>
    <row r="80" spans="1:18" s="76" customFormat="1" ht="9.75" customHeight="1">
      <c r="A80" s="70"/>
      <c r="B80" s="77"/>
      <c r="C80" s="77"/>
      <c r="D80" s="91"/>
      <c r="E80" s="210" t="s">
        <v>178</v>
      </c>
      <c r="F80" s="210"/>
      <c r="G80" s="210"/>
      <c r="H80" s="210"/>
      <c r="I80" s="211"/>
      <c r="J80" s="82">
        <f>UPPER(IF(OR(I81="a",I81="as"),E78,IF(OR(I81="b",I81="bs"),E82,)))</f>
      </c>
      <c r="K80" s="97"/>
      <c r="L80" s="73"/>
      <c r="M80" s="87"/>
      <c r="N80" s="33"/>
      <c r="O80" s="80"/>
      <c r="P80" s="73"/>
      <c r="Q80" s="21"/>
      <c r="R80" s="20"/>
    </row>
    <row r="81" spans="1:18" s="76" customFormat="1" ht="9.75" customHeight="1">
      <c r="A81" s="70"/>
      <c r="B81" s="26"/>
      <c r="C81" s="26"/>
      <c r="D81" s="31"/>
      <c r="E81" s="208"/>
      <c r="F81" s="208"/>
      <c r="G81" s="208"/>
      <c r="H81" s="208"/>
      <c r="I81" s="209"/>
      <c r="J81" s="85">
        <f>UPPER(IF(OR(I81="a",I81="as"),E79,IF(OR(I81="b",I81="bs"),E83,)))</f>
      </c>
      <c r="K81" s="98"/>
      <c r="L81" s="33"/>
      <c r="M81" s="87"/>
      <c r="N81" s="33"/>
      <c r="O81" s="80"/>
      <c r="P81" s="73"/>
      <c r="Q81" s="21"/>
      <c r="R81" s="20"/>
    </row>
    <row r="82" spans="1:18" s="76" customFormat="1" ht="13.5" customHeight="1">
      <c r="A82" s="70">
        <v>20</v>
      </c>
      <c r="B82" s="17"/>
      <c r="C82" s="17"/>
      <c r="D82" s="18">
        <v>19</v>
      </c>
      <c r="E82" s="19" t="str">
        <f>UPPER(IF($D82="","",VLOOKUP($D82,'[1]男雙55'!$A$7:$V$39,2)))</f>
        <v>劉兆中</v>
      </c>
      <c r="F82" s="17"/>
      <c r="G82" s="37"/>
      <c r="H82" s="17" t="str">
        <f>IF($D82="","",VLOOKUP($D82,'[1]男雙55'!$A$7:$V$39,3))</f>
        <v>台中市</v>
      </c>
      <c r="I82" s="99"/>
      <c r="J82" s="33"/>
      <c r="K82" s="80"/>
      <c r="L82" s="88"/>
      <c r="M82" s="97"/>
      <c r="N82" s="33"/>
      <c r="O82" s="80"/>
      <c r="P82" s="73"/>
      <c r="Q82" s="21"/>
      <c r="R82" s="20"/>
    </row>
    <row r="83" spans="1:18" s="76" customFormat="1" ht="13.5" customHeight="1">
      <c r="A83" s="70"/>
      <c r="B83" s="77"/>
      <c r="C83" s="77"/>
      <c r="D83" s="77"/>
      <c r="E83" s="19" t="str">
        <f>UPPER(IF($D82="","",VLOOKUP($D82,'[1]男雙55'!$A$7:$V$39,7)))</f>
        <v>賴俊明</v>
      </c>
      <c r="F83" s="17"/>
      <c r="G83" s="37"/>
      <c r="H83" s="17" t="str">
        <f>IF($D82="","",VLOOKUP($D82,'[1]男雙55'!$A$7:$V$39,8))</f>
        <v>台北市</v>
      </c>
      <c r="I83" s="78"/>
      <c r="J83" s="33"/>
      <c r="K83" s="80"/>
      <c r="L83" s="89"/>
      <c r="M83" s="100"/>
      <c r="N83" s="33"/>
      <c r="O83" s="80"/>
      <c r="P83" s="73"/>
      <c r="Q83" s="21"/>
      <c r="R83" s="20"/>
    </row>
    <row r="84" spans="1:18" s="76" customFormat="1" ht="13.5" customHeight="1">
      <c r="A84" s="70"/>
      <c r="B84" s="77"/>
      <c r="C84" s="77"/>
      <c r="D84" s="77"/>
      <c r="E84" s="81"/>
      <c r="F84" s="33"/>
      <c r="G84" s="32"/>
      <c r="H84" s="92"/>
      <c r="I84" s="93"/>
      <c r="J84" s="73"/>
      <c r="K84" s="74"/>
      <c r="L84" s="33"/>
      <c r="M84" s="101"/>
      <c r="N84" s="82">
        <f>UPPER(IF(OR(M85="a",M85="as"),L76,IF(OR(M85="b",M85="bs"),L92,)))</f>
      </c>
      <c r="O84" s="80"/>
      <c r="P84" s="73"/>
      <c r="Q84" s="21"/>
      <c r="R84" s="20"/>
    </row>
    <row r="85" spans="1:18" s="76" customFormat="1" ht="13.5" customHeight="1">
      <c r="A85" s="70"/>
      <c r="B85" s="26"/>
      <c r="C85" s="26"/>
      <c r="D85" s="26"/>
      <c r="E85" s="84"/>
      <c r="F85" s="73"/>
      <c r="G85" s="94"/>
      <c r="H85" s="95"/>
      <c r="I85" s="96"/>
      <c r="J85" s="73"/>
      <c r="K85" s="74"/>
      <c r="L85" s="208" t="s">
        <v>187</v>
      </c>
      <c r="M85" s="209"/>
      <c r="N85" s="85">
        <f>UPPER(IF(OR(M85="a",M85="as"),L77,IF(OR(M85="b",M85="bs"),L93,)))</f>
      </c>
      <c r="O85" s="86"/>
      <c r="P85" s="33"/>
      <c r="Q85" s="40"/>
      <c r="R85" s="20"/>
    </row>
    <row r="86" spans="1:18" s="76" customFormat="1" ht="13.5" customHeight="1">
      <c r="A86" s="70">
        <v>21</v>
      </c>
      <c r="B86" s="17"/>
      <c r="C86" s="17"/>
      <c r="D86" s="18">
        <v>16</v>
      </c>
      <c r="E86" s="19" t="str">
        <f>UPPER(IF($D86="","",VLOOKUP($D86,'[1]男雙55'!$A$7:$V$39,2)))</f>
        <v>張昆瑞</v>
      </c>
      <c r="F86" s="17"/>
      <c r="G86" s="37"/>
      <c r="H86" s="17" t="str">
        <f>IF($D86="","",VLOOKUP($D86,'[1]男雙55'!$A$7:$V$39,3))</f>
        <v>台中市</v>
      </c>
      <c r="I86" s="72"/>
      <c r="J86" s="73"/>
      <c r="K86" s="74"/>
      <c r="L86" s="208"/>
      <c r="M86" s="209"/>
      <c r="N86" s="73"/>
      <c r="O86" s="87"/>
      <c r="P86" s="73"/>
      <c r="Q86" s="40"/>
      <c r="R86" s="20"/>
    </row>
    <row r="87" spans="1:18" s="76" customFormat="1" ht="13.5" customHeight="1">
      <c r="A87" s="70"/>
      <c r="B87" s="77"/>
      <c r="C87" s="77"/>
      <c r="D87" s="77"/>
      <c r="E87" s="19" t="str">
        <f>UPPER(IF($D86="","",VLOOKUP($D86,'[1]男雙55'!$A$7:$V$39,7)))</f>
        <v>張明亮</v>
      </c>
      <c r="F87" s="17"/>
      <c r="G87" s="37"/>
      <c r="H87" s="17" t="str">
        <f>IF($D86="","",VLOOKUP($D86,'[1]男雙55'!$A$7:$V$39,8))</f>
        <v>台中市</v>
      </c>
      <c r="I87" s="78"/>
      <c r="J87" s="79">
        <f>IF(I87="a",E86,IF(I87="b",E88,""))</f>
      </c>
      <c r="K87" s="80"/>
      <c r="L87" s="73"/>
      <c r="M87" s="87"/>
      <c r="N87" s="73"/>
      <c r="O87" s="87"/>
      <c r="P87" s="73"/>
      <c r="Q87" s="40"/>
      <c r="R87" s="20"/>
    </row>
    <row r="88" spans="1:18" s="76" customFormat="1" ht="9.75" customHeight="1">
      <c r="A88" s="70"/>
      <c r="B88" s="77"/>
      <c r="C88" s="77"/>
      <c r="D88" s="77"/>
      <c r="E88" s="210" t="s">
        <v>179</v>
      </c>
      <c r="F88" s="210"/>
      <c r="G88" s="210"/>
      <c r="H88" s="210"/>
      <c r="I88" s="211"/>
      <c r="J88" s="82">
        <f>UPPER(IF(OR(I89="a",I89="as"),E86,IF(OR(I89="b",I89="bs"),E90,)))</f>
      </c>
      <c r="K88" s="83"/>
      <c r="L88" s="73"/>
      <c r="M88" s="87"/>
      <c r="N88" s="73"/>
      <c r="O88" s="87"/>
      <c r="P88" s="73"/>
      <c r="Q88" s="40"/>
      <c r="R88" s="20"/>
    </row>
    <row r="89" spans="1:18" s="76" customFormat="1" ht="9.75" customHeight="1">
      <c r="A89" s="70"/>
      <c r="B89" s="26"/>
      <c r="C89" s="26"/>
      <c r="D89" s="26"/>
      <c r="E89" s="208"/>
      <c r="F89" s="208"/>
      <c r="G89" s="208"/>
      <c r="H89" s="208"/>
      <c r="I89" s="209"/>
      <c r="J89" s="85">
        <f>UPPER(IF(OR(I89="a",I89="as"),E87,IF(OR(I89="b",I89="bs"),E91,)))</f>
      </c>
      <c r="K89" s="86"/>
      <c r="L89" s="33"/>
      <c r="M89" s="87"/>
      <c r="N89" s="73"/>
      <c r="O89" s="87"/>
      <c r="P89" s="73"/>
      <c r="Q89" s="40"/>
      <c r="R89" s="20"/>
    </row>
    <row r="90" spans="1:18" s="76" customFormat="1" ht="13.5" customHeight="1">
      <c r="A90" s="70">
        <v>22</v>
      </c>
      <c r="B90" s="17"/>
      <c r="C90" s="17"/>
      <c r="D90" s="18">
        <v>24</v>
      </c>
      <c r="E90" s="19" t="str">
        <f>UPPER(IF($D90="","",VLOOKUP($D90,'[1]男雙55'!$A$7:$V$39,2)))</f>
        <v>阮雄傑</v>
      </c>
      <c r="F90" s="17"/>
      <c r="G90" s="37"/>
      <c r="H90" s="17" t="str">
        <f>IF($D90="","",VLOOKUP($D90,'[1]男雙55'!$A$7:$V$39,3))</f>
        <v>高雄市</v>
      </c>
      <c r="I90" s="99"/>
      <c r="J90" s="33"/>
      <c r="K90" s="87"/>
      <c r="L90" s="88"/>
      <c r="M90" s="97"/>
      <c r="N90" s="73"/>
      <c r="O90" s="87"/>
      <c r="P90" s="73"/>
      <c r="Q90" s="40"/>
      <c r="R90" s="20"/>
    </row>
    <row r="91" spans="1:18" s="76" customFormat="1" ht="13.5" customHeight="1">
      <c r="A91" s="70"/>
      <c r="B91" s="77"/>
      <c r="C91" s="77"/>
      <c r="D91" s="77"/>
      <c r="E91" s="19" t="str">
        <f>UPPER(IF($D90="","",VLOOKUP($D90,'[1]男雙55'!$A$7:$V$39,7)))</f>
        <v>徐文泉</v>
      </c>
      <c r="F91" s="17"/>
      <c r="G91" s="37"/>
      <c r="H91" s="17" t="str">
        <f>IF($D90="","",VLOOKUP($D90,'[1]男雙55'!$A$7:$V$39,8))</f>
        <v>高雄市</v>
      </c>
      <c r="I91" s="78"/>
      <c r="J91" s="33"/>
      <c r="K91" s="87"/>
      <c r="L91" s="89"/>
      <c r="M91" s="100"/>
      <c r="N91" s="73"/>
      <c r="O91" s="87"/>
      <c r="P91" s="73"/>
      <c r="Q91" s="40"/>
      <c r="R91" s="20"/>
    </row>
    <row r="92" spans="1:18" s="76" customFormat="1" ht="13.5" customHeight="1">
      <c r="A92" s="70"/>
      <c r="B92" s="77"/>
      <c r="C92" s="77"/>
      <c r="D92" s="91"/>
      <c r="E92" s="81"/>
      <c r="F92" s="33"/>
      <c r="G92" s="32"/>
      <c r="H92" s="92"/>
      <c r="I92" s="93"/>
      <c r="J92" s="73"/>
      <c r="K92" s="101"/>
      <c r="L92" s="82">
        <f>UPPER(IF(OR(K93="a",K93="as"),J88,IF(OR(K93="b",K93="bs"),J96,)))</f>
      </c>
      <c r="M92" s="87"/>
      <c r="N92" s="73"/>
      <c r="O92" s="87"/>
      <c r="P92" s="73"/>
      <c r="Q92" s="40"/>
      <c r="R92" s="20"/>
    </row>
    <row r="93" spans="1:18" s="76" customFormat="1" ht="13.5" customHeight="1">
      <c r="A93" s="70"/>
      <c r="B93" s="26"/>
      <c r="C93" s="26"/>
      <c r="D93" s="31"/>
      <c r="E93" s="84"/>
      <c r="F93" s="73"/>
      <c r="G93" s="94"/>
      <c r="H93" s="95"/>
      <c r="I93" s="96"/>
      <c r="J93" s="208" t="s">
        <v>184</v>
      </c>
      <c r="K93" s="209"/>
      <c r="L93" s="85">
        <f>UPPER(IF(OR(K93="a",K93="as"),J89,IF(OR(K93="b",K93="bs"),J97,)))</f>
      </c>
      <c r="M93" s="98"/>
      <c r="N93" s="33"/>
      <c r="O93" s="87"/>
      <c r="P93" s="73"/>
      <c r="Q93" s="40"/>
      <c r="R93" s="20"/>
    </row>
    <row r="94" spans="1:18" s="76" customFormat="1" ht="13.5" customHeight="1">
      <c r="A94" s="70">
        <v>23</v>
      </c>
      <c r="B94" s="17">
        <f>IF($D94="","",VLOOKUP($D94,'[1]男雙55'!$A$7:$V$39,20))</f>
      </c>
      <c r="C94" s="17">
        <f>IF($D94="","",VLOOKUP($D94,'[1]男雙55'!$A$7:$V$39,21))</f>
      </c>
      <c r="D94" s="18"/>
      <c r="E94" s="19" t="s">
        <v>19</v>
      </c>
      <c r="F94" s="17">
        <f>IF($D94="","",VLOOKUP($D94,'[1]男雙55'!$A$7:$V$39,3))</f>
      </c>
      <c r="G94" s="37"/>
      <c r="H94" s="71">
        <f>IF($D94="","",VLOOKUP($D94,'[1]男雙55'!$A$7:$V$39,4))</f>
      </c>
      <c r="I94" s="72"/>
      <c r="J94" s="208"/>
      <c r="K94" s="209"/>
      <c r="L94" s="73"/>
      <c r="M94" s="102"/>
      <c r="N94" s="88"/>
      <c r="O94" s="87"/>
      <c r="P94" s="73"/>
      <c r="Q94" s="40"/>
      <c r="R94" s="20"/>
    </row>
    <row r="95" spans="1:18" s="76" customFormat="1" ht="13.5" customHeight="1">
      <c r="A95" s="70"/>
      <c r="B95" s="77"/>
      <c r="C95" s="77"/>
      <c r="D95" s="77"/>
      <c r="E95" s="19" t="s">
        <v>19</v>
      </c>
      <c r="F95" s="17">
        <f>IF($D94="","",VLOOKUP($D94,'[1]男雙55'!$A$7:$V$39,8))</f>
      </c>
      <c r="G95" s="37"/>
      <c r="H95" s="71">
        <f>IF($D94="","",VLOOKUP($D94,'[1]男雙55'!$A$7:$V$39,9))</f>
      </c>
      <c r="I95" s="78"/>
      <c r="J95" s="79">
        <f>IF(I95="a",E94,IF(I95="b",E96,""))</f>
      </c>
      <c r="K95" s="87"/>
      <c r="L95" s="73"/>
      <c r="M95" s="80"/>
      <c r="N95" s="33"/>
      <c r="O95" s="87"/>
      <c r="P95" s="73"/>
      <c r="Q95" s="40"/>
      <c r="R95" s="20"/>
    </row>
    <row r="96" spans="1:18" s="76" customFormat="1" ht="9.75" customHeight="1">
      <c r="A96" s="70"/>
      <c r="B96" s="77"/>
      <c r="C96" s="77"/>
      <c r="D96" s="91"/>
      <c r="E96" s="81"/>
      <c r="F96" s="27"/>
      <c r="G96" s="27"/>
      <c r="H96" s="27"/>
      <c r="I96" s="28"/>
      <c r="J96" s="82">
        <f>UPPER(IF(OR(I97="a",I97="as"),E94,IF(OR(I97="b",I97="bs"),E98,)))</f>
      </c>
      <c r="K96" s="97"/>
      <c r="L96" s="73"/>
      <c r="M96" s="80"/>
      <c r="N96" s="33"/>
      <c r="O96" s="87"/>
      <c r="P96" s="73"/>
      <c r="Q96" s="40"/>
      <c r="R96" s="20"/>
    </row>
    <row r="97" spans="1:18" s="76" customFormat="1" ht="9.75" customHeight="1">
      <c r="A97" s="70"/>
      <c r="B97" s="26"/>
      <c r="C97" s="26"/>
      <c r="D97" s="31"/>
      <c r="E97" s="84"/>
      <c r="F97" s="32"/>
      <c r="G97" s="32"/>
      <c r="H97" s="32"/>
      <c r="I97" s="34"/>
      <c r="J97" s="85">
        <f>UPPER(IF(OR(I97="a",I97="as"),E95,IF(OR(I97="b",I97="bs"),E99,)))</f>
      </c>
      <c r="K97" s="98"/>
      <c r="L97" s="33"/>
      <c r="M97" s="80"/>
      <c r="N97" s="33"/>
      <c r="O97" s="87"/>
      <c r="P97" s="73"/>
      <c r="Q97" s="40"/>
      <c r="R97" s="20"/>
    </row>
    <row r="98" spans="1:18" s="76" customFormat="1" ht="13.5" customHeight="1">
      <c r="A98" s="70">
        <v>24</v>
      </c>
      <c r="B98" s="17">
        <v>3</v>
      </c>
      <c r="C98" s="17">
        <v>15</v>
      </c>
      <c r="D98" s="18">
        <v>3</v>
      </c>
      <c r="E98" s="19" t="str">
        <f>UPPER(IF($D98="","",VLOOKUP($D98,'[1]男雙55'!$A$7:$V$39,2)))</f>
        <v>張東佶</v>
      </c>
      <c r="F98" s="17"/>
      <c r="G98" s="37"/>
      <c r="H98" s="17" t="str">
        <f>IF($D98="","",VLOOKUP($D98,'[1]男雙55'!$A$7:$V$39,3))</f>
        <v>高雄市</v>
      </c>
      <c r="I98" s="99"/>
      <c r="J98" s="33"/>
      <c r="K98" s="80"/>
      <c r="L98" s="88"/>
      <c r="M98" s="83"/>
      <c r="N98" s="33"/>
      <c r="O98" s="87"/>
      <c r="P98" s="73"/>
      <c r="Q98" s="40"/>
      <c r="R98" s="20"/>
    </row>
    <row r="99" spans="1:18" s="76" customFormat="1" ht="13.5" customHeight="1">
      <c r="A99" s="70"/>
      <c r="B99" s="77"/>
      <c r="C99" s="77"/>
      <c r="D99" s="77"/>
      <c r="E99" s="19" t="str">
        <f>UPPER(IF($D98="","",VLOOKUP($D98,'[1]男雙55'!$A$7:$V$39,7)))</f>
        <v>林東和</v>
      </c>
      <c r="F99" s="17"/>
      <c r="G99" s="37"/>
      <c r="H99" s="17" t="str">
        <f>IF($D98="","",VLOOKUP($D98,'[1]男雙55'!$A$7:$V$39,8))</f>
        <v>高雄市</v>
      </c>
      <c r="I99" s="78"/>
      <c r="J99" s="33"/>
      <c r="K99" s="80"/>
      <c r="L99" s="89"/>
      <c r="M99" s="90"/>
      <c r="N99" s="33"/>
      <c r="O99" s="87"/>
      <c r="P99" s="73"/>
      <c r="Q99" s="40"/>
      <c r="R99" s="20"/>
    </row>
    <row r="100" spans="1:18" s="76" customFormat="1" ht="13.5" customHeight="1">
      <c r="A100" s="70"/>
      <c r="B100" s="77"/>
      <c r="C100" s="77"/>
      <c r="D100" s="91"/>
      <c r="E100" s="81"/>
      <c r="F100" s="33"/>
      <c r="G100" s="32"/>
      <c r="H100" s="92"/>
      <c r="I100" s="93"/>
      <c r="J100" s="73"/>
      <c r="K100" s="74"/>
      <c r="L100" s="33"/>
      <c r="M100" s="80"/>
      <c r="N100" s="80"/>
      <c r="O100" s="101"/>
      <c r="P100" s="82">
        <f>UPPER(IF(OR(O101="a",O101="as"),N84,IF(OR(O101="b",O101="bs"),N116,)))</f>
      </c>
      <c r="Q100" s="104"/>
      <c r="R100" s="20"/>
    </row>
    <row r="101" spans="1:18" s="76" customFormat="1" ht="13.5" customHeight="1">
      <c r="A101" s="70"/>
      <c r="B101" s="26"/>
      <c r="C101" s="26"/>
      <c r="D101" s="31"/>
      <c r="E101" s="84"/>
      <c r="F101" s="73"/>
      <c r="G101" s="94"/>
      <c r="H101" s="95"/>
      <c r="I101" s="96"/>
      <c r="J101" s="73"/>
      <c r="K101" s="74"/>
      <c r="L101" s="33"/>
      <c r="M101" s="80"/>
      <c r="N101" s="208" t="s">
        <v>264</v>
      </c>
      <c r="O101" s="209"/>
      <c r="P101" s="85">
        <f>UPPER(IF(OR(O101="a",O101="as"),N85,IF(OR(O101="b",O101="bs"),N117,)))</f>
      </c>
      <c r="Q101" s="105"/>
      <c r="R101" s="20"/>
    </row>
    <row r="102" spans="1:18" s="76" customFormat="1" ht="13.5" customHeight="1">
      <c r="A102" s="70">
        <v>25</v>
      </c>
      <c r="B102" s="17">
        <v>5</v>
      </c>
      <c r="C102" s="17">
        <v>68</v>
      </c>
      <c r="D102" s="18">
        <v>5</v>
      </c>
      <c r="E102" s="19" t="str">
        <f>UPPER(IF($D102="","",VLOOKUP($D102,'[1]男雙55'!$A$7:$V$39,2)))</f>
        <v>李榮烈</v>
      </c>
      <c r="F102" s="17"/>
      <c r="G102" s="37"/>
      <c r="H102" s="17" t="str">
        <f>IF($D102="","",VLOOKUP($D102,'[1]男雙55'!$A$7:$V$39,3))</f>
        <v>台南市</v>
      </c>
      <c r="I102" s="72"/>
      <c r="J102" s="73"/>
      <c r="K102" s="74"/>
      <c r="L102" s="73"/>
      <c r="M102" s="74"/>
      <c r="N102" s="208"/>
      <c r="O102" s="209"/>
      <c r="P102" s="88"/>
      <c r="Q102" s="40"/>
      <c r="R102" s="20"/>
    </row>
    <row r="103" spans="1:18" s="76" customFormat="1" ht="13.5" customHeight="1">
      <c r="A103" s="70"/>
      <c r="B103" s="77"/>
      <c r="C103" s="77"/>
      <c r="D103" s="77"/>
      <c r="E103" s="19" t="str">
        <f>UPPER(IF($D102="","",VLOOKUP($D102,'[1]男雙55'!$A$7:$V$39,7)))</f>
        <v>黃國禎</v>
      </c>
      <c r="F103" s="17"/>
      <c r="G103" s="37"/>
      <c r="H103" s="17" t="str">
        <f>IF($D102="","",VLOOKUP($D102,'[1]男雙55'!$A$7:$V$39,8))</f>
        <v>台南市</v>
      </c>
      <c r="I103" s="78"/>
      <c r="J103" s="79">
        <f>IF(I103="a",E102,IF(I103="b",E104,""))</f>
      </c>
      <c r="K103" s="80"/>
      <c r="L103" s="73"/>
      <c r="M103" s="74"/>
      <c r="N103" s="73"/>
      <c r="O103" s="87"/>
      <c r="P103" s="89"/>
      <c r="Q103" s="106"/>
      <c r="R103" s="20"/>
    </row>
    <row r="104" spans="1:18" s="76" customFormat="1" ht="9.75" customHeight="1">
      <c r="A104" s="70"/>
      <c r="B104" s="77"/>
      <c r="C104" s="77"/>
      <c r="D104" s="91"/>
      <c r="E104" s="210" t="s">
        <v>180</v>
      </c>
      <c r="F104" s="210"/>
      <c r="G104" s="210"/>
      <c r="H104" s="210"/>
      <c r="I104" s="211"/>
      <c r="J104" s="82">
        <f>UPPER(IF(OR(I105="a",I105="as"),E102,IF(OR(I105="b",I105="bs"),E106,)))</f>
      </c>
      <c r="K104" s="83"/>
      <c r="L104" s="73"/>
      <c r="M104" s="74"/>
      <c r="N104" s="73"/>
      <c r="O104" s="87"/>
      <c r="P104" s="73"/>
      <c r="Q104" s="40"/>
      <c r="R104" s="20"/>
    </row>
    <row r="105" spans="1:18" s="76" customFormat="1" ht="9.75" customHeight="1">
      <c r="A105" s="70"/>
      <c r="B105" s="26"/>
      <c r="C105" s="26"/>
      <c r="D105" s="31"/>
      <c r="E105" s="208"/>
      <c r="F105" s="208"/>
      <c r="G105" s="208"/>
      <c r="H105" s="208"/>
      <c r="I105" s="209"/>
      <c r="J105" s="85">
        <f>UPPER(IF(OR(I105="a",I105="as"),E103,IF(OR(I105="b",I105="bs"),E107,)))</f>
      </c>
      <c r="K105" s="86"/>
      <c r="L105" s="33"/>
      <c r="M105" s="80"/>
      <c r="N105" s="73"/>
      <c r="O105" s="87"/>
      <c r="P105" s="73"/>
      <c r="Q105" s="40"/>
      <c r="R105" s="20"/>
    </row>
    <row r="106" spans="1:18" s="76" customFormat="1" ht="13.5" customHeight="1">
      <c r="A106" s="70">
        <v>26</v>
      </c>
      <c r="B106" s="17"/>
      <c r="C106" s="17"/>
      <c r="D106" s="18">
        <v>21</v>
      </c>
      <c r="E106" s="19" t="str">
        <f>UPPER(IF($D106="","",VLOOKUP($D106,'[1]男雙55'!$A$7:$V$39,2)))</f>
        <v>李輝煌</v>
      </c>
      <c r="F106" s="17"/>
      <c r="G106" s="37"/>
      <c r="H106" s="17" t="str">
        <f>IF($D106="","",VLOOKUP($D106,'[1]男雙55'!$A$7:$V$39,3))</f>
        <v>台中市</v>
      </c>
      <c r="I106" s="99"/>
      <c r="J106" s="33"/>
      <c r="K106" s="87"/>
      <c r="L106" s="88"/>
      <c r="M106" s="83"/>
      <c r="N106" s="73"/>
      <c r="O106" s="87"/>
      <c r="P106" s="73"/>
      <c r="Q106" s="40"/>
      <c r="R106" s="20"/>
    </row>
    <row r="107" spans="1:18" s="76" customFormat="1" ht="13.5" customHeight="1">
      <c r="A107" s="70"/>
      <c r="B107" s="77"/>
      <c r="C107" s="77"/>
      <c r="D107" s="77"/>
      <c r="E107" s="19" t="str">
        <f>UPPER(IF($D106="","",VLOOKUP($D106,'[1]男雙55'!$A$7:$V$39,7)))</f>
        <v>唐中興</v>
      </c>
      <c r="F107" s="17"/>
      <c r="G107" s="37"/>
      <c r="H107" s="17" t="str">
        <f>IF($D106="","",VLOOKUP($D106,'[1]男雙55'!$A$7:$V$39,8))</f>
        <v>台中市</v>
      </c>
      <c r="I107" s="78"/>
      <c r="J107" s="33"/>
      <c r="K107" s="87"/>
      <c r="L107" s="89"/>
      <c r="M107" s="90"/>
      <c r="N107" s="73"/>
      <c r="O107" s="87"/>
      <c r="P107" s="73"/>
      <c r="Q107" s="40"/>
      <c r="R107" s="20"/>
    </row>
    <row r="108" spans="1:18" s="76" customFormat="1" ht="13.5" customHeight="1">
      <c r="A108" s="70"/>
      <c r="B108" s="77"/>
      <c r="C108" s="77"/>
      <c r="D108" s="91"/>
      <c r="E108" s="81"/>
      <c r="F108" s="33"/>
      <c r="G108" s="32"/>
      <c r="H108" s="92"/>
      <c r="I108" s="93"/>
      <c r="J108" s="73"/>
      <c r="K108" s="101"/>
      <c r="L108" s="82">
        <f>UPPER(IF(OR(K109="a",K109="as"),J104,IF(OR(K109="b",K109="bs"),J112,)))</f>
      </c>
      <c r="M108" s="80"/>
      <c r="N108" s="73"/>
      <c r="O108" s="87"/>
      <c r="P108" s="73"/>
      <c r="Q108" s="40"/>
      <c r="R108" s="20"/>
    </row>
    <row r="109" spans="1:18" s="76" customFormat="1" ht="13.5" customHeight="1">
      <c r="A109" s="70"/>
      <c r="B109" s="26"/>
      <c r="C109" s="26"/>
      <c r="D109" s="31"/>
      <c r="E109" s="84"/>
      <c r="F109" s="73"/>
      <c r="G109" s="94"/>
      <c r="H109" s="95"/>
      <c r="I109" s="96"/>
      <c r="J109" s="208" t="s">
        <v>185</v>
      </c>
      <c r="K109" s="209"/>
      <c r="L109" s="85">
        <f>UPPER(IF(OR(K109="a",K109="as"),J105,IF(OR(K109="b",K109="bs"),J113,)))</f>
      </c>
      <c r="M109" s="86"/>
      <c r="N109" s="33"/>
      <c r="O109" s="87"/>
      <c r="P109" s="73"/>
      <c r="Q109" s="40"/>
      <c r="R109" s="20"/>
    </row>
    <row r="110" spans="1:18" s="76" customFormat="1" ht="13.5" customHeight="1">
      <c r="A110" s="70">
        <v>27</v>
      </c>
      <c r="B110" s="17"/>
      <c r="C110" s="103">
        <v>1034</v>
      </c>
      <c r="D110" s="18">
        <v>9</v>
      </c>
      <c r="E110" s="19" t="str">
        <f>UPPER(IF($D110="","",VLOOKUP($D110,'[1]男雙55'!$A$7:$V$39,2)))</f>
        <v>吳昆明</v>
      </c>
      <c r="F110" s="17"/>
      <c r="G110" s="37"/>
      <c r="H110" s="17" t="str">
        <f>IF($D110="","",VLOOKUP($D110,'[1]男雙55'!$A$7:$V$39,3))</f>
        <v>台中市</v>
      </c>
      <c r="I110" s="72"/>
      <c r="J110" s="208"/>
      <c r="K110" s="209"/>
      <c r="L110" s="73"/>
      <c r="M110" s="87"/>
      <c r="N110" s="88"/>
      <c r="O110" s="87"/>
      <c r="P110" s="73"/>
      <c r="Q110" s="40"/>
      <c r="R110" s="20"/>
    </row>
    <row r="111" spans="1:18" s="76" customFormat="1" ht="13.5" customHeight="1">
      <c r="A111" s="70"/>
      <c r="B111" s="77"/>
      <c r="C111" s="77"/>
      <c r="D111" s="77"/>
      <c r="E111" s="19" t="str">
        <f>UPPER(IF($D110="","",VLOOKUP($D110,'[1]男雙55'!$A$7:$V$39,7)))</f>
        <v>吳永灥</v>
      </c>
      <c r="F111" s="17"/>
      <c r="G111" s="37"/>
      <c r="H111" s="17" t="str">
        <f>IF($D110="","",VLOOKUP($D110,'[1]男雙55'!$A$7:$V$39,8))</f>
        <v>台中市</v>
      </c>
      <c r="I111" s="78"/>
      <c r="J111" s="79">
        <f>IF(I111="a",E110,IF(I111="b",E112,""))</f>
      </c>
      <c r="K111" s="87"/>
      <c r="L111" s="73"/>
      <c r="M111" s="87"/>
      <c r="N111" s="33"/>
      <c r="O111" s="87"/>
      <c r="P111" s="73"/>
      <c r="Q111" s="40"/>
      <c r="R111" s="20"/>
    </row>
    <row r="112" spans="1:18" s="76" customFormat="1" ht="9.75" customHeight="1">
      <c r="A112" s="70"/>
      <c r="B112" s="77"/>
      <c r="C112" s="77"/>
      <c r="D112" s="77"/>
      <c r="E112" s="210" t="s">
        <v>181</v>
      </c>
      <c r="F112" s="210"/>
      <c r="G112" s="210"/>
      <c r="H112" s="210"/>
      <c r="I112" s="211"/>
      <c r="J112" s="82">
        <f>UPPER(IF(OR(I113="a",I113="as"),E110,IF(OR(I113="b",I113="bs"),E114,)))</f>
      </c>
      <c r="K112" s="97"/>
      <c r="L112" s="73"/>
      <c r="M112" s="87"/>
      <c r="N112" s="33"/>
      <c r="O112" s="87"/>
      <c r="P112" s="73"/>
      <c r="Q112" s="40"/>
      <c r="R112" s="20"/>
    </row>
    <row r="113" spans="1:18" s="76" customFormat="1" ht="9.75" customHeight="1">
      <c r="A113" s="70"/>
      <c r="B113" s="26"/>
      <c r="C113" s="26"/>
      <c r="D113" s="26"/>
      <c r="E113" s="208"/>
      <c r="F113" s="208"/>
      <c r="G113" s="208"/>
      <c r="H113" s="208"/>
      <c r="I113" s="209"/>
      <c r="J113" s="85">
        <f>UPPER(IF(OR(I113="a",I113="as"),E111,IF(OR(I113="b",I113="bs"),E115,)))</f>
      </c>
      <c r="K113" s="98"/>
      <c r="L113" s="33"/>
      <c r="M113" s="87"/>
      <c r="N113" s="33"/>
      <c r="O113" s="87"/>
      <c r="P113" s="73"/>
      <c r="Q113" s="40"/>
      <c r="R113" s="20"/>
    </row>
    <row r="114" spans="1:18" s="76" customFormat="1" ht="13.5" customHeight="1">
      <c r="A114" s="70">
        <v>28</v>
      </c>
      <c r="B114" s="17"/>
      <c r="C114" s="17"/>
      <c r="D114" s="18">
        <v>20</v>
      </c>
      <c r="E114" s="19" t="str">
        <f>UPPER(IF($D114="","",VLOOKUP($D114,'[1]男雙55'!$A$7:$V$39,2)))</f>
        <v>陳治藩</v>
      </c>
      <c r="F114" s="17"/>
      <c r="G114" s="37"/>
      <c r="H114" s="17" t="str">
        <f>IF($D114="","",VLOOKUP($D114,'[1]男雙55'!$A$7:$V$39,3))</f>
        <v>屏東縣</v>
      </c>
      <c r="I114" s="99"/>
      <c r="J114" s="33"/>
      <c r="K114" s="80"/>
      <c r="L114" s="88"/>
      <c r="M114" s="97"/>
      <c r="N114" s="33"/>
      <c r="O114" s="87"/>
      <c r="P114" s="73"/>
      <c r="Q114" s="40"/>
      <c r="R114" s="20"/>
    </row>
    <row r="115" spans="1:18" s="76" customFormat="1" ht="13.5" customHeight="1">
      <c r="A115" s="70"/>
      <c r="B115" s="77"/>
      <c r="C115" s="77"/>
      <c r="D115" s="77"/>
      <c r="E115" s="19" t="str">
        <f>UPPER(IF($D114="","",VLOOKUP($D114,'[1]男雙55'!$A$7:$V$39,7)))</f>
        <v>邱炳煌</v>
      </c>
      <c r="F115" s="17"/>
      <c r="G115" s="37"/>
      <c r="H115" s="17" t="str">
        <f>IF($D114="","",VLOOKUP($D114,'[1]男雙55'!$A$7:$V$39,8))</f>
        <v>屏東縣</v>
      </c>
      <c r="I115" s="78"/>
      <c r="J115" s="33"/>
      <c r="K115" s="80"/>
      <c r="L115" s="89"/>
      <c r="M115" s="100"/>
      <c r="N115" s="33"/>
      <c r="O115" s="87"/>
      <c r="P115" s="73"/>
      <c r="Q115" s="40"/>
      <c r="R115" s="20"/>
    </row>
    <row r="116" spans="1:18" s="76" customFormat="1" ht="13.5" customHeight="1">
      <c r="A116" s="70"/>
      <c r="B116" s="77"/>
      <c r="C116" s="77"/>
      <c r="D116" s="77"/>
      <c r="E116" s="81"/>
      <c r="F116" s="33"/>
      <c r="G116" s="32"/>
      <c r="H116" s="92"/>
      <c r="I116" s="93"/>
      <c r="J116" s="73"/>
      <c r="K116" s="74"/>
      <c r="L116" s="33"/>
      <c r="M116" s="101"/>
      <c r="N116" s="82">
        <f>UPPER(IF(OR(M117="a",M117="as"),L108,IF(OR(M117="b",M117="bs"),L124,)))</f>
      </c>
      <c r="O116" s="87"/>
      <c r="P116" s="73"/>
      <c r="Q116" s="40"/>
      <c r="R116" s="20"/>
    </row>
    <row r="117" spans="1:18" s="76" customFormat="1" ht="13.5" customHeight="1">
      <c r="A117" s="70"/>
      <c r="B117" s="26"/>
      <c r="C117" s="26"/>
      <c r="D117" s="26"/>
      <c r="E117" s="84"/>
      <c r="F117" s="73"/>
      <c r="G117" s="94"/>
      <c r="H117" s="95"/>
      <c r="I117" s="96"/>
      <c r="J117" s="73"/>
      <c r="K117" s="74"/>
      <c r="L117" s="208" t="s">
        <v>188</v>
      </c>
      <c r="M117" s="209"/>
      <c r="N117" s="85">
        <f>UPPER(IF(OR(M117="a",M117="as"),L109,IF(OR(M117="b",M117="bs"),L125,)))</f>
      </c>
      <c r="O117" s="98"/>
      <c r="P117" s="33"/>
      <c r="Q117" s="40"/>
      <c r="R117" s="20"/>
    </row>
    <row r="118" spans="1:18" s="76" customFormat="1" ht="13.5" customHeight="1">
      <c r="A118" s="70">
        <v>29</v>
      </c>
      <c r="B118" s="17"/>
      <c r="C118" s="17"/>
      <c r="D118" s="18">
        <v>15</v>
      </c>
      <c r="E118" s="19" t="str">
        <f>UPPER(IF($D118="","",VLOOKUP($D118,'[1]男雙55'!$A$7:$V$39,2)))</f>
        <v>劉錫桐</v>
      </c>
      <c r="F118" s="17"/>
      <c r="G118" s="37"/>
      <c r="H118" s="17" t="str">
        <f>IF($D118="","",VLOOKUP($D118,'[1]男雙55'!$A$7:$V$39,3))</f>
        <v>台中市</v>
      </c>
      <c r="I118" s="72"/>
      <c r="J118" s="73"/>
      <c r="K118" s="74"/>
      <c r="L118" s="208"/>
      <c r="M118" s="209"/>
      <c r="N118" s="73"/>
      <c r="O118" s="102"/>
      <c r="P118" s="73"/>
      <c r="Q118" s="21"/>
      <c r="R118" s="20"/>
    </row>
    <row r="119" spans="1:18" s="76" customFormat="1" ht="13.5" customHeight="1">
      <c r="A119" s="70"/>
      <c r="B119" s="77"/>
      <c r="C119" s="77"/>
      <c r="D119" s="77"/>
      <c r="E119" s="19" t="str">
        <f>UPPER(IF($D118="","",VLOOKUP($D118,'[1]男雙55'!$A$7:$V$39,7)))</f>
        <v>宋翠芳</v>
      </c>
      <c r="F119" s="17"/>
      <c r="G119" s="37"/>
      <c r="H119" s="17" t="str">
        <f>IF($D118="","",VLOOKUP($D118,'[1]男雙55'!$A$7:$V$39,8))</f>
        <v>台中市</v>
      </c>
      <c r="I119" s="78"/>
      <c r="J119" s="79">
        <f>IF(I119="a",E118,IF(I119="b",E120,""))</f>
      </c>
      <c r="K119" s="80"/>
      <c r="L119" s="73"/>
      <c r="M119" s="87"/>
      <c r="N119" s="73"/>
      <c r="O119" s="80"/>
      <c r="P119" s="73"/>
      <c r="Q119" s="21"/>
      <c r="R119" s="20"/>
    </row>
    <row r="120" spans="1:18" s="76" customFormat="1" ht="9.75" customHeight="1">
      <c r="A120" s="70"/>
      <c r="B120" s="77"/>
      <c r="C120" s="77"/>
      <c r="D120" s="91"/>
      <c r="E120" s="210" t="s">
        <v>182</v>
      </c>
      <c r="F120" s="210"/>
      <c r="G120" s="210"/>
      <c r="H120" s="210"/>
      <c r="I120" s="211"/>
      <c r="J120" s="82">
        <f>UPPER(IF(OR(I121="a",I121="as"),E118,IF(OR(I121="b",I121="bs"),E122,)))</f>
      </c>
      <c r="K120" s="83"/>
      <c r="L120" s="73"/>
      <c r="M120" s="87"/>
      <c r="N120" s="73"/>
      <c r="O120" s="80"/>
      <c r="P120" s="73"/>
      <c r="Q120" s="21"/>
      <c r="R120" s="20"/>
    </row>
    <row r="121" spans="1:18" s="76" customFormat="1" ht="9.75" customHeight="1">
      <c r="A121" s="70"/>
      <c r="B121" s="26"/>
      <c r="C121" s="26"/>
      <c r="D121" s="31"/>
      <c r="E121" s="208"/>
      <c r="F121" s="208"/>
      <c r="G121" s="208"/>
      <c r="H121" s="208"/>
      <c r="I121" s="209"/>
      <c r="J121" s="85">
        <f>UPPER(IF(OR(I121="a",I121="as"),E119,IF(OR(I121="b",I121="bs"),E123,)))</f>
      </c>
      <c r="K121" s="86"/>
      <c r="L121" s="33"/>
      <c r="M121" s="87"/>
      <c r="N121" s="73"/>
      <c r="O121" s="80"/>
      <c r="P121" s="73"/>
      <c r="Q121" s="21"/>
      <c r="R121" s="20"/>
    </row>
    <row r="122" spans="1:18" s="76" customFormat="1" ht="13.5" customHeight="1">
      <c r="A122" s="70">
        <v>30</v>
      </c>
      <c r="B122" s="17"/>
      <c r="C122" s="17"/>
      <c r="D122" s="18">
        <v>26</v>
      </c>
      <c r="E122" s="19" t="str">
        <f>UPPER(IF($D122="","",VLOOKUP($D122,'[1]男雙55'!$A$7:$V$39,2)))</f>
        <v>蔡宗衡</v>
      </c>
      <c r="F122" s="17"/>
      <c r="G122" s="37"/>
      <c r="H122" s="17" t="str">
        <f>IF($D122="","",VLOOKUP($D122,'[1]男雙55'!$A$7:$V$39,3))</f>
        <v>雲林縣</v>
      </c>
      <c r="I122" s="99"/>
      <c r="J122" s="33"/>
      <c r="K122" s="87"/>
      <c r="L122" s="88"/>
      <c r="M122" s="97"/>
      <c r="N122" s="73"/>
      <c r="O122" s="80"/>
      <c r="P122" s="73"/>
      <c r="Q122" s="21"/>
      <c r="R122" s="20"/>
    </row>
    <row r="123" spans="1:18" s="76" customFormat="1" ht="13.5" customHeight="1">
      <c r="A123" s="70"/>
      <c r="B123" s="77"/>
      <c r="C123" s="77"/>
      <c r="D123" s="77"/>
      <c r="E123" s="19" t="str">
        <f>UPPER(IF($D122="","",VLOOKUP($D122,'[1]男雙55'!$A$7:$V$39,7)))</f>
        <v>戴兆信</v>
      </c>
      <c r="F123" s="17"/>
      <c r="G123" s="37"/>
      <c r="H123" s="17" t="str">
        <f>IF($D122="","",VLOOKUP($D122,'[1]男雙55'!$A$7:$V$39,8))</f>
        <v>雲林縣</v>
      </c>
      <c r="I123" s="78"/>
      <c r="J123" s="33"/>
      <c r="K123" s="87"/>
      <c r="L123" s="89"/>
      <c r="M123" s="100"/>
      <c r="N123" s="73"/>
      <c r="O123" s="80"/>
      <c r="P123" s="73"/>
      <c r="Q123" s="21"/>
      <c r="R123" s="20"/>
    </row>
    <row r="124" spans="1:18" s="76" customFormat="1" ht="13.5" customHeight="1">
      <c r="A124" s="70"/>
      <c r="B124" s="77"/>
      <c r="C124" s="77"/>
      <c r="D124" s="91"/>
      <c r="E124" s="81"/>
      <c r="F124" s="33"/>
      <c r="G124" s="32"/>
      <c r="H124" s="92"/>
      <c r="I124" s="93"/>
      <c r="J124" s="73"/>
      <c r="K124" s="101"/>
      <c r="L124" s="82">
        <f>UPPER(IF(OR(K125="a",K125="as"),J120,IF(OR(K125="b",K125="bs"),J128,)))</f>
      </c>
      <c r="M124" s="87"/>
      <c r="N124" s="73"/>
      <c r="O124" s="80"/>
      <c r="P124" s="73"/>
      <c r="Q124" s="21"/>
      <c r="R124" s="20"/>
    </row>
    <row r="125" spans="1:18" s="76" customFormat="1" ht="13.5" customHeight="1">
      <c r="A125" s="70"/>
      <c r="B125" s="26"/>
      <c r="C125" s="26"/>
      <c r="D125" s="31"/>
      <c r="E125" s="84"/>
      <c r="F125" s="73"/>
      <c r="G125" s="94"/>
      <c r="H125" s="95"/>
      <c r="I125" s="96"/>
      <c r="J125" s="208" t="s">
        <v>186</v>
      </c>
      <c r="K125" s="209"/>
      <c r="L125" s="85">
        <f>UPPER(IF(OR(K125="a",K125="as"),J121,IF(OR(K125="b",K125="bs"),J129,)))</f>
      </c>
      <c r="M125" s="98"/>
      <c r="N125" s="33"/>
      <c r="O125" s="80"/>
      <c r="P125" s="73"/>
      <c r="Q125" s="21"/>
      <c r="R125" s="20"/>
    </row>
    <row r="126" spans="1:18" s="76" customFormat="1" ht="13.5" customHeight="1">
      <c r="A126" s="70">
        <v>31</v>
      </c>
      <c r="B126" s="17">
        <f>IF($D126="","",VLOOKUP($D126,'[1]男雙55'!$A$7:$V$39,20))</f>
      </c>
      <c r="C126" s="17">
        <f>IF($D126="","",VLOOKUP($D126,'[1]男雙55'!$A$7:$V$39,21))</f>
      </c>
      <c r="D126" s="18"/>
      <c r="E126" s="19" t="s">
        <v>19</v>
      </c>
      <c r="F126" s="17">
        <f>IF($D126="","",VLOOKUP($D126,'[1]男雙55'!$A$7:$V$39,3))</f>
      </c>
      <c r="G126" s="37"/>
      <c r="H126" s="71">
        <f>IF($D126="","",VLOOKUP($D126,'[1]男雙55'!$A$7:$V$39,4))</f>
      </c>
      <c r="I126" s="72"/>
      <c r="J126" s="208"/>
      <c r="K126" s="209"/>
      <c r="L126" s="73"/>
      <c r="M126" s="102"/>
      <c r="N126" s="112"/>
      <c r="O126" s="108"/>
      <c r="P126" s="113"/>
      <c r="Q126" s="110"/>
      <c r="R126" s="111"/>
    </row>
    <row r="127" spans="1:18" s="76" customFormat="1" ht="13.5" customHeight="1">
      <c r="A127" s="70"/>
      <c r="B127" s="77"/>
      <c r="C127" s="77"/>
      <c r="D127" s="77"/>
      <c r="E127" s="19" t="s">
        <v>19</v>
      </c>
      <c r="F127" s="17">
        <f>IF($D126="","",VLOOKUP($D126,'[1]男雙55'!$A$7:$V$39,8))</f>
      </c>
      <c r="G127" s="37"/>
      <c r="H127" s="71">
        <f>IF($D126="","",VLOOKUP($D126,'[1]男雙55'!$A$7:$V$39,9))</f>
      </c>
      <c r="I127" s="78"/>
      <c r="J127" s="79">
        <f>IF(I127="a",E126,IF(I127="b",E128,""))</f>
      </c>
      <c r="K127" s="87"/>
      <c r="L127" s="73"/>
      <c r="M127" s="80"/>
      <c r="N127" s="219" t="s">
        <v>13</v>
      </c>
      <c r="O127" s="219"/>
      <c r="P127" s="109"/>
      <c r="Q127" s="110"/>
      <c r="R127" s="111"/>
    </row>
    <row r="128" spans="1:18" s="76" customFormat="1" ht="9.75" customHeight="1">
      <c r="A128" s="70"/>
      <c r="B128" s="77"/>
      <c r="C128" s="77"/>
      <c r="D128" s="77"/>
      <c r="E128" s="81"/>
      <c r="F128" s="27"/>
      <c r="G128" s="27"/>
      <c r="H128" s="27"/>
      <c r="I128" s="28"/>
      <c r="J128" s="82">
        <f>UPPER(IF(OR(I129="a",I129="as"),E126,IF(OR(I129="b",I129="bs"),E130,)))</f>
      </c>
      <c r="K128" s="97"/>
      <c r="L128" s="73"/>
      <c r="M128" s="80"/>
      <c r="N128" s="218"/>
      <c r="O128" s="218"/>
      <c r="P128" s="109"/>
      <c r="Q128" s="110"/>
      <c r="R128" s="111"/>
    </row>
    <row r="129" spans="1:18" s="76" customFormat="1" ht="9.75" customHeight="1">
      <c r="A129" s="70"/>
      <c r="B129" s="26"/>
      <c r="C129" s="26"/>
      <c r="D129" s="26"/>
      <c r="E129" s="84"/>
      <c r="F129" s="32"/>
      <c r="G129" s="32"/>
      <c r="H129" s="32"/>
      <c r="I129" s="34"/>
      <c r="J129" s="85">
        <f>UPPER(IF(OR(I129="a",I129="as"),E127,IF(OR(I129="b",I129="bs"),E131,)))</f>
      </c>
      <c r="K129" s="98"/>
      <c r="L129" s="33"/>
      <c r="M129" s="80"/>
      <c r="N129" s="107"/>
      <c r="O129" s="121"/>
      <c r="P129" s="215" t="s">
        <v>16</v>
      </c>
      <c r="Q129" s="216"/>
      <c r="R129" s="111"/>
    </row>
    <row r="130" spans="1:18" s="76" customFormat="1" ht="13.5" customHeight="1">
      <c r="A130" s="70">
        <v>32</v>
      </c>
      <c r="B130" s="17">
        <v>2</v>
      </c>
      <c r="C130" s="17">
        <v>8</v>
      </c>
      <c r="D130" s="18">
        <v>2</v>
      </c>
      <c r="E130" s="19" t="str">
        <f>UPPER(IF($D130="","",VLOOKUP($D130,'[1]男雙55'!$A$7:$V$39,2)))</f>
        <v>李登福</v>
      </c>
      <c r="F130" s="17"/>
      <c r="G130" s="37"/>
      <c r="H130" s="17" t="str">
        <f>IF($D130="","",VLOOKUP($D130,'[1]男雙55'!$A$7:$V$39,3))</f>
        <v>新竹市</v>
      </c>
      <c r="I130" s="99"/>
      <c r="J130" s="33"/>
      <c r="K130" s="80"/>
      <c r="L130" s="88"/>
      <c r="M130" s="83"/>
      <c r="N130" s="219" t="s">
        <v>265</v>
      </c>
      <c r="O130" s="220"/>
      <c r="P130" s="217"/>
      <c r="Q130" s="218"/>
      <c r="R130" s="111"/>
    </row>
    <row r="131" spans="1:18" s="76" customFormat="1" ht="13.5" customHeight="1">
      <c r="A131" s="70"/>
      <c r="B131" s="77"/>
      <c r="C131" s="77"/>
      <c r="D131" s="77"/>
      <c r="E131" s="19" t="str">
        <f>UPPER(IF($D130="","",VLOOKUP($D130,'[1]男雙55'!$A$7:$V$39,7)))</f>
        <v>吳清錦</v>
      </c>
      <c r="F131" s="17"/>
      <c r="G131" s="37"/>
      <c r="H131" s="17" t="str">
        <f>IF($D130="","",VLOOKUP($D130,'[1]男雙55'!$A$7:$V$39,8))</f>
        <v>新竹市</v>
      </c>
      <c r="I131" s="78"/>
      <c r="J131" s="33"/>
      <c r="K131" s="80"/>
      <c r="L131" s="89"/>
      <c r="M131" s="90"/>
      <c r="N131" s="219"/>
      <c r="O131" s="220"/>
      <c r="P131" s="109"/>
      <c r="Q131" s="110"/>
      <c r="R131" s="111"/>
    </row>
    <row r="132" spans="1:18" s="1" customFormat="1" ht="9" customHeight="1">
      <c r="A132" s="122"/>
      <c r="B132" s="123"/>
      <c r="C132" s="123"/>
      <c r="D132" s="124"/>
      <c r="E132" s="125"/>
      <c r="F132" s="125"/>
      <c r="G132" s="126"/>
      <c r="H132" s="127"/>
      <c r="I132" s="128"/>
      <c r="J132" s="22"/>
      <c r="K132" s="23"/>
      <c r="L132" s="129"/>
      <c r="M132" s="130"/>
      <c r="N132" s="131"/>
      <c r="O132" s="132"/>
      <c r="P132" s="133"/>
      <c r="Q132" s="134"/>
      <c r="R132" s="135"/>
    </row>
  </sheetData>
  <sheetProtection/>
  <mergeCells count="32">
    <mergeCell ref="A1:P1"/>
    <mergeCell ref="P2:Q2"/>
    <mergeCell ref="P3:Q3"/>
    <mergeCell ref="J12:K14"/>
    <mergeCell ref="L21:M22"/>
    <mergeCell ref="J28:K30"/>
    <mergeCell ref="N37:O38"/>
    <mergeCell ref="J44:K46"/>
    <mergeCell ref="L53:M54"/>
    <mergeCell ref="J60:K62"/>
    <mergeCell ref="J77:K78"/>
    <mergeCell ref="L85:M86"/>
    <mergeCell ref="P129:Q130"/>
    <mergeCell ref="N130:O131"/>
    <mergeCell ref="J93:K94"/>
    <mergeCell ref="N101:O102"/>
    <mergeCell ref="J109:K110"/>
    <mergeCell ref="L117:M118"/>
    <mergeCell ref="J125:K126"/>
    <mergeCell ref="N127:O128"/>
    <mergeCell ref="E64:H65"/>
    <mergeCell ref="E56:H57"/>
    <mergeCell ref="E48:I49"/>
    <mergeCell ref="E32:H33"/>
    <mergeCell ref="E24:H25"/>
    <mergeCell ref="E16:I17"/>
    <mergeCell ref="E72:I73"/>
    <mergeCell ref="E88:I89"/>
    <mergeCell ref="E120:I121"/>
    <mergeCell ref="E112:I113"/>
    <mergeCell ref="E104:I105"/>
    <mergeCell ref="E80:I81"/>
  </mergeCells>
  <conditionalFormatting sqref="B70 B74 B78 B82 B86 B90 B94 B98 B102 B106 B110 B114 B118 B122 B126 B130 B6 B10 B14 B18 B22 B26 B30 B34 B38 B42 B46 B50 B54 B58 B66 B62">
    <cfRule type="cellIs" priority="26" dxfId="348" operator="equal" stopIfTrue="1">
      <formula>"DA"</formula>
    </cfRule>
  </conditionalFormatting>
  <conditionalFormatting sqref="L12 L28 L44 L60 N20 N52 P36 J8 J16 J24 J32 J40 J48 J56 J64 L76 L92 L108 L124 N84 N116 P100 J72 J80 J88 J96 J104 J112 J120 J128 N63 P65">
    <cfRule type="expression" priority="24" dxfId="349" stopIfTrue="1">
      <formula>I9="as"</formula>
    </cfRule>
    <cfRule type="expression" priority="25" dxfId="349" stopIfTrue="1">
      <formula>I9="bs"</formula>
    </cfRule>
  </conditionalFormatting>
  <conditionalFormatting sqref="L13 L29 L45 L61 N21 N53 P37 J9 J17 J25 J33 J41 J49 J57 J65 L77 L93 L109 L125 N85 N117 P101 J73 J81 J89 J97 J105 J113 J121 J129 N64 P66">
    <cfRule type="expression" priority="22" dxfId="349" stopIfTrue="1">
      <formula>I9="as"</formula>
    </cfRule>
    <cfRule type="expression" priority="23" dxfId="349" stopIfTrue="1">
      <formula>I9="bs"</formula>
    </cfRule>
  </conditionalFormatting>
  <conditionalFormatting sqref="O66">
    <cfRule type="expression" priority="21" dxfId="355" stopIfTrue="1">
      <formula>#REF!="CU"</formula>
    </cfRule>
  </conditionalFormatting>
  <conditionalFormatting sqref="E70 E74 E78 E82 E86 E90 E98 E102 E106 E110 E114 E118 E122 E126 E130 E6 E10 E14 E18 E22 E26 E30 E34 E38 E46 E50 E54 E58 E66 E42 E94 E62">
    <cfRule type="cellIs" priority="20" dxfId="350" operator="equal" stopIfTrue="1">
      <formula>"Bye"</formula>
    </cfRule>
  </conditionalFormatting>
  <conditionalFormatting sqref="D70 D74 D78 D82 D86 D90 D94 D98 D102 D106 D110 D114 D118 D122 D126 D130 D6 D10 D14 D18 D22 D26 D30 D34 D38 D42 D46 D50 D54 D58 D66 D62">
    <cfRule type="cellIs" priority="19" dxfId="351" operator="lessThan" stopIfTrue="1">
      <formula>9</formula>
    </cfRule>
  </conditionalFormatting>
  <conditionalFormatting sqref="J93 J125 J109 J77 N66 L53 L21 N37 L85 L117 N101">
    <cfRule type="expression" priority="16" dxfId="352" stopIfTrue="1">
      <formula>AND(#REF!="CU",J21="Umpire")</formula>
    </cfRule>
    <cfRule type="expression" priority="17" dxfId="353" stopIfTrue="1">
      <formula>AND(#REF!="CU",J21&lt;&gt;"Umpire",K21&lt;&gt;"")</formula>
    </cfRule>
    <cfRule type="expression" priority="18" dxfId="354" stopIfTrue="1">
      <formula>AND(#REF!="CU",J21&lt;&gt;"Umpire")</formula>
    </cfRule>
  </conditionalFormatting>
  <conditionalFormatting sqref="N67">
    <cfRule type="expression" priority="14" dxfId="349" stopIfTrue="1">
      <formula>#REF!="as"</formula>
    </cfRule>
    <cfRule type="expression" priority="15" dxfId="349" stopIfTrue="1">
      <formula>#REF!="bs"</formula>
    </cfRule>
  </conditionalFormatting>
  <conditionalFormatting sqref="B70 B74 B78 B82 B86 B90 B94 B98 B102 B106 B110 B114 B118 B122 B126 B130 B6 B10 B14 B18 B22 B26 B30 B34 B38 B42 B46 B50 B54 B58 B66 B62">
    <cfRule type="cellIs" priority="13" dxfId="348" operator="equal" stopIfTrue="1">
      <formula>"DA"</formula>
    </cfRule>
  </conditionalFormatting>
  <conditionalFormatting sqref="L12 L28 L44 L60 N20 N52 P36 J8 J16 J24 J32 J40 J48 J56 J64 L76 L92 L108 L124 N84 N116 P100 J72 J80 J88 J96 J104 J112 J120 J128 N63 P65">
    <cfRule type="expression" priority="11" dxfId="349" stopIfTrue="1">
      <formula>I9="as"</formula>
    </cfRule>
    <cfRule type="expression" priority="12" dxfId="349" stopIfTrue="1">
      <formula>I9="bs"</formula>
    </cfRule>
  </conditionalFormatting>
  <conditionalFormatting sqref="L13 L29 L45 L61 N21 N53 P37 J9 J17 J25 J33 J41 J49 J57 J65 L77 L93 L109 L125 N85 N117 P101 J73 J81 J89 J97 J105 J113 J121 J129 N64 P66">
    <cfRule type="expression" priority="9" dxfId="349" stopIfTrue="1">
      <formula>I9="as"</formula>
    </cfRule>
    <cfRule type="expression" priority="10" dxfId="349" stopIfTrue="1">
      <formula>I9="bs"</formula>
    </cfRule>
  </conditionalFormatting>
  <conditionalFormatting sqref="O66">
    <cfRule type="expression" priority="8" dxfId="355" stopIfTrue="1">
      <formula>#REF!="CU"</formula>
    </cfRule>
  </conditionalFormatting>
  <conditionalFormatting sqref="E70 E74 E78 E82 E86 E90 E98 E102 E106 E110 E114 E118 E122 E126 E130 E6 E10 E14 E18 E22 E26 E30 E34 E38 E46 E50 E54 E58 E66 E42 E94 E62">
    <cfRule type="cellIs" priority="7" dxfId="350" operator="equal" stopIfTrue="1">
      <formula>"Bye"</formula>
    </cfRule>
  </conditionalFormatting>
  <conditionalFormatting sqref="D70 D74 D78 D82 D86 D90 D94 D98 D102 D106 D110 D114 D118 D122 D126 D130 D6 D10 D14 D18 D22 D26 D30 D34 D38 D42 D46 D50 D54 D58 D66 D62">
    <cfRule type="cellIs" priority="6" dxfId="351" operator="lessThan" stopIfTrue="1">
      <formula>9</formula>
    </cfRule>
  </conditionalFormatting>
  <conditionalFormatting sqref="J93 J125 J109 J77 N66 L53 L21 N37 L85 L117 N101">
    <cfRule type="expression" priority="3" dxfId="352" stopIfTrue="1">
      <formula>AND(#REF!="CU",J21="Umpire")</formula>
    </cfRule>
    <cfRule type="expression" priority="4" dxfId="353" stopIfTrue="1">
      <formula>AND(#REF!="CU",J21&lt;&gt;"Umpire",K21&lt;&gt;"")</formula>
    </cfRule>
    <cfRule type="expression" priority="5" dxfId="354" stopIfTrue="1">
      <formula>AND(#REF!="CU",J21&lt;&gt;"Umpire")</formula>
    </cfRule>
  </conditionalFormatting>
  <conditionalFormatting sqref="N67">
    <cfRule type="expression" priority="1" dxfId="349" stopIfTrue="1">
      <formula>#REF!="as"</formula>
    </cfRule>
    <cfRule type="expression" priority="2" dxfId="349" stopIfTrue="1">
      <formula>#REF!="bs"</formula>
    </cfRule>
  </conditionalFormatting>
  <dataValidations count="1">
    <dataValidation type="list" allowBlank="1" showInputMessage="1" sqref="L117 J12 J28 F8 J125 F40 F128 L53 N37 L21 N66 J93 J60 J77 J109 J44 F96 L85 N101">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T134"/>
  <sheetViews>
    <sheetView showGridLines="0" zoomScale="120" zoomScaleNormal="120" zoomScalePageLayoutView="0" workbookViewId="0" topLeftCell="A1">
      <selection activeCell="Q10" sqref="Q10"/>
    </sheetView>
  </sheetViews>
  <sheetFormatPr defaultColWidth="9.00390625" defaultRowHeight="15.75"/>
  <cols>
    <col min="1" max="1" width="2.875" style="48" customWidth="1"/>
    <col min="2" max="3" width="2.625" style="48" customWidth="1"/>
    <col min="4" max="4" width="0.37109375" style="48" customWidth="1"/>
    <col min="5" max="5" width="9.50390625" style="48" customWidth="1"/>
    <col min="6" max="7" width="3.25390625" style="48" customWidth="1"/>
    <col min="8" max="8" width="4.50390625" style="136" customWidth="1"/>
    <col min="9" max="9" width="0.6171875" style="50" customWidth="1"/>
    <col min="10" max="10" width="7.375" style="137" customWidth="1"/>
    <col min="11" max="11" width="7.375" style="138" customWidth="1"/>
    <col min="12" max="12" width="7.375" style="137" customWidth="1"/>
    <col min="13" max="13" width="7.375" style="139" customWidth="1"/>
    <col min="14" max="14" width="7.375" style="137" customWidth="1"/>
    <col min="15" max="15" width="7.375" style="138" customWidth="1"/>
    <col min="16" max="16" width="7.375" style="137" customWidth="1"/>
    <col min="17" max="17" width="7.375" style="139" customWidth="1"/>
    <col min="18" max="18" width="9.00390625" style="48" customWidth="1"/>
    <col min="19" max="19" width="7.625" style="48" customWidth="1"/>
    <col min="20" max="20" width="7.75390625" style="48" hidden="1" customWidth="1"/>
    <col min="21" max="21" width="5.00390625" style="48" customWidth="1"/>
    <col min="22" max="16384" width="9.00390625" style="48" customWidth="1"/>
  </cols>
  <sheetData>
    <row r="1" spans="1:16" s="1" customFormat="1" ht="16.5" customHeight="1">
      <c r="A1" s="212" t="s">
        <v>21</v>
      </c>
      <c r="B1" s="212"/>
      <c r="C1" s="225"/>
      <c r="D1" s="225"/>
      <c r="E1" s="225"/>
      <c r="F1" s="225"/>
      <c r="G1" s="225"/>
      <c r="H1" s="225"/>
      <c r="I1" s="225"/>
      <c r="J1" s="225"/>
      <c r="K1" s="225"/>
      <c r="L1" s="225"/>
      <c r="M1" s="225"/>
      <c r="N1" s="225"/>
      <c r="O1" s="225"/>
      <c r="P1" s="225"/>
    </row>
    <row r="2" spans="1:17" s="6" customFormat="1" ht="11.25" customHeight="1">
      <c r="A2" s="2" t="s">
        <v>0</v>
      </c>
      <c r="B2" s="2"/>
      <c r="C2" s="2"/>
      <c r="D2" s="2"/>
      <c r="E2" s="3"/>
      <c r="F2" s="2" t="s">
        <v>1</v>
      </c>
      <c r="G2" s="2"/>
      <c r="H2" s="52"/>
      <c r="I2" s="2"/>
      <c r="J2" s="4"/>
      <c r="K2" s="2"/>
      <c r="L2" s="4"/>
      <c r="M2" s="2"/>
      <c r="N2" s="5"/>
      <c r="O2" s="3"/>
      <c r="P2" s="213" t="s">
        <v>2</v>
      </c>
      <c r="Q2" s="213"/>
    </row>
    <row r="3" spans="1:17" s="12" customFormat="1" ht="11.25" customHeight="1" thickBot="1">
      <c r="A3" s="7" t="s">
        <v>3</v>
      </c>
      <c r="B3" s="7"/>
      <c r="C3" s="7"/>
      <c r="D3" s="7"/>
      <c r="E3" s="8"/>
      <c r="F3" s="8" t="s">
        <v>4</v>
      </c>
      <c r="G3" s="8"/>
      <c r="H3" s="53"/>
      <c r="I3" s="9"/>
      <c r="J3" s="10"/>
      <c r="K3" s="11"/>
      <c r="L3" s="10"/>
      <c r="M3" s="8"/>
      <c r="N3" s="10"/>
      <c r="O3" s="8"/>
      <c r="P3" s="214" t="s">
        <v>5</v>
      </c>
      <c r="Q3" s="214"/>
    </row>
    <row r="4" spans="1:17" s="15" customFormat="1" ht="9.75">
      <c r="A4" s="54"/>
      <c r="B4" s="55" t="s">
        <v>6</v>
      </c>
      <c r="C4" s="56" t="s">
        <v>7</v>
      </c>
      <c r="D4" s="55"/>
      <c r="E4" s="57" t="s">
        <v>8</v>
      </c>
      <c r="F4" s="57"/>
      <c r="G4" s="58"/>
      <c r="H4" s="14" t="s">
        <v>9</v>
      </c>
      <c r="I4" s="59"/>
      <c r="J4" s="56" t="s">
        <v>10</v>
      </c>
      <c r="K4" s="60"/>
      <c r="L4" s="56" t="s">
        <v>11</v>
      </c>
      <c r="M4" s="60"/>
      <c r="N4" s="56" t="s">
        <v>12</v>
      </c>
      <c r="O4" s="60"/>
      <c r="P4" s="56"/>
      <c r="Q4" s="61"/>
    </row>
    <row r="5" spans="1:17" s="15" customFormat="1" ht="3.75" customHeight="1" thickBot="1">
      <c r="A5" s="62"/>
      <c r="B5" s="63"/>
      <c r="C5" s="16"/>
      <c r="D5" s="63"/>
      <c r="E5" s="64"/>
      <c r="F5" s="64"/>
      <c r="G5" s="65"/>
      <c r="H5" s="66"/>
      <c r="I5" s="67"/>
      <c r="J5" s="16"/>
      <c r="K5" s="68"/>
      <c r="L5" s="16"/>
      <c r="M5" s="68"/>
      <c r="N5" s="16"/>
      <c r="O5" s="68"/>
      <c r="P5" s="16"/>
      <c r="Q5" s="69"/>
    </row>
    <row r="6" spans="1:20" s="76" customFormat="1" ht="13.5" customHeight="1">
      <c r="A6" s="70">
        <v>1</v>
      </c>
      <c r="B6" s="17">
        <v>1</v>
      </c>
      <c r="C6" s="17">
        <v>10</v>
      </c>
      <c r="D6" s="18">
        <v>1</v>
      </c>
      <c r="E6" s="19" t="str">
        <f>UPPER(IF($D6="","",VLOOKUP($D6,'[2]男雙60'!$A$7:$V$39,2)))</f>
        <v>尹大明</v>
      </c>
      <c r="F6" s="17"/>
      <c r="G6" s="37"/>
      <c r="H6" s="17" t="str">
        <f>IF($D6="","",VLOOKUP($D6,'[2]男雙60'!$A$7:$V$39,3))</f>
        <v>桃園市</v>
      </c>
      <c r="I6" s="72"/>
      <c r="J6" s="73"/>
      <c r="K6" s="74"/>
      <c r="L6" s="73"/>
      <c r="M6" s="20" t="s">
        <v>250</v>
      </c>
      <c r="N6" s="73"/>
      <c r="O6" s="74"/>
      <c r="P6" s="73"/>
      <c r="Q6" s="75"/>
      <c r="R6" s="20"/>
      <c r="T6" s="25" t="e">
        <f>#REF!</f>
        <v>#REF!</v>
      </c>
    </row>
    <row r="7" spans="1:20" s="76" customFormat="1" ht="13.5" customHeight="1">
      <c r="A7" s="70"/>
      <c r="B7" s="77"/>
      <c r="C7" s="77"/>
      <c r="D7" s="77"/>
      <c r="E7" s="19" t="str">
        <f>UPPER(IF($D6="","",VLOOKUP($D6,'[2]男雙60'!$A$7:$V$39,7)))</f>
        <v>陳順騰</v>
      </c>
      <c r="F7" s="17"/>
      <c r="G7" s="37"/>
      <c r="H7" s="17" t="str">
        <f>IF($D6="","",VLOOKUP($D6,'[2]男雙60'!$A$7:$V$39,8))</f>
        <v>新北市</v>
      </c>
      <c r="I7" s="78"/>
      <c r="J7" s="79">
        <f>IF(I7="a",E6,IF(I7="b",E8,""))</f>
      </c>
      <c r="K7" s="80"/>
      <c r="L7" s="73"/>
      <c r="M7" s="20" t="s">
        <v>14</v>
      </c>
      <c r="N7" s="73"/>
      <c r="O7" s="74"/>
      <c r="P7" s="73"/>
      <c r="Q7" s="21"/>
      <c r="R7" s="20"/>
      <c r="T7" s="29" t="e">
        <f>#REF!</f>
        <v>#REF!</v>
      </c>
    </row>
    <row r="8" spans="1:20" s="76" customFormat="1" ht="10.5" customHeight="1">
      <c r="A8" s="70"/>
      <c r="B8" s="77"/>
      <c r="C8" s="77"/>
      <c r="D8" s="77"/>
      <c r="E8" s="81"/>
      <c r="F8" s="27"/>
      <c r="G8" s="27"/>
      <c r="H8" s="27"/>
      <c r="I8" s="28"/>
      <c r="J8" s="82">
        <f>UPPER(IF(OR(I9="a",I9="as"),E6,IF(OR(I9="b",I9="bs"),E10,)))</f>
      </c>
      <c r="K8" s="83"/>
      <c r="L8" s="73"/>
      <c r="M8" s="74"/>
      <c r="N8" s="73"/>
      <c r="O8" s="74"/>
      <c r="P8" s="73"/>
      <c r="Q8" s="21"/>
      <c r="R8" s="20"/>
      <c r="T8" s="29" t="e">
        <f>#REF!</f>
        <v>#REF!</v>
      </c>
    </row>
    <row r="9" spans="1:20" s="76" customFormat="1" ht="10.5" customHeight="1">
      <c r="A9" s="70"/>
      <c r="B9" s="26"/>
      <c r="C9" s="26"/>
      <c r="D9" s="26"/>
      <c r="E9" s="84"/>
      <c r="F9" s="32"/>
      <c r="G9" s="32"/>
      <c r="H9" s="32"/>
      <c r="I9" s="34"/>
      <c r="J9" s="85">
        <f>UPPER(IF(OR(I9="a",I9="as"),E7,IF(OR(I9="b",I9="bs"),E11,)))</f>
      </c>
      <c r="K9" s="86"/>
      <c r="L9" s="33"/>
      <c r="M9" s="80"/>
      <c r="N9" s="73"/>
      <c r="O9" s="74"/>
      <c r="P9" s="73"/>
      <c r="Q9" s="21"/>
      <c r="R9" s="20"/>
      <c r="T9" s="29" t="e">
        <f>#REF!</f>
        <v>#REF!</v>
      </c>
    </row>
    <row r="10" spans="1:20" s="76" customFormat="1" ht="13.5" customHeight="1">
      <c r="A10" s="70">
        <v>2</v>
      </c>
      <c r="B10" s="17">
        <f>IF($D10="","",VLOOKUP($D10,'[2]男雙60'!$A$7:$V$39,20))</f>
      </c>
      <c r="C10" s="17">
        <f>IF($D10="","",VLOOKUP($D10,'[2]男雙60'!$A$7:$V$39,21))</f>
      </c>
      <c r="D10" s="18"/>
      <c r="E10" s="19" t="s">
        <v>19</v>
      </c>
      <c r="F10" s="37"/>
      <c r="G10" s="37"/>
      <c r="H10" s="37"/>
      <c r="I10" s="38"/>
      <c r="J10" s="33"/>
      <c r="K10" s="87"/>
      <c r="L10" s="88"/>
      <c r="M10" s="83"/>
      <c r="N10" s="73"/>
      <c r="O10" s="74"/>
      <c r="P10" s="73"/>
      <c r="Q10" s="21"/>
      <c r="R10" s="20"/>
      <c r="T10" s="29" t="e">
        <f>#REF!</f>
        <v>#REF!</v>
      </c>
    </row>
    <row r="11" spans="1:20" s="76" customFormat="1" ht="13.5" customHeight="1">
      <c r="A11" s="70"/>
      <c r="B11" s="77"/>
      <c r="C11" s="77"/>
      <c r="D11" s="77"/>
      <c r="E11" s="19" t="s">
        <v>19</v>
      </c>
      <c r="F11" s="17">
        <f>IF($D10="","",VLOOKUP($D10,'[2]男雙60'!$A$7:$V$39,8))</f>
      </c>
      <c r="G11" s="37"/>
      <c r="H11" s="71">
        <f>IF($D10="","",VLOOKUP($D10,'[2]男雙60'!$A$7:$V$39,9))</f>
      </c>
      <c r="I11" s="78"/>
      <c r="J11" s="33"/>
      <c r="K11" s="87"/>
      <c r="L11" s="89"/>
      <c r="M11" s="90"/>
      <c r="N11" s="73"/>
      <c r="O11" s="74"/>
      <c r="P11" s="73"/>
      <c r="Q11" s="21"/>
      <c r="R11" s="20"/>
      <c r="T11" s="29" t="e">
        <f>#REF!</f>
        <v>#REF!</v>
      </c>
    </row>
    <row r="12" spans="1:20" s="76" customFormat="1" ht="9.75" customHeight="1">
      <c r="A12" s="70"/>
      <c r="B12" s="77"/>
      <c r="C12" s="77"/>
      <c r="D12" s="91"/>
      <c r="E12" s="81"/>
      <c r="F12" s="33"/>
      <c r="G12" s="32"/>
      <c r="H12" s="92"/>
      <c r="I12" s="93"/>
      <c r="J12" s="208" t="s">
        <v>196</v>
      </c>
      <c r="K12" s="209"/>
      <c r="L12" s="82">
        <f>UPPER(IF(OR(K13="a",K13="as"),J8,IF(OR(K13="b",K13="bs"),J16,)))</f>
      </c>
      <c r="M12" s="80"/>
      <c r="N12" s="73"/>
      <c r="O12" s="74"/>
      <c r="P12" s="73"/>
      <c r="Q12" s="21"/>
      <c r="R12" s="20"/>
      <c r="T12" s="29" t="e">
        <f>#REF!</f>
        <v>#REF!</v>
      </c>
    </row>
    <row r="13" spans="1:20" s="76" customFormat="1" ht="9.75" customHeight="1">
      <c r="A13" s="70"/>
      <c r="B13" s="26"/>
      <c r="C13" s="26"/>
      <c r="D13" s="31"/>
      <c r="E13" s="84"/>
      <c r="F13" s="73"/>
      <c r="G13" s="94"/>
      <c r="H13" s="95"/>
      <c r="I13" s="96"/>
      <c r="J13" s="208"/>
      <c r="K13" s="209"/>
      <c r="L13" s="85">
        <f>UPPER(IF(OR(K13="a",K13="as"),J9,IF(OR(K13="b",K13="bs"),J17,)))</f>
      </c>
      <c r="M13" s="86"/>
      <c r="N13" s="33"/>
      <c r="O13" s="80"/>
      <c r="P13" s="73"/>
      <c r="Q13" s="21"/>
      <c r="R13" s="20"/>
      <c r="T13" s="29" t="e">
        <f>#REF!</f>
        <v>#REF!</v>
      </c>
    </row>
    <row r="14" spans="1:20" s="76" customFormat="1" ht="13.5" customHeight="1">
      <c r="A14" s="70">
        <v>3</v>
      </c>
      <c r="B14" s="17"/>
      <c r="C14" s="17"/>
      <c r="D14" s="18">
        <v>18</v>
      </c>
      <c r="E14" s="19" t="str">
        <f>UPPER(IF($D14="","",VLOOKUP($D14,'[2]男雙60'!$A$7:$V$39,2)))</f>
        <v>奚義華</v>
      </c>
      <c r="F14" s="17"/>
      <c r="G14" s="37"/>
      <c r="H14" s="17" t="str">
        <f>IF($D14="","",VLOOKUP($D14,'[2]男雙60'!$A$7:$V$39,3))</f>
        <v>台中市</v>
      </c>
      <c r="I14" s="72"/>
      <c r="J14" s="208"/>
      <c r="K14" s="209"/>
      <c r="L14" s="73"/>
      <c r="M14" s="87"/>
      <c r="N14" s="88"/>
      <c r="O14" s="80"/>
      <c r="P14" s="73"/>
      <c r="Q14" s="21"/>
      <c r="R14" s="20"/>
      <c r="T14" s="29" t="e">
        <f>#REF!</f>
        <v>#REF!</v>
      </c>
    </row>
    <row r="15" spans="1:20" s="76" customFormat="1" ht="13.5" customHeight="1" thickBot="1">
      <c r="A15" s="70"/>
      <c r="B15" s="77"/>
      <c r="C15" s="77"/>
      <c r="D15" s="77"/>
      <c r="E15" s="19" t="str">
        <f>UPPER(IF($D14="","",VLOOKUP($D14,'[2]男雙60'!$A$7:$V$39,7)))</f>
        <v>林香筍</v>
      </c>
      <c r="F15" s="17"/>
      <c r="G15" s="37"/>
      <c r="H15" s="17" t="str">
        <f>IF($D14="","",VLOOKUP($D14,'[2]男雙60'!$A$7:$V$39,8))</f>
        <v>台中市</v>
      </c>
      <c r="I15" s="78"/>
      <c r="J15" s="79">
        <f>IF(I15="a",E14,IF(I15="b",E16,""))</f>
      </c>
      <c r="K15" s="87"/>
      <c r="L15" s="73"/>
      <c r="M15" s="87"/>
      <c r="N15" s="33"/>
      <c r="O15" s="80"/>
      <c r="P15" s="73"/>
      <c r="Q15" s="21"/>
      <c r="R15" s="20"/>
      <c r="T15" s="36" t="e">
        <f>#REF!</f>
        <v>#REF!</v>
      </c>
    </row>
    <row r="16" spans="1:18" s="76" customFormat="1" ht="10.5" customHeight="1">
      <c r="A16" s="70"/>
      <c r="B16" s="77"/>
      <c r="C16" s="77"/>
      <c r="D16" s="91"/>
      <c r="E16" s="210" t="s">
        <v>189</v>
      </c>
      <c r="F16" s="210"/>
      <c r="G16" s="210"/>
      <c r="H16" s="210"/>
      <c r="I16" s="211"/>
      <c r="J16" s="82">
        <f>UPPER(IF(OR(I17="a",I17="as"),E14,IF(OR(I17="b",I17="bs"),E18,)))</f>
      </c>
      <c r="K16" s="97"/>
      <c r="L16" s="73"/>
      <c r="M16" s="87"/>
      <c r="N16" s="33"/>
      <c r="O16" s="80"/>
      <c r="P16" s="73"/>
      <c r="Q16" s="21"/>
      <c r="R16" s="20"/>
    </row>
    <row r="17" spans="1:18" s="76" customFormat="1" ht="10.5" customHeight="1">
      <c r="A17" s="70"/>
      <c r="B17" s="26"/>
      <c r="C17" s="26"/>
      <c r="D17" s="31"/>
      <c r="E17" s="208"/>
      <c r="F17" s="208"/>
      <c r="G17" s="208"/>
      <c r="H17" s="208"/>
      <c r="I17" s="209"/>
      <c r="J17" s="85">
        <f>UPPER(IF(OR(I17="a",I17="as"),E15,IF(OR(I17="b",I17="bs"),E19,)))</f>
      </c>
      <c r="K17" s="98"/>
      <c r="L17" s="33"/>
      <c r="M17" s="87"/>
      <c r="N17" s="33"/>
      <c r="O17" s="80"/>
      <c r="P17" s="73"/>
      <c r="Q17" s="21"/>
      <c r="R17" s="20"/>
    </row>
    <row r="18" spans="1:18" s="76" customFormat="1" ht="13.5" customHeight="1">
      <c r="A18" s="70">
        <v>4</v>
      </c>
      <c r="B18" s="17"/>
      <c r="C18" s="17"/>
      <c r="D18" s="18">
        <v>22</v>
      </c>
      <c r="E18" s="19" t="str">
        <f>UPPER(IF($D18="","",VLOOKUP($D18,'[2]男雙60'!$A$7:$V$39,2)))</f>
        <v>劉建民</v>
      </c>
      <c r="F18" s="17"/>
      <c r="G18" s="37"/>
      <c r="H18" s="17" t="str">
        <f>IF($D18="","",VLOOKUP($D18,'[2]男雙60'!$A$7:$V$39,3))</f>
        <v>苗栗市</v>
      </c>
      <c r="I18" s="99"/>
      <c r="J18" s="33"/>
      <c r="K18" s="80"/>
      <c r="L18" s="88"/>
      <c r="M18" s="97"/>
      <c r="N18" s="33"/>
      <c r="O18" s="80"/>
      <c r="P18" s="73"/>
      <c r="Q18" s="21"/>
      <c r="R18" s="20"/>
    </row>
    <row r="19" spans="1:18" s="76" customFormat="1" ht="13.5" customHeight="1">
      <c r="A19" s="70"/>
      <c r="B19" s="77"/>
      <c r="C19" s="77"/>
      <c r="D19" s="77"/>
      <c r="E19" s="19" t="str">
        <f>UPPER(IF($D18="","",VLOOKUP($D18,'[2]男雙60'!$A$7:$V$39,7)))</f>
        <v>顏德隆</v>
      </c>
      <c r="F19" s="17"/>
      <c r="G19" s="37"/>
      <c r="H19" s="17" t="str">
        <f>IF($D18="","",VLOOKUP($D18,'[2]男雙60'!$A$7:$V$39,8))</f>
        <v>苗栗市</v>
      </c>
      <c r="I19" s="78"/>
      <c r="J19" s="33"/>
      <c r="K19" s="80"/>
      <c r="L19" s="89"/>
      <c r="M19" s="100"/>
      <c r="N19" s="33"/>
      <c r="O19" s="80"/>
      <c r="P19" s="73"/>
      <c r="Q19" s="21"/>
      <c r="R19" s="20"/>
    </row>
    <row r="20" spans="1:18" s="76" customFormat="1" ht="9.75" customHeight="1">
      <c r="A20" s="70"/>
      <c r="B20" s="77"/>
      <c r="C20" s="77"/>
      <c r="D20" s="77"/>
      <c r="E20" s="81"/>
      <c r="F20" s="33"/>
      <c r="G20" s="32"/>
      <c r="H20" s="92"/>
      <c r="I20" s="93"/>
      <c r="J20" s="73"/>
      <c r="K20" s="74"/>
      <c r="L20" s="33"/>
      <c r="M20" s="101"/>
      <c r="N20" s="82">
        <f>UPPER(IF(OR(M21="a",M21="as"),L12,IF(OR(M21="b",M21="bs"),L28,)))</f>
      </c>
      <c r="O20" s="80"/>
      <c r="P20" s="73"/>
      <c r="Q20" s="21"/>
      <c r="R20" s="20"/>
    </row>
    <row r="21" spans="1:18" s="76" customFormat="1" ht="9.75" customHeight="1">
      <c r="A21" s="70"/>
      <c r="B21" s="26"/>
      <c r="C21" s="26"/>
      <c r="D21" s="26"/>
      <c r="E21" s="84"/>
      <c r="F21" s="73"/>
      <c r="G21" s="94"/>
      <c r="H21" s="95"/>
      <c r="I21" s="96"/>
      <c r="J21" s="73"/>
      <c r="K21" s="74"/>
      <c r="L21" s="208" t="s">
        <v>266</v>
      </c>
      <c r="M21" s="209"/>
      <c r="N21" s="85">
        <f>UPPER(IF(OR(M21="a",M21="as"),L13,IF(OR(M21="b",M21="bs"),L29,)))</f>
      </c>
      <c r="O21" s="86"/>
      <c r="P21" s="33"/>
      <c r="Q21" s="40"/>
      <c r="R21" s="20"/>
    </row>
    <row r="22" spans="1:18" s="76" customFormat="1" ht="13.5" customHeight="1">
      <c r="A22" s="70">
        <v>5</v>
      </c>
      <c r="B22" s="17"/>
      <c r="C22" s="17"/>
      <c r="D22" s="18">
        <v>26</v>
      </c>
      <c r="E22" s="19" t="str">
        <f>UPPER(IF($D22="","",VLOOKUP($D22,'[2]男雙60'!$A$7:$V$39,2)))</f>
        <v>林斯穎</v>
      </c>
      <c r="F22" s="17"/>
      <c r="G22" s="37"/>
      <c r="H22" s="17" t="str">
        <f>IF($D22="","",VLOOKUP($D22,'[2]男雙60'!$A$7:$V$39,3))</f>
        <v>台中市</v>
      </c>
      <c r="I22" s="72"/>
      <c r="J22" s="73"/>
      <c r="K22" s="74"/>
      <c r="L22" s="208"/>
      <c r="M22" s="209"/>
      <c r="N22" s="73"/>
      <c r="O22" s="87"/>
      <c r="P22" s="73"/>
      <c r="Q22" s="40"/>
      <c r="R22" s="20"/>
    </row>
    <row r="23" spans="1:18" s="76" customFormat="1" ht="13.5" customHeight="1">
      <c r="A23" s="70"/>
      <c r="B23" s="77"/>
      <c r="C23" s="77"/>
      <c r="D23" s="77"/>
      <c r="E23" s="19" t="str">
        <f>UPPER(IF($D22="","",VLOOKUP($D22,'[2]男雙60'!$A$7:$V$39,7)))</f>
        <v>張清雲</v>
      </c>
      <c r="F23" s="17"/>
      <c r="G23" s="37"/>
      <c r="H23" s="17" t="str">
        <f>IF($D22="","",VLOOKUP($D22,'[2]男雙60'!$A$7:$V$39,8))</f>
        <v>台中市</v>
      </c>
      <c r="I23" s="78"/>
      <c r="J23" s="79">
        <f>IF(I23="a",E22,IF(I23="b",E24,""))</f>
      </c>
      <c r="K23" s="80"/>
      <c r="L23" s="73"/>
      <c r="M23" s="87"/>
      <c r="N23" s="73"/>
      <c r="O23" s="87"/>
      <c r="P23" s="73"/>
      <c r="Q23" s="40"/>
      <c r="R23" s="20"/>
    </row>
    <row r="24" spans="1:18" s="76" customFormat="1" ht="10.5" customHeight="1">
      <c r="A24" s="70"/>
      <c r="B24" s="77"/>
      <c r="C24" s="77"/>
      <c r="D24" s="77"/>
      <c r="E24" s="210" t="s">
        <v>190</v>
      </c>
      <c r="F24" s="210"/>
      <c r="G24" s="210"/>
      <c r="H24" s="210"/>
      <c r="I24" s="211"/>
      <c r="J24" s="82">
        <f>UPPER(IF(OR(I25="a",I25="as"),E22,IF(OR(I25="b",I25="bs"),E26,)))</f>
      </c>
      <c r="K24" s="83"/>
      <c r="L24" s="73"/>
      <c r="M24" s="87"/>
      <c r="N24" s="73"/>
      <c r="O24" s="87"/>
      <c r="P24" s="73"/>
      <c r="Q24" s="40"/>
      <c r="R24" s="20"/>
    </row>
    <row r="25" spans="1:18" s="76" customFormat="1" ht="10.5" customHeight="1">
      <c r="A25" s="70"/>
      <c r="B25" s="26"/>
      <c r="C25" s="26"/>
      <c r="D25" s="26"/>
      <c r="E25" s="208"/>
      <c r="F25" s="208"/>
      <c r="G25" s="208"/>
      <c r="H25" s="208"/>
      <c r="I25" s="209"/>
      <c r="J25" s="85">
        <f>UPPER(IF(OR(I25="a",I25="as"),E23,IF(OR(I25="b",I25="bs"),E27,)))</f>
      </c>
      <c r="K25" s="86"/>
      <c r="L25" s="33"/>
      <c r="M25" s="87"/>
      <c r="N25" s="73"/>
      <c r="O25" s="87"/>
      <c r="P25" s="73"/>
      <c r="Q25" s="40"/>
      <c r="R25" s="20"/>
    </row>
    <row r="26" spans="1:18" s="76" customFormat="1" ht="13.5" customHeight="1">
      <c r="A26" s="70">
        <v>6</v>
      </c>
      <c r="B26" s="17"/>
      <c r="C26" s="103">
        <v>1026</v>
      </c>
      <c r="D26" s="18">
        <v>10</v>
      </c>
      <c r="E26" s="19" t="str">
        <f>UPPER(IF($D26="","",VLOOKUP($D26,'[2]男雙60'!$A$7:$V$39,2)))</f>
        <v>陳明亮</v>
      </c>
      <c r="F26" s="17"/>
      <c r="G26" s="37"/>
      <c r="H26" s="17" t="str">
        <f>IF($D26="","",VLOOKUP($D26,'[2]男雙60'!$A$7:$V$39,3))</f>
        <v>苗栗縣</v>
      </c>
      <c r="I26" s="99"/>
      <c r="J26" s="33"/>
      <c r="K26" s="87"/>
      <c r="L26" s="88"/>
      <c r="M26" s="97"/>
      <c r="N26" s="73"/>
      <c r="O26" s="87"/>
      <c r="P26" s="73"/>
      <c r="Q26" s="40"/>
      <c r="R26" s="20"/>
    </row>
    <row r="27" spans="1:18" s="76" customFormat="1" ht="13.5" customHeight="1">
      <c r="A27" s="70"/>
      <c r="B27" s="77"/>
      <c r="C27" s="77"/>
      <c r="D27" s="77"/>
      <c r="E27" s="19" t="str">
        <f>UPPER(IF($D26="","",VLOOKUP($D26,'[2]男雙60'!$A$7:$V$39,7)))</f>
        <v>詹文卿</v>
      </c>
      <c r="F27" s="17"/>
      <c r="G27" s="37"/>
      <c r="H27" s="17" t="str">
        <f>IF($D26="","",VLOOKUP($D26,'[2]男雙60'!$A$7:$V$39,8))</f>
        <v>台中市</v>
      </c>
      <c r="I27" s="78"/>
      <c r="J27" s="33"/>
      <c r="K27" s="87"/>
      <c r="L27" s="89"/>
      <c r="M27" s="100"/>
      <c r="N27" s="73"/>
      <c r="O27" s="87"/>
      <c r="P27" s="73"/>
      <c r="Q27" s="40"/>
      <c r="R27" s="20"/>
    </row>
    <row r="28" spans="1:18" s="76" customFormat="1" ht="9.75" customHeight="1">
      <c r="A28" s="70"/>
      <c r="B28" s="77"/>
      <c r="C28" s="77"/>
      <c r="D28" s="91"/>
      <c r="E28" s="81"/>
      <c r="F28" s="33"/>
      <c r="G28" s="32"/>
      <c r="H28" s="92"/>
      <c r="I28" s="93"/>
      <c r="J28" s="208" t="s">
        <v>197</v>
      </c>
      <c r="K28" s="209"/>
      <c r="L28" s="82">
        <f>UPPER(IF(OR(K29="a",K29="as"),J24,IF(OR(K29="b",K29="bs"),J32,)))</f>
      </c>
      <c r="M28" s="87"/>
      <c r="N28" s="73"/>
      <c r="O28" s="87"/>
      <c r="P28" s="73"/>
      <c r="Q28" s="40"/>
      <c r="R28" s="20"/>
    </row>
    <row r="29" spans="1:18" s="76" customFormat="1" ht="9.75" customHeight="1">
      <c r="A29" s="70"/>
      <c r="B29" s="26"/>
      <c r="C29" s="26"/>
      <c r="D29" s="31"/>
      <c r="E29" s="84"/>
      <c r="F29" s="73"/>
      <c r="G29" s="94"/>
      <c r="H29" s="95"/>
      <c r="I29" s="96"/>
      <c r="J29" s="208"/>
      <c r="K29" s="209"/>
      <c r="L29" s="85">
        <f>UPPER(IF(OR(K29="a",K29="as"),J25,IF(OR(K29="b",K29="bs"),J33,)))</f>
      </c>
      <c r="M29" s="98"/>
      <c r="N29" s="33"/>
      <c r="O29" s="87"/>
      <c r="P29" s="73"/>
      <c r="Q29" s="40"/>
      <c r="R29" s="20"/>
    </row>
    <row r="30" spans="1:18" s="76" customFormat="1" ht="13.5" customHeight="1">
      <c r="A30" s="70">
        <v>7</v>
      </c>
      <c r="B30" s="17"/>
      <c r="C30" s="17"/>
      <c r="D30" s="18">
        <v>16</v>
      </c>
      <c r="E30" s="19" t="str">
        <f>UPPER(IF($D30="","",VLOOKUP($D30,'[2]男雙60'!$A$7:$V$39,2)))</f>
        <v>楊期忠</v>
      </c>
      <c r="F30" s="17"/>
      <c r="G30" s="37"/>
      <c r="H30" s="17" t="str">
        <f>IF($D30="","",VLOOKUP($D30,'[2]男雙60'!$A$7:$V$39,3))</f>
        <v>台中市</v>
      </c>
      <c r="I30" s="72"/>
      <c r="J30" s="208"/>
      <c r="K30" s="209"/>
      <c r="L30" s="73"/>
      <c r="M30" s="102"/>
      <c r="N30" s="88"/>
      <c r="O30" s="87"/>
      <c r="P30" s="73"/>
      <c r="Q30" s="40"/>
      <c r="R30" s="20"/>
    </row>
    <row r="31" spans="1:18" s="76" customFormat="1" ht="13.5" customHeight="1">
      <c r="A31" s="70"/>
      <c r="B31" s="77"/>
      <c r="C31" s="77"/>
      <c r="D31" s="77"/>
      <c r="E31" s="19" t="str">
        <f>UPPER(IF($D30="","",VLOOKUP($D30,'[2]男雙60'!$A$7:$V$39,7)))</f>
        <v>黃瑞池</v>
      </c>
      <c r="F31" s="17"/>
      <c r="G31" s="37"/>
      <c r="H31" s="17" t="str">
        <f>IF($D30="","",VLOOKUP($D30,'[2]男雙60'!$A$7:$V$39,8))</f>
        <v>台中市</v>
      </c>
      <c r="I31" s="78"/>
      <c r="J31" s="79">
        <f>IF(I31="a",E30,IF(I31="b",E32,""))</f>
      </c>
      <c r="K31" s="87"/>
      <c r="L31" s="73"/>
      <c r="M31" s="80"/>
      <c r="N31" s="33"/>
      <c r="O31" s="87"/>
      <c r="P31" s="73"/>
      <c r="Q31" s="40"/>
      <c r="R31" s="20"/>
    </row>
    <row r="32" spans="1:18" s="76" customFormat="1" ht="10.5" customHeight="1">
      <c r="A32" s="70"/>
      <c r="B32" s="77"/>
      <c r="C32" s="77"/>
      <c r="D32" s="91"/>
      <c r="E32" s="210" t="s">
        <v>191</v>
      </c>
      <c r="F32" s="210"/>
      <c r="G32" s="210"/>
      <c r="H32" s="210"/>
      <c r="I32" s="211"/>
      <c r="J32" s="82">
        <f>UPPER(IF(OR(I33="a",I33="as"),E30,IF(OR(I33="b",I33="bs"),E34,)))</f>
      </c>
      <c r="K32" s="97"/>
      <c r="L32" s="73"/>
      <c r="M32" s="80"/>
      <c r="N32" s="33"/>
      <c r="O32" s="87"/>
      <c r="P32" s="73"/>
      <c r="Q32" s="40"/>
      <c r="R32" s="20"/>
    </row>
    <row r="33" spans="1:18" s="76" customFormat="1" ht="10.5" customHeight="1">
      <c r="A33" s="70"/>
      <c r="B33" s="26"/>
      <c r="C33" s="26"/>
      <c r="D33" s="31"/>
      <c r="E33" s="208"/>
      <c r="F33" s="208"/>
      <c r="G33" s="208"/>
      <c r="H33" s="208"/>
      <c r="I33" s="209"/>
      <c r="J33" s="85">
        <f>UPPER(IF(OR(I33="a",I33="as"),E31,IF(OR(I33="b",I33="bs"),E35,)))</f>
      </c>
      <c r="K33" s="98"/>
      <c r="L33" s="33"/>
      <c r="M33" s="80"/>
      <c r="N33" s="33"/>
      <c r="O33" s="87"/>
      <c r="P33" s="73"/>
      <c r="Q33" s="40"/>
      <c r="R33" s="20"/>
    </row>
    <row r="34" spans="1:18" s="76" customFormat="1" ht="13.5" customHeight="1">
      <c r="A34" s="70">
        <v>8</v>
      </c>
      <c r="B34" s="17">
        <v>5</v>
      </c>
      <c r="C34" s="17">
        <v>52</v>
      </c>
      <c r="D34" s="18">
        <v>5</v>
      </c>
      <c r="E34" s="19" t="str">
        <f>UPPER(IF($D34="","",VLOOKUP($D34,'[2]男雙60'!$A$7:$V$39,2)))</f>
        <v>施光明</v>
      </c>
      <c r="F34" s="17"/>
      <c r="G34" s="37"/>
      <c r="H34" s="17" t="str">
        <f>IF($D34="","",VLOOKUP($D34,'[2]男雙60'!$A$7:$V$39,3))</f>
        <v>台北市</v>
      </c>
      <c r="I34" s="99"/>
      <c r="J34" s="33"/>
      <c r="K34" s="80"/>
      <c r="L34" s="88"/>
      <c r="M34" s="83"/>
      <c r="N34" s="33"/>
      <c r="O34" s="87"/>
      <c r="P34" s="73"/>
      <c r="Q34" s="40"/>
      <c r="R34" s="20"/>
    </row>
    <row r="35" spans="1:18" s="76" customFormat="1" ht="13.5" customHeight="1">
      <c r="A35" s="70"/>
      <c r="B35" s="77"/>
      <c r="C35" s="77"/>
      <c r="D35" s="77"/>
      <c r="E35" s="19" t="str">
        <f>UPPER(IF($D34="","",VLOOKUP($D34,'[2]男雙60'!$A$7:$V$39,7)))</f>
        <v>黃潤桂</v>
      </c>
      <c r="F35" s="17"/>
      <c r="G35" s="37"/>
      <c r="H35" s="17" t="str">
        <f>IF($D34="","",VLOOKUP($D34,'[2]男雙60'!$A$7:$V$39,8))</f>
        <v>台北市</v>
      </c>
      <c r="I35" s="78"/>
      <c r="J35" s="33"/>
      <c r="K35" s="80"/>
      <c r="L35" s="89"/>
      <c r="M35" s="90"/>
      <c r="N35" s="33"/>
      <c r="O35" s="87"/>
      <c r="P35" s="73"/>
      <c r="Q35" s="40"/>
      <c r="R35" s="20"/>
    </row>
    <row r="36" spans="1:18" s="76" customFormat="1" ht="9.75" customHeight="1">
      <c r="A36" s="70"/>
      <c r="B36" s="77"/>
      <c r="C36" s="77"/>
      <c r="D36" s="91"/>
      <c r="E36" s="81"/>
      <c r="F36" s="33"/>
      <c r="G36" s="32"/>
      <c r="H36" s="92"/>
      <c r="I36" s="93"/>
      <c r="J36" s="73"/>
      <c r="K36" s="74"/>
      <c r="L36" s="33"/>
      <c r="M36" s="80"/>
      <c r="N36" s="80"/>
      <c r="O36" s="101"/>
      <c r="P36" s="82">
        <f>UPPER(IF(OR(O37="a",O37="as"),N20,IF(OR(O37="b",O37="bs"),N52,)))</f>
      </c>
      <c r="Q36" s="104"/>
      <c r="R36" s="20"/>
    </row>
    <row r="37" spans="1:18" s="76" customFormat="1" ht="9.75" customHeight="1">
      <c r="A37" s="70"/>
      <c r="B37" s="26"/>
      <c r="C37" s="26"/>
      <c r="D37" s="31"/>
      <c r="E37" s="84"/>
      <c r="F37" s="73"/>
      <c r="G37" s="94"/>
      <c r="H37" s="95"/>
      <c r="I37" s="96"/>
      <c r="J37" s="73"/>
      <c r="K37" s="74"/>
      <c r="L37" s="33"/>
      <c r="M37" s="80"/>
      <c r="N37" s="208" t="s">
        <v>268</v>
      </c>
      <c r="O37" s="209"/>
      <c r="P37" s="85">
        <f>UPPER(IF(OR(O37="a",O37="as"),N21,IF(OR(O37="b",O37="bs"),N53,)))</f>
      </c>
      <c r="Q37" s="105"/>
      <c r="R37" s="20"/>
    </row>
    <row r="38" spans="1:18" s="76" customFormat="1" ht="13.5" customHeight="1">
      <c r="A38" s="70">
        <v>9</v>
      </c>
      <c r="B38" s="17">
        <v>3</v>
      </c>
      <c r="C38" s="17">
        <v>32</v>
      </c>
      <c r="D38" s="18">
        <v>3</v>
      </c>
      <c r="E38" s="19" t="str">
        <f>UPPER(IF($D38="","",VLOOKUP($D38,'[2]男雙60'!$A$7:$V$39,2)))</f>
        <v>江進喜</v>
      </c>
      <c r="F38" s="17"/>
      <c r="G38" s="37"/>
      <c r="H38" s="17" t="str">
        <f>IF($D38="","",VLOOKUP($D38,'[2]男雙60'!$A$7:$V$39,3))</f>
        <v>新北市</v>
      </c>
      <c r="I38" s="72"/>
      <c r="J38" s="73"/>
      <c r="K38" s="74"/>
      <c r="L38" s="73"/>
      <c r="M38" s="74"/>
      <c r="N38" s="208"/>
      <c r="O38" s="209"/>
      <c r="P38" s="88"/>
      <c r="Q38" s="40"/>
      <c r="R38" s="20"/>
    </row>
    <row r="39" spans="1:18" s="76" customFormat="1" ht="13.5" customHeight="1">
      <c r="A39" s="70"/>
      <c r="B39" s="77"/>
      <c r="C39" s="77"/>
      <c r="D39" s="77"/>
      <c r="E39" s="19" t="str">
        <f>UPPER(IF($D38="","",VLOOKUP($D38,'[2]男雙60'!$A$7:$V$39,7)))</f>
        <v>林詩堯</v>
      </c>
      <c r="F39" s="17"/>
      <c r="G39" s="37"/>
      <c r="H39" s="17" t="str">
        <f>IF($D38="","",VLOOKUP($D38,'[2]男雙60'!$A$7:$V$39,8))</f>
        <v>新北市</v>
      </c>
      <c r="I39" s="78"/>
      <c r="J39" s="79">
        <f>IF(I39="a",E38,IF(I39="b",E40,""))</f>
      </c>
      <c r="K39" s="80"/>
      <c r="L39" s="73"/>
      <c r="M39" s="74"/>
      <c r="N39" s="73"/>
      <c r="O39" s="87"/>
      <c r="P39" s="89"/>
      <c r="Q39" s="106"/>
      <c r="R39" s="20"/>
    </row>
    <row r="40" spans="1:18" s="76" customFormat="1" ht="10.5" customHeight="1">
      <c r="A40" s="70"/>
      <c r="B40" s="77"/>
      <c r="C40" s="77"/>
      <c r="D40" s="91"/>
      <c r="E40" s="210" t="s">
        <v>192</v>
      </c>
      <c r="F40" s="210"/>
      <c r="G40" s="210"/>
      <c r="H40" s="210"/>
      <c r="I40" s="211"/>
      <c r="J40" s="82">
        <f>UPPER(IF(OR(I41="a",I41="as"),E38,IF(OR(I41="b",I41="bs"),E42,)))</f>
      </c>
      <c r="K40" s="83"/>
      <c r="L40" s="73"/>
      <c r="M40" s="74"/>
      <c r="N40" s="73"/>
      <c r="O40" s="87"/>
      <c r="P40" s="73"/>
      <c r="Q40" s="40"/>
      <c r="R40" s="20"/>
    </row>
    <row r="41" spans="1:18" s="76" customFormat="1" ht="10.5" customHeight="1">
      <c r="A41" s="70"/>
      <c r="B41" s="26"/>
      <c r="C41" s="26"/>
      <c r="D41" s="31"/>
      <c r="E41" s="208"/>
      <c r="F41" s="208"/>
      <c r="G41" s="208"/>
      <c r="H41" s="208"/>
      <c r="I41" s="209"/>
      <c r="J41" s="85">
        <f>UPPER(IF(OR(I41="a",I41="as"),E39,IF(OR(I41="b",I41="bs"),E43,)))</f>
      </c>
      <c r="K41" s="86"/>
      <c r="L41" s="33"/>
      <c r="M41" s="80"/>
      <c r="N41" s="73"/>
      <c r="O41" s="87"/>
      <c r="P41" s="73"/>
      <c r="Q41" s="40"/>
      <c r="R41" s="20"/>
    </row>
    <row r="42" spans="1:18" s="76" customFormat="1" ht="13.5" customHeight="1">
      <c r="A42" s="70">
        <v>10</v>
      </c>
      <c r="B42" s="17"/>
      <c r="C42" s="17"/>
      <c r="D42" s="18">
        <v>25</v>
      </c>
      <c r="E42" s="19" t="str">
        <f>UPPER(IF($D42="","",VLOOKUP($D42,'[2]男雙60'!$A$7:$V$39,2)))</f>
        <v>彭明章</v>
      </c>
      <c r="F42" s="17"/>
      <c r="G42" s="37"/>
      <c r="H42" s="17" t="str">
        <f>IF($D42="","",VLOOKUP($D42,'[2]男雙60'!$A$7:$V$39,3))</f>
        <v>台中市</v>
      </c>
      <c r="I42" s="99"/>
      <c r="J42" s="33"/>
      <c r="K42" s="87"/>
      <c r="L42" s="88"/>
      <c r="M42" s="83"/>
      <c r="N42" s="73"/>
      <c r="O42" s="87"/>
      <c r="P42" s="73"/>
      <c r="Q42" s="40"/>
      <c r="R42" s="20"/>
    </row>
    <row r="43" spans="1:18" s="76" customFormat="1" ht="13.5" customHeight="1">
      <c r="A43" s="70"/>
      <c r="B43" s="77"/>
      <c r="C43" s="77"/>
      <c r="D43" s="77"/>
      <c r="E43" s="19" t="str">
        <f>UPPER(IF($D42="","",VLOOKUP($D42,'[2]男雙60'!$A$7:$V$39,7)))</f>
        <v>廖威鎮</v>
      </c>
      <c r="F43" s="17"/>
      <c r="G43" s="37"/>
      <c r="H43" s="17" t="str">
        <f>IF($D42="","",VLOOKUP($D42,'[2]男雙60'!$A$7:$V$39,8))</f>
        <v>台中市</v>
      </c>
      <c r="I43" s="78"/>
      <c r="J43" s="33"/>
      <c r="K43" s="87"/>
      <c r="L43" s="89"/>
      <c r="M43" s="90"/>
      <c r="N43" s="73"/>
      <c r="O43" s="87"/>
      <c r="P43" s="73"/>
      <c r="Q43" s="40"/>
      <c r="R43" s="20"/>
    </row>
    <row r="44" spans="1:18" s="76" customFormat="1" ht="12" customHeight="1">
      <c r="A44" s="70"/>
      <c r="B44" s="77"/>
      <c r="C44" s="77"/>
      <c r="D44" s="91"/>
      <c r="E44" s="81"/>
      <c r="F44" s="33"/>
      <c r="G44" s="32"/>
      <c r="H44" s="92"/>
      <c r="I44" s="93"/>
      <c r="J44" s="208" t="s">
        <v>198</v>
      </c>
      <c r="K44" s="209"/>
      <c r="L44" s="82">
        <f>UPPER(IF(OR(K45="a",K45="as"),J40,IF(OR(K45="b",K45="bs"),J48,)))</f>
      </c>
      <c r="M44" s="80"/>
      <c r="N44" s="73"/>
      <c r="O44" s="87"/>
      <c r="P44" s="73"/>
      <c r="Q44" s="40"/>
      <c r="R44" s="20"/>
    </row>
    <row r="45" spans="1:18" s="76" customFormat="1" ht="12" customHeight="1">
      <c r="A45" s="70"/>
      <c r="B45" s="26"/>
      <c r="C45" s="26"/>
      <c r="D45" s="31"/>
      <c r="E45" s="84"/>
      <c r="F45" s="73"/>
      <c r="G45" s="94"/>
      <c r="H45" s="95"/>
      <c r="I45" s="96"/>
      <c r="J45" s="208"/>
      <c r="K45" s="209"/>
      <c r="L45" s="85">
        <f>UPPER(IF(OR(K45="a",K45="as"),J41,IF(OR(K45="b",K45="bs"),J49,)))</f>
      </c>
      <c r="M45" s="86"/>
      <c r="N45" s="33"/>
      <c r="O45" s="87"/>
      <c r="P45" s="73"/>
      <c r="Q45" s="40"/>
      <c r="R45" s="20"/>
    </row>
    <row r="46" spans="1:18" s="76" customFormat="1" ht="13.5" customHeight="1">
      <c r="A46" s="70">
        <v>11</v>
      </c>
      <c r="B46" s="17"/>
      <c r="C46" s="17"/>
      <c r="D46" s="18">
        <v>30</v>
      </c>
      <c r="E46" s="19" t="str">
        <f>UPPER(IF($D46="","",VLOOKUP($D46,'[2]男雙60'!$A$7:$V$39,2)))</f>
        <v>李自明</v>
      </c>
      <c r="F46" s="17"/>
      <c r="G46" s="37"/>
      <c r="H46" s="17" t="str">
        <f>IF($D46="","",VLOOKUP($D46,'[2]男雙60'!$A$7:$V$39,3))</f>
        <v>台北市</v>
      </c>
      <c r="I46" s="72"/>
      <c r="J46" s="208"/>
      <c r="K46" s="209"/>
      <c r="L46" s="73"/>
      <c r="M46" s="87"/>
      <c r="N46" s="88"/>
      <c r="O46" s="87"/>
      <c r="P46" s="73"/>
      <c r="Q46" s="40"/>
      <c r="R46" s="20"/>
    </row>
    <row r="47" spans="1:18" s="76" customFormat="1" ht="13.5" customHeight="1">
      <c r="A47" s="70"/>
      <c r="B47" s="77"/>
      <c r="C47" s="77"/>
      <c r="D47" s="77"/>
      <c r="E47" s="19" t="str">
        <f>UPPER(IF($D46="","",VLOOKUP($D46,'[2]男雙60'!$A$7:$V$39,7)))</f>
        <v>張世群</v>
      </c>
      <c r="F47" s="17"/>
      <c r="G47" s="37"/>
      <c r="H47" s="17" t="str">
        <f>IF($D46="","",VLOOKUP($D46,'[2]男雙60'!$A$7:$V$39,8))</f>
        <v>台北市</v>
      </c>
      <c r="I47" s="78"/>
      <c r="J47" s="79">
        <f>IF(I47="a",E46,IF(I47="b",E48,""))</f>
      </c>
      <c r="K47" s="87"/>
      <c r="L47" s="73"/>
      <c r="M47" s="87"/>
      <c r="N47" s="33"/>
      <c r="O47" s="87"/>
      <c r="P47" s="73"/>
      <c r="Q47" s="40"/>
      <c r="R47" s="20"/>
    </row>
    <row r="48" spans="1:18" s="76" customFormat="1" ht="10.5" customHeight="1">
      <c r="A48" s="70"/>
      <c r="B48" s="77"/>
      <c r="C48" s="77"/>
      <c r="D48" s="77"/>
      <c r="E48" s="210" t="s">
        <v>193</v>
      </c>
      <c r="F48" s="210"/>
      <c r="G48" s="210"/>
      <c r="H48" s="210"/>
      <c r="I48" s="211"/>
      <c r="J48" s="82">
        <f>UPPER(IF(OR(I49="a",I49="as"),E46,IF(OR(I49="b",I49="bs"),E50,)))</f>
      </c>
      <c r="K48" s="97"/>
      <c r="L48" s="73"/>
      <c r="M48" s="87"/>
      <c r="N48" s="33"/>
      <c r="O48" s="87"/>
      <c r="P48" s="73"/>
      <c r="Q48" s="40"/>
      <c r="R48" s="20"/>
    </row>
    <row r="49" spans="1:18" s="76" customFormat="1" ht="10.5" customHeight="1">
      <c r="A49" s="70"/>
      <c r="B49" s="26"/>
      <c r="C49" s="26"/>
      <c r="D49" s="26"/>
      <c r="E49" s="208"/>
      <c r="F49" s="208"/>
      <c r="G49" s="208"/>
      <c r="H49" s="208"/>
      <c r="I49" s="209"/>
      <c r="J49" s="85">
        <f>UPPER(IF(OR(I49="a",I49="as"),E47,IF(OR(I49="b",I49="bs"),E51,)))</f>
      </c>
      <c r="K49" s="98"/>
      <c r="L49" s="33"/>
      <c r="M49" s="87"/>
      <c r="N49" s="33"/>
      <c r="O49" s="87"/>
      <c r="P49" s="73"/>
      <c r="Q49" s="40"/>
      <c r="R49" s="20"/>
    </row>
    <row r="50" spans="1:18" s="76" customFormat="1" ht="13.5" customHeight="1">
      <c r="A50" s="70">
        <v>12</v>
      </c>
      <c r="B50" s="17"/>
      <c r="C50" s="17"/>
      <c r="D50" s="18">
        <v>23</v>
      </c>
      <c r="E50" s="19" t="str">
        <f>UPPER(IF($D50="","",VLOOKUP($D50,'[2]男雙60'!$A$7:$V$39,2)))</f>
        <v>石家璧</v>
      </c>
      <c r="F50" s="17"/>
      <c r="G50" s="37"/>
      <c r="H50" s="17" t="str">
        <f>IF($D50="","",VLOOKUP($D50,'[2]男雙60'!$A$7:$V$39,3))</f>
        <v>台中市</v>
      </c>
      <c r="I50" s="99"/>
      <c r="J50" s="33"/>
      <c r="K50" s="80"/>
      <c r="L50" s="88"/>
      <c r="M50" s="97"/>
      <c r="N50" s="33"/>
      <c r="O50" s="87"/>
      <c r="P50" s="73"/>
      <c r="Q50" s="40"/>
      <c r="R50" s="20"/>
    </row>
    <row r="51" spans="1:18" s="76" customFormat="1" ht="13.5" customHeight="1">
      <c r="A51" s="70"/>
      <c r="B51" s="77"/>
      <c r="C51" s="77"/>
      <c r="D51" s="77"/>
      <c r="E51" s="19" t="str">
        <f>UPPER(IF($D50="","",VLOOKUP($D50,'[2]男雙60'!$A$7:$V$39,7)))</f>
        <v>曾國珍</v>
      </c>
      <c r="F51" s="17"/>
      <c r="G51" s="37"/>
      <c r="H51" s="17" t="str">
        <f>IF($D50="","",VLOOKUP($D50,'[2]男雙60'!$A$7:$V$39,8))</f>
        <v>台中市</v>
      </c>
      <c r="I51" s="78"/>
      <c r="J51" s="33"/>
      <c r="K51" s="80"/>
      <c r="L51" s="89"/>
      <c r="M51" s="100"/>
      <c r="N51" s="33"/>
      <c r="O51" s="87"/>
      <c r="P51" s="73"/>
      <c r="Q51" s="40"/>
      <c r="R51" s="20"/>
    </row>
    <row r="52" spans="1:18" s="76" customFormat="1" ht="12" customHeight="1">
      <c r="A52" s="70"/>
      <c r="B52" s="77"/>
      <c r="C52" s="77"/>
      <c r="D52" s="77"/>
      <c r="E52" s="81"/>
      <c r="F52" s="33"/>
      <c r="G52" s="32"/>
      <c r="H52" s="92"/>
      <c r="I52" s="93"/>
      <c r="J52" s="73"/>
      <c r="K52" s="74"/>
      <c r="L52" s="33"/>
      <c r="M52" s="101"/>
      <c r="N52" s="82">
        <f>UPPER(IF(OR(M53="a",M53="as"),L44,IF(OR(M53="b",M53="bs"),L60,)))</f>
      </c>
      <c r="O52" s="87"/>
      <c r="P52" s="73"/>
      <c r="Q52" s="40"/>
      <c r="R52" s="20"/>
    </row>
    <row r="53" spans="1:18" s="76" customFormat="1" ht="12" customHeight="1">
      <c r="A53" s="70"/>
      <c r="B53" s="26"/>
      <c r="C53" s="26"/>
      <c r="D53" s="26"/>
      <c r="E53" s="84"/>
      <c r="F53" s="73"/>
      <c r="G53" s="94"/>
      <c r="H53" s="95"/>
      <c r="I53" s="96"/>
      <c r="J53" s="73"/>
      <c r="K53" s="74"/>
      <c r="L53" s="208" t="s">
        <v>267</v>
      </c>
      <c r="M53" s="209"/>
      <c r="N53" s="85">
        <f>UPPER(IF(OR(M53="a",M53="as"),L45,IF(OR(M53="b",M53="bs"),L61,)))</f>
      </c>
      <c r="O53" s="98"/>
      <c r="P53" s="33"/>
      <c r="Q53" s="40"/>
      <c r="R53" s="20"/>
    </row>
    <row r="54" spans="1:18" s="76" customFormat="1" ht="13.5" customHeight="1">
      <c r="A54" s="70">
        <v>13</v>
      </c>
      <c r="B54" s="17"/>
      <c r="C54" s="17"/>
      <c r="D54" s="18">
        <v>21</v>
      </c>
      <c r="E54" s="19" t="str">
        <f>UPPER(IF($D54="","",VLOOKUP($D54,'[2]男雙60'!$A$7:$V$39,2)))</f>
        <v>王興科</v>
      </c>
      <c r="F54" s="17"/>
      <c r="G54" s="37"/>
      <c r="H54" s="17" t="str">
        <f>IF($D54="","",VLOOKUP($D54,'[2]男雙60'!$A$7:$V$39,3))</f>
        <v>桃園市</v>
      </c>
      <c r="I54" s="72"/>
      <c r="J54" s="73"/>
      <c r="K54" s="74"/>
      <c r="L54" s="208"/>
      <c r="M54" s="209"/>
      <c r="N54" s="73"/>
      <c r="O54" s="102"/>
      <c r="P54" s="73"/>
      <c r="Q54" s="21"/>
      <c r="R54" s="20"/>
    </row>
    <row r="55" spans="1:18" s="76" customFormat="1" ht="13.5" customHeight="1">
      <c r="A55" s="70"/>
      <c r="B55" s="77"/>
      <c r="C55" s="77"/>
      <c r="D55" s="77"/>
      <c r="E55" s="19" t="str">
        <f>UPPER(IF($D54="","",VLOOKUP($D54,'[2]男雙60'!$A$7:$V$39,7)))</f>
        <v>李玉海</v>
      </c>
      <c r="F55" s="17"/>
      <c r="G55" s="37"/>
      <c r="H55" s="17" t="str">
        <f>IF($D54="","",VLOOKUP($D54,'[2]男雙60'!$A$7:$V$39,8))</f>
        <v>桃園市</v>
      </c>
      <c r="I55" s="78"/>
      <c r="J55" s="79">
        <f>IF(I55="a",E54,IF(I55="b",E56,""))</f>
      </c>
      <c r="K55" s="80"/>
      <c r="L55" s="73"/>
      <c r="M55" s="87"/>
      <c r="N55" s="73"/>
      <c r="O55" s="80"/>
      <c r="P55" s="73"/>
      <c r="Q55" s="21"/>
      <c r="R55" s="20"/>
    </row>
    <row r="56" spans="1:18" s="76" customFormat="1" ht="10.5" customHeight="1">
      <c r="A56" s="70"/>
      <c r="B56" s="77"/>
      <c r="C56" s="77"/>
      <c r="D56" s="91"/>
      <c r="E56" s="210" t="s">
        <v>194</v>
      </c>
      <c r="F56" s="210"/>
      <c r="G56" s="210"/>
      <c r="H56" s="210"/>
      <c r="I56" s="211"/>
      <c r="J56" s="82">
        <f>UPPER(IF(OR(I57="a",I57="as"),E54,IF(OR(I57="b",I57="bs"),E58,)))</f>
      </c>
      <c r="K56" s="83"/>
      <c r="L56" s="73"/>
      <c r="M56" s="87"/>
      <c r="N56" s="73"/>
      <c r="O56" s="80"/>
      <c r="P56" s="73"/>
      <c r="Q56" s="21"/>
      <c r="R56" s="20"/>
    </row>
    <row r="57" spans="1:18" s="76" customFormat="1" ht="10.5" customHeight="1">
      <c r="A57" s="70"/>
      <c r="B57" s="26"/>
      <c r="C57" s="26"/>
      <c r="D57" s="31"/>
      <c r="E57" s="208"/>
      <c r="F57" s="208"/>
      <c r="G57" s="208"/>
      <c r="H57" s="208"/>
      <c r="I57" s="209"/>
      <c r="J57" s="85">
        <f>UPPER(IF(OR(I57="a",I57="as"),E55,IF(OR(I57="b",I57="bs"),E59,)))</f>
      </c>
      <c r="K57" s="86"/>
      <c r="L57" s="33"/>
      <c r="M57" s="87"/>
      <c r="N57" s="73"/>
      <c r="O57" s="80"/>
      <c r="P57" s="73"/>
      <c r="Q57" s="21"/>
      <c r="R57" s="20"/>
    </row>
    <row r="58" spans="1:18" s="76" customFormat="1" ht="13.5" customHeight="1">
      <c r="A58" s="70">
        <v>14</v>
      </c>
      <c r="B58" s="17"/>
      <c r="C58" s="103">
        <v>1026</v>
      </c>
      <c r="D58" s="18">
        <v>11</v>
      </c>
      <c r="E58" s="19" t="str">
        <f>UPPER(IF($D58="","",VLOOKUP($D58,'[2]男雙60'!$A$7:$V$39,2)))</f>
        <v>張天和</v>
      </c>
      <c r="F58" s="17"/>
      <c r="G58" s="37"/>
      <c r="H58" s="17" t="str">
        <f>IF($D58="","",VLOOKUP($D58,'[2]男雙60'!$A$7:$V$39,3))</f>
        <v>台中市</v>
      </c>
      <c r="I58" s="38"/>
      <c r="J58" s="33"/>
      <c r="K58" s="87"/>
      <c r="L58" s="88"/>
      <c r="M58" s="97"/>
      <c r="N58" s="73"/>
      <c r="O58" s="80"/>
      <c r="P58" s="73"/>
      <c r="Q58" s="21"/>
      <c r="R58" s="20"/>
    </row>
    <row r="59" spans="1:18" s="76" customFormat="1" ht="13.5" customHeight="1">
      <c r="A59" s="70"/>
      <c r="B59" s="77"/>
      <c r="C59" s="77"/>
      <c r="D59" s="77"/>
      <c r="E59" s="19" t="str">
        <f>UPPER(IF($D58="","",VLOOKUP($D58,'[2]男雙60'!$A$7:$V$39,7)))</f>
        <v>盧天龍</v>
      </c>
      <c r="F59" s="17"/>
      <c r="G59" s="37"/>
      <c r="H59" s="17" t="str">
        <f>IF($D58="","",VLOOKUP($D58,'[2]男雙60'!$A$7:$V$39,8))</f>
        <v>台中市</v>
      </c>
      <c r="I59" s="38"/>
      <c r="J59" s="33"/>
      <c r="K59" s="87"/>
      <c r="L59" s="89"/>
      <c r="M59" s="100"/>
      <c r="N59" s="73"/>
      <c r="O59" s="80"/>
      <c r="P59" s="73"/>
      <c r="Q59" s="21"/>
      <c r="R59" s="20"/>
    </row>
    <row r="60" spans="1:18" s="76" customFormat="1" ht="12" customHeight="1">
      <c r="A60" s="70"/>
      <c r="B60" s="77"/>
      <c r="C60" s="77"/>
      <c r="D60" s="91"/>
      <c r="E60" s="81"/>
      <c r="F60" s="33"/>
      <c r="G60" s="32"/>
      <c r="H60" s="92"/>
      <c r="I60" s="93"/>
      <c r="J60" s="208" t="s">
        <v>199</v>
      </c>
      <c r="K60" s="209"/>
      <c r="L60" s="82">
        <f>UPPER(IF(OR(K61="a",K61="as"),J56,IF(OR(K61="b",K61="bs"),J64,)))</f>
      </c>
      <c r="M60" s="87"/>
      <c r="N60" s="73"/>
      <c r="O60" s="80"/>
      <c r="P60" s="73"/>
      <c r="Q60" s="21"/>
      <c r="R60" s="20"/>
    </row>
    <row r="61" spans="1:18" s="76" customFormat="1" ht="12" customHeight="1">
      <c r="A61" s="70"/>
      <c r="B61" s="26"/>
      <c r="C61" s="26"/>
      <c r="D61" s="31"/>
      <c r="E61" s="84"/>
      <c r="F61" s="73"/>
      <c r="G61" s="94"/>
      <c r="H61" s="95"/>
      <c r="I61" s="96"/>
      <c r="J61" s="208"/>
      <c r="K61" s="209"/>
      <c r="L61" s="85">
        <f>UPPER(IF(OR(K61="a",K61="as"),J57,IF(OR(K61="b",K61="bs"),J65,)))</f>
      </c>
      <c r="M61" s="98"/>
      <c r="N61" s="107"/>
      <c r="O61" s="108"/>
      <c r="P61" s="109"/>
      <c r="Q61" s="110"/>
      <c r="R61" s="111"/>
    </row>
    <row r="62" spans="1:18" s="76" customFormat="1" ht="13.5" customHeight="1">
      <c r="A62" s="70">
        <v>15</v>
      </c>
      <c r="B62" s="17"/>
      <c r="C62" s="17"/>
      <c r="D62" s="18">
        <v>19</v>
      </c>
      <c r="E62" s="19" t="str">
        <f>UPPER(IF($D62="","",VLOOKUP($D62,'[2]男雙60'!$A$7:$V$39,2)))</f>
        <v>楊哲民</v>
      </c>
      <c r="F62" s="17"/>
      <c r="G62" s="37"/>
      <c r="H62" s="17" t="str">
        <f>IF($D62="","",VLOOKUP($D62,'[2]男雙60'!$A$7:$V$39,3))</f>
        <v>台中市</v>
      </c>
      <c r="I62" s="72"/>
      <c r="J62" s="208"/>
      <c r="K62" s="209"/>
      <c r="L62" s="73"/>
      <c r="M62" s="102"/>
      <c r="N62" s="112"/>
      <c r="O62" s="108"/>
      <c r="P62" s="113"/>
      <c r="Q62" s="110"/>
      <c r="R62" s="111"/>
    </row>
    <row r="63" spans="1:18" s="76" customFormat="1" ht="13.5" customHeight="1">
      <c r="A63" s="70"/>
      <c r="B63" s="77"/>
      <c r="C63" s="77"/>
      <c r="D63" s="77"/>
      <c r="E63" s="19" t="str">
        <f>UPPER(IF($D62="","",VLOOKUP($D62,'[2]男雙60'!$A$7:$V$39,7)))</f>
        <v>傅進郎</v>
      </c>
      <c r="F63" s="17"/>
      <c r="G63" s="37"/>
      <c r="H63" s="17" t="str">
        <f>IF($D62="","",VLOOKUP($D62,'[2]男雙60'!$A$7:$V$39,8))</f>
        <v>台中市</v>
      </c>
      <c r="I63" s="78"/>
      <c r="J63" s="79">
        <f>IF(I63="a",E62,IF(I63="b",E64,""))</f>
      </c>
      <c r="K63" s="87"/>
      <c r="L63" s="73"/>
      <c r="M63" s="80"/>
      <c r="N63" s="114"/>
      <c r="O63" s="115"/>
      <c r="P63" s="109"/>
      <c r="Q63" s="110"/>
      <c r="R63" s="111"/>
    </row>
    <row r="64" spans="1:18" s="76" customFormat="1" ht="10.5" customHeight="1">
      <c r="A64" s="70"/>
      <c r="B64" s="77"/>
      <c r="C64" s="77"/>
      <c r="D64" s="77"/>
      <c r="E64" s="210" t="s">
        <v>195</v>
      </c>
      <c r="F64" s="210"/>
      <c r="G64" s="210"/>
      <c r="H64" s="210"/>
      <c r="I64" s="211"/>
      <c r="J64" s="82">
        <f>UPPER(IF(OR(I65="a",I65="as"),E62,IF(OR(I65="b",I65="bs"),E66,)))</f>
      </c>
      <c r="K64" s="97"/>
      <c r="L64" s="73"/>
      <c r="M64" s="80"/>
      <c r="N64" s="114"/>
      <c r="O64" s="116"/>
      <c r="P64" s="107"/>
      <c r="Q64" s="108"/>
      <c r="R64" s="111"/>
    </row>
    <row r="65" spans="1:18" s="76" customFormat="1" ht="10.5" customHeight="1">
      <c r="A65" s="70"/>
      <c r="B65" s="26"/>
      <c r="C65" s="26"/>
      <c r="D65" s="26"/>
      <c r="E65" s="208"/>
      <c r="F65" s="208"/>
      <c r="G65" s="208"/>
      <c r="H65" s="208"/>
      <c r="I65" s="209"/>
      <c r="J65" s="85">
        <f>UPPER(IF(OR(I65="a",I65="as"),E63,IF(OR(I65="b",I65="bs"),E67,)))</f>
      </c>
      <c r="K65" s="98"/>
      <c r="L65" s="33"/>
      <c r="M65" s="80"/>
      <c r="N65" s="108"/>
      <c r="O65" s="117"/>
      <c r="P65" s="114"/>
      <c r="Q65" s="118"/>
      <c r="R65" s="111"/>
    </row>
    <row r="66" spans="1:18" s="76" customFormat="1" ht="13.5" customHeight="1">
      <c r="A66" s="70">
        <v>16</v>
      </c>
      <c r="B66" s="17">
        <v>7</v>
      </c>
      <c r="C66" s="103">
        <v>1016</v>
      </c>
      <c r="D66" s="18">
        <v>7</v>
      </c>
      <c r="E66" s="19" t="str">
        <f>UPPER(IF($D66="","",VLOOKUP($D66,'[2]男雙60'!$A$7:$V$39,2)))</f>
        <v>林志榮</v>
      </c>
      <c r="F66" s="17"/>
      <c r="G66" s="37"/>
      <c r="H66" s="17" t="str">
        <f>IF($D66="","",VLOOKUP($D66,'[2]男雙60'!$A$7:$V$39,3))</f>
        <v>台南市</v>
      </c>
      <c r="I66" s="99"/>
      <c r="J66" s="33"/>
      <c r="K66" s="80"/>
      <c r="L66" s="88"/>
      <c r="M66" s="83"/>
      <c r="N66" s="119"/>
      <c r="O66" s="120"/>
      <c r="P66" s="114"/>
      <c r="Q66" s="118"/>
      <c r="R66" s="111"/>
    </row>
    <row r="67" spans="1:18" s="76" customFormat="1" ht="13.5" customHeight="1">
      <c r="A67" s="70"/>
      <c r="B67" s="77"/>
      <c r="C67" s="77"/>
      <c r="D67" s="77"/>
      <c r="E67" s="19" t="str">
        <f>UPPER(IF($D66="","",VLOOKUP($D66,'[2]男雙60'!$A$7:$V$39,7)))</f>
        <v>陳禮成</v>
      </c>
      <c r="F67" s="17"/>
      <c r="G67" s="37"/>
      <c r="H67" s="17" t="str">
        <f>IF($D66="","",VLOOKUP($D66,'[2]男雙60'!$A$7:$V$39,8))</f>
        <v>台北市</v>
      </c>
      <c r="I67" s="78"/>
      <c r="J67" s="33"/>
      <c r="K67" s="80"/>
      <c r="L67" s="89"/>
      <c r="M67" s="90"/>
      <c r="N67" s="114"/>
      <c r="O67" s="115"/>
      <c r="P67" s="107"/>
      <c r="Q67" s="108"/>
      <c r="R67" s="111"/>
    </row>
    <row r="68" spans="1:17" s="15" customFormat="1" ht="9">
      <c r="A68" s="54"/>
      <c r="B68" s="55" t="s">
        <v>6</v>
      </c>
      <c r="C68" s="56" t="s">
        <v>7</v>
      </c>
      <c r="D68" s="55"/>
      <c r="E68" s="57" t="s">
        <v>8</v>
      </c>
      <c r="F68" s="57"/>
      <c r="G68" s="58"/>
      <c r="H68" s="57" t="s">
        <v>9</v>
      </c>
      <c r="I68" s="59"/>
      <c r="J68" s="56" t="s">
        <v>10</v>
      </c>
      <c r="K68" s="60"/>
      <c r="L68" s="56" t="s">
        <v>11</v>
      </c>
      <c r="M68" s="60"/>
      <c r="N68" s="56" t="s">
        <v>12</v>
      </c>
      <c r="O68" s="60"/>
      <c r="P68" s="56"/>
      <c r="Q68" s="61"/>
    </row>
    <row r="69" spans="1:17" s="15" customFormat="1" ht="3.75" customHeight="1" thickBot="1">
      <c r="A69" s="62"/>
      <c r="B69" s="63"/>
      <c r="C69" s="16"/>
      <c r="D69" s="63"/>
      <c r="E69" s="64"/>
      <c r="F69" s="64"/>
      <c r="G69" s="65"/>
      <c r="H69" s="66"/>
      <c r="I69" s="67"/>
      <c r="J69" s="16"/>
      <c r="K69" s="68"/>
      <c r="L69" s="16"/>
      <c r="M69" s="68"/>
      <c r="N69" s="16"/>
      <c r="O69" s="68"/>
      <c r="P69" s="16"/>
      <c r="Q69" s="69"/>
    </row>
    <row r="70" spans="1:20" s="76" customFormat="1" ht="13.5" customHeight="1">
      <c r="A70" s="70">
        <v>17</v>
      </c>
      <c r="B70" s="17">
        <v>6</v>
      </c>
      <c r="C70" s="103">
        <v>1001</v>
      </c>
      <c r="D70" s="18">
        <v>6</v>
      </c>
      <c r="E70" s="19" t="str">
        <f>UPPER(IF($D70="","",VLOOKUP($D70,'[2]男雙60'!$A$7:$V$39,2)))</f>
        <v>王松村</v>
      </c>
      <c r="F70" s="17"/>
      <c r="G70" s="37"/>
      <c r="H70" s="17" t="str">
        <f>IF($D70="","",VLOOKUP($D70,'[2]男雙60'!$A$7:$V$39,3))</f>
        <v>台南市</v>
      </c>
      <c r="I70" s="72"/>
      <c r="J70" s="73"/>
      <c r="K70" s="74"/>
      <c r="L70" s="73"/>
      <c r="M70" s="74"/>
      <c r="N70" s="73"/>
      <c r="O70" s="74"/>
      <c r="P70" s="73"/>
      <c r="Q70" s="75"/>
      <c r="R70" s="20"/>
      <c r="T70" s="25" t="e">
        <f>#REF!</f>
        <v>#REF!</v>
      </c>
    </row>
    <row r="71" spans="1:20" s="76" customFormat="1" ht="13.5" customHeight="1">
      <c r="A71" s="70"/>
      <c r="B71" s="77"/>
      <c r="C71" s="77"/>
      <c r="D71" s="77"/>
      <c r="E71" s="19" t="str">
        <f>UPPER(IF($D70="","",VLOOKUP($D70,'[2]男雙60'!$A$7:$V$39,7)))</f>
        <v>黃世華</v>
      </c>
      <c r="F71" s="17"/>
      <c r="G71" s="37"/>
      <c r="H71" s="17" t="str">
        <f>IF($D70="","",VLOOKUP($D70,'[2]男雙60'!$A$7:$V$39,8))</f>
        <v>台南市</v>
      </c>
      <c r="I71" s="78"/>
      <c r="J71" s="79">
        <f>IF(I71="a",E70,IF(I71="b",E72,""))</f>
      </c>
      <c r="K71" s="80"/>
      <c r="L71" s="73"/>
      <c r="M71" s="74"/>
      <c r="N71" s="73"/>
      <c r="O71" s="74"/>
      <c r="P71" s="73"/>
      <c r="Q71" s="21"/>
      <c r="R71" s="20"/>
      <c r="T71" s="29" t="e">
        <f>#REF!</f>
        <v>#REF!</v>
      </c>
    </row>
    <row r="72" spans="1:20" s="76" customFormat="1" ht="11.25" customHeight="1">
      <c r="A72" s="70"/>
      <c r="B72" s="77"/>
      <c r="C72" s="77"/>
      <c r="D72" s="77"/>
      <c r="E72" s="210" t="s">
        <v>200</v>
      </c>
      <c r="F72" s="210"/>
      <c r="G72" s="210"/>
      <c r="H72" s="210"/>
      <c r="I72" s="211"/>
      <c r="J72" s="82">
        <f>UPPER(IF(OR(I73="a",I73="as"),E70,IF(OR(I73="b",I73="bs"),E74,)))</f>
      </c>
      <c r="K72" s="83"/>
      <c r="L72" s="73"/>
      <c r="M72" s="74"/>
      <c r="N72" s="73"/>
      <c r="O72" s="74"/>
      <c r="P72" s="73"/>
      <c r="Q72" s="21"/>
      <c r="R72" s="20"/>
      <c r="T72" s="29" t="e">
        <f>#REF!</f>
        <v>#REF!</v>
      </c>
    </row>
    <row r="73" spans="1:20" s="76" customFormat="1" ht="11.25" customHeight="1">
      <c r="A73" s="70"/>
      <c r="B73" s="26"/>
      <c r="C73" s="26"/>
      <c r="D73" s="26"/>
      <c r="E73" s="208"/>
      <c r="F73" s="208"/>
      <c r="G73" s="208"/>
      <c r="H73" s="208"/>
      <c r="I73" s="209"/>
      <c r="J73" s="85">
        <f>UPPER(IF(OR(I73="a",I73="as"),E71,IF(OR(I73="b",I73="bs"),E75,)))</f>
      </c>
      <c r="K73" s="86"/>
      <c r="L73" s="33"/>
      <c r="M73" s="80"/>
      <c r="N73" s="73"/>
      <c r="O73" s="74"/>
      <c r="P73" s="73"/>
      <c r="Q73" s="21"/>
      <c r="R73" s="20"/>
      <c r="T73" s="29" t="e">
        <f>#REF!</f>
        <v>#REF!</v>
      </c>
    </row>
    <row r="74" spans="1:20" s="76" customFormat="1" ht="13.5" customHeight="1">
      <c r="A74" s="70">
        <v>18</v>
      </c>
      <c r="B74" s="17"/>
      <c r="C74" s="17"/>
      <c r="D74" s="18">
        <v>29</v>
      </c>
      <c r="E74" s="19" t="str">
        <f>UPPER(IF($D74="","",VLOOKUP($D74,'[2]男雙60'!$A$7:$V$39,2)))</f>
        <v>魏和昭</v>
      </c>
      <c r="F74" s="17"/>
      <c r="G74" s="37"/>
      <c r="H74" s="17" t="str">
        <f>IF($D74="","",VLOOKUP($D74,'[2]男雙60'!$A$7:$V$39,3))</f>
        <v>台中市</v>
      </c>
      <c r="I74" s="99"/>
      <c r="J74" s="33"/>
      <c r="K74" s="87"/>
      <c r="L74" s="88"/>
      <c r="M74" s="83"/>
      <c r="N74" s="73"/>
      <c r="O74" s="74"/>
      <c r="P74" s="73"/>
      <c r="Q74" s="21"/>
      <c r="R74" s="20"/>
      <c r="T74" s="29" t="e">
        <f>#REF!</f>
        <v>#REF!</v>
      </c>
    </row>
    <row r="75" spans="1:20" s="76" customFormat="1" ht="13.5" customHeight="1">
      <c r="A75" s="70"/>
      <c r="B75" s="77"/>
      <c r="C75" s="77"/>
      <c r="D75" s="77"/>
      <c r="E75" s="19" t="str">
        <f>UPPER(IF($D74="","",VLOOKUP($D74,'[2]男雙60'!$A$7:$V$39,7)))</f>
        <v>呂柏瑩</v>
      </c>
      <c r="F75" s="17"/>
      <c r="G75" s="37"/>
      <c r="H75" s="17" t="str">
        <f>IF($D74="","",VLOOKUP($D74,'[2]男雙60'!$A$7:$V$39,8))</f>
        <v>台中市</v>
      </c>
      <c r="I75" s="78"/>
      <c r="J75" s="33"/>
      <c r="K75" s="87"/>
      <c r="L75" s="89"/>
      <c r="M75" s="90"/>
      <c r="N75" s="73"/>
      <c r="O75" s="74"/>
      <c r="P75" s="73"/>
      <c r="Q75" s="21"/>
      <c r="R75" s="20"/>
      <c r="T75" s="29" t="e">
        <f>#REF!</f>
        <v>#REF!</v>
      </c>
    </row>
    <row r="76" spans="1:20" s="76" customFormat="1" ht="12" customHeight="1">
      <c r="A76" s="70"/>
      <c r="B76" s="77"/>
      <c r="C76" s="77"/>
      <c r="D76" s="91"/>
      <c r="E76" s="81"/>
      <c r="F76" s="33"/>
      <c r="G76" s="32"/>
      <c r="H76" s="92"/>
      <c r="I76" s="93"/>
      <c r="J76" s="73"/>
      <c r="K76" s="101"/>
      <c r="L76" s="82">
        <f>UPPER(IF(OR(K77="a",K77="as"),J72,IF(OR(K77="b",K77="bs"),J80,)))</f>
      </c>
      <c r="M76" s="80"/>
      <c r="N76" s="73"/>
      <c r="O76" s="74"/>
      <c r="P76" s="73"/>
      <c r="Q76" s="21"/>
      <c r="R76" s="20"/>
      <c r="T76" s="29" t="e">
        <f>#REF!</f>
        <v>#REF!</v>
      </c>
    </row>
    <row r="77" spans="1:20" s="76" customFormat="1" ht="12" customHeight="1">
      <c r="A77" s="70"/>
      <c r="B77" s="26"/>
      <c r="C77" s="26"/>
      <c r="D77" s="31"/>
      <c r="E77" s="84"/>
      <c r="F77" s="73"/>
      <c r="G77" s="94"/>
      <c r="H77" s="95"/>
      <c r="I77" s="96"/>
      <c r="J77" s="208" t="s">
        <v>207</v>
      </c>
      <c r="K77" s="209"/>
      <c r="L77" s="85">
        <f>UPPER(IF(OR(K77="a",K77="as"),J73,IF(OR(K77="b",K77="bs"),J81,)))</f>
      </c>
      <c r="M77" s="86"/>
      <c r="N77" s="33"/>
      <c r="O77" s="80"/>
      <c r="P77" s="73"/>
      <c r="Q77" s="21"/>
      <c r="R77" s="20"/>
      <c r="T77" s="29" t="e">
        <f>#REF!</f>
        <v>#REF!</v>
      </c>
    </row>
    <row r="78" spans="1:20" s="76" customFormat="1" ht="13.5" customHeight="1">
      <c r="A78" s="70">
        <v>19</v>
      </c>
      <c r="B78" s="17"/>
      <c r="C78" s="103">
        <v>1026</v>
      </c>
      <c r="D78" s="18">
        <v>12</v>
      </c>
      <c r="E78" s="19" t="str">
        <f>UPPER(IF($D78="","",VLOOKUP($D78,'[2]男雙60'!$A$7:$V$39,2)))</f>
        <v>欉啟性</v>
      </c>
      <c r="F78" s="17"/>
      <c r="G78" s="37"/>
      <c r="H78" s="17" t="str">
        <f>IF($D78="","",VLOOKUP($D78,'[2]男雙60'!$A$7:$V$39,3))</f>
        <v>南投縣</v>
      </c>
      <c r="I78" s="72"/>
      <c r="J78" s="208"/>
      <c r="K78" s="209"/>
      <c r="L78" s="73"/>
      <c r="M78" s="87"/>
      <c r="N78" s="88"/>
      <c r="O78" s="80"/>
      <c r="P78" s="73"/>
      <c r="Q78" s="21"/>
      <c r="R78" s="20"/>
      <c r="T78" s="29" t="e">
        <f>#REF!</f>
        <v>#REF!</v>
      </c>
    </row>
    <row r="79" spans="1:20" s="76" customFormat="1" ht="13.5" customHeight="1" thickBot="1">
      <c r="A79" s="70"/>
      <c r="B79" s="77"/>
      <c r="C79" s="77"/>
      <c r="D79" s="77"/>
      <c r="E79" s="19" t="str">
        <f>UPPER(IF($D78="","",VLOOKUP($D78,'[2]男雙60'!$A$7:$V$39,7)))</f>
        <v>陳茂德</v>
      </c>
      <c r="F79" s="17"/>
      <c r="G79" s="37"/>
      <c r="H79" s="17" t="str">
        <f>IF($D78="","",VLOOKUP($D78,'[2]男雙60'!$A$7:$V$39,8))</f>
        <v>南投縣</v>
      </c>
      <c r="I79" s="78"/>
      <c r="J79" s="79">
        <f>IF(I79="a",E78,IF(I79="b",E80,""))</f>
      </c>
      <c r="K79" s="87"/>
      <c r="L79" s="73"/>
      <c r="M79" s="87"/>
      <c r="N79" s="33"/>
      <c r="O79" s="80"/>
      <c r="P79" s="73"/>
      <c r="Q79" s="21"/>
      <c r="R79" s="20"/>
      <c r="T79" s="36" t="e">
        <f>#REF!</f>
        <v>#REF!</v>
      </c>
    </row>
    <row r="80" spans="1:18" s="76" customFormat="1" ht="11.25" customHeight="1">
      <c r="A80" s="70"/>
      <c r="B80" s="77"/>
      <c r="C80" s="77"/>
      <c r="D80" s="91"/>
      <c r="E80" s="210" t="s">
        <v>201</v>
      </c>
      <c r="F80" s="210"/>
      <c r="G80" s="210"/>
      <c r="H80" s="210"/>
      <c r="I80" s="211"/>
      <c r="J80" s="82">
        <f>UPPER(IF(OR(I81="a",I81="as"),E78,IF(OR(I81="b",I81="bs"),E82,)))</f>
      </c>
      <c r="K80" s="97"/>
      <c r="L80" s="73"/>
      <c r="M80" s="87"/>
      <c r="N80" s="33"/>
      <c r="O80" s="80"/>
      <c r="P80" s="73"/>
      <c r="Q80" s="21"/>
      <c r="R80" s="20"/>
    </row>
    <row r="81" spans="1:18" s="76" customFormat="1" ht="11.25" customHeight="1">
      <c r="A81" s="70"/>
      <c r="B81" s="26"/>
      <c r="C81" s="26"/>
      <c r="D81" s="31"/>
      <c r="E81" s="208"/>
      <c r="F81" s="208"/>
      <c r="G81" s="208"/>
      <c r="H81" s="208"/>
      <c r="I81" s="209"/>
      <c r="J81" s="85">
        <f>UPPER(IF(OR(I81="a",I81="as"),E79,IF(OR(I81="b",I81="bs"),E83,)))</f>
      </c>
      <c r="K81" s="98"/>
      <c r="L81" s="33"/>
      <c r="M81" s="87"/>
      <c r="N81" s="33"/>
      <c r="O81" s="80"/>
      <c r="P81" s="73"/>
      <c r="Q81" s="21"/>
      <c r="R81" s="20"/>
    </row>
    <row r="82" spans="1:18" s="76" customFormat="1" ht="13.5" customHeight="1">
      <c r="A82" s="70">
        <v>20</v>
      </c>
      <c r="B82" s="17"/>
      <c r="C82" s="17"/>
      <c r="D82" s="18">
        <v>20</v>
      </c>
      <c r="E82" s="19" t="str">
        <f>UPPER(IF($D82="","",VLOOKUP($D82,'[2]男雙60'!$A$7:$V$39,2)))</f>
        <v>李友恭</v>
      </c>
      <c r="F82" s="17"/>
      <c r="G82" s="37"/>
      <c r="H82" s="17" t="str">
        <f>IF($D82="","",VLOOKUP($D82,'[2]男雙60'!$A$7:$V$39,3))</f>
        <v>台中市</v>
      </c>
      <c r="I82" s="99"/>
      <c r="J82" s="33"/>
      <c r="K82" s="80"/>
      <c r="L82" s="88"/>
      <c r="M82" s="97"/>
      <c r="N82" s="33"/>
      <c r="O82" s="80"/>
      <c r="P82" s="73"/>
      <c r="Q82" s="21"/>
      <c r="R82" s="20"/>
    </row>
    <row r="83" spans="1:18" s="76" customFormat="1" ht="13.5" customHeight="1">
      <c r="A83" s="70"/>
      <c r="B83" s="77"/>
      <c r="C83" s="77"/>
      <c r="D83" s="77"/>
      <c r="E83" s="19" t="str">
        <f>UPPER(IF($D82="","",VLOOKUP($D82,'[2]男雙60'!$A$7:$V$39,7)))</f>
        <v>陳裕雄</v>
      </c>
      <c r="F83" s="17"/>
      <c r="G83" s="37"/>
      <c r="H83" s="17" t="str">
        <f>IF($D82="","",VLOOKUP($D82,'[2]男雙60'!$A$7:$V$39,8))</f>
        <v>台中市</v>
      </c>
      <c r="I83" s="78"/>
      <c r="J83" s="33"/>
      <c r="K83" s="80"/>
      <c r="L83" s="89"/>
      <c r="M83" s="100"/>
      <c r="N83" s="33"/>
      <c r="O83" s="80"/>
      <c r="P83" s="73"/>
      <c r="Q83" s="21"/>
      <c r="R83" s="20"/>
    </row>
    <row r="84" spans="1:18" s="76" customFormat="1" ht="12" customHeight="1">
      <c r="A84" s="70"/>
      <c r="B84" s="77"/>
      <c r="C84" s="77"/>
      <c r="D84" s="77"/>
      <c r="E84" s="81"/>
      <c r="F84" s="33"/>
      <c r="G84" s="32"/>
      <c r="H84" s="92"/>
      <c r="I84" s="93"/>
      <c r="J84" s="73"/>
      <c r="K84" s="74"/>
      <c r="L84" s="33"/>
      <c r="M84" s="101"/>
      <c r="N84" s="82">
        <f>UPPER(IF(OR(M85="a",M85="as"),L76,IF(OR(M85="b",M85="bs"),L92,)))</f>
      </c>
      <c r="O84" s="80"/>
      <c r="P84" s="73"/>
      <c r="Q84" s="21"/>
      <c r="R84" s="20"/>
    </row>
    <row r="85" spans="1:18" s="76" customFormat="1" ht="12" customHeight="1">
      <c r="A85" s="70"/>
      <c r="B85" s="26"/>
      <c r="C85" s="26"/>
      <c r="D85" s="26"/>
      <c r="E85" s="84"/>
      <c r="F85" s="73"/>
      <c r="G85" s="94"/>
      <c r="H85" s="95"/>
      <c r="I85" s="96"/>
      <c r="J85" s="73"/>
      <c r="K85" s="74"/>
      <c r="L85" s="208" t="s">
        <v>310</v>
      </c>
      <c r="M85" s="209"/>
      <c r="N85" s="85">
        <f>UPPER(IF(OR(M85="a",M85="as"),L77,IF(OR(M85="b",M85="bs"),L93,)))</f>
      </c>
      <c r="O85" s="86"/>
      <c r="P85" s="33"/>
      <c r="Q85" s="40"/>
      <c r="R85" s="20"/>
    </row>
    <row r="86" spans="1:18" s="76" customFormat="1" ht="13.5" customHeight="1">
      <c r="A86" s="70">
        <v>21</v>
      </c>
      <c r="B86" s="17"/>
      <c r="C86" s="17"/>
      <c r="D86" s="18">
        <v>17</v>
      </c>
      <c r="E86" s="19" t="str">
        <f>UPPER(IF($D86="","",VLOOKUP($D86,'[2]男雙60'!$A$7:$V$39,2)))</f>
        <v>楊文峯</v>
      </c>
      <c r="F86" s="17"/>
      <c r="G86" s="37"/>
      <c r="H86" s="17" t="str">
        <f>IF($D86="","",VLOOKUP($D86,'[2]男雙60'!$A$7:$V$39,3))</f>
        <v>台北市</v>
      </c>
      <c r="I86" s="72"/>
      <c r="J86" s="73"/>
      <c r="K86" s="74"/>
      <c r="L86" s="208"/>
      <c r="M86" s="209"/>
      <c r="N86" s="73"/>
      <c r="O86" s="87"/>
      <c r="P86" s="73"/>
      <c r="Q86" s="40"/>
      <c r="R86" s="20"/>
    </row>
    <row r="87" spans="1:18" s="76" customFormat="1" ht="13.5" customHeight="1">
      <c r="A87" s="70"/>
      <c r="B87" s="77"/>
      <c r="C87" s="77"/>
      <c r="D87" s="77"/>
      <c r="E87" s="19" t="str">
        <f>UPPER(IF($D86="","",VLOOKUP($D86,'[2]男雙60'!$A$7:$V$39,7)))</f>
        <v>黃慧銘</v>
      </c>
      <c r="F87" s="17"/>
      <c r="G87" s="37"/>
      <c r="H87" s="17" t="str">
        <f>IF($D86="","",VLOOKUP($D86,'[2]男雙60'!$A$7:$V$39,8))</f>
        <v>台北市</v>
      </c>
      <c r="I87" s="78"/>
      <c r="J87" s="79">
        <f>IF(I87="a",E86,IF(I87="b",E88,""))</f>
      </c>
      <c r="K87" s="80"/>
      <c r="L87" s="73"/>
      <c r="M87" s="87"/>
      <c r="N87" s="73"/>
      <c r="O87" s="87"/>
      <c r="P87" s="73"/>
      <c r="Q87" s="40"/>
      <c r="R87" s="20"/>
    </row>
    <row r="88" spans="1:18" s="76" customFormat="1" ht="11.25" customHeight="1">
      <c r="A88" s="70"/>
      <c r="B88" s="77"/>
      <c r="C88" s="77"/>
      <c r="D88" s="77"/>
      <c r="E88" s="210" t="s">
        <v>202</v>
      </c>
      <c r="F88" s="210"/>
      <c r="G88" s="210"/>
      <c r="H88" s="210"/>
      <c r="I88" s="211"/>
      <c r="J88" s="82">
        <f>UPPER(IF(OR(I89="a",I89="as"),E86,IF(OR(I89="b",I89="bs"),E90,)))</f>
      </c>
      <c r="K88" s="83"/>
      <c r="L88" s="73"/>
      <c r="M88" s="87"/>
      <c r="N88" s="73"/>
      <c r="O88" s="87"/>
      <c r="P88" s="73"/>
      <c r="Q88" s="40"/>
      <c r="R88" s="20"/>
    </row>
    <row r="89" spans="1:18" s="76" customFormat="1" ht="11.25" customHeight="1">
      <c r="A89" s="70"/>
      <c r="B89" s="26"/>
      <c r="C89" s="26"/>
      <c r="D89" s="26"/>
      <c r="E89" s="208"/>
      <c r="F89" s="208"/>
      <c r="G89" s="208"/>
      <c r="H89" s="208"/>
      <c r="I89" s="209"/>
      <c r="J89" s="85">
        <f>UPPER(IF(OR(I89="a",I89="as"),E87,IF(OR(I89="b",I89="bs"),E91,)))</f>
      </c>
      <c r="K89" s="86"/>
      <c r="L89" s="33"/>
      <c r="M89" s="87"/>
      <c r="N89" s="73"/>
      <c r="O89" s="87"/>
      <c r="P89" s="73"/>
      <c r="Q89" s="40"/>
      <c r="R89" s="20"/>
    </row>
    <row r="90" spans="1:18" s="76" customFormat="1" ht="13.5" customHeight="1">
      <c r="A90" s="70">
        <v>22</v>
      </c>
      <c r="B90" s="17"/>
      <c r="C90" s="17"/>
      <c r="D90" s="18">
        <v>14</v>
      </c>
      <c r="E90" s="19" t="str">
        <f>UPPER(IF($D90="","",VLOOKUP($D90,'[2]男雙60'!$A$7:$V$39,2)))</f>
        <v>黃木權</v>
      </c>
      <c r="F90" s="17"/>
      <c r="G90" s="37"/>
      <c r="H90" s="17" t="str">
        <f>IF($D90="","",VLOOKUP($D90,'[2]男雙60'!$A$7:$V$39,3))</f>
        <v>台中市</v>
      </c>
      <c r="I90" s="99"/>
      <c r="J90" s="33"/>
      <c r="K90" s="87"/>
      <c r="L90" s="88"/>
      <c r="M90" s="97"/>
      <c r="N90" s="73"/>
      <c r="O90" s="87"/>
      <c r="P90" s="73"/>
      <c r="Q90" s="40"/>
      <c r="R90" s="20"/>
    </row>
    <row r="91" spans="1:18" s="76" customFormat="1" ht="13.5" customHeight="1">
      <c r="A91" s="70"/>
      <c r="B91" s="77"/>
      <c r="C91" s="77"/>
      <c r="D91" s="77"/>
      <c r="E91" s="19" t="str">
        <f>UPPER(IF($D90="","",VLOOKUP($D90,'[2]男雙60'!$A$7:$V$39,7)))</f>
        <v>沈天保</v>
      </c>
      <c r="F91" s="17"/>
      <c r="G91" s="37"/>
      <c r="H91" s="17" t="str">
        <f>IF($D90="","",VLOOKUP($D90,'[2]男雙60'!$A$7:$V$39,8))</f>
        <v>台中市</v>
      </c>
      <c r="I91" s="78"/>
      <c r="J91" s="33"/>
      <c r="K91" s="87"/>
      <c r="L91" s="89"/>
      <c r="M91" s="100"/>
      <c r="N91" s="73"/>
      <c r="O91" s="87"/>
      <c r="P91" s="73"/>
      <c r="Q91" s="40"/>
      <c r="R91" s="20"/>
    </row>
    <row r="92" spans="1:18" s="76" customFormat="1" ht="12" customHeight="1">
      <c r="A92" s="70"/>
      <c r="B92" s="77"/>
      <c r="C92" s="77"/>
      <c r="D92" s="91"/>
      <c r="E92" s="81"/>
      <c r="F92" s="33"/>
      <c r="G92" s="32"/>
      <c r="H92" s="92"/>
      <c r="I92" s="93"/>
      <c r="J92" s="73"/>
      <c r="K92" s="101"/>
      <c r="L92" s="82">
        <f>UPPER(IF(OR(K93="a",K93="as"),J88,IF(OR(K93="b",K93="bs"),J96,)))</f>
      </c>
      <c r="M92" s="87"/>
      <c r="N92" s="73"/>
      <c r="O92" s="87"/>
      <c r="P92" s="73"/>
      <c r="Q92" s="40"/>
      <c r="R92" s="20"/>
    </row>
    <row r="93" spans="1:18" s="76" customFormat="1" ht="12" customHeight="1">
      <c r="A93" s="70"/>
      <c r="B93" s="26"/>
      <c r="C93" s="26"/>
      <c r="D93" s="31"/>
      <c r="E93" s="84"/>
      <c r="F93" s="73"/>
      <c r="G93" s="94"/>
      <c r="H93" s="95"/>
      <c r="I93" s="96"/>
      <c r="J93" s="208" t="s">
        <v>208</v>
      </c>
      <c r="K93" s="209"/>
      <c r="L93" s="85">
        <f>UPPER(IF(OR(K93="a",K93="as"),J89,IF(OR(K93="b",K93="bs"),J97,)))</f>
      </c>
      <c r="M93" s="98"/>
      <c r="N93" s="33"/>
      <c r="O93" s="87"/>
      <c r="P93" s="73"/>
      <c r="Q93" s="40"/>
      <c r="R93" s="20"/>
    </row>
    <row r="94" spans="1:18" s="76" customFormat="1" ht="13.5" customHeight="1">
      <c r="A94" s="70">
        <v>23</v>
      </c>
      <c r="B94" s="17"/>
      <c r="C94" s="17"/>
      <c r="D94" s="18">
        <v>27</v>
      </c>
      <c r="E94" s="19" t="str">
        <f>UPPER(IF($D94="","",VLOOKUP($D94,'[2]男雙60'!$A$7:$V$39,2)))</f>
        <v>黃博恩</v>
      </c>
      <c r="F94" s="17"/>
      <c r="G94" s="37"/>
      <c r="H94" s="17" t="str">
        <f>IF($D94="","",VLOOKUP($D94,'[2]男雙60'!$A$7:$V$39,3))</f>
        <v>嘉義市</v>
      </c>
      <c r="I94" s="72"/>
      <c r="J94" s="208"/>
      <c r="K94" s="209"/>
      <c r="L94" s="73"/>
      <c r="M94" s="102"/>
      <c r="N94" s="88"/>
      <c r="O94" s="87"/>
      <c r="P94" s="73"/>
      <c r="Q94" s="40"/>
      <c r="R94" s="20"/>
    </row>
    <row r="95" spans="1:18" s="76" customFormat="1" ht="13.5" customHeight="1">
      <c r="A95" s="70"/>
      <c r="B95" s="77"/>
      <c r="C95" s="77"/>
      <c r="D95" s="77"/>
      <c r="E95" s="19" t="str">
        <f>UPPER(IF($D94="","",VLOOKUP($D94,'[2]男雙60'!$A$7:$V$39,7)))</f>
        <v>葉展雄</v>
      </c>
      <c r="F95" s="17"/>
      <c r="G95" s="37"/>
      <c r="H95" s="17" t="str">
        <f>IF($D94="","",VLOOKUP($D94,'[2]男雙60'!$A$7:$V$39,8))</f>
        <v>嘉義市</v>
      </c>
      <c r="I95" s="78"/>
      <c r="J95" s="79">
        <f>IF(I95="a",E94,IF(I95="b",E96,""))</f>
      </c>
      <c r="K95" s="87"/>
      <c r="L95" s="73"/>
      <c r="M95" s="80"/>
      <c r="N95" s="33"/>
      <c r="O95" s="87"/>
      <c r="P95" s="73"/>
      <c r="Q95" s="40"/>
      <c r="R95" s="20"/>
    </row>
    <row r="96" spans="1:18" s="76" customFormat="1" ht="11.25" customHeight="1">
      <c r="A96" s="70"/>
      <c r="B96" s="77"/>
      <c r="C96" s="77"/>
      <c r="D96" s="91"/>
      <c r="E96" s="210" t="s">
        <v>203</v>
      </c>
      <c r="F96" s="210"/>
      <c r="G96" s="210"/>
      <c r="H96" s="210"/>
      <c r="I96" s="211"/>
      <c r="J96" s="82">
        <f>UPPER(IF(OR(I97="a",I97="as"),E94,IF(OR(I97="b",I97="bs"),E98,)))</f>
      </c>
      <c r="K96" s="97"/>
      <c r="L96" s="73"/>
      <c r="M96" s="80"/>
      <c r="N96" s="33"/>
      <c r="O96" s="87"/>
      <c r="P96" s="73"/>
      <c r="Q96" s="40"/>
      <c r="R96" s="20"/>
    </row>
    <row r="97" spans="1:18" s="76" customFormat="1" ht="11.25" customHeight="1">
      <c r="A97" s="70"/>
      <c r="B97" s="26"/>
      <c r="C97" s="26"/>
      <c r="D97" s="31"/>
      <c r="E97" s="208"/>
      <c r="F97" s="208"/>
      <c r="G97" s="208"/>
      <c r="H97" s="208"/>
      <c r="I97" s="209"/>
      <c r="J97" s="85">
        <f>UPPER(IF(OR(I97="a",I97="as"),E95,IF(OR(I97="b",I97="bs"),E99,)))</f>
      </c>
      <c r="K97" s="98"/>
      <c r="L97" s="33"/>
      <c r="M97" s="80"/>
      <c r="N97" s="33"/>
      <c r="O97" s="87"/>
      <c r="P97" s="73"/>
      <c r="Q97" s="40"/>
      <c r="R97" s="20"/>
    </row>
    <row r="98" spans="1:18" s="76" customFormat="1" ht="13.5" customHeight="1">
      <c r="A98" s="70">
        <v>24</v>
      </c>
      <c r="B98" s="17">
        <v>4</v>
      </c>
      <c r="C98" s="17">
        <v>32</v>
      </c>
      <c r="D98" s="18">
        <v>4</v>
      </c>
      <c r="E98" s="19" t="str">
        <f>UPPER(IF($D98="","",VLOOKUP($D98,'[2]男雙60'!$A$7:$V$39,2)))</f>
        <v>陳立鴻</v>
      </c>
      <c r="F98" s="17"/>
      <c r="G98" s="37"/>
      <c r="H98" s="17" t="s">
        <v>4</v>
      </c>
      <c r="I98" s="38"/>
      <c r="J98" s="33"/>
      <c r="K98" s="80"/>
      <c r="L98" s="88"/>
      <c r="M98" s="83"/>
      <c r="N98" s="33"/>
      <c r="O98" s="87"/>
      <c r="P98" s="73"/>
      <c r="Q98" s="40"/>
      <c r="R98" s="20"/>
    </row>
    <row r="99" spans="1:18" s="76" customFormat="1" ht="13.5" customHeight="1">
      <c r="A99" s="70"/>
      <c r="B99" s="77"/>
      <c r="C99" s="77"/>
      <c r="D99" s="77"/>
      <c r="E99" s="19" t="str">
        <f>UPPER(IF($D98="","",VLOOKUP($D98,'[2]男雙60'!$A$7:$V$39,7)))</f>
        <v>吳明德</v>
      </c>
      <c r="F99" s="17"/>
      <c r="G99" s="37"/>
      <c r="H99" s="17" t="str">
        <f>IF($D98="","",VLOOKUP($D98,'[2]男雙60'!$A$7:$V$39,8))</f>
        <v>台中市</v>
      </c>
      <c r="I99" s="78"/>
      <c r="J99" s="33"/>
      <c r="K99" s="80"/>
      <c r="L99" s="89"/>
      <c r="M99" s="90"/>
      <c r="N99" s="33"/>
      <c r="O99" s="87"/>
      <c r="P99" s="73"/>
      <c r="Q99" s="40"/>
      <c r="R99" s="20"/>
    </row>
    <row r="100" spans="1:18" s="76" customFormat="1" ht="12" customHeight="1">
      <c r="A100" s="70"/>
      <c r="B100" s="77"/>
      <c r="C100" s="77"/>
      <c r="D100" s="91"/>
      <c r="E100" s="81"/>
      <c r="F100" s="33"/>
      <c r="G100" s="32"/>
      <c r="H100" s="92"/>
      <c r="I100" s="93"/>
      <c r="J100" s="73"/>
      <c r="K100" s="74"/>
      <c r="L100" s="33"/>
      <c r="M100" s="80"/>
      <c r="N100" s="80"/>
      <c r="O100" s="101"/>
      <c r="P100" s="82">
        <f>UPPER(IF(OR(O101="a",O101="as"),N84,IF(OR(O101="b",O101="bs"),N116,)))</f>
      </c>
      <c r="Q100" s="104"/>
      <c r="R100" s="20"/>
    </row>
    <row r="101" spans="1:18" s="76" customFormat="1" ht="12" customHeight="1">
      <c r="A101" s="70"/>
      <c r="B101" s="26"/>
      <c r="C101" s="26"/>
      <c r="D101" s="31"/>
      <c r="E101" s="84"/>
      <c r="F101" s="73"/>
      <c r="G101" s="94"/>
      <c r="H101" s="95"/>
      <c r="I101" s="96"/>
      <c r="J101" s="73"/>
      <c r="K101" s="74"/>
      <c r="L101" s="33"/>
      <c r="M101" s="80"/>
      <c r="N101" s="208" t="s">
        <v>269</v>
      </c>
      <c r="O101" s="209"/>
      <c r="P101" s="85">
        <f>UPPER(IF(OR(O101="a",O101="as"),N85,IF(OR(O101="b",O101="bs"),N117,)))</f>
      </c>
      <c r="Q101" s="105"/>
      <c r="R101" s="20"/>
    </row>
    <row r="102" spans="1:18" s="76" customFormat="1" ht="13.5" customHeight="1">
      <c r="A102" s="70">
        <v>25</v>
      </c>
      <c r="B102" s="17">
        <v>8</v>
      </c>
      <c r="C102" s="103">
        <v>1016</v>
      </c>
      <c r="D102" s="18">
        <v>8</v>
      </c>
      <c r="E102" s="19" t="str">
        <f>UPPER(IF($D102="","",VLOOKUP($D102,'[2]男雙60'!$A$7:$V$39,2)))</f>
        <v>簡春生</v>
      </c>
      <c r="F102" s="17"/>
      <c r="G102" s="37"/>
      <c r="H102" s="17" t="str">
        <f>IF($D102="","",VLOOKUP($D102,'[2]男雙60'!$A$7:$V$39,3))</f>
        <v>高雄市</v>
      </c>
      <c r="I102" s="72"/>
      <c r="J102" s="73"/>
      <c r="K102" s="74"/>
      <c r="L102" s="73"/>
      <c r="M102" s="74"/>
      <c r="N102" s="208"/>
      <c r="O102" s="209"/>
      <c r="P102" s="88"/>
      <c r="Q102" s="40"/>
      <c r="R102" s="20"/>
    </row>
    <row r="103" spans="1:18" s="76" customFormat="1" ht="13.5" customHeight="1">
      <c r="A103" s="70"/>
      <c r="B103" s="77"/>
      <c r="C103" s="77"/>
      <c r="D103" s="77"/>
      <c r="E103" s="19" t="str">
        <f>UPPER(IF($D102="","",VLOOKUP($D102,'[2]男雙60'!$A$7:$V$39,7)))</f>
        <v>孫盛展</v>
      </c>
      <c r="F103" s="17"/>
      <c r="G103" s="37"/>
      <c r="H103" s="17" t="str">
        <f>IF($D102="","",VLOOKUP($D102,'[2]男雙60'!$A$7:$V$39,8))</f>
        <v>高雄市</v>
      </c>
      <c r="I103" s="78"/>
      <c r="J103" s="79">
        <f>IF(I103="a",E102,IF(I103="b",E104,""))</f>
      </c>
      <c r="K103" s="80"/>
      <c r="L103" s="73"/>
      <c r="M103" s="74"/>
      <c r="N103" s="73"/>
      <c r="O103" s="87"/>
      <c r="P103" s="89"/>
      <c r="Q103" s="106"/>
      <c r="R103" s="20"/>
    </row>
    <row r="104" spans="1:18" s="76" customFormat="1" ht="11.25" customHeight="1">
      <c r="A104" s="70"/>
      <c r="B104" s="77"/>
      <c r="C104" s="77"/>
      <c r="D104" s="91"/>
      <c r="E104" s="210" t="s">
        <v>204</v>
      </c>
      <c r="F104" s="210"/>
      <c r="G104" s="210"/>
      <c r="H104" s="210"/>
      <c r="I104" s="211"/>
      <c r="J104" s="82">
        <f>UPPER(IF(OR(I105="a",I105="as"),E102,IF(OR(I105="b",I105="bs"),E106,)))</f>
      </c>
      <c r="K104" s="83"/>
      <c r="L104" s="73"/>
      <c r="M104" s="74"/>
      <c r="N104" s="73"/>
      <c r="O104" s="87"/>
      <c r="P104" s="73"/>
      <c r="Q104" s="40"/>
      <c r="R104" s="20"/>
    </row>
    <row r="105" spans="1:18" s="76" customFormat="1" ht="11.25" customHeight="1">
      <c r="A105" s="70"/>
      <c r="B105" s="26"/>
      <c r="C105" s="26"/>
      <c r="D105" s="31"/>
      <c r="E105" s="208"/>
      <c r="F105" s="208"/>
      <c r="G105" s="208"/>
      <c r="H105" s="208"/>
      <c r="I105" s="209"/>
      <c r="J105" s="85">
        <f>UPPER(IF(OR(I105="a",I105="as"),E103,IF(OR(I105="b",I105="bs"),E107,)))</f>
      </c>
      <c r="K105" s="86"/>
      <c r="L105" s="33"/>
      <c r="M105" s="80"/>
      <c r="N105" s="73"/>
      <c r="O105" s="87"/>
      <c r="P105" s="73"/>
      <c r="Q105" s="40"/>
      <c r="R105" s="20"/>
    </row>
    <row r="106" spans="1:18" s="76" customFormat="1" ht="13.5" customHeight="1">
      <c r="A106" s="70">
        <v>26</v>
      </c>
      <c r="B106" s="17"/>
      <c r="C106" s="17"/>
      <c r="D106" s="18">
        <v>15</v>
      </c>
      <c r="E106" s="19" t="str">
        <f>UPPER(IF($D106="","",VLOOKUP($D106,'[2]男雙60'!$A$7:$V$39,2)))</f>
        <v>黃明熙</v>
      </c>
      <c r="F106" s="17"/>
      <c r="G106" s="37"/>
      <c r="H106" s="17" t="str">
        <f>IF($D106="","",VLOOKUP($D106,'[2]男雙60'!$A$7:$V$39,3))</f>
        <v>彰化市</v>
      </c>
      <c r="I106" s="99"/>
      <c r="J106" s="33"/>
      <c r="K106" s="87"/>
      <c r="L106" s="88"/>
      <c r="M106" s="83"/>
      <c r="N106" s="73"/>
      <c r="O106" s="87"/>
      <c r="P106" s="73"/>
      <c r="Q106" s="40"/>
      <c r="R106" s="20"/>
    </row>
    <row r="107" spans="1:18" s="76" customFormat="1" ht="13.5" customHeight="1">
      <c r="A107" s="70"/>
      <c r="B107" s="77"/>
      <c r="C107" s="77"/>
      <c r="D107" s="77"/>
      <c r="E107" s="19" t="str">
        <f>UPPER(IF($D106="","",VLOOKUP($D106,'[2]男雙60'!$A$7:$V$39,7)))</f>
        <v>蔡坤林</v>
      </c>
      <c r="F107" s="17"/>
      <c r="G107" s="37"/>
      <c r="H107" s="17" t="str">
        <f>IF($D106="","",VLOOKUP($D106,'[2]男雙60'!$A$7:$V$39,8))</f>
        <v>彰化市</v>
      </c>
      <c r="I107" s="78"/>
      <c r="J107" s="33"/>
      <c r="K107" s="87"/>
      <c r="L107" s="89"/>
      <c r="M107" s="90"/>
      <c r="N107" s="73"/>
      <c r="O107" s="87"/>
      <c r="P107" s="73"/>
      <c r="Q107" s="40"/>
      <c r="R107" s="20"/>
    </row>
    <row r="108" spans="1:18" s="76" customFormat="1" ht="13.5" customHeight="1">
      <c r="A108" s="70"/>
      <c r="B108" s="77"/>
      <c r="C108" s="77"/>
      <c r="D108" s="91"/>
      <c r="E108" s="81"/>
      <c r="F108" s="33"/>
      <c r="G108" s="32"/>
      <c r="H108" s="92"/>
      <c r="I108" s="93"/>
      <c r="J108" s="73"/>
      <c r="K108" s="101"/>
      <c r="L108" s="82">
        <f>UPPER(IF(OR(K109="a",K109="as"),J104,IF(OR(K109="b",K109="bs"),J112,)))</f>
      </c>
      <c r="M108" s="80"/>
      <c r="N108" s="73"/>
      <c r="O108" s="87"/>
      <c r="P108" s="73"/>
      <c r="Q108" s="40"/>
      <c r="R108" s="20"/>
    </row>
    <row r="109" spans="1:18" s="76" customFormat="1" ht="13.5" customHeight="1">
      <c r="A109" s="70"/>
      <c r="B109" s="26"/>
      <c r="C109" s="26"/>
      <c r="D109" s="31"/>
      <c r="E109" s="84"/>
      <c r="F109" s="73"/>
      <c r="G109" s="94"/>
      <c r="H109" s="95"/>
      <c r="I109" s="96"/>
      <c r="J109" s="208" t="s">
        <v>209</v>
      </c>
      <c r="K109" s="209"/>
      <c r="L109" s="85">
        <f>UPPER(IF(OR(K109="a",K109="as"),J105,IF(OR(K109="b",K109="bs"),J113,)))</f>
      </c>
      <c r="M109" s="86"/>
      <c r="N109" s="33"/>
      <c r="O109" s="87"/>
      <c r="P109" s="73"/>
      <c r="Q109" s="40"/>
      <c r="R109" s="20"/>
    </row>
    <row r="110" spans="1:18" s="76" customFormat="1" ht="13.5" customHeight="1">
      <c r="A110" s="70">
        <v>27</v>
      </c>
      <c r="B110" s="17"/>
      <c r="C110" s="103">
        <v>1026</v>
      </c>
      <c r="D110" s="18">
        <v>9</v>
      </c>
      <c r="E110" s="19" t="str">
        <f>UPPER(IF($D110="","",VLOOKUP($D110,'[2]男雙60'!$A$7:$V$39,2)))</f>
        <v>劉陞權</v>
      </c>
      <c r="F110" s="17"/>
      <c r="G110" s="37"/>
      <c r="H110" s="17" t="str">
        <f>IF($D110="","",VLOOKUP($D110,'[2]男雙60'!$A$7:$V$39,3))</f>
        <v>台中市</v>
      </c>
      <c r="I110" s="72"/>
      <c r="J110" s="208"/>
      <c r="K110" s="209"/>
      <c r="L110" s="73"/>
      <c r="M110" s="87"/>
      <c r="N110" s="88"/>
      <c r="O110" s="87"/>
      <c r="P110" s="73"/>
      <c r="Q110" s="40"/>
      <c r="R110" s="20"/>
    </row>
    <row r="111" spans="1:18" s="76" customFormat="1" ht="13.5" customHeight="1">
      <c r="A111" s="70"/>
      <c r="B111" s="77"/>
      <c r="C111" s="77"/>
      <c r="D111" s="77"/>
      <c r="E111" s="19" t="str">
        <f>UPPER(IF($D110="","",VLOOKUP($D110,'[2]男雙60'!$A$7:$V$39,7)))</f>
        <v>詹行愨</v>
      </c>
      <c r="F111" s="17"/>
      <c r="G111" s="37"/>
      <c r="H111" s="17" t="str">
        <f>IF($D110="","",VLOOKUP($D110,'[2]男雙60'!$A$7:$V$39,8))</f>
        <v>台中市</v>
      </c>
      <c r="I111" s="78"/>
      <c r="J111" s="79">
        <f>IF(I111="a",E110,IF(I111="b",E112,""))</f>
      </c>
      <c r="K111" s="87"/>
      <c r="L111" s="73"/>
      <c r="M111" s="87"/>
      <c r="N111" s="33"/>
      <c r="O111" s="87"/>
      <c r="P111" s="73"/>
      <c r="Q111" s="40"/>
      <c r="R111" s="20"/>
    </row>
    <row r="112" spans="1:18" s="76" customFormat="1" ht="11.25" customHeight="1">
      <c r="A112" s="70"/>
      <c r="B112" s="77"/>
      <c r="C112" s="77"/>
      <c r="D112" s="77"/>
      <c r="E112" s="210" t="s">
        <v>205</v>
      </c>
      <c r="F112" s="210"/>
      <c r="G112" s="210"/>
      <c r="H112" s="210"/>
      <c r="I112" s="211"/>
      <c r="J112" s="82">
        <f>UPPER(IF(OR(I113="a",I113="as"),E110,IF(OR(I113="b",I113="bs"),E114,)))</f>
      </c>
      <c r="K112" s="97"/>
      <c r="L112" s="73"/>
      <c r="M112" s="87"/>
      <c r="N112" s="33"/>
      <c r="O112" s="87"/>
      <c r="P112" s="73"/>
      <c r="Q112" s="40"/>
      <c r="R112" s="20"/>
    </row>
    <row r="113" spans="1:18" s="76" customFormat="1" ht="11.25" customHeight="1">
      <c r="A113" s="70"/>
      <c r="B113" s="26"/>
      <c r="C113" s="26"/>
      <c r="D113" s="26"/>
      <c r="E113" s="208"/>
      <c r="F113" s="208"/>
      <c r="G113" s="208"/>
      <c r="H113" s="208"/>
      <c r="I113" s="209"/>
      <c r="J113" s="85">
        <f>UPPER(IF(OR(I113="a",I113="as"),E111,IF(OR(I113="b",I113="bs"),E115,)))</f>
      </c>
      <c r="K113" s="98"/>
      <c r="L113" s="33"/>
      <c r="M113" s="87"/>
      <c r="N113" s="33"/>
      <c r="O113" s="87"/>
      <c r="P113" s="73"/>
      <c r="Q113" s="40"/>
      <c r="R113" s="20"/>
    </row>
    <row r="114" spans="1:18" s="76" customFormat="1" ht="13.5" customHeight="1">
      <c r="A114" s="70">
        <v>28</v>
      </c>
      <c r="B114" s="17"/>
      <c r="C114" s="17"/>
      <c r="D114" s="18">
        <v>28</v>
      </c>
      <c r="E114" s="19" t="str">
        <f>UPPER(IF($D114="","",VLOOKUP($D114,'[2]男雙60'!$A$7:$V$39,2)))</f>
        <v>劉兆平</v>
      </c>
      <c r="F114" s="17"/>
      <c r="G114" s="37"/>
      <c r="H114" s="17" t="str">
        <f>IF($D114="","",VLOOKUP($D114,'[2]男雙60'!$A$7:$V$39,3))</f>
        <v>苗栗縣</v>
      </c>
      <c r="I114" s="99"/>
      <c r="J114" s="33"/>
      <c r="K114" s="80"/>
      <c r="L114" s="88"/>
      <c r="M114" s="97"/>
      <c r="N114" s="33"/>
      <c r="O114" s="87"/>
      <c r="P114" s="73"/>
      <c r="Q114" s="40"/>
      <c r="R114" s="20"/>
    </row>
    <row r="115" spans="1:18" s="76" customFormat="1" ht="13.5" customHeight="1">
      <c r="A115" s="70"/>
      <c r="B115" s="77"/>
      <c r="C115" s="77"/>
      <c r="D115" s="77"/>
      <c r="E115" s="19" t="str">
        <f>UPPER(IF($D114="","",VLOOKUP($D114,'[2]男雙60'!$A$7:$V$39,7)))</f>
        <v>李忠華</v>
      </c>
      <c r="F115" s="17"/>
      <c r="G115" s="37"/>
      <c r="H115" s="17" t="str">
        <f>IF($D114="","",VLOOKUP($D114,'[2]男雙60'!$A$7:$V$39,8))</f>
        <v>苗栗縣</v>
      </c>
      <c r="I115" s="78"/>
      <c r="J115" s="33"/>
      <c r="K115" s="80"/>
      <c r="L115" s="89"/>
      <c r="M115" s="100"/>
      <c r="N115" s="33"/>
      <c r="O115" s="87"/>
      <c r="P115" s="73"/>
      <c r="Q115" s="40"/>
      <c r="R115" s="20"/>
    </row>
    <row r="116" spans="1:18" s="76" customFormat="1" ht="10.5" customHeight="1">
      <c r="A116" s="70"/>
      <c r="B116" s="77"/>
      <c r="C116" s="77"/>
      <c r="D116" s="77"/>
      <c r="E116" s="81"/>
      <c r="F116" s="33"/>
      <c r="G116" s="32"/>
      <c r="H116" s="92"/>
      <c r="I116" s="93"/>
      <c r="J116" s="73"/>
      <c r="K116" s="74"/>
      <c r="L116" s="33"/>
      <c r="M116" s="101"/>
      <c r="N116" s="82">
        <f>UPPER(IF(OR(M117="a",M117="as"),L108,IF(OR(M117="b",M117="bs"),L124,)))</f>
      </c>
      <c r="O116" s="87"/>
      <c r="P116" s="73"/>
      <c r="Q116" s="40"/>
      <c r="R116" s="20"/>
    </row>
    <row r="117" spans="1:18" s="76" customFormat="1" ht="10.5" customHeight="1">
      <c r="A117" s="70"/>
      <c r="B117" s="26"/>
      <c r="C117" s="26"/>
      <c r="D117" s="26"/>
      <c r="E117" s="84"/>
      <c r="F117" s="73"/>
      <c r="G117" s="94"/>
      <c r="H117" s="95"/>
      <c r="I117" s="96"/>
      <c r="J117" s="73"/>
      <c r="K117" s="74"/>
      <c r="L117" s="208" t="s">
        <v>311</v>
      </c>
      <c r="M117" s="209"/>
      <c r="N117" s="85">
        <f>UPPER(IF(OR(M117="a",M117="as"),L109,IF(OR(M117="b",M117="bs"),L125,)))</f>
      </c>
      <c r="O117" s="98"/>
      <c r="P117" s="33"/>
      <c r="Q117" s="40"/>
      <c r="R117" s="20"/>
    </row>
    <row r="118" spans="1:18" s="76" customFormat="1" ht="13.5" customHeight="1">
      <c r="A118" s="70">
        <v>29</v>
      </c>
      <c r="B118" s="17"/>
      <c r="C118" s="17"/>
      <c r="D118" s="18">
        <v>13</v>
      </c>
      <c r="E118" s="19" t="str">
        <f>UPPER(IF($D118="","",VLOOKUP($D118,'[2]男雙60'!$A$7:$V$39,2)))</f>
        <v>黃禎宏</v>
      </c>
      <c r="F118" s="17"/>
      <c r="G118" s="37"/>
      <c r="H118" s="17" t="str">
        <f>IF($D118="","",VLOOKUP($D118,'[2]男雙60'!$A$7:$V$39,3))</f>
        <v>新竹市</v>
      </c>
      <c r="I118" s="72"/>
      <c r="J118" s="73"/>
      <c r="K118" s="74"/>
      <c r="L118" s="208"/>
      <c r="M118" s="209"/>
      <c r="N118" s="73"/>
      <c r="O118" s="102"/>
      <c r="P118" s="73"/>
      <c r="Q118" s="21"/>
      <c r="R118" s="20"/>
    </row>
    <row r="119" spans="1:18" s="76" customFormat="1" ht="13.5" customHeight="1">
      <c r="A119" s="70"/>
      <c r="B119" s="77"/>
      <c r="C119" s="77"/>
      <c r="D119" s="77"/>
      <c r="E119" s="19" t="str">
        <f>UPPER(IF($D118="","",VLOOKUP($D118,'[2]男雙60'!$A$7:$V$39,7)))</f>
        <v>林玹鋒</v>
      </c>
      <c r="F119" s="17"/>
      <c r="G119" s="37"/>
      <c r="H119" s="17" t="str">
        <f>IF($D118="","",VLOOKUP($D118,'[2]男雙60'!$A$7:$V$39,8))</f>
        <v>新竹市</v>
      </c>
      <c r="I119" s="78"/>
      <c r="J119" s="79">
        <f>IF(I119="a",E118,IF(I119="b",E120,""))</f>
      </c>
      <c r="K119" s="80"/>
      <c r="L119" s="73"/>
      <c r="M119" s="87"/>
      <c r="N119" s="73"/>
      <c r="O119" s="80"/>
      <c r="P119" s="73"/>
      <c r="Q119" s="21"/>
      <c r="R119" s="20"/>
    </row>
    <row r="120" spans="1:18" s="76" customFormat="1" ht="11.25" customHeight="1">
      <c r="A120" s="70"/>
      <c r="B120" s="77"/>
      <c r="C120" s="77"/>
      <c r="D120" s="91"/>
      <c r="E120" s="210" t="s">
        <v>206</v>
      </c>
      <c r="F120" s="210"/>
      <c r="G120" s="210"/>
      <c r="H120" s="210"/>
      <c r="I120" s="211"/>
      <c r="J120" s="82">
        <f>UPPER(IF(OR(I121="a",I121="as"),E118,IF(OR(I121="b",I121="bs"),E122,)))</f>
      </c>
      <c r="K120" s="83"/>
      <c r="L120" s="73"/>
      <c r="M120" s="87"/>
      <c r="N120" s="73"/>
      <c r="O120" s="80"/>
      <c r="P120" s="73"/>
      <c r="Q120" s="21"/>
      <c r="R120" s="20"/>
    </row>
    <row r="121" spans="1:18" s="76" customFormat="1" ht="11.25" customHeight="1">
      <c r="A121" s="70"/>
      <c r="B121" s="26"/>
      <c r="C121" s="26"/>
      <c r="D121" s="31"/>
      <c r="E121" s="208"/>
      <c r="F121" s="208"/>
      <c r="G121" s="208"/>
      <c r="H121" s="208"/>
      <c r="I121" s="209"/>
      <c r="J121" s="85">
        <f>UPPER(IF(OR(I121="a",I121="as"),E119,IF(OR(I121="b",I121="bs"),E123,)))</f>
      </c>
      <c r="K121" s="86"/>
      <c r="L121" s="33"/>
      <c r="M121" s="87"/>
      <c r="N121" s="73"/>
      <c r="O121" s="80"/>
      <c r="P121" s="73"/>
      <c r="Q121" s="21"/>
      <c r="R121" s="20"/>
    </row>
    <row r="122" spans="1:18" s="76" customFormat="1" ht="13.5" customHeight="1">
      <c r="A122" s="70">
        <v>30</v>
      </c>
      <c r="B122" s="17"/>
      <c r="C122" s="17"/>
      <c r="D122" s="18">
        <v>24</v>
      </c>
      <c r="E122" s="19" t="str">
        <f>UPPER(IF($D122="","",VLOOKUP($D122,'[2]男雙60'!$A$7:$V$39,2)))</f>
        <v>陳虎明</v>
      </c>
      <c r="F122" s="17"/>
      <c r="G122" s="37"/>
      <c r="H122" s="17" t="str">
        <f>IF($D122="","",VLOOKUP($D122,'[2]男雙60'!$A$7:$V$39,3))</f>
        <v>台中市</v>
      </c>
      <c r="I122" s="99"/>
      <c r="J122" s="33"/>
      <c r="K122" s="87"/>
      <c r="L122" s="88"/>
      <c r="M122" s="97"/>
      <c r="N122" s="73"/>
      <c r="O122" s="80"/>
      <c r="P122" s="73"/>
      <c r="Q122" s="21"/>
      <c r="R122" s="20"/>
    </row>
    <row r="123" spans="1:18" s="76" customFormat="1" ht="13.5" customHeight="1">
      <c r="A123" s="70"/>
      <c r="B123" s="77"/>
      <c r="C123" s="77"/>
      <c r="D123" s="77"/>
      <c r="E123" s="19" t="str">
        <f>UPPER(IF($D122="","",VLOOKUP($D122,'[2]男雙60'!$A$7:$V$39,7)))</f>
        <v>洪進祿</v>
      </c>
      <c r="F123" s="17"/>
      <c r="G123" s="37"/>
      <c r="H123" s="17" t="str">
        <f>IF($D122="","",VLOOKUP($D122,'[2]男雙60'!$A$7:$V$39,8))</f>
        <v>台中市</v>
      </c>
      <c r="I123" s="78"/>
      <c r="J123" s="33"/>
      <c r="K123" s="87"/>
      <c r="L123" s="89"/>
      <c r="M123" s="100"/>
      <c r="N123" s="73"/>
      <c r="O123" s="80"/>
      <c r="P123" s="73"/>
      <c r="Q123" s="21"/>
      <c r="R123" s="20"/>
    </row>
    <row r="124" spans="1:18" s="76" customFormat="1" ht="10.5" customHeight="1">
      <c r="A124" s="70"/>
      <c r="B124" s="77"/>
      <c r="C124" s="77"/>
      <c r="D124" s="91"/>
      <c r="E124" s="81"/>
      <c r="F124" s="33"/>
      <c r="G124" s="32"/>
      <c r="H124" s="92"/>
      <c r="I124" s="93"/>
      <c r="J124" s="73"/>
      <c r="K124" s="101"/>
      <c r="L124" s="82">
        <f>UPPER(IF(OR(K125="a",K125="as"),J120,IF(OR(K125="b",K125="bs"),J128,)))</f>
      </c>
      <c r="M124" s="87"/>
      <c r="N124" s="73"/>
      <c r="O124" s="80"/>
      <c r="P124" s="73"/>
      <c r="Q124" s="21"/>
      <c r="R124" s="20"/>
    </row>
    <row r="125" spans="1:18" s="76" customFormat="1" ht="10.5" customHeight="1">
      <c r="A125" s="70"/>
      <c r="B125" s="26"/>
      <c r="C125" s="26"/>
      <c r="D125" s="31"/>
      <c r="E125" s="84"/>
      <c r="F125" s="73"/>
      <c r="G125" s="94"/>
      <c r="H125" s="95"/>
      <c r="I125" s="96"/>
      <c r="J125" s="208" t="s">
        <v>210</v>
      </c>
      <c r="K125" s="209"/>
      <c r="L125" s="85">
        <f>UPPER(IF(OR(K125="a",K125="as"),J121,IF(OR(K125="b",K125="bs"),J129,)))</f>
      </c>
      <c r="M125" s="98"/>
      <c r="N125" s="33"/>
      <c r="O125" s="80"/>
      <c r="P125" s="73"/>
      <c r="Q125" s="21"/>
      <c r="R125" s="20"/>
    </row>
    <row r="126" spans="1:18" s="76" customFormat="1" ht="13.5" customHeight="1">
      <c r="A126" s="70">
        <v>31</v>
      </c>
      <c r="B126" s="17">
        <f>IF($D126="","",VLOOKUP($D126,'[2]男雙60'!$A$7:$V$39,20))</f>
      </c>
      <c r="C126" s="17">
        <f>IF($D126="","",VLOOKUP($D126,'[2]男雙60'!$A$7:$V$39,21))</f>
      </c>
      <c r="D126" s="18"/>
      <c r="E126" s="19" t="s">
        <v>38</v>
      </c>
      <c r="F126" s="17">
        <f>IF($D126="","",VLOOKUP($D126,'[2]男雙60'!$A$7:$V$39,3))</f>
      </c>
      <c r="G126" s="37"/>
      <c r="H126" s="71">
        <f>IF($D126="","",VLOOKUP($D126,'[2]男雙60'!$A$7:$V$39,4))</f>
      </c>
      <c r="I126" s="72"/>
      <c r="J126" s="208"/>
      <c r="K126" s="209"/>
      <c r="L126" s="73"/>
      <c r="M126" s="102"/>
      <c r="N126" s="112"/>
      <c r="O126" s="108"/>
      <c r="P126" s="113"/>
      <c r="Q126" s="110"/>
      <c r="R126" s="111"/>
    </row>
    <row r="127" spans="1:18" s="76" customFormat="1" ht="13.5" customHeight="1">
      <c r="A127" s="70"/>
      <c r="B127" s="77"/>
      <c r="C127" s="77"/>
      <c r="D127" s="77"/>
      <c r="E127" s="19" t="s">
        <v>38</v>
      </c>
      <c r="F127" s="17">
        <f>IF($D126="","",VLOOKUP($D126,'[2]男雙60'!$A$7:$V$39,8))</f>
      </c>
      <c r="G127" s="37"/>
      <c r="H127" s="71">
        <f>IF($D126="","",VLOOKUP($D126,'[2]男雙60'!$A$7:$V$39,9))</f>
      </c>
      <c r="I127" s="78"/>
      <c r="J127" s="79">
        <f>IF(I127="a",E126,IF(I127="b",E128,""))</f>
      </c>
      <c r="K127" s="87"/>
      <c r="L127" s="73"/>
      <c r="M127" s="80"/>
      <c r="N127" s="219" t="s">
        <v>39</v>
      </c>
      <c r="O127" s="219"/>
      <c r="P127" s="109"/>
      <c r="Q127" s="110"/>
      <c r="R127" s="111"/>
    </row>
    <row r="128" spans="1:18" s="76" customFormat="1" ht="11.25" customHeight="1">
      <c r="A128" s="70"/>
      <c r="B128" s="77"/>
      <c r="C128" s="77"/>
      <c r="D128" s="77"/>
      <c r="E128" s="81"/>
      <c r="F128" s="27"/>
      <c r="G128" s="27"/>
      <c r="H128" s="27"/>
      <c r="I128" s="28"/>
      <c r="J128" s="82">
        <f>UPPER(IF(OR(I129="a",I129="as"),E126,IF(OR(I129="b",I129="bs"),E130,)))</f>
      </c>
      <c r="K128" s="97"/>
      <c r="L128" s="73"/>
      <c r="M128" s="80"/>
      <c r="N128" s="218"/>
      <c r="O128" s="218"/>
      <c r="P128" s="109"/>
      <c r="Q128" s="110"/>
      <c r="R128" s="111"/>
    </row>
    <row r="129" spans="1:18" s="76" customFormat="1" ht="11.25" customHeight="1">
      <c r="A129" s="70"/>
      <c r="B129" s="26"/>
      <c r="C129" s="26"/>
      <c r="D129" s="26"/>
      <c r="E129" s="84"/>
      <c r="F129" s="32"/>
      <c r="G129" s="32"/>
      <c r="H129" s="32"/>
      <c r="I129" s="34"/>
      <c r="J129" s="85">
        <f>UPPER(IF(OR(I129="a",I129="as"),E127,IF(OR(I129="b",I129="bs"),E131,)))</f>
      </c>
      <c r="K129" s="98"/>
      <c r="L129" s="33"/>
      <c r="M129" s="80"/>
      <c r="N129" s="107"/>
      <c r="O129" s="121"/>
      <c r="P129" s="215" t="s">
        <v>40</v>
      </c>
      <c r="Q129" s="216"/>
      <c r="R129" s="111"/>
    </row>
    <row r="130" spans="1:18" s="76" customFormat="1" ht="13.5" customHeight="1">
      <c r="A130" s="70">
        <v>32</v>
      </c>
      <c r="B130" s="17">
        <v>2</v>
      </c>
      <c r="C130" s="17">
        <v>24</v>
      </c>
      <c r="D130" s="18">
        <v>2</v>
      </c>
      <c r="E130" s="19" t="str">
        <f>UPPER(IF($D130="","",VLOOKUP($D130,'[2]男雙60'!$A$7:$V$39,2)))</f>
        <v>曹超玲</v>
      </c>
      <c r="F130" s="37"/>
      <c r="G130" s="37"/>
      <c r="H130" s="17" t="s">
        <v>50</v>
      </c>
      <c r="I130" s="38"/>
      <c r="J130" s="33"/>
      <c r="K130" s="80"/>
      <c r="L130" s="88"/>
      <c r="M130" s="83"/>
      <c r="N130" s="219" t="s">
        <v>270</v>
      </c>
      <c r="O130" s="220"/>
      <c r="P130" s="217"/>
      <c r="Q130" s="218"/>
      <c r="R130" s="111"/>
    </row>
    <row r="131" spans="1:18" s="76" customFormat="1" ht="13.5" customHeight="1">
      <c r="A131" s="70"/>
      <c r="B131" s="77"/>
      <c r="C131" s="77"/>
      <c r="D131" s="77"/>
      <c r="E131" s="19" t="str">
        <f>UPPER(IF($D130="","",VLOOKUP($D130,'[2]男雙60'!$A$7:$V$39,7)))</f>
        <v>葉錦德</v>
      </c>
      <c r="F131" s="17"/>
      <c r="G131" s="37"/>
      <c r="H131" s="17" t="str">
        <f>IF($D130="","",VLOOKUP($D130,'[2]男雙60'!$A$7:$V$39,8))</f>
        <v>高雄市</v>
      </c>
      <c r="I131" s="78"/>
      <c r="J131" s="33"/>
      <c r="K131" s="80"/>
      <c r="L131" s="89"/>
      <c r="M131" s="90"/>
      <c r="N131" s="219"/>
      <c r="O131" s="220"/>
      <c r="P131" s="109"/>
      <c r="Q131" s="110"/>
      <c r="R131" s="111"/>
    </row>
    <row r="132" spans="1:18" s="1" customFormat="1" ht="9" customHeight="1">
      <c r="A132" s="122"/>
      <c r="B132" s="123"/>
      <c r="C132" s="123"/>
      <c r="D132" s="124"/>
      <c r="E132" s="125"/>
      <c r="F132" s="125"/>
      <c r="G132" s="126"/>
      <c r="H132" s="127"/>
      <c r="I132" s="128"/>
      <c r="J132" s="22"/>
      <c r="K132" s="23"/>
      <c r="L132" s="129"/>
      <c r="M132" s="130"/>
      <c r="N132" s="131"/>
      <c r="O132" s="132"/>
      <c r="P132" s="133"/>
      <c r="Q132" s="134"/>
      <c r="R132" s="135"/>
    </row>
    <row r="133" spans="1:18" s="1" customFormat="1" ht="6" customHeight="1">
      <c r="A133" s="122"/>
      <c r="B133" s="146"/>
      <c r="C133" s="146"/>
      <c r="D133" s="147"/>
      <c r="E133" s="43"/>
      <c r="F133" s="43"/>
      <c r="G133" s="148"/>
      <c r="H133" s="149"/>
      <c r="I133" s="150"/>
      <c r="J133" s="22"/>
      <c r="K133" s="23"/>
      <c r="L133" s="46"/>
      <c r="M133" s="47"/>
      <c r="N133" s="151"/>
      <c r="O133" s="152"/>
      <c r="P133" s="153"/>
      <c r="Q133" s="154"/>
      <c r="R133" s="135"/>
    </row>
    <row r="134" spans="14:18" ht="14.25">
      <c r="N134" s="155"/>
      <c r="O134" s="156"/>
      <c r="P134" s="155"/>
      <c r="Q134" s="157"/>
      <c r="R134" s="145"/>
    </row>
  </sheetData>
  <sheetProtection/>
  <mergeCells count="34">
    <mergeCell ref="A1:P1"/>
    <mergeCell ref="P2:Q2"/>
    <mergeCell ref="P3:Q3"/>
    <mergeCell ref="J12:K14"/>
    <mergeCell ref="L21:M22"/>
    <mergeCell ref="J28:K30"/>
    <mergeCell ref="E24:I25"/>
    <mergeCell ref="E16:I17"/>
    <mergeCell ref="L117:M118"/>
    <mergeCell ref="J125:K126"/>
    <mergeCell ref="N127:O128"/>
    <mergeCell ref="N37:O38"/>
    <mergeCell ref="J44:K46"/>
    <mergeCell ref="L53:M54"/>
    <mergeCell ref="J60:K62"/>
    <mergeCell ref="J77:K78"/>
    <mergeCell ref="L85:M86"/>
    <mergeCell ref="E56:I57"/>
    <mergeCell ref="E48:I49"/>
    <mergeCell ref="E40:I41"/>
    <mergeCell ref="E32:I33"/>
    <mergeCell ref="E64:I65"/>
    <mergeCell ref="P129:Q130"/>
    <mergeCell ref="N130:O131"/>
    <mergeCell ref="J93:K94"/>
    <mergeCell ref="N101:O102"/>
    <mergeCell ref="J109:K110"/>
    <mergeCell ref="E72:I73"/>
    <mergeCell ref="E120:I121"/>
    <mergeCell ref="E112:I113"/>
    <mergeCell ref="E104:I105"/>
    <mergeCell ref="E96:I97"/>
    <mergeCell ref="E88:I89"/>
    <mergeCell ref="E80:I81"/>
  </mergeCells>
  <conditionalFormatting sqref="B70 B74 B78 B82 B86 B90 B94 B98 B102 B106 B110 B114 B118 B122 B126 B130 B6 B10 B14 B18 B22 B26 B30 B34 B38 B42 B46 B50 B54 B58 B62 B66">
    <cfRule type="cellIs" priority="26" dxfId="348" operator="equal" stopIfTrue="1">
      <formula>"DA"</formula>
    </cfRule>
  </conditionalFormatting>
  <conditionalFormatting sqref="L12 L28 L44 L60 N20 N52 P36 J8 J16 J24 J32 J40 J48 J56 J64 L76 L92 L108 L124 N84 N116 P100 J72 J80 J88 J96 J104 J112 J120 J128 N63 P65">
    <cfRule type="expression" priority="24" dxfId="349" stopIfTrue="1">
      <formula>I9="as"</formula>
    </cfRule>
    <cfRule type="expression" priority="25" dxfId="349" stopIfTrue="1">
      <formula>I9="bs"</formula>
    </cfRule>
  </conditionalFormatting>
  <conditionalFormatting sqref="L13 L29 L45 L61 N21 N53 P37 J9 J17 J25 J33 J41 J49 J57 J65 L77 L93 L109 L125 N85 N117 P101 J73 J81 J89 J97 J105 J113 J121 J129 N64 P66">
    <cfRule type="expression" priority="22" dxfId="349" stopIfTrue="1">
      <formula>I9="as"</formula>
    </cfRule>
    <cfRule type="expression" priority="23" dxfId="349" stopIfTrue="1">
      <formula>I9="bs"</formula>
    </cfRule>
  </conditionalFormatting>
  <conditionalFormatting sqref="O66">
    <cfRule type="expression" priority="21" dxfId="355" stopIfTrue="1">
      <formula>#REF!="CU"</formula>
    </cfRule>
  </conditionalFormatting>
  <conditionalFormatting sqref="E70 E74 E78 E82 E86 E90 E94 E98 E102 E106 E110 E114 E118 E122 E130 E6 E10 E14 E18 E22 E26 E30 E34 E38 E42 E46 E50 E54 E58 E66 E126 E62">
    <cfRule type="cellIs" priority="20" dxfId="350" operator="equal" stopIfTrue="1">
      <formula>"Bye"</formula>
    </cfRule>
  </conditionalFormatting>
  <conditionalFormatting sqref="D70 D74 D78 D82 D86 D90 D94 D98 D102 D106 D110 D114 D118 D122 D126 D130 D6 D10 D14 D18 D22 D26 D30 D34 D38 D42 D46 D50 D54 D58 D66 D62">
    <cfRule type="cellIs" priority="19" dxfId="351" operator="lessThan" stopIfTrue="1">
      <formula>9</formula>
    </cfRule>
  </conditionalFormatting>
  <conditionalFormatting sqref="L117 J77 N66 L53 L21 N37 J93 J109 J125 L85 N101">
    <cfRule type="expression" priority="16" dxfId="352" stopIfTrue="1">
      <formula>AND(#REF!="CU",J21="Umpire")</formula>
    </cfRule>
    <cfRule type="expression" priority="17" dxfId="353" stopIfTrue="1">
      <formula>AND(#REF!="CU",J21&lt;&gt;"Umpire",K21&lt;&gt;"")</formula>
    </cfRule>
    <cfRule type="expression" priority="18" dxfId="354" stopIfTrue="1">
      <formula>AND(#REF!="CU",J21&lt;&gt;"Umpire")</formula>
    </cfRule>
  </conditionalFormatting>
  <conditionalFormatting sqref="N67">
    <cfRule type="expression" priority="14" dxfId="349" stopIfTrue="1">
      <formula>#REF!="as"</formula>
    </cfRule>
    <cfRule type="expression" priority="15" dxfId="349" stopIfTrue="1">
      <formula>#REF!="bs"</formula>
    </cfRule>
  </conditionalFormatting>
  <conditionalFormatting sqref="B70 B74 B78 B82 B86 B90 B94 B98 B102 B106 B110 B114 B118 B122 B126 B130 B6 B10 B14 B18 B22 B26 B30 B34 B38 B42 B46 B50 B54 B58 B62 B66">
    <cfRule type="cellIs" priority="13" dxfId="348" operator="equal" stopIfTrue="1">
      <formula>"DA"</formula>
    </cfRule>
  </conditionalFormatting>
  <conditionalFormatting sqref="L12 L28 L44 L60 N20 N52 P36 J8 J16 J24 J32 J40 J48 J56 J64 L76 L92 L108 L124 N84 N116 P100 J72 J80 J88 J96 J104 J112 J120 J128 N63 P65">
    <cfRule type="expression" priority="11" dxfId="349" stopIfTrue="1">
      <formula>I9="as"</formula>
    </cfRule>
    <cfRule type="expression" priority="12" dxfId="349" stopIfTrue="1">
      <formula>I9="bs"</formula>
    </cfRule>
  </conditionalFormatting>
  <conditionalFormatting sqref="L13 L29 L45 L61 N21 N53 P37 J9 J17 J25 J33 J41 J49 J57 J65 L77 L93 L109 L125 N85 N117 P101 J73 J81 J89 J97 J105 J113 J121 J129 N64 P66">
    <cfRule type="expression" priority="9" dxfId="349" stopIfTrue="1">
      <formula>I9="as"</formula>
    </cfRule>
    <cfRule type="expression" priority="10" dxfId="349" stopIfTrue="1">
      <formula>I9="bs"</formula>
    </cfRule>
  </conditionalFormatting>
  <conditionalFormatting sqref="O66">
    <cfRule type="expression" priority="8" dxfId="355" stopIfTrue="1">
      <formula>#REF!="CU"</formula>
    </cfRule>
  </conditionalFormatting>
  <conditionalFormatting sqref="E70 E74 E78 E82 E86 E90 E94 E98 E102 E106 E110 E114 E118 E122 E130 E6 E10 E14 E18 E22 E26 E30 E34 E38 E42 E46 E50 E54 E58 E66 E126 E62">
    <cfRule type="cellIs" priority="7" dxfId="350" operator="equal" stopIfTrue="1">
      <formula>"Bye"</formula>
    </cfRule>
  </conditionalFormatting>
  <conditionalFormatting sqref="D70 D74 D78 D82 D86 D90 D94 D98 D102 D106 D110 D114 D118 D122 D126 D130 D6 D10 D14 D18 D22 D26 D30 D34 D38 D42 D46 D50 D54 D58 D66 D62">
    <cfRule type="cellIs" priority="6" dxfId="351" operator="lessThan" stopIfTrue="1">
      <formula>9</formula>
    </cfRule>
  </conditionalFormatting>
  <conditionalFormatting sqref="L117 J77 N66 L53 L21 N37 J93 J109 J125 L85 N101">
    <cfRule type="expression" priority="3" dxfId="352" stopIfTrue="1">
      <formula>AND(#REF!="CU",J21="Umpire")</formula>
    </cfRule>
    <cfRule type="expression" priority="4" dxfId="353" stopIfTrue="1">
      <formula>AND(#REF!="CU",J21&lt;&gt;"Umpire",K21&lt;&gt;"")</formula>
    </cfRule>
    <cfRule type="expression" priority="5" dxfId="354" stopIfTrue="1">
      <formula>AND(#REF!="CU",J21&lt;&gt;"Umpire")</formula>
    </cfRule>
  </conditionalFormatting>
  <conditionalFormatting sqref="N67">
    <cfRule type="expression" priority="1" dxfId="349" stopIfTrue="1">
      <formula>#REF!="as"</formula>
    </cfRule>
    <cfRule type="expression" priority="2" dxfId="349" stopIfTrue="1">
      <formula>#REF!="bs"</formula>
    </cfRule>
  </conditionalFormatting>
  <dataValidations count="1">
    <dataValidation type="list" allowBlank="1" showInputMessage="1" sqref="J28 J12 N66 N37 J77 J109 J93 L117 L85 J60 J125 F128 L21 F8 L53 J44 N101">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T82"/>
  <sheetViews>
    <sheetView showGridLines="0" zoomScale="120" zoomScaleNormal="120" zoomScalePageLayoutView="0" workbookViewId="0" topLeftCell="A1">
      <selection activeCell="P62" sqref="P62"/>
    </sheetView>
  </sheetViews>
  <sheetFormatPr defaultColWidth="9.00390625" defaultRowHeight="15.75"/>
  <cols>
    <col min="1" max="1" width="2.875" style="48" customWidth="1"/>
    <col min="2" max="3" width="2.75390625" style="48" customWidth="1"/>
    <col min="4" max="4" width="0.2421875" style="48" customWidth="1"/>
    <col min="5" max="5" width="9.75390625" style="48" customWidth="1"/>
    <col min="6" max="6" width="8.875" style="173" customWidth="1"/>
    <col min="7" max="7" width="2.625" style="48" customWidth="1"/>
    <col min="8" max="8" width="5.125" style="136" customWidth="1"/>
    <col min="9" max="9" width="0.5" style="50" customWidth="1"/>
    <col min="10" max="10" width="7.00390625" style="137" customWidth="1"/>
    <col min="11" max="11" width="7.00390625" style="138" customWidth="1"/>
    <col min="12" max="12" width="7.00390625" style="137" customWidth="1"/>
    <col min="13" max="13" width="7.00390625" style="139" customWidth="1"/>
    <col min="14" max="14" width="7.00390625" style="137" customWidth="1"/>
    <col min="15" max="15" width="7.00390625" style="138" customWidth="1"/>
    <col min="16" max="16" width="6.25390625" style="137" customWidth="1"/>
    <col min="17" max="17" width="6.25390625" style="139" customWidth="1"/>
    <col min="18" max="18" width="9.00390625" style="48" customWidth="1"/>
    <col min="19" max="19" width="7.625" style="48" customWidth="1"/>
    <col min="20" max="20" width="7.75390625" style="48" hidden="1" customWidth="1"/>
    <col min="21" max="21" width="5.00390625" style="48" customWidth="1"/>
    <col min="22" max="16384" width="9.00390625" style="48" customWidth="1"/>
  </cols>
  <sheetData>
    <row r="1" spans="1:16" s="1" customFormat="1" ht="16.5" customHeight="1">
      <c r="A1" s="212" t="s">
        <v>26</v>
      </c>
      <c r="B1" s="212"/>
      <c r="C1" s="225"/>
      <c r="D1" s="225"/>
      <c r="E1" s="225"/>
      <c r="F1" s="225"/>
      <c r="G1" s="225"/>
      <c r="H1" s="225"/>
      <c r="I1" s="225"/>
      <c r="J1" s="225"/>
      <c r="K1" s="225"/>
      <c r="L1" s="225"/>
      <c r="M1" s="225"/>
      <c r="N1" s="225"/>
      <c r="O1" s="225"/>
      <c r="P1" s="225"/>
    </row>
    <row r="2" spans="1:17" s="6" customFormat="1" ht="9" customHeight="1">
      <c r="A2" s="2" t="s">
        <v>0</v>
      </c>
      <c r="B2" s="2"/>
      <c r="C2" s="2"/>
      <c r="D2" s="2"/>
      <c r="E2" s="3"/>
      <c r="F2" s="158" t="s">
        <v>1</v>
      </c>
      <c r="G2" s="2"/>
      <c r="H2" s="52"/>
      <c r="I2" s="2"/>
      <c r="J2" s="4"/>
      <c r="K2" s="2"/>
      <c r="L2" s="4"/>
      <c r="M2" s="2"/>
      <c r="N2" s="5"/>
      <c r="O2" s="3"/>
      <c r="P2" s="213" t="s">
        <v>2</v>
      </c>
      <c r="Q2" s="213"/>
    </row>
    <row r="3" spans="1:17" s="12" customFormat="1" ht="11.25" customHeight="1" thickBot="1">
      <c r="A3" s="7" t="s">
        <v>3</v>
      </c>
      <c r="B3" s="7"/>
      <c r="C3" s="7"/>
      <c r="D3" s="7"/>
      <c r="E3" s="8"/>
      <c r="F3" s="159" t="s">
        <v>4</v>
      </c>
      <c r="G3" s="8"/>
      <c r="H3" s="53"/>
      <c r="I3" s="9"/>
      <c r="J3" s="10"/>
      <c r="K3" s="11"/>
      <c r="L3" s="10"/>
      <c r="M3" s="8"/>
      <c r="N3" s="10"/>
      <c r="O3" s="8"/>
      <c r="P3" s="214" t="s">
        <v>5</v>
      </c>
      <c r="Q3" s="214"/>
    </row>
    <row r="4" spans="1:17" s="15" customFormat="1" ht="9.75">
      <c r="A4" s="54"/>
      <c r="B4" s="55" t="s">
        <v>6</v>
      </c>
      <c r="C4" s="56" t="s">
        <v>7</v>
      </c>
      <c r="D4" s="55"/>
      <c r="E4" s="57" t="s">
        <v>8</v>
      </c>
      <c r="F4" s="54"/>
      <c r="G4" s="58"/>
      <c r="H4" s="14" t="s">
        <v>9</v>
      </c>
      <c r="I4" s="59"/>
      <c r="J4" s="56" t="s">
        <v>10</v>
      </c>
      <c r="K4" s="60"/>
      <c r="L4" s="56" t="s">
        <v>12</v>
      </c>
      <c r="M4" s="60"/>
      <c r="N4" s="56" t="s">
        <v>13</v>
      </c>
      <c r="O4" s="60"/>
      <c r="P4" s="56" t="s">
        <v>16</v>
      </c>
      <c r="Q4" s="61"/>
    </row>
    <row r="5" spans="1:17" s="15" customFormat="1" ht="3.75" customHeight="1" thickBot="1">
      <c r="A5" s="62"/>
      <c r="B5" s="63"/>
      <c r="C5" s="16"/>
      <c r="D5" s="63"/>
      <c r="E5" s="64"/>
      <c r="F5" s="160"/>
      <c r="G5" s="65"/>
      <c r="H5" s="66"/>
      <c r="I5" s="67"/>
      <c r="J5" s="16"/>
      <c r="K5" s="68"/>
      <c r="L5" s="16"/>
      <c r="M5" s="68"/>
      <c r="N5" s="16"/>
      <c r="O5" s="68"/>
      <c r="P5" s="16"/>
      <c r="Q5" s="69"/>
    </row>
    <row r="6" spans="1:20" s="76" customFormat="1" ht="14.25" customHeight="1">
      <c r="A6" s="70">
        <v>1</v>
      </c>
      <c r="B6" s="17">
        <v>1</v>
      </c>
      <c r="C6" s="17">
        <v>8</v>
      </c>
      <c r="D6" s="18">
        <v>1</v>
      </c>
      <c r="E6" s="19" t="str">
        <f>UPPER(IF($D6="","",VLOOKUP($D6,'[3]男雙65'!$A$7:$V$23,2)))</f>
        <v>劉雲忠</v>
      </c>
      <c r="F6" s="161"/>
      <c r="G6" s="37"/>
      <c r="H6" s="161" t="str">
        <f>IF($D6="","",VLOOKUP($D6,'[3]男雙65'!$A$7:$V$23,3))</f>
        <v>高雄市</v>
      </c>
      <c r="I6" s="72"/>
      <c r="J6" s="73"/>
      <c r="K6" s="74"/>
      <c r="L6" s="73"/>
      <c r="M6" s="20" t="s">
        <v>27</v>
      </c>
      <c r="N6" s="73"/>
      <c r="O6" s="74"/>
      <c r="P6" s="73"/>
      <c r="Q6" s="21"/>
      <c r="R6" s="20"/>
      <c r="T6" s="25" t="e">
        <f>#REF!</f>
        <v>#REF!</v>
      </c>
    </row>
    <row r="7" spans="1:20" s="76" customFormat="1" ht="14.25" customHeight="1">
      <c r="A7" s="70"/>
      <c r="B7" s="77"/>
      <c r="C7" s="77"/>
      <c r="D7" s="77"/>
      <c r="E7" s="19" t="str">
        <f>UPPER(IF($D6="","",VLOOKUP($D6,'[3]男雙65'!$A$7:$V$23,7)))</f>
        <v>倪滿銘</v>
      </c>
      <c r="F7" s="161"/>
      <c r="G7" s="37"/>
      <c r="H7" s="161" t="str">
        <f>IF($D6="","",VLOOKUP($D6,'[3]男雙65'!$A$7:$V$23,8))</f>
        <v>高雄市</v>
      </c>
      <c r="I7" s="78"/>
      <c r="J7" s="79">
        <f>IF(I7="a",E6,IF(I7="b",#REF!,""))</f>
      </c>
      <c r="K7" s="80"/>
      <c r="L7" s="73"/>
      <c r="M7" s="20" t="s">
        <v>14</v>
      </c>
      <c r="N7" s="73"/>
      <c r="O7" s="74"/>
      <c r="P7" s="73"/>
      <c r="Q7" s="21"/>
      <c r="R7" s="20"/>
      <c r="T7" s="29" t="e">
        <f>#REF!</f>
        <v>#REF!</v>
      </c>
    </row>
    <row r="8" spans="1:20" s="76" customFormat="1" ht="6" customHeight="1">
      <c r="A8" s="70"/>
      <c r="B8" s="77"/>
      <c r="C8" s="77"/>
      <c r="D8" s="77"/>
      <c r="E8" s="210" t="s">
        <v>211</v>
      </c>
      <c r="F8" s="210"/>
      <c r="G8" s="210"/>
      <c r="H8" s="210"/>
      <c r="I8" s="28"/>
      <c r="J8" s="82">
        <f>UPPER(IF(OR(I9="a",I9="as"),E6,IF(OR(I9="b",I9="bs"),E10,)))</f>
      </c>
      <c r="K8" s="83"/>
      <c r="L8" s="73"/>
      <c r="M8" s="74"/>
      <c r="N8" s="73"/>
      <c r="O8" s="74"/>
      <c r="P8" s="73"/>
      <c r="Q8" s="21"/>
      <c r="R8" s="20"/>
      <c r="T8" s="29" t="e">
        <f>#REF!</f>
        <v>#REF!</v>
      </c>
    </row>
    <row r="9" spans="1:20" s="76" customFormat="1" ht="6" customHeight="1">
      <c r="A9" s="70"/>
      <c r="B9" s="26"/>
      <c r="C9" s="26"/>
      <c r="D9" s="26"/>
      <c r="E9" s="208"/>
      <c r="F9" s="208"/>
      <c r="G9" s="208"/>
      <c r="H9" s="208"/>
      <c r="I9" s="34"/>
      <c r="J9" s="85">
        <f>UPPER(IF(OR(I9="a",I9="as"),E7,IF(OR(I9="b",I9="bs"),E11,)))</f>
      </c>
      <c r="K9" s="86"/>
      <c r="L9" s="33"/>
      <c r="M9" s="80"/>
      <c r="N9" s="73"/>
      <c r="O9" s="74"/>
      <c r="P9" s="73"/>
      <c r="Q9" s="21"/>
      <c r="R9" s="20"/>
      <c r="T9" s="29" t="e">
        <f>#REF!</f>
        <v>#REF!</v>
      </c>
    </row>
    <row r="10" spans="1:20" s="76" customFormat="1" ht="14.25" customHeight="1">
      <c r="A10" s="70">
        <v>2</v>
      </c>
      <c r="B10" s="17"/>
      <c r="C10" s="17"/>
      <c r="D10" s="18">
        <v>13</v>
      </c>
      <c r="E10" s="19" t="str">
        <f>UPPER(IF($D10="","",VLOOKUP($D10,'[3]男雙65'!$A$7:$V$23,2)))</f>
        <v>姜林明</v>
      </c>
      <c r="F10" s="161"/>
      <c r="G10" s="37"/>
      <c r="H10" s="161" t="str">
        <f>IF($D10="","",VLOOKUP($D10,'[3]男雙65'!$A$7:$V$23,3))</f>
        <v>台中市</v>
      </c>
      <c r="I10" s="99"/>
      <c r="J10" s="33"/>
      <c r="K10" s="87"/>
      <c r="L10" s="88"/>
      <c r="M10" s="83"/>
      <c r="N10" s="73"/>
      <c r="O10" s="74"/>
      <c r="P10" s="73"/>
      <c r="Q10" s="21"/>
      <c r="R10" s="20"/>
      <c r="T10" s="29" t="e">
        <f>#REF!</f>
        <v>#REF!</v>
      </c>
    </row>
    <row r="11" spans="1:20" s="76" customFormat="1" ht="14.25" customHeight="1">
      <c r="A11" s="70"/>
      <c r="B11" s="77"/>
      <c r="C11" s="77"/>
      <c r="D11" s="77"/>
      <c r="E11" s="19" t="str">
        <f>UPPER(IF($D10="","",VLOOKUP($D10,'[3]男雙65'!$A$7:$V$23,7)))</f>
        <v>謝春發</v>
      </c>
      <c r="F11" s="161"/>
      <c r="G11" s="37"/>
      <c r="H11" s="161" t="str">
        <f>IF($D10="","",VLOOKUP($D10,'[3]男雙65'!$A$7:$V$23,8))</f>
        <v>台中市</v>
      </c>
      <c r="I11" s="78"/>
      <c r="J11" s="33"/>
      <c r="K11" s="87"/>
      <c r="L11" s="89"/>
      <c r="M11" s="90"/>
      <c r="N11" s="73"/>
      <c r="O11" s="74"/>
      <c r="P11" s="73"/>
      <c r="Q11" s="21"/>
      <c r="R11" s="20"/>
      <c r="T11" s="29" t="e">
        <f>#REF!</f>
        <v>#REF!</v>
      </c>
    </row>
    <row r="12" spans="1:20" s="76" customFormat="1" ht="5.25" customHeight="1">
      <c r="A12" s="70"/>
      <c r="B12" s="77"/>
      <c r="C12" s="77"/>
      <c r="D12" s="91"/>
      <c r="E12" s="81"/>
      <c r="F12" s="162"/>
      <c r="G12" s="32"/>
      <c r="H12" s="92"/>
      <c r="I12" s="93"/>
      <c r="J12" s="73"/>
      <c r="K12" s="101"/>
      <c r="L12" s="82">
        <f>UPPER(IF(OR(K13="a",K13="as"),J8,IF(OR(K13="b",K13="bs"),J16,)))</f>
      </c>
      <c r="M12" s="80"/>
      <c r="N12" s="73"/>
      <c r="O12" s="74"/>
      <c r="P12" s="73"/>
      <c r="Q12" s="21"/>
      <c r="R12" s="20"/>
      <c r="T12" s="29" t="e">
        <f>#REF!</f>
        <v>#REF!</v>
      </c>
    </row>
    <row r="13" spans="1:20" s="76" customFormat="1" ht="5.25" customHeight="1">
      <c r="A13" s="70"/>
      <c r="B13" s="26"/>
      <c r="C13" s="26"/>
      <c r="D13" s="31"/>
      <c r="E13" s="84"/>
      <c r="F13" s="163"/>
      <c r="G13" s="94"/>
      <c r="H13" s="95"/>
      <c r="I13" s="96"/>
      <c r="J13" s="208" t="s">
        <v>222</v>
      </c>
      <c r="K13" s="209"/>
      <c r="L13" s="85">
        <f>UPPER(IF(OR(K13="a",K13="as"),J9,IF(OR(K13="b",K13="bs"),J17,)))</f>
      </c>
      <c r="M13" s="86"/>
      <c r="N13" s="33"/>
      <c r="O13" s="80"/>
      <c r="P13" s="73"/>
      <c r="Q13" s="21"/>
      <c r="R13" s="20"/>
      <c r="T13" s="29" t="e">
        <f>#REF!</f>
        <v>#REF!</v>
      </c>
    </row>
    <row r="14" spans="1:20" s="76" customFormat="1" ht="14.25" customHeight="1">
      <c r="A14" s="70">
        <v>3</v>
      </c>
      <c r="B14" s="17"/>
      <c r="C14" s="17"/>
      <c r="D14" s="18">
        <v>16</v>
      </c>
      <c r="E14" s="19" t="str">
        <f>UPPER(IF($D14="","",VLOOKUP($D14,'[3]男雙65'!$A$7:$V$23,2)))</f>
        <v>蘇松根</v>
      </c>
      <c r="F14" s="161"/>
      <c r="G14" s="37"/>
      <c r="H14" s="161" t="str">
        <f>IF($D14="","",VLOOKUP($D14,'[3]男雙65'!$A$7:$V$23,3))</f>
        <v>雲林縣</v>
      </c>
      <c r="I14" s="72"/>
      <c r="J14" s="208"/>
      <c r="K14" s="209"/>
      <c r="L14" s="73"/>
      <c r="M14" s="87"/>
      <c r="N14" s="88"/>
      <c r="O14" s="80"/>
      <c r="P14" s="73"/>
      <c r="Q14" s="21"/>
      <c r="R14" s="20"/>
      <c r="T14" s="29" t="e">
        <f>#REF!</f>
        <v>#REF!</v>
      </c>
    </row>
    <row r="15" spans="1:20" s="76" customFormat="1" ht="14.25" customHeight="1" thickBot="1">
      <c r="A15" s="70"/>
      <c r="B15" s="77"/>
      <c r="C15" s="77"/>
      <c r="D15" s="77"/>
      <c r="E15" s="19" t="str">
        <f>UPPER(IF($D14="","",VLOOKUP($D14,'[3]男雙65'!$A$7:$V$23,7)))</f>
        <v>柯太汕</v>
      </c>
      <c r="F15" s="161"/>
      <c r="G15" s="37"/>
      <c r="H15" s="161" t="str">
        <f>IF($D14="","",VLOOKUP($D14,'[3]男雙65'!$A$7:$V$23,8))</f>
        <v>雲林縣</v>
      </c>
      <c r="I15" s="78"/>
      <c r="J15" s="79">
        <f>IF(I15="a",E14,IF(I15="b",#REF!,""))</f>
      </c>
      <c r="K15" s="87"/>
      <c r="L15" s="73"/>
      <c r="M15" s="87"/>
      <c r="N15" s="33"/>
      <c r="O15" s="80"/>
      <c r="P15" s="73"/>
      <c r="Q15" s="21"/>
      <c r="R15" s="20"/>
      <c r="T15" s="36" t="e">
        <f>#REF!</f>
        <v>#REF!</v>
      </c>
    </row>
    <row r="16" spans="1:18" s="76" customFormat="1" ht="6" customHeight="1">
      <c r="A16" s="70"/>
      <c r="B16" s="77"/>
      <c r="C16" s="77"/>
      <c r="D16" s="91"/>
      <c r="E16" s="210" t="s">
        <v>212</v>
      </c>
      <c r="F16" s="210"/>
      <c r="G16" s="210"/>
      <c r="H16" s="210"/>
      <c r="I16" s="28"/>
      <c r="J16" s="82">
        <f>UPPER(IF(OR(I17="a",I17="as"),E14,IF(OR(I17="b",I17="bs"),E18,)))</f>
      </c>
      <c r="K16" s="97"/>
      <c r="L16" s="73"/>
      <c r="M16" s="87"/>
      <c r="N16" s="33"/>
      <c r="O16" s="80"/>
      <c r="P16" s="73"/>
      <c r="Q16" s="21"/>
      <c r="R16" s="20"/>
    </row>
    <row r="17" spans="1:18" s="76" customFormat="1" ht="6" customHeight="1">
      <c r="A17" s="70"/>
      <c r="B17" s="26"/>
      <c r="C17" s="26"/>
      <c r="D17" s="31"/>
      <c r="E17" s="208"/>
      <c r="F17" s="208"/>
      <c r="G17" s="208"/>
      <c r="H17" s="208"/>
      <c r="I17" s="34"/>
      <c r="J17" s="85">
        <f>UPPER(IF(OR(I17="a",I17="as"),E15,IF(OR(I17="b",I17="bs"),E19,)))</f>
      </c>
      <c r="K17" s="98"/>
      <c r="L17" s="33"/>
      <c r="M17" s="87"/>
      <c r="N17" s="33"/>
      <c r="O17" s="80"/>
      <c r="P17" s="73"/>
      <c r="Q17" s="21"/>
      <c r="R17" s="20"/>
    </row>
    <row r="18" spans="1:18" s="76" customFormat="1" ht="14.25" customHeight="1">
      <c r="A18" s="70">
        <v>4</v>
      </c>
      <c r="B18" s="17"/>
      <c r="C18" s="103">
        <v>1004</v>
      </c>
      <c r="D18" s="18">
        <v>5</v>
      </c>
      <c r="E18" s="19" t="str">
        <f>UPPER(IF($D18="","",VLOOKUP($D18,'[3]男雙65'!$A$7:$V$23,2)))</f>
        <v>蘇錦堂</v>
      </c>
      <c r="F18" s="161"/>
      <c r="G18" s="37"/>
      <c r="H18" s="161" t="str">
        <f>IF($D18="","",VLOOKUP($D18,'[3]男雙65'!$A$7:$V$23,3))</f>
        <v>台中市</v>
      </c>
      <c r="I18" s="99"/>
      <c r="J18" s="33"/>
      <c r="K18" s="80"/>
      <c r="L18" s="88"/>
      <c r="M18" s="97"/>
      <c r="N18" s="33"/>
      <c r="O18" s="80"/>
      <c r="P18" s="73"/>
      <c r="Q18" s="21"/>
      <c r="R18" s="20"/>
    </row>
    <row r="19" spans="1:18" s="76" customFormat="1" ht="14.25" customHeight="1">
      <c r="A19" s="70"/>
      <c r="B19" s="77"/>
      <c r="C19" s="77"/>
      <c r="D19" s="77"/>
      <c r="E19" s="19" t="str">
        <f>UPPER(IF($D18="","",VLOOKUP($D18,'[3]男雙65'!$A$7:$V$23,7)))</f>
        <v>黃志正</v>
      </c>
      <c r="F19" s="161"/>
      <c r="G19" s="37"/>
      <c r="H19" s="161" t="str">
        <f>IF($D18="","",VLOOKUP($D18,'[3]男雙65'!$A$7:$V$23,8))</f>
        <v>台中市</v>
      </c>
      <c r="I19" s="78"/>
      <c r="J19" s="33"/>
      <c r="K19" s="80"/>
      <c r="L19" s="89"/>
      <c r="M19" s="100"/>
      <c r="N19" s="33"/>
      <c r="O19" s="80"/>
      <c r="P19" s="73"/>
      <c r="Q19" s="21"/>
      <c r="R19" s="20"/>
    </row>
    <row r="20" spans="1:18" s="76" customFormat="1" ht="5.25" customHeight="1">
      <c r="A20" s="70"/>
      <c r="B20" s="77"/>
      <c r="C20" s="77"/>
      <c r="D20" s="77"/>
      <c r="E20" s="81"/>
      <c r="F20" s="162"/>
      <c r="G20" s="32"/>
      <c r="H20" s="92"/>
      <c r="I20" s="93"/>
      <c r="J20" s="73"/>
      <c r="K20" s="74"/>
      <c r="L20" s="33"/>
      <c r="M20" s="101"/>
      <c r="N20" s="82">
        <f>UPPER(IF(OR(M21="a",M21="as"),L12,IF(OR(M21="b",M21="bs"),L32,)))</f>
      </c>
      <c r="O20" s="80"/>
      <c r="P20" s="73"/>
      <c r="Q20" s="21"/>
      <c r="R20" s="20"/>
    </row>
    <row r="21" spans="1:18" s="76" customFormat="1" ht="5.25" customHeight="1">
      <c r="A21" s="70"/>
      <c r="B21" s="26"/>
      <c r="C21" s="26"/>
      <c r="D21" s="26"/>
      <c r="E21" s="84"/>
      <c r="F21" s="163"/>
      <c r="G21" s="94"/>
      <c r="H21" s="95"/>
      <c r="I21" s="96"/>
      <c r="J21" s="73"/>
      <c r="K21" s="74"/>
      <c r="L21" s="208" t="s">
        <v>226</v>
      </c>
      <c r="M21" s="209"/>
      <c r="N21" s="164">
        <f>UPPER(IF(OR(M21="a",M21="as"),L13,IF(OR(M21="b",M21="bs"),L33,)))</f>
      </c>
      <c r="O21" s="90"/>
      <c r="P21" s="33"/>
      <c r="Q21" s="40"/>
      <c r="R21" s="20"/>
    </row>
    <row r="22" spans="1:18" s="76" customFormat="1" ht="14.25" customHeight="1">
      <c r="A22" s="70">
        <v>5</v>
      </c>
      <c r="B22" s="17">
        <v>3</v>
      </c>
      <c r="C22" s="17">
        <v>28</v>
      </c>
      <c r="D22" s="18">
        <v>3</v>
      </c>
      <c r="E22" s="19" t="str">
        <f>UPPER(IF($D22="","",VLOOKUP($D22,'[3]男雙65'!$A$7:$V$23,2)))</f>
        <v>中村秀明</v>
      </c>
      <c r="F22" s="161"/>
      <c r="G22" s="37"/>
      <c r="H22" s="161" t="str">
        <f>IF($D22="","",VLOOKUP($D22,'[3]男雙65'!$A$7:$V$23,3))</f>
        <v>台中市</v>
      </c>
      <c r="I22" s="72"/>
      <c r="J22" s="73"/>
      <c r="K22" s="74"/>
      <c r="L22" s="208"/>
      <c r="M22" s="209"/>
      <c r="N22" s="191"/>
      <c r="O22" s="186"/>
      <c r="P22" s="73"/>
      <c r="Q22" s="40"/>
      <c r="R22" s="20"/>
    </row>
    <row r="23" spans="1:18" s="76" customFormat="1" ht="14.25" customHeight="1">
      <c r="A23" s="70"/>
      <c r="B23" s="77"/>
      <c r="C23" s="77"/>
      <c r="D23" s="77"/>
      <c r="E23" s="19" t="str">
        <f>UPPER(IF($D22="","",VLOOKUP($D22,'[3]男雙65'!$A$7:$V$23,7)))</f>
        <v>胡昌智</v>
      </c>
      <c r="F23" s="161"/>
      <c r="G23" s="37"/>
      <c r="H23" s="161" t="str">
        <f>IF($D22="","",VLOOKUP($D22,'[3]男雙65'!$A$7:$V$23,8))</f>
        <v>台中市</v>
      </c>
      <c r="I23" s="78"/>
      <c r="J23" s="79">
        <f>IF(I23="a",E22,IF(I23="b",#REF!,""))</f>
      </c>
      <c r="K23" s="80"/>
      <c r="L23" s="208"/>
      <c r="M23" s="209"/>
      <c r="N23" s="73"/>
      <c r="O23" s="87"/>
      <c r="P23" s="73"/>
      <c r="Q23" s="40"/>
      <c r="R23" s="20"/>
    </row>
    <row r="24" spans="1:18" s="76" customFormat="1" ht="6" customHeight="1">
      <c r="A24" s="70"/>
      <c r="B24" s="77"/>
      <c r="C24" s="77"/>
      <c r="D24" s="77"/>
      <c r="E24" s="210" t="s">
        <v>213</v>
      </c>
      <c r="F24" s="210"/>
      <c r="G24" s="210"/>
      <c r="H24" s="210"/>
      <c r="I24" s="28"/>
      <c r="J24" s="82"/>
      <c r="K24" s="83"/>
      <c r="L24" s="73"/>
      <c r="M24" s="87"/>
      <c r="N24" s="73"/>
      <c r="O24" s="87"/>
      <c r="P24" s="73"/>
      <c r="Q24" s="40"/>
      <c r="R24" s="20"/>
    </row>
    <row r="25" spans="1:18" s="76" customFormat="1" ht="6" customHeight="1">
      <c r="A25" s="70"/>
      <c r="B25" s="77"/>
      <c r="C25" s="77"/>
      <c r="D25" s="77"/>
      <c r="E25" s="208"/>
      <c r="F25" s="208"/>
      <c r="G25" s="208"/>
      <c r="H25" s="208"/>
      <c r="I25" s="34"/>
      <c r="J25" s="164"/>
      <c r="K25" s="83"/>
      <c r="L25" s="73"/>
      <c r="M25" s="87"/>
      <c r="N25" s="73"/>
      <c r="O25" s="87"/>
      <c r="P25" s="73"/>
      <c r="Q25" s="40"/>
      <c r="R25" s="20"/>
    </row>
    <row r="26" spans="1:18" s="76" customFormat="1" ht="14.25" customHeight="1">
      <c r="A26" s="70" t="s">
        <v>41</v>
      </c>
      <c r="B26" s="17">
        <f>IF($D26="","",VLOOKUP($D26,'[3]男雙65'!$A$7:$V$23,20))</f>
      </c>
      <c r="C26" s="17">
        <f>IF($D26="","",VLOOKUP($D26,'[3]男雙65'!$A$7:$V$23,21))</f>
      </c>
      <c r="D26" s="18"/>
      <c r="E26" s="19" t="s">
        <v>42</v>
      </c>
      <c r="F26" s="161"/>
      <c r="G26" s="37"/>
      <c r="H26" s="162" t="s">
        <v>15</v>
      </c>
      <c r="I26" s="165"/>
      <c r="J26" s="164"/>
      <c r="K26" s="83"/>
      <c r="L26" s="73"/>
      <c r="M26" s="87"/>
      <c r="N26" s="73"/>
      <c r="O26" s="87"/>
      <c r="P26" s="73"/>
      <c r="Q26" s="40"/>
      <c r="R26" s="20"/>
    </row>
    <row r="27" spans="1:18" s="76" customFormat="1" ht="14.25" customHeight="1">
      <c r="A27" s="70"/>
      <c r="B27" s="77"/>
      <c r="C27" s="77"/>
      <c r="D27" s="77"/>
      <c r="E27" s="19" t="s">
        <v>43</v>
      </c>
      <c r="F27" s="161"/>
      <c r="G27" s="180"/>
      <c r="H27" s="162" t="s">
        <v>15</v>
      </c>
      <c r="I27" s="100"/>
      <c r="J27" s="164"/>
      <c r="K27" s="83"/>
      <c r="L27" s="73"/>
      <c r="M27" s="87"/>
      <c r="N27" s="73"/>
      <c r="O27" s="87"/>
      <c r="P27" s="73"/>
      <c r="Q27" s="40"/>
      <c r="R27" s="20"/>
    </row>
    <row r="28" spans="1:18" s="76" customFormat="1" ht="6" customHeight="1">
      <c r="A28" s="70"/>
      <c r="B28" s="77"/>
      <c r="C28" s="77"/>
      <c r="D28" s="77"/>
      <c r="E28" s="210" t="s">
        <v>219</v>
      </c>
      <c r="F28" s="210"/>
      <c r="G28" s="211"/>
      <c r="H28" s="166"/>
      <c r="I28" s="34"/>
      <c r="J28" s="167"/>
      <c r="K28" s="168"/>
      <c r="L28" s="73"/>
      <c r="M28" s="87"/>
      <c r="N28" s="73"/>
      <c r="O28" s="87"/>
      <c r="P28" s="73"/>
      <c r="Q28" s="40"/>
      <c r="R28" s="20"/>
    </row>
    <row r="29" spans="1:18" s="76" customFormat="1" ht="6" customHeight="1">
      <c r="A29" s="70"/>
      <c r="B29" s="77"/>
      <c r="C29" s="77"/>
      <c r="D29" s="77"/>
      <c r="E29" s="208"/>
      <c r="F29" s="208"/>
      <c r="G29" s="209"/>
      <c r="H29" s="166"/>
      <c r="I29" s="34"/>
      <c r="J29" s="82"/>
      <c r="K29" s="97"/>
      <c r="L29" s="73"/>
      <c r="M29" s="87"/>
      <c r="N29" s="73"/>
      <c r="O29" s="87"/>
      <c r="P29" s="73"/>
      <c r="Q29" s="40"/>
      <c r="R29" s="20"/>
    </row>
    <row r="30" spans="1:18" s="76" customFormat="1" ht="14.25" customHeight="1">
      <c r="A30" s="70">
        <v>6</v>
      </c>
      <c r="B30" s="17"/>
      <c r="C30" s="17"/>
      <c r="D30" s="18">
        <v>10</v>
      </c>
      <c r="E30" s="19" t="str">
        <f>UPPER(IF($D30="","",VLOOKUP($D30,'[3]男雙65'!$A$7:$V$23,2)))</f>
        <v>官萬豪</v>
      </c>
      <c r="F30" s="161"/>
      <c r="G30" s="37"/>
      <c r="H30" s="181" t="str">
        <f>IF($D30="","",VLOOKUP($D30,'[3]男雙65'!$A$7:$V$23,3))</f>
        <v>台中市</v>
      </c>
      <c r="I30" s="99"/>
      <c r="J30" s="33"/>
      <c r="K30" s="87"/>
      <c r="L30" s="88"/>
      <c r="M30" s="97"/>
      <c r="N30" s="73"/>
      <c r="O30" s="87"/>
      <c r="P30" s="73"/>
      <c r="Q30" s="40"/>
      <c r="R30" s="20"/>
    </row>
    <row r="31" spans="1:18" s="76" customFormat="1" ht="14.25" customHeight="1">
      <c r="A31" s="70"/>
      <c r="B31" s="77"/>
      <c r="C31" s="77"/>
      <c r="D31" s="77"/>
      <c r="E31" s="19" t="str">
        <f>UPPER(IF($D30="","",VLOOKUP($D30,'[3]男雙65'!$A$7:$V$23,7)))</f>
        <v>張裕源</v>
      </c>
      <c r="F31" s="161"/>
      <c r="G31" s="180"/>
      <c r="H31" s="161" t="str">
        <f>IF($D30="","",VLOOKUP($D30,'[3]男雙65'!$A$7:$V$23,8))</f>
        <v>台中市</v>
      </c>
      <c r="I31" s="78"/>
      <c r="J31" s="33"/>
      <c r="K31" s="87"/>
      <c r="L31" s="89"/>
      <c r="M31" s="100"/>
      <c r="N31" s="73"/>
      <c r="O31" s="87"/>
      <c r="P31" s="73"/>
      <c r="Q31" s="40"/>
      <c r="R31" s="20"/>
    </row>
    <row r="32" spans="1:18" s="76" customFormat="1" ht="5.25" customHeight="1">
      <c r="A32" s="70"/>
      <c r="B32" s="77"/>
      <c r="C32" s="77"/>
      <c r="D32" s="91"/>
      <c r="E32" s="81"/>
      <c r="F32" s="162"/>
      <c r="G32" s="32"/>
      <c r="H32" s="92"/>
      <c r="I32" s="93"/>
      <c r="J32" s="226" t="s">
        <v>223</v>
      </c>
      <c r="K32" s="209"/>
      <c r="L32" s="82">
        <f>UPPER(IF(OR(K33="a",K33="as"),J24,IF(OR(K33="b",K33="bs"),J36,)))</f>
      </c>
      <c r="M32" s="87"/>
      <c r="N32" s="73"/>
      <c r="O32" s="87"/>
      <c r="P32" s="73"/>
      <c r="Q32" s="40"/>
      <c r="R32" s="20"/>
    </row>
    <row r="33" spans="1:18" s="76" customFormat="1" ht="5.25" customHeight="1">
      <c r="A33" s="70"/>
      <c r="B33" s="26"/>
      <c r="C33" s="26"/>
      <c r="D33" s="31"/>
      <c r="E33" s="84"/>
      <c r="F33" s="163"/>
      <c r="G33" s="94"/>
      <c r="H33" s="95"/>
      <c r="I33" s="96"/>
      <c r="J33" s="226"/>
      <c r="K33" s="209"/>
      <c r="L33" s="85">
        <f>UPPER(IF(OR(K33="a",K33="as"),#REF!,IF(OR(K33="b",K33="bs"),J37,)))</f>
      </c>
      <c r="M33" s="98"/>
      <c r="N33" s="33"/>
      <c r="O33" s="87"/>
      <c r="P33" s="73"/>
      <c r="Q33" s="40"/>
      <c r="R33" s="20"/>
    </row>
    <row r="34" spans="1:18" s="76" customFormat="1" ht="14.25" customHeight="1">
      <c r="A34" s="70">
        <v>7</v>
      </c>
      <c r="B34" s="17"/>
      <c r="C34" s="103">
        <v>1004</v>
      </c>
      <c r="D34" s="18">
        <v>6</v>
      </c>
      <c r="E34" s="19" t="str">
        <f>UPPER(IF($D34="","",VLOOKUP($D34,'[3]男雙65'!$A$7:$V$23,2)))</f>
        <v>葉錦祥</v>
      </c>
      <c r="F34" s="161"/>
      <c r="G34" s="37"/>
      <c r="H34" s="161" t="str">
        <f>IF($D34="","",VLOOKUP($D34,'[3]男雙65'!$A$7:$V$23,3))</f>
        <v>高雄市</v>
      </c>
      <c r="I34" s="72"/>
      <c r="J34" s="226"/>
      <c r="K34" s="209"/>
      <c r="L34" s="73"/>
      <c r="M34" s="102"/>
      <c r="N34" s="88"/>
      <c r="O34" s="87"/>
      <c r="P34" s="73"/>
      <c r="Q34" s="40"/>
      <c r="R34" s="20"/>
    </row>
    <row r="35" spans="1:18" s="76" customFormat="1" ht="14.25" customHeight="1">
      <c r="A35" s="70"/>
      <c r="B35" s="77"/>
      <c r="C35" s="77"/>
      <c r="D35" s="77"/>
      <c r="E35" s="19" t="str">
        <f>UPPER(IF($D34="","",VLOOKUP($D34,'[3]男雙65'!$A$7:$V$23,7)))</f>
        <v>賴波章</v>
      </c>
      <c r="F35" s="161"/>
      <c r="G35" s="37"/>
      <c r="H35" s="161" t="str">
        <f>IF($D34="","",VLOOKUP($D34,'[3]男雙65'!$A$7:$V$23,8))</f>
        <v>高雄市</v>
      </c>
      <c r="I35" s="78"/>
      <c r="J35" s="79">
        <f>IF(I35="a",E34,IF(I35="b",#REF!,""))</f>
      </c>
      <c r="K35" s="87"/>
      <c r="L35" s="73"/>
      <c r="M35" s="80"/>
      <c r="N35" s="33"/>
      <c r="O35" s="87"/>
      <c r="P35" s="73"/>
      <c r="Q35" s="40"/>
      <c r="R35" s="20"/>
    </row>
    <row r="36" spans="1:18" s="76" customFormat="1" ht="6" customHeight="1">
      <c r="A36" s="70"/>
      <c r="B36" s="77"/>
      <c r="C36" s="77"/>
      <c r="D36" s="91"/>
      <c r="E36" s="210" t="s">
        <v>214</v>
      </c>
      <c r="F36" s="210"/>
      <c r="G36" s="210"/>
      <c r="H36" s="210"/>
      <c r="I36" s="28"/>
      <c r="J36" s="82">
        <f>UPPER(IF(OR(I37="a",I37="as"),E34,IF(OR(I37="b",I37="bs"),E38,)))</f>
      </c>
      <c r="K36" s="97"/>
      <c r="L36" s="73"/>
      <c r="M36" s="80"/>
      <c r="N36" s="33"/>
      <c r="O36" s="87"/>
      <c r="P36" s="73"/>
      <c r="Q36" s="40"/>
      <c r="R36" s="20"/>
    </row>
    <row r="37" spans="1:18" s="76" customFormat="1" ht="6" customHeight="1">
      <c r="A37" s="70"/>
      <c r="B37" s="26"/>
      <c r="C37" s="26"/>
      <c r="D37" s="31"/>
      <c r="E37" s="208"/>
      <c r="F37" s="208"/>
      <c r="G37" s="208"/>
      <c r="H37" s="208"/>
      <c r="I37" s="34"/>
      <c r="J37" s="85">
        <f>UPPER(IF(OR(I37="a",I37="as"),E35,IF(OR(I37="b",I37="bs"),E39,)))</f>
      </c>
      <c r="K37" s="98"/>
      <c r="L37" s="33"/>
      <c r="M37" s="80"/>
      <c r="N37" s="33"/>
      <c r="O37" s="87"/>
      <c r="P37" s="73"/>
      <c r="Q37" s="40"/>
      <c r="R37" s="20"/>
    </row>
    <row r="38" spans="1:18" s="76" customFormat="1" ht="14.25" customHeight="1">
      <c r="A38" s="70">
        <v>8</v>
      </c>
      <c r="B38" s="17"/>
      <c r="C38" s="17"/>
      <c r="D38" s="18">
        <v>14</v>
      </c>
      <c r="E38" s="19" t="str">
        <f>UPPER(IF($D38="","",VLOOKUP($D38,'[3]男雙65'!$A$7:$V$23,2)))</f>
        <v>廖柏宗</v>
      </c>
      <c r="F38" s="161"/>
      <c r="G38" s="37"/>
      <c r="H38" s="161" t="str">
        <f>IF($D38="","",VLOOKUP($D38,'[3]男雙65'!$A$7:$V$23,3))</f>
        <v>台中市</v>
      </c>
      <c r="I38" s="99"/>
      <c r="J38" s="33"/>
      <c r="K38" s="80"/>
      <c r="L38" s="88"/>
      <c r="M38" s="83"/>
      <c r="N38" s="33"/>
      <c r="O38" s="87"/>
      <c r="P38" s="73"/>
      <c r="Q38" s="40"/>
      <c r="R38" s="20"/>
    </row>
    <row r="39" spans="1:18" s="76" customFormat="1" ht="14.25" customHeight="1">
      <c r="A39" s="70"/>
      <c r="B39" s="77"/>
      <c r="C39" s="77"/>
      <c r="D39" s="77"/>
      <c r="E39" s="19" t="str">
        <f>UPPER(IF($D38="","",VLOOKUP($D38,'[3]男雙65'!$A$7:$V$23,7)))</f>
        <v>王合法</v>
      </c>
      <c r="F39" s="161"/>
      <c r="G39" s="37"/>
      <c r="H39" s="161" t="str">
        <f>IF($D38="","",VLOOKUP($D38,'[3]男雙65'!$A$7:$V$23,8))</f>
        <v>台中市</v>
      </c>
      <c r="I39" s="78"/>
      <c r="J39" s="33"/>
      <c r="K39" s="80"/>
      <c r="L39" s="89"/>
      <c r="M39" s="90"/>
      <c r="N39" s="33"/>
      <c r="O39" s="87"/>
      <c r="P39" s="73"/>
      <c r="Q39" s="40"/>
      <c r="R39" s="20"/>
    </row>
    <row r="40" spans="1:18" s="76" customFormat="1" ht="5.25" customHeight="1">
      <c r="A40" s="70"/>
      <c r="B40" s="77"/>
      <c r="C40" s="77"/>
      <c r="D40" s="91"/>
      <c r="E40" s="81"/>
      <c r="F40" s="162"/>
      <c r="G40" s="32"/>
      <c r="H40" s="92"/>
      <c r="I40" s="93"/>
      <c r="J40" s="73"/>
      <c r="K40" s="74"/>
      <c r="L40" s="33"/>
      <c r="M40" s="80"/>
      <c r="N40" s="80"/>
      <c r="O40" s="101"/>
      <c r="P40" s="82">
        <f>UPPER(IF(OR(O41="a",O41="as"),N20,IF(OR(O41="b",O41="bs"),N60,)))</f>
      </c>
      <c r="Q40" s="104"/>
      <c r="R40" s="20"/>
    </row>
    <row r="41" spans="1:18" s="76" customFormat="1" ht="5.25" customHeight="1">
      <c r="A41" s="70"/>
      <c r="B41" s="26"/>
      <c r="C41" s="26"/>
      <c r="D41" s="31"/>
      <c r="E41" s="84"/>
      <c r="F41" s="163"/>
      <c r="G41" s="94"/>
      <c r="H41" s="95"/>
      <c r="I41" s="96"/>
      <c r="J41" s="73"/>
      <c r="K41" s="74"/>
      <c r="L41" s="33"/>
      <c r="M41" s="80"/>
      <c r="N41" s="208" t="s">
        <v>271</v>
      </c>
      <c r="O41" s="209"/>
      <c r="P41" s="85">
        <f>UPPER(IF(OR(O41="a",O41="as"),N21,IF(OR(O41="b",O41="bs"),N61,)))</f>
      </c>
      <c r="Q41" s="105"/>
      <c r="R41" s="20"/>
    </row>
    <row r="42" spans="1:18" s="76" customFormat="1" ht="14.25" customHeight="1">
      <c r="A42" s="70">
        <v>9</v>
      </c>
      <c r="B42" s="17"/>
      <c r="C42" s="103">
        <v>1009</v>
      </c>
      <c r="D42" s="18">
        <v>7</v>
      </c>
      <c r="E42" s="19" t="str">
        <f>UPPER(IF($D42="","",VLOOKUP($D42,'[3]男雙65'!$A$7:$V$23,2)))</f>
        <v>陳四平</v>
      </c>
      <c r="F42" s="161"/>
      <c r="G42" s="37"/>
      <c r="H42" s="161" t="str">
        <f>IF($D42="","",VLOOKUP($D42,'[3]男雙65'!$A$7:$V$23,3))</f>
        <v>台中市</v>
      </c>
      <c r="I42" s="72"/>
      <c r="J42" s="73"/>
      <c r="K42" s="74"/>
      <c r="L42" s="73"/>
      <c r="M42" s="74"/>
      <c r="N42" s="208"/>
      <c r="O42" s="209"/>
      <c r="P42" s="88"/>
      <c r="Q42" s="40"/>
      <c r="R42" s="20"/>
    </row>
    <row r="43" spans="1:18" s="76" customFormat="1" ht="14.25" customHeight="1">
      <c r="A43" s="70"/>
      <c r="B43" s="77"/>
      <c r="C43" s="77"/>
      <c r="D43" s="77"/>
      <c r="E43" s="19" t="str">
        <f>UPPER(IF($D42="","",VLOOKUP($D42,'[3]男雙65'!$A$7:$V$23,7)))</f>
        <v>李門騫</v>
      </c>
      <c r="F43" s="161"/>
      <c r="G43" s="37"/>
      <c r="H43" s="161" t="str">
        <f>IF($D42="","",VLOOKUP($D42,'[3]男雙65'!$A$7:$V$23,8))</f>
        <v>台中市</v>
      </c>
      <c r="I43" s="78"/>
      <c r="J43" s="79">
        <f>IF(I43="a",E42,IF(I43="b",#REF!,""))</f>
      </c>
      <c r="K43" s="80"/>
      <c r="L43" s="73"/>
      <c r="M43" s="74"/>
      <c r="N43" s="73"/>
      <c r="O43" s="87"/>
      <c r="P43" s="89"/>
      <c r="Q43" s="106"/>
      <c r="R43" s="20"/>
    </row>
    <row r="44" spans="1:18" s="76" customFormat="1" ht="6" customHeight="1">
      <c r="A44" s="70"/>
      <c r="B44" s="77"/>
      <c r="C44" s="77"/>
      <c r="D44" s="91"/>
      <c r="E44" s="210" t="s">
        <v>215</v>
      </c>
      <c r="F44" s="210"/>
      <c r="G44" s="210"/>
      <c r="H44" s="210"/>
      <c r="I44" s="28"/>
      <c r="J44" s="82">
        <f>UPPER(IF(OR(I45="a",I45="as"),E42,IF(OR(I45="b",I45="bs"),E46,)))</f>
      </c>
      <c r="K44" s="83"/>
      <c r="L44" s="73"/>
      <c r="M44" s="74"/>
      <c r="N44" s="73"/>
      <c r="O44" s="87"/>
      <c r="P44" s="73"/>
      <c r="Q44" s="40"/>
      <c r="R44" s="20"/>
    </row>
    <row r="45" spans="1:18" s="76" customFormat="1" ht="6" customHeight="1">
      <c r="A45" s="70"/>
      <c r="B45" s="26"/>
      <c r="C45" s="26"/>
      <c r="D45" s="31"/>
      <c r="E45" s="208"/>
      <c r="F45" s="208"/>
      <c r="G45" s="208"/>
      <c r="H45" s="208"/>
      <c r="I45" s="34"/>
      <c r="J45" s="85">
        <f>UPPER(IF(OR(I45="a",I45="as"),E43,IF(OR(I45="b",I45="bs"),E47,)))</f>
      </c>
      <c r="K45" s="86"/>
      <c r="L45" s="33"/>
      <c r="M45" s="80"/>
      <c r="N45" s="73"/>
      <c r="O45" s="87"/>
      <c r="P45" s="73"/>
      <c r="Q45" s="40"/>
      <c r="R45" s="20"/>
    </row>
    <row r="46" spans="1:18" s="76" customFormat="1" ht="14.25" customHeight="1">
      <c r="A46" s="70">
        <v>10</v>
      </c>
      <c r="B46" s="17">
        <f>IF($D46="","",VLOOKUP($D46,'[3]男雙65'!$A$7:$V$23,20))</f>
      </c>
      <c r="C46" s="17">
        <f>IF($D46="","",VLOOKUP($D46,'[3]男雙65'!$A$7:$V$23,21))</f>
      </c>
      <c r="D46" s="18"/>
      <c r="E46" s="19" t="s">
        <v>44</v>
      </c>
      <c r="F46" s="161"/>
      <c r="G46" s="37"/>
      <c r="H46" s="161" t="s">
        <v>17</v>
      </c>
      <c r="I46" s="99"/>
      <c r="J46" s="33"/>
      <c r="K46" s="87"/>
      <c r="L46" s="88"/>
      <c r="M46" s="83"/>
      <c r="N46" s="73"/>
      <c r="O46" s="87"/>
      <c r="P46" s="73"/>
      <c r="Q46" s="40"/>
      <c r="R46" s="20"/>
    </row>
    <row r="47" spans="1:18" s="76" customFormat="1" ht="14.25" customHeight="1">
      <c r="A47" s="70"/>
      <c r="B47" s="77"/>
      <c r="C47" s="77"/>
      <c r="D47" s="77"/>
      <c r="E47" s="19" t="s">
        <v>45</v>
      </c>
      <c r="F47" s="161"/>
      <c r="G47" s="37"/>
      <c r="H47" s="161" t="s">
        <v>17</v>
      </c>
      <c r="I47" s="78"/>
      <c r="J47" s="33"/>
      <c r="K47" s="87"/>
      <c r="L47" s="89"/>
      <c r="M47" s="90"/>
      <c r="N47" s="73"/>
      <c r="O47" s="87"/>
      <c r="P47" s="73"/>
      <c r="Q47" s="40"/>
      <c r="R47" s="20"/>
    </row>
    <row r="48" spans="1:18" s="76" customFormat="1" ht="5.25" customHeight="1">
      <c r="A48" s="70"/>
      <c r="B48" s="77"/>
      <c r="C48" s="77"/>
      <c r="D48" s="91"/>
      <c r="E48" s="81"/>
      <c r="F48" s="162"/>
      <c r="G48" s="32"/>
      <c r="H48" s="92"/>
      <c r="I48" s="93"/>
      <c r="J48" s="73"/>
      <c r="K48" s="101"/>
      <c r="L48" s="82">
        <f>UPPER(IF(OR(K49="a",K49="as"),J44,IF(OR(K49="b",K49="bs"),J52,)))</f>
      </c>
      <c r="M48" s="80"/>
      <c r="N48" s="73"/>
      <c r="O48" s="87"/>
      <c r="P48" s="73"/>
      <c r="Q48" s="40"/>
      <c r="R48" s="20"/>
    </row>
    <row r="49" spans="1:18" s="76" customFormat="1" ht="5.25" customHeight="1">
      <c r="A49" s="70"/>
      <c r="B49" s="26"/>
      <c r="C49" s="26"/>
      <c r="D49" s="31"/>
      <c r="E49" s="84"/>
      <c r="F49" s="163"/>
      <c r="G49" s="94"/>
      <c r="H49" s="95"/>
      <c r="I49" s="96"/>
      <c r="J49" s="208" t="s">
        <v>224</v>
      </c>
      <c r="K49" s="209"/>
      <c r="L49" s="85">
        <f>UPPER(IF(OR(K49="a",K49="as"),J45,IF(OR(K49="b",K49="bs"),J53,)))</f>
      </c>
      <c r="M49" s="86"/>
      <c r="N49" s="33"/>
      <c r="O49" s="87"/>
      <c r="P49" s="73"/>
      <c r="Q49" s="40"/>
      <c r="R49" s="20"/>
    </row>
    <row r="50" spans="1:18" s="76" customFormat="1" ht="14.25" customHeight="1">
      <c r="A50" s="70">
        <v>11</v>
      </c>
      <c r="B50" s="17"/>
      <c r="C50" s="17"/>
      <c r="D50" s="18">
        <v>15</v>
      </c>
      <c r="E50" s="19" t="str">
        <f>UPPER(IF($D50="","",VLOOKUP($D50,'[3]男雙65'!$A$7:$V$23,2)))</f>
        <v>洪金龍</v>
      </c>
      <c r="F50" s="161"/>
      <c r="G50" s="37"/>
      <c r="H50" s="161" t="str">
        <f>IF($D50="","",VLOOKUP($D50,'[3]男雙65'!$A$7:$V$23,3))</f>
        <v>台中市</v>
      </c>
      <c r="I50" s="72"/>
      <c r="J50" s="208"/>
      <c r="K50" s="209"/>
      <c r="L50" s="73"/>
      <c r="M50" s="87"/>
      <c r="N50" s="88"/>
      <c r="O50" s="87"/>
      <c r="P50" s="73"/>
      <c r="Q50" s="40"/>
      <c r="R50" s="20"/>
    </row>
    <row r="51" spans="1:18" s="76" customFormat="1" ht="14.25" customHeight="1">
      <c r="A51" s="70"/>
      <c r="B51" s="77"/>
      <c r="C51" s="77"/>
      <c r="D51" s="77"/>
      <c r="E51" s="19" t="str">
        <f>UPPER(IF($D50="","",VLOOKUP($D50,'[3]男雙65'!$A$7:$V$23,7)))</f>
        <v>林信禮</v>
      </c>
      <c r="F51" s="161"/>
      <c r="G51" s="180"/>
      <c r="H51" s="161" t="str">
        <f>IF($D50="","",VLOOKUP($D50,'[3]男雙65'!$A$7:$V$23,8))</f>
        <v>台中市</v>
      </c>
      <c r="I51" s="78"/>
      <c r="J51" s="79">
        <f>IF(I51="a",E50,IF(I51="b",#REF!,""))</f>
      </c>
      <c r="K51" s="87"/>
      <c r="L51" s="73"/>
      <c r="M51" s="87"/>
      <c r="N51" s="33"/>
      <c r="O51" s="87"/>
      <c r="P51" s="73"/>
      <c r="Q51" s="40"/>
      <c r="R51" s="20"/>
    </row>
    <row r="52" spans="1:18" s="76" customFormat="1" ht="6" customHeight="1">
      <c r="A52" s="70"/>
      <c r="B52" s="77"/>
      <c r="C52" s="77"/>
      <c r="D52" s="77"/>
      <c r="E52" s="210" t="s">
        <v>220</v>
      </c>
      <c r="F52" s="210"/>
      <c r="G52" s="211"/>
      <c r="H52" s="169"/>
      <c r="I52" s="28"/>
      <c r="J52" s="82">
        <f>UPPER(IF(OR(I53="a",I53="as"),E50,IF(OR(I53="b",I53="bs"),E58,)))</f>
      </c>
      <c r="K52" s="97"/>
      <c r="L52" s="73"/>
      <c r="M52" s="87"/>
      <c r="N52" s="33"/>
      <c r="O52" s="87"/>
      <c r="P52" s="73"/>
      <c r="Q52" s="40"/>
      <c r="R52" s="20"/>
    </row>
    <row r="53" spans="1:18" s="76" customFormat="1" ht="6" customHeight="1">
      <c r="A53" s="70"/>
      <c r="B53" s="26"/>
      <c r="C53" s="26"/>
      <c r="D53" s="26"/>
      <c r="E53" s="208"/>
      <c r="F53" s="208"/>
      <c r="G53" s="209"/>
      <c r="H53" s="166"/>
      <c r="I53" s="34"/>
      <c r="J53" s="85">
        <f>UPPER(IF(OR(I53="a",I53="as"),E51,IF(OR(I53="b",I53="bs"),E59,)))</f>
      </c>
      <c r="K53" s="98"/>
      <c r="L53" s="33"/>
      <c r="M53" s="87"/>
      <c r="N53" s="33"/>
      <c r="O53" s="87"/>
      <c r="P53" s="73"/>
      <c r="Q53" s="40"/>
      <c r="R53" s="20"/>
    </row>
    <row r="54" spans="1:18" s="76" customFormat="1" ht="14.25" customHeight="1">
      <c r="A54" s="70" t="s">
        <v>46</v>
      </c>
      <c r="B54" s="17"/>
      <c r="C54" s="17"/>
      <c r="D54" s="18">
        <v>11</v>
      </c>
      <c r="E54" s="19" t="str">
        <f>UPPER(IF($D54="","",VLOOKUP($D54,'[3]男雙65'!$A$7:$V$23,2)))</f>
        <v>楊國昌</v>
      </c>
      <c r="F54" s="161"/>
      <c r="G54" s="38"/>
      <c r="H54" s="162" t="str">
        <f>IF($D54="","",VLOOKUP($D54,'[3]男雙65'!$A$7:$V$23,3))</f>
        <v>新竹市</v>
      </c>
      <c r="I54" s="165"/>
      <c r="J54" s="164"/>
      <c r="K54" s="90"/>
      <c r="L54" s="33"/>
      <c r="M54" s="87"/>
      <c r="N54" s="33"/>
      <c r="O54" s="87"/>
      <c r="P54" s="73"/>
      <c r="Q54" s="40"/>
      <c r="R54" s="20"/>
    </row>
    <row r="55" spans="1:18" s="76" customFormat="1" ht="14.25" customHeight="1">
      <c r="A55" s="70"/>
      <c r="B55" s="77"/>
      <c r="C55" s="77"/>
      <c r="D55" s="77"/>
      <c r="E55" s="19" t="str">
        <f>UPPER(IF($D54="","",VLOOKUP($D54,'[3]男雙65'!$A$7:$V$23,7)))</f>
        <v>張萬富</v>
      </c>
      <c r="F55" s="161"/>
      <c r="G55" s="38"/>
      <c r="H55" s="207" t="str">
        <f>IF($D54="","",VLOOKUP($D54,'[3]男雙65'!$A$7:$V$23,8))</f>
        <v>新竹市</v>
      </c>
      <c r="I55" s="100"/>
      <c r="J55" s="164"/>
      <c r="K55" s="90"/>
      <c r="L55" s="33"/>
      <c r="M55" s="87"/>
      <c r="N55" s="33"/>
      <c r="O55" s="87"/>
      <c r="P55" s="73"/>
      <c r="Q55" s="40"/>
      <c r="R55" s="20"/>
    </row>
    <row r="56" spans="1:18" s="76" customFormat="1" ht="6" customHeight="1">
      <c r="A56" s="70"/>
      <c r="B56" s="26"/>
      <c r="C56" s="26"/>
      <c r="D56" s="26"/>
      <c r="E56" s="210" t="s">
        <v>216</v>
      </c>
      <c r="F56" s="210"/>
      <c r="G56" s="210"/>
      <c r="H56" s="208"/>
      <c r="I56" s="34"/>
      <c r="J56" s="164"/>
      <c r="K56" s="90"/>
      <c r="L56" s="33"/>
      <c r="M56" s="87"/>
      <c r="N56" s="33"/>
      <c r="O56" s="87"/>
      <c r="P56" s="73"/>
      <c r="Q56" s="40"/>
      <c r="R56" s="20"/>
    </row>
    <row r="57" spans="1:18" s="76" customFormat="1" ht="6" customHeight="1">
      <c r="A57" s="70"/>
      <c r="B57" s="26"/>
      <c r="C57" s="26"/>
      <c r="D57" s="26"/>
      <c r="E57" s="208"/>
      <c r="F57" s="208"/>
      <c r="G57" s="208"/>
      <c r="H57" s="208"/>
      <c r="I57" s="34"/>
      <c r="J57" s="164"/>
      <c r="K57" s="90"/>
      <c r="L57" s="33"/>
      <c r="M57" s="87"/>
      <c r="N57" s="33"/>
      <c r="O57" s="87"/>
      <c r="P57" s="73"/>
      <c r="Q57" s="40"/>
      <c r="R57" s="20"/>
    </row>
    <row r="58" spans="1:18" s="76" customFormat="1" ht="14.25" customHeight="1">
      <c r="A58" s="70">
        <v>12</v>
      </c>
      <c r="B58" s="17">
        <v>4</v>
      </c>
      <c r="C58" s="103">
        <v>1003</v>
      </c>
      <c r="D58" s="18">
        <v>4</v>
      </c>
      <c r="E58" s="19" t="str">
        <f>UPPER(IF($D58="","",VLOOKUP($D58,'[3]男雙65'!$A$7:$V$23,2)))</f>
        <v>楊明順</v>
      </c>
      <c r="F58" s="161"/>
      <c r="G58" s="37"/>
      <c r="H58" s="161" t="str">
        <f>IF($D58="","",VLOOKUP($D58,'[3]男雙65'!$A$7:$V$23,3))</f>
        <v>高雄市</v>
      </c>
      <c r="I58" s="99"/>
      <c r="J58" s="33"/>
      <c r="K58" s="80"/>
      <c r="L58" s="88"/>
      <c r="M58" s="97"/>
      <c r="N58" s="33"/>
      <c r="O58" s="87"/>
      <c r="P58" s="73"/>
      <c r="Q58" s="40"/>
      <c r="R58" s="20"/>
    </row>
    <row r="59" spans="1:18" s="76" customFormat="1" ht="14.25" customHeight="1">
      <c r="A59" s="70"/>
      <c r="B59" s="77"/>
      <c r="C59" s="77"/>
      <c r="D59" s="77"/>
      <c r="E59" s="19" t="str">
        <f>UPPER(IF($D58="","",VLOOKUP($D58,'[3]男雙65'!$A$7:$V$23,7)))</f>
        <v>李良順</v>
      </c>
      <c r="F59" s="161"/>
      <c r="G59" s="37"/>
      <c r="H59" s="161" t="str">
        <f>IF($D58="","",VLOOKUP($D58,'[3]男雙65'!$A$7:$V$23,8))</f>
        <v>高雄市</v>
      </c>
      <c r="I59" s="78"/>
      <c r="J59" s="33"/>
      <c r="K59" s="80"/>
      <c r="L59" s="89"/>
      <c r="M59" s="100"/>
      <c r="N59" s="33"/>
      <c r="O59" s="87"/>
      <c r="P59" s="73"/>
      <c r="Q59" s="40"/>
      <c r="R59" s="20"/>
    </row>
    <row r="60" spans="1:18" s="76" customFormat="1" ht="5.25" customHeight="1">
      <c r="A60" s="70"/>
      <c r="B60" s="77"/>
      <c r="C60" s="77"/>
      <c r="D60" s="77"/>
      <c r="E60" s="81"/>
      <c r="F60" s="162"/>
      <c r="G60" s="32"/>
      <c r="H60" s="92"/>
      <c r="I60" s="93"/>
      <c r="J60" s="73"/>
      <c r="K60" s="74"/>
      <c r="L60" s="208" t="s">
        <v>227</v>
      </c>
      <c r="M60" s="209"/>
      <c r="N60" s="82">
        <f>UPPER(IF(OR(M61="a",M61="as"),L48,IF(OR(M61="b",M61="bs"),L72,)))</f>
      </c>
      <c r="O60" s="87"/>
      <c r="P60" s="73"/>
      <c r="Q60" s="40"/>
      <c r="R60" s="20"/>
    </row>
    <row r="61" spans="1:18" s="76" customFormat="1" ht="5.25" customHeight="1">
      <c r="A61" s="70"/>
      <c r="B61" s="26"/>
      <c r="C61" s="26"/>
      <c r="D61" s="26"/>
      <c r="E61" s="84"/>
      <c r="F61" s="163"/>
      <c r="G61" s="94"/>
      <c r="H61" s="95"/>
      <c r="I61" s="96"/>
      <c r="J61" s="73"/>
      <c r="K61" s="74"/>
      <c r="L61" s="208"/>
      <c r="M61" s="209"/>
      <c r="N61" s="85">
        <f>UPPER(IF(OR(M61="a",M61="as"),L49,IF(OR(M61="b",M61="bs"),L73,)))</f>
      </c>
      <c r="O61" s="98"/>
      <c r="P61" s="33"/>
      <c r="Q61" s="40"/>
      <c r="R61" s="20"/>
    </row>
    <row r="62" spans="1:18" s="76" customFormat="1" ht="14.25" customHeight="1">
      <c r="A62" s="70">
        <v>13</v>
      </c>
      <c r="B62" s="17"/>
      <c r="C62" s="103">
        <v>1014</v>
      </c>
      <c r="D62" s="18">
        <v>8</v>
      </c>
      <c r="E62" s="19" t="str">
        <f>UPPER(IF($D62="","",VLOOKUP($D62,'[3]男雙65'!$A$7:$V$23,2)))</f>
        <v>李孟賢</v>
      </c>
      <c r="F62" s="161"/>
      <c r="G62" s="37"/>
      <c r="H62" s="161" t="str">
        <f>IF($D62="","",VLOOKUP($D62,'[3]男雙65'!$A$7:$V$23,3))</f>
        <v>高雄市</v>
      </c>
      <c r="I62" s="72"/>
      <c r="J62" s="73"/>
      <c r="K62" s="74"/>
      <c r="L62" s="208"/>
      <c r="M62" s="209"/>
      <c r="N62" s="73"/>
      <c r="O62" s="102"/>
      <c r="P62" s="73"/>
      <c r="Q62" s="21"/>
      <c r="R62" s="20"/>
    </row>
    <row r="63" spans="1:18" s="76" customFormat="1" ht="14.25" customHeight="1">
      <c r="A63" s="70"/>
      <c r="B63" s="77"/>
      <c r="C63" s="77"/>
      <c r="D63" s="77"/>
      <c r="E63" s="19" t="str">
        <f>UPPER(IF($D62="","",VLOOKUP($D62,'[3]男雙65'!$A$7:$V$23,7)))</f>
        <v>康文守</v>
      </c>
      <c r="F63" s="161"/>
      <c r="G63" s="37"/>
      <c r="H63" s="161" t="str">
        <f>IF($D62="","",VLOOKUP($D62,'[3]男雙65'!$A$7:$V$23,8))</f>
        <v>高雄市</v>
      </c>
      <c r="I63" s="78"/>
      <c r="J63" s="79">
        <f>IF(I63="a",E62,IF(I63="b",#REF!,""))</f>
      </c>
      <c r="K63" s="80"/>
      <c r="L63" s="73"/>
      <c r="M63" s="87"/>
      <c r="N63" s="73"/>
      <c r="O63" s="80"/>
      <c r="P63" s="73"/>
      <c r="Q63" s="21"/>
      <c r="R63" s="20"/>
    </row>
    <row r="64" spans="1:18" s="76" customFormat="1" ht="6" customHeight="1">
      <c r="A64" s="70"/>
      <c r="B64" s="77"/>
      <c r="C64" s="77"/>
      <c r="D64" s="91"/>
      <c r="E64" s="210" t="s">
        <v>217</v>
      </c>
      <c r="F64" s="210"/>
      <c r="G64" s="210"/>
      <c r="H64" s="210"/>
      <c r="I64" s="28"/>
      <c r="J64" s="82">
        <f>UPPER(IF(OR(I69="a",I69="as"),E62,IF(OR(I69="b",I69="bs"),E70,)))</f>
      </c>
      <c r="K64" s="83"/>
      <c r="L64" s="73"/>
      <c r="M64" s="87"/>
      <c r="N64" s="73"/>
      <c r="O64" s="80"/>
      <c r="P64" s="73"/>
      <c r="Q64" s="21"/>
      <c r="R64" s="20"/>
    </row>
    <row r="65" spans="1:18" s="76" customFormat="1" ht="6" customHeight="1">
      <c r="A65" s="70"/>
      <c r="B65" s="77"/>
      <c r="C65" s="77"/>
      <c r="D65" s="91"/>
      <c r="E65" s="208"/>
      <c r="F65" s="208"/>
      <c r="G65" s="208"/>
      <c r="H65" s="208"/>
      <c r="I65" s="34"/>
      <c r="J65" s="164"/>
      <c r="K65" s="83"/>
      <c r="L65" s="73"/>
      <c r="M65" s="87"/>
      <c r="N65" s="73"/>
      <c r="O65" s="80"/>
      <c r="P65" s="73"/>
      <c r="Q65" s="21"/>
      <c r="R65" s="20"/>
    </row>
    <row r="66" spans="1:18" s="76" customFormat="1" ht="14.25" customHeight="1">
      <c r="A66" s="70" t="s">
        <v>47</v>
      </c>
      <c r="B66" s="17"/>
      <c r="C66" s="17"/>
      <c r="D66" s="18">
        <v>9</v>
      </c>
      <c r="E66" s="19" t="str">
        <f>UPPER(IF($D66="","",VLOOKUP($D66,'[3]男雙65'!$A$7:$V$23,2)))</f>
        <v>黃瑞添</v>
      </c>
      <c r="F66" s="161"/>
      <c r="G66" s="37"/>
      <c r="H66" s="162" t="str">
        <f>IF($D66="","",VLOOKUP($D66,'[3]男雙65'!$A$7:$V$23,3))</f>
        <v>南投縣</v>
      </c>
      <c r="I66" s="165"/>
      <c r="J66" s="164"/>
      <c r="K66" s="83"/>
      <c r="L66" s="73"/>
      <c r="M66" s="87"/>
      <c r="N66" s="73"/>
      <c r="O66" s="80"/>
      <c r="P66" s="73"/>
      <c r="Q66" s="21"/>
      <c r="R66" s="20"/>
    </row>
    <row r="67" spans="1:18" s="76" customFormat="1" ht="14.25" customHeight="1">
      <c r="A67" s="70"/>
      <c r="B67" s="77"/>
      <c r="C67" s="77"/>
      <c r="D67" s="77"/>
      <c r="E67" s="19" t="str">
        <f>UPPER(IF($D66="","",VLOOKUP($D66,'[3]男雙65'!$A$7:$V$23,7)))</f>
        <v>謝德亮</v>
      </c>
      <c r="F67" s="161"/>
      <c r="G67" s="180"/>
      <c r="H67" s="162" t="str">
        <f>IF($D66="","",VLOOKUP($D66,'[3]男雙65'!$A$7:$V$23,8))</f>
        <v>南投縣</v>
      </c>
      <c r="I67" s="100"/>
      <c r="J67" s="164"/>
      <c r="K67" s="83"/>
      <c r="L67" s="73"/>
      <c r="M67" s="87"/>
      <c r="N67" s="73"/>
      <c r="O67" s="80"/>
      <c r="P67" s="73"/>
      <c r="Q67" s="21"/>
      <c r="R67" s="20"/>
    </row>
    <row r="68" spans="1:18" s="76" customFormat="1" ht="6" customHeight="1">
      <c r="A68" s="70"/>
      <c r="B68" s="77"/>
      <c r="C68" s="77"/>
      <c r="D68" s="77"/>
      <c r="E68" s="210" t="s">
        <v>221</v>
      </c>
      <c r="F68" s="210"/>
      <c r="G68" s="211"/>
      <c r="H68" s="166"/>
      <c r="I68" s="34"/>
      <c r="J68" s="164"/>
      <c r="K68" s="83"/>
      <c r="L68" s="73"/>
      <c r="M68" s="87"/>
      <c r="N68" s="73"/>
      <c r="O68" s="80"/>
      <c r="P68" s="73"/>
      <c r="Q68" s="21"/>
      <c r="R68" s="20"/>
    </row>
    <row r="69" spans="1:18" s="76" customFormat="1" ht="6" customHeight="1">
      <c r="A69" s="70"/>
      <c r="B69" s="26"/>
      <c r="C69" s="26"/>
      <c r="D69" s="31"/>
      <c r="E69" s="208"/>
      <c r="F69" s="208"/>
      <c r="G69" s="209"/>
      <c r="H69" s="166"/>
      <c r="I69" s="34"/>
      <c r="J69" s="85">
        <f>UPPER(IF(OR(I69="a",I69="as"),E63,IF(OR(I69="b",I69="bs"),E71,)))</f>
      </c>
      <c r="K69" s="86"/>
      <c r="L69" s="33"/>
      <c r="M69" s="87"/>
      <c r="N69" s="73"/>
      <c r="O69" s="80"/>
      <c r="P69" s="73"/>
      <c r="Q69" s="21"/>
      <c r="R69" s="20"/>
    </row>
    <row r="70" spans="1:18" s="76" customFormat="1" ht="14.25" customHeight="1">
      <c r="A70" s="70">
        <v>14</v>
      </c>
      <c r="B70" s="17">
        <f>IF($D70="","",VLOOKUP($D70,'[3]男雙65'!$A$7:$V$23,20))</f>
      </c>
      <c r="C70" s="17">
        <f>IF($D70="","",VLOOKUP($D70,'[3]男雙65'!$A$7:$V$23,21))</f>
      </c>
      <c r="D70" s="18"/>
      <c r="E70" s="19" t="s">
        <v>48</v>
      </c>
      <c r="F70" s="161"/>
      <c r="G70" s="38"/>
      <c r="H70" s="161" t="s">
        <v>4</v>
      </c>
      <c r="I70" s="99"/>
      <c r="J70" s="33"/>
      <c r="K70" s="87"/>
      <c r="L70" s="88"/>
      <c r="M70" s="97"/>
      <c r="N70" s="73"/>
      <c r="O70" s="80"/>
      <c r="P70" s="73"/>
      <c r="Q70" s="21"/>
      <c r="R70" s="20"/>
    </row>
    <row r="71" spans="1:18" s="76" customFormat="1" ht="14.25" customHeight="1">
      <c r="A71" s="70"/>
      <c r="B71" s="77"/>
      <c r="C71" s="77"/>
      <c r="D71" s="77"/>
      <c r="E71" s="19" t="s">
        <v>49</v>
      </c>
      <c r="F71" s="161"/>
      <c r="G71" s="38"/>
      <c r="H71" s="161" t="s">
        <v>4</v>
      </c>
      <c r="I71" s="78"/>
      <c r="J71" s="33"/>
      <c r="K71" s="87"/>
      <c r="L71" s="89"/>
      <c r="M71" s="100"/>
      <c r="N71" s="73"/>
      <c r="O71" s="80"/>
      <c r="P71" s="73"/>
      <c r="Q71" s="21"/>
      <c r="R71" s="20"/>
    </row>
    <row r="72" spans="1:18" s="76" customFormat="1" ht="5.25" customHeight="1">
      <c r="A72" s="70"/>
      <c r="B72" s="77"/>
      <c r="C72" s="77"/>
      <c r="D72" s="91"/>
      <c r="E72" s="81"/>
      <c r="F72" s="162"/>
      <c r="G72" s="32"/>
      <c r="H72" s="92"/>
      <c r="I72" s="93"/>
      <c r="J72" s="73"/>
      <c r="K72" s="101"/>
      <c r="L72" s="82">
        <f>UPPER(IF(OR(K73="a",K73="as"),J64,IF(OR(K73="b",K73="bs"),J76,)))</f>
      </c>
      <c r="M72" s="87"/>
      <c r="N72" s="73"/>
      <c r="O72" s="80"/>
      <c r="P72" s="73"/>
      <c r="Q72" s="21"/>
      <c r="R72" s="20"/>
    </row>
    <row r="73" spans="1:18" s="76" customFormat="1" ht="5.25" customHeight="1">
      <c r="A73" s="70"/>
      <c r="B73" s="26"/>
      <c r="C73" s="26"/>
      <c r="D73" s="31"/>
      <c r="E73" s="84"/>
      <c r="F73" s="163"/>
      <c r="G73" s="94"/>
      <c r="H73" s="95"/>
      <c r="I73" s="96"/>
      <c r="J73" s="208" t="s">
        <v>225</v>
      </c>
      <c r="K73" s="209"/>
      <c r="L73" s="85">
        <f>UPPER(IF(OR(K73="a",K73="as"),J69,IF(OR(K73="b",K73="bs"),J77,)))</f>
      </c>
      <c r="M73" s="98"/>
      <c r="N73" s="33"/>
      <c r="O73" s="80"/>
      <c r="P73" s="73"/>
      <c r="Q73" s="21"/>
      <c r="R73" s="20"/>
    </row>
    <row r="74" spans="1:18" s="76" customFormat="1" ht="14.25" customHeight="1">
      <c r="A74" s="70">
        <v>15</v>
      </c>
      <c r="B74" s="17"/>
      <c r="C74" s="17"/>
      <c r="D74" s="18">
        <v>12</v>
      </c>
      <c r="E74" s="19" t="str">
        <f>UPPER(IF($D74="","",VLOOKUP($D74,'[3]男雙65'!$A$7:$V$23,2)))</f>
        <v>蔣聯鎔</v>
      </c>
      <c r="F74" s="161"/>
      <c r="G74" s="37"/>
      <c r="H74" s="161" t="str">
        <f>IF($D74="","",VLOOKUP($D74,'[3]男雙65'!$A$7:$V$23,3))</f>
        <v>台北市</v>
      </c>
      <c r="I74" s="72"/>
      <c r="J74" s="208"/>
      <c r="K74" s="209"/>
      <c r="L74" s="73"/>
      <c r="M74" s="102"/>
      <c r="N74" s="88"/>
      <c r="O74" s="80"/>
      <c r="P74" s="73"/>
      <c r="Q74" s="21"/>
      <c r="R74" s="20"/>
    </row>
    <row r="75" spans="1:18" s="76" customFormat="1" ht="14.25" customHeight="1">
      <c r="A75" s="70"/>
      <c r="B75" s="77"/>
      <c r="C75" s="77"/>
      <c r="D75" s="77"/>
      <c r="E75" s="19" t="str">
        <f>UPPER(IF($D74="","",VLOOKUP($D74,'[3]男雙65'!$A$7:$V$23,7)))</f>
        <v>戴靖華</v>
      </c>
      <c r="F75" s="161"/>
      <c r="G75" s="37"/>
      <c r="H75" s="161" t="str">
        <f>IF($D74="","",VLOOKUP($D74,'[3]男雙65'!$A$7:$V$23,8))</f>
        <v>台北市</v>
      </c>
      <c r="I75" s="78"/>
      <c r="J75" s="79">
        <f>IF(I75="a",E74,IF(I75="b",#REF!,""))</f>
      </c>
      <c r="K75" s="87"/>
      <c r="L75" s="73"/>
      <c r="M75" s="80"/>
      <c r="N75" s="33"/>
      <c r="O75" s="80"/>
      <c r="P75" s="73"/>
      <c r="Q75" s="21"/>
      <c r="R75" s="20"/>
    </row>
    <row r="76" spans="1:18" s="76" customFormat="1" ht="6" customHeight="1">
      <c r="A76" s="70"/>
      <c r="B76" s="77"/>
      <c r="C76" s="77"/>
      <c r="D76" s="77"/>
      <c r="E76" s="210" t="s">
        <v>218</v>
      </c>
      <c r="F76" s="210"/>
      <c r="G76" s="210"/>
      <c r="H76" s="210"/>
      <c r="I76" s="28"/>
      <c r="J76" s="82">
        <f>UPPER(IF(OR(I77="a",I77="as"),E74,IF(OR(I77="b",I77="bs"),E78,)))</f>
      </c>
      <c r="K76" s="97"/>
      <c r="L76" s="73"/>
      <c r="M76" s="80"/>
      <c r="N76" s="33"/>
      <c r="O76" s="80"/>
      <c r="P76" s="73"/>
      <c r="Q76" s="21"/>
      <c r="R76" s="20"/>
    </row>
    <row r="77" spans="1:18" s="76" customFormat="1" ht="6" customHeight="1">
      <c r="A77" s="70"/>
      <c r="B77" s="26"/>
      <c r="C77" s="26"/>
      <c r="D77" s="26"/>
      <c r="E77" s="208"/>
      <c r="F77" s="208"/>
      <c r="G77" s="208"/>
      <c r="H77" s="208"/>
      <c r="I77" s="34"/>
      <c r="J77" s="85">
        <f>UPPER(IF(OR(I77="a",I77="as"),E75,IF(OR(I77="b",I77="bs"),E79,)))</f>
      </c>
      <c r="K77" s="98"/>
      <c r="L77" s="33"/>
      <c r="M77" s="80"/>
      <c r="N77" s="33"/>
      <c r="O77" s="80"/>
      <c r="P77" s="73"/>
      <c r="Q77" s="21"/>
      <c r="R77" s="20"/>
    </row>
    <row r="78" spans="1:18" s="76" customFormat="1" ht="14.25" customHeight="1">
      <c r="A78" s="70">
        <v>16</v>
      </c>
      <c r="B78" s="17">
        <v>2</v>
      </c>
      <c r="C78" s="17">
        <v>11</v>
      </c>
      <c r="D78" s="18">
        <v>2</v>
      </c>
      <c r="E78" s="19" t="str">
        <f>UPPER(IF($D78="","",VLOOKUP($D78,'[3]男雙65'!$A$7:$V$23,2)))</f>
        <v>王國衍</v>
      </c>
      <c r="F78" s="161"/>
      <c r="G78" s="37"/>
      <c r="H78" s="161" t="str">
        <f>IF($D78="","",VLOOKUP($D78,'[3]男雙65'!$A$7:$V$23,3))</f>
        <v>台中市</v>
      </c>
      <c r="I78" s="99"/>
      <c r="J78" s="33"/>
      <c r="K78" s="80"/>
      <c r="L78" s="88"/>
      <c r="M78" s="83"/>
      <c r="N78" s="33"/>
      <c r="O78" s="80"/>
      <c r="P78" s="73"/>
      <c r="Q78" s="21"/>
      <c r="R78" s="20"/>
    </row>
    <row r="79" spans="1:18" s="76" customFormat="1" ht="14.25" customHeight="1">
      <c r="A79" s="70"/>
      <c r="B79" s="77"/>
      <c r="C79" s="77"/>
      <c r="D79" s="77"/>
      <c r="E79" s="19" t="str">
        <f>UPPER(IF($D78="","",VLOOKUP($D78,'[3]男雙65'!$A$7:$V$23,7)))</f>
        <v>黃建賓</v>
      </c>
      <c r="F79" s="161"/>
      <c r="G79" s="37"/>
      <c r="H79" s="161" t="str">
        <f>IF($D78="","",VLOOKUP($D78,'[3]男雙65'!$A$7:$V$23,8))</f>
        <v>台中市</v>
      </c>
      <c r="I79" s="78"/>
      <c r="J79" s="33"/>
      <c r="K79" s="80"/>
      <c r="L79" s="89"/>
      <c r="M79" s="90"/>
      <c r="N79" s="33"/>
      <c r="O79" s="80"/>
      <c r="P79" s="73"/>
      <c r="Q79" s="21"/>
      <c r="R79" s="20"/>
    </row>
    <row r="80" spans="1:18" s="1" customFormat="1" ht="16.5" customHeight="1">
      <c r="A80" s="122"/>
      <c r="B80" s="123"/>
      <c r="C80" s="123"/>
      <c r="D80" s="124"/>
      <c r="E80" s="170"/>
      <c r="F80" s="171"/>
      <c r="G80" s="126"/>
      <c r="H80" s="127"/>
      <c r="I80" s="128"/>
      <c r="J80" s="22"/>
      <c r="K80" s="23"/>
      <c r="L80" s="129"/>
      <c r="M80" s="130"/>
      <c r="N80" s="129"/>
      <c r="O80" s="130"/>
      <c r="P80" s="22"/>
      <c r="Q80" s="23"/>
      <c r="R80" s="24"/>
    </row>
    <row r="81" spans="1:18" s="1" customFormat="1" ht="6" customHeight="1">
      <c r="A81" s="122"/>
      <c r="B81" s="146"/>
      <c r="C81" s="146"/>
      <c r="D81" s="147"/>
      <c r="E81" s="42"/>
      <c r="F81" s="172"/>
      <c r="G81" s="148"/>
      <c r="H81" s="149"/>
      <c r="I81" s="150"/>
      <c r="J81" s="22"/>
      <c r="K81" s="23"/>
      <c r="L81" s="46"/>
      <c r="M81" s="47"/>
      <c r="N81" s="46"/>
      <c r="O81" s="47"/>
      <c r="P81" s="44"/>
      <c r="Q81" s="45"/>
      <c r="R81" s="24"/>
    </row>
    <row r="82" ht="9" customHeight="1">
      <c r="E82" s="49"/>
    </row>
  </sheetData>
  <sheetProtection/>
  <mergeCells count="21">
    <mergeCell ref="N41:O42"/>
    <mergeCell ref="J49:K50"/>
    <mergeCell ref="J73:K74"/>
    <mergeCell ref="E36:H37"/>
    <mergeCell ref="E24:H25"/>
    <mergeCell ref="E28:G29"/>
    <mergeCell ref="J32:K34"/>
    <mergeCell ref="L60:M62"/>
    <mergeCell ref="A1:P1"/>
    <mergeCell ref="P2:Q2"/>
    <mergeCell ref="P3:Q3"/>
    <mergeCell ref="J13:K14"/>
    <mergeCell ref="E8:H9"/>
    <mergeCell ref="E16:H17"/>
    <mergeCell ref="L21:M23"/>
    <mergeCell ref="E76:H77"/>
    <mergeCell ref="E64:H65"/>
    <mergeCell ref="E56:H57"/>
    <mergeCell ref="E44:H45"/>
    <mergeCell ref="E52:G53"/>
    <mergeCell ref="E68:G69"/>
  </mergeCells>
  <conditionalFormatting sqref="B70 B74 B78 B30 B34 B38 B42 B46 B50 B58 B62 B6 B10 B14 B18 B22 B26 B54 B66">
    <cfRule type="cellIs" priority="28" dxfId="348" operator="equal" stopIfTrue="1">
      <formula>"DA"</formula>
    </cfRule>
  </conditionalFormatting>
  <conditionalFormatting sqref="L12 L32 L48 L72 N20 N60 P40 J8 J16 J36 J44 J52 J76">
    <cfRule type="expression" priority="26" dxfId="349" stopIfTrue="1">
      <formula>I9="as"</formula>
    </cfRule>
    <cfRule type="expression" priority="27" dxfId="349" stopIfTrue="1">
      <formula>I9="bs"</formula>
    </cfRule>
  </conditionalFormatting>
  <conditionalFormatting sqref="L13 L33 L49 L73 N21 N61 P41 J9 J17 J37 J45 J53:J57 J69 J77">
    <cfRule type="expression" priority="24" dxfId="349" stopIfTrue="1">
      <formula>I9="as"</formula>
    </cfRule>
    <cfRule type="expression" priority="25" dxfId="349" stopIfTrue="1">
      <formula>I9="bs"</formula>
    </cfRule>
  </conditionalFormatting>
  <conditionalFormatting sqref="E70 E74 E78 E30 E34 E38 E42 E46 E50 E58 E62 E6 E10 E14 E18 E22 E26 E54 E66">
    <cfRule type="cellIs" priority="23" dxfId="350" operator="equal" stopIfTrue="1">
      <formula>"Bye"</formula>
    </cfRule>
  </conditionalFormatting>
  <conditionalFormatting sqref="D70 D74 D78 D30 D34 D38 D42 D46 D50 D58 D62 D6 D10 D14 D18 D22 D26 D54 D66">
    <cfRule type="cellIs" priority="22" dxfId="351" operator="lessThan" stopIfTrue="1">
      <formula>5</formula>
    </cfRule>
  </conditionalFormatting>
  <conditionalFormatting sqref="J13 J73 J49 N41 L21">
    <cfRule type="expression" priority="19" dxfId="352" stopIfTrue="1">
      <formula>AND(#REF!="CU",J13="Umpire")</formula>
    </cfRule>
    <cfRule type="expression" priority="20" dxfId="353" stopIfTrue="1">
      <formula>AND(#REF!="CU",J13&lt;&gt;"Umpire",K13&lt;&gt;"")</formula>
    </cfRule>
    <cfRule type="expression" priority="21" dxfId="354" stopIfTrue="1">
      <formula>AND(#REF!="CU",J13&lt;&gt;"Umpire")</formula>
    </cfRule>
  </conditionalFormatting>
  <conditionalFormatting sqref="J24:J29">
    <cfRule type="expression" priority="17" dxfId="349" stopIfTrue="1">
      <formula>#REF!="as"</formula>
    </cfRule>
    <cfRule type="expression" priority="18" dxfId="349" stopIfTrue="1">
      <formula>#REF!="bs"</formula>
    </cfRule>
  </conditionalFormatting>
  <conditionalFormatting sqref="J64:J68">
    <cfRule type="expression" priority="15" dxfId="349" stopIfTrue="1">
      <formula>I69="as"</formula>
    </cfRule>
    <cfRule type="expression" priority="16" dxfId="349" stopIfTrue="1">
      <formula>I69="bs"</formula>
    </cfRule>
  </conditionalFormatting>
  <conditionalFormatting sqref="L12 L32 L48 L72 N20 N60 P40 J8 J16 J36 J44 J52 J76">
    <cfRule type="expression" priority="12" dxfId="349" stopIfTrue="1">
      <formula>I9="as"</formula>
    </cfRule>
    <cfRule type="expression" priority="13" dxfId="349" stopIfTrue="1">
      <formula>I9="bs"</formula>
    </cfRule>
  </conditionalFormatting>
  <conditionalFormatting sqref="L13 L33 L49 L73 N21 N61 P41 J9 J17 J37 J45 J53:J57 J69 J77">
    <cfRule type="expression" priority="10" dxfId="349" stopIfTrue="1">
      <formula>I9="as"</formula>
    </cfRule>
    <cfRule type="expression" priority="11" dxfId="349" stopIfTrue="1">
      <formula>I9="bs"</formula>
    </cfRule>
  </conditionalFormatting>
  <conditionalFormatting sqref="J13 J73 J49 N41 L21">
    <cfRule type="expression" priority="5" dxfId="352" stopIfTrue="1">
      <formula>AND(#REF!="CU",J13="Umpire")</formula>
    </cfRule>
    <cfRule type="expression" priority="6" dxfId="353" stopIfTrue="1">
      <formula>AND(#REF!="CU",J13&lt;&gt;"Umpire",K13&lt;&gt;"")</formula>
    </cfRule>
    <cfRule type="expression" priority="7" dxfId="354" stopIfTrue="1">
      <formula>AND(#REF!="CU",J13&lt;&gt;"Umpire")</formula>
    </cfRule>
  </conditionalFormatting>
  <conditionalFormatting sqref="J64:J68">
    <cfRule type="expression" priority="1" dxfId="349" stopIfTrue="1">
      <formula>I69="as"</formula>
    </cfRule>
    <cfRule type="expression" priority="2" dxfId="349" stopIfTrue="1">
      <formula>I69="bs"</formula>
    </cfRule>
  </conditionalFormatting>
  <dataValidations count="1">
    <dataValidation type="list" allowBlank="1" showInputMessage="1" sqref="L60 E76 E68:E69 N41 E64 J49 E8 E36 E28:E29 E24 L21 J13 E44 E16 E52:E53 J73 E56">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T70"/>
  <sheetViews>
    <sheetView showGridLines="0" zoomScale="130" zoomScaleNormal="130" zoomScalePageLayoutView="0" workbookViewId="0" topLeftCell="A1">
      <selection activeCell="M10" sqref="M10"/>
    </sheetView>
  </sheetViews>
  <sheetFormatPr defaultColWidth="9.00390625" defaultRowHeight="15.75"/>
  <cols>
    <col min="1" max="1" width="2.875" style="48" customWidth="1"/>
    <col min="2" max="3" width="2.75390625" style="48" customWidth="1"/>
    <col min="4" max="4" width="0.37109375" style="48" customWidth="1"/>
    <col min="5" max="5" width="9.75390625" style="48" customWidth="1"/>
    <col min="6" max="7" width="2.75390625" style="48" customWidth="1"/>
    <col min="8" max="8" width="4.625" style="136" customWidth="1"/>
    <col min="9" max="9" width="0.6171875" style="50" customWidth="1"/>
    <col min="10" max="10" width="7.625" style="137" customWidth="1"/>
    <col min="11" max="11" width="7.625" style="138" customWidth="1"/>
    <col min="12" max="12" width="7.625" style="137" customWidth="1"/>
    <col min="13" max="13" width="7.625" style="139" customWidth="1"/>
    <col min="14" max="14" width="7.625" style="137" customWidth="1"/>
    <col min="15" max="15" width="7.625" style="138" customWidth="1"/>
    <col min="16" max="16" width="7.625" style="137" customWidth="1"/>
    <col min="17" max="17" width="7.625" style="139" customWidth="1"/>
    <col min="18" max="18" width="9.00390625" style="48" customWidth="1"/>
    <col min="19" max="19" width="7.625" style="48" customWidth="1"/>
    <col min="20" max="20" width="7.75390625" style="48" hidden="1" customWidth="1"/>
    <col min="21" max="21" width="5.00390625" style="48" customWidth="1"/>
    <col min="22" max="16384" width="9.00390625" style="48" customWidth="1"/>
  </cols>
  <sheetData>
    <row r="1" spans="1:16" s="1" customFormat="1" ht="25.5" customHeight="1">
      <c r="A1" s="221" t="s">
        <v>29</v>
      </c>
      <c r="B1" s="221"/>
      <c r="C1" s="224"/>
      <c r="D1" s="224"/>
      <c r="E1" s="224"/>
      <c r="F1" s="224"/>
      <c r="G1" s="224"/>
      <c r="H1" s="224"/>
      <c r="I1" s="224"/>
      <c r="J1" s="224"/>
      <c r="K1" s="224"/>
      <c r="L1" s="224"/>
      <c r="M1" s="224"/>
      <c r="N1" s="224"/>
      <c r="O1" s="224"/>
      <c r="P1" s="224"/>
    </row>
    <row r="2" spans="1:17" s="6" customFormat="1" ht="9.75" customHeight="1">
      <c r="A2" s="2" t="s">
        <v>0</v>
      </c>
      <c r="B2" s="2"/>
      <c r="C2" s="2"/>
      <c r="D2" s="2"/>
      <c r="E2" s="3"/>
      <c r="F2" s="2" t="s">
        <v>1</v>
      </c>
      <c r="G2" s="2"/>
      <c r="H2" s="52"/>
      <c r="I2" s="2"/>
      <c r="J2" s="4"/>
      <c r="K2" s="2"/>
      <c r="L2" s="4"/>
      <c r="M2" s="2"/>
      <c r="N2" s="5"/>
      <c r="O2" s="3"/>
      <c r="P2" s="213" t="s">
        <v>2</v>
      </c>
      <c r="Q2" s="213"/>
    </row>
    <row r="3" spans="1:17" s="12" customFormat="1" ht="11.25" customHeight="1" thickBot="1">
      <c r="A3" s="7" t="s">
        <v>3</v>
      </c>
      <c r="B3" s="7"/>
      <c r="C3" s="7"/>
      <c r="D3" s="7"/>
      <c r="E3" s="8"/>
      <c r="F3" s="8" t="s">
        <v>4</v>
      </c>
      <c r="G3" s="8"/>
      <c r="H3" s="53"/>
      <c r="I3" s="9"/>
      <c r="J3" s="10"/>
      <c r="K3" s="11"/>
      <c r="L3" s="10"/>
      <c r="M3" s="8"/>
      <c r="N3" s="10"/>
      <c r="O3" s="8"/>
      <c r="P3" s="214" t="s">
        <v>5</v>
      </c>
      <c r="Q3" s="214"/>
    </row>
    <row r="4" spans="1:17" s="15" customFormat="1" ht="9.75">
      <c r="A4" s="54"/>
      <c r="B4" s="55" t="s">
        <v>6</v>
      </c>
      <c r="C4" s="56" t="s">
        <v>7</v>
      </c>
      <c r="D4" s="55"/>
      <c r="E4" s="57" t="s">
        <v>8</v>
      </c>
      <c r="F4" s="57"/>
      <c r="G4" s="58"/>
      <c r="H4" s="57" t="s">
        <v>9</v>
      </c>
      <c r="I4" s="59"/>
      <c r="J4" s="56" t="s">
        <v>10</v>
      </c>
      <c r="K4" s="60"/>
      <c r="L4" s="56" t="s">
        <v>12</v>
      </c>
      <c r="M4" s="60"/>
      <c r="N4" s="56" t="s">
        <v>13</v>
      </c>
      <c r="O4" s="60"/>
      <c r="P4" s="56" t="s">
        <v>16</v>
      </c>
      <c r="Q4" s="61"/>
    </row>
    <row r="5" spans="1:17" s="15" customFormat="1" ht="8.25" customHeight="1" thickBot="1">
      <c r="A5" s="62"/>
      <c r="B5" s="63"/>
      <c r="C5" s="16"/>
      <c r="D5" s="63"/>
      <c r="E5" s="64"/>
      <c r="F5" s="64"/>
      <c r="G5" s="65"/>
      <c r="H5" s="66"/>
      <c r="I5" s="67"/>
      <c r="J5" s="16"/>
      <c r="K5" s="68"/>
      <c r="L5" s="16"/>
      <c r="M5" s="68"/>
      <c r="N5" s="16"/>
      <c r="O5" s="68"/>
      <c r="P5" s="16"/>
      <c r="Q5" s="69"/>
    </row>
    <row r="6" spans="1:20" s="76" customFormat="1" ht="13.5" customHeight="1">
      <c r="A6" s="70">
        <v>1</v>
      </c>
      <c r="B6" s="17">
        <v>1</v>
      </c>
      <c r="C6" s="17">
        <v>5</v>
      </c>
      <c r="D6" s="18">
        <v>1</v>
      </c>
      <c r="E6" s="19" t="str">
        <f>UPPER(IF($D6="","",VLOOKUP($D6,'[4]男雙70'!$A$7:$V$23,2)))</f>
        <v>陳瑾生</v>
      </c>
      <c r="F6" s="17"/>
      <c r="G6" s="37"/>
      <c r="H6" s="17" t="str">
        <f>IF($D6="","",VLOOKUP($D6,'[4]男雙70'!$A$7:$V$23,3))</f>
        <v>新竹市</v>
      </c>
      <c r="I6" s="72"/>
      <c r="J6" s="73"/>
      <c r="K6" s="74"/>
      <c r="L6" s="73"/>
      <c r="M6" s="20" t="s">
        <v>27</v>
      </c>
      <c r="N6" s="73"/>
      <c r="O6" s="74"/>
      <c r="P6" s="73"/>
      <c r="Q6" s="21"/>
      <c r="R6" s="20"/>
      <c r="T6" s="25" t="e">
        <f>#REF!</f>
        <v>#REF!</v>
      </c>
    </row>
    <row r="7" spans="1:20" s="76" customFormat="1" ht="13.5" customHeight="1">
      <c r="A7" s="70"/>
      <c r="B7" s="77"/>
      <c r="C7" s="77"/>
      <c r="D7" s="77"/>
      <c r="E7" s="19" t="str">
        <f>UPPER(IF($D6="","",VLOOKUP($D6,'[4]男雙70'!$A$7:$V$23,7)))</f>
        <v>彭文德</v>
      </c>
      <c r="F7" s="17"/>
      <c r="G7" s="37"/>
      <c r="H7" s="17" t="str">
        <f>IF($D6="","",VLOOKUP($D6,'[4]男雙70'!$A$7:$V$23,8))</f>
        <v>新竹市</v>
      </c>
      <c r="I7" s="78"/>
      <c r="J7" s="79">
        <f>IF(I7="a",E6,IF(I7="b",#REF!,""))</f>
      </c>
      <c r="K7" s="80"/>
      <c r="L7" s="73"/>
      <c r="M7" s="20"/>
      <c r="N7" s="73"/>
      <c r="O7" s="74"/>
      <c r="P7" s="73"/>
      <c r="Q7" s="21"/>
      <c r="R7" s="20"/>
      <c r="T7" s="29" t="e">
        <f>#REF!</f>
        <v>#REF!</v>
      </c>
    </row>
    <row r="8" spans="1:20" s="76" customFormat="1" ht="10.5" customHeight="1">
      <c r="A8" s="70"/>
      <c r="B8" s="77"/>
      <c r="C8" s="77"/>
      <c r="D8" s="77"/>
      <c r="E8" s="210"/>
      <c r="F8" s="210"/>
      <c r="G8" s="210"/>
      <c r="H8" s="210"/>
      <c r="I8" s="211"/>
      <c r="J8" s="82">
        <f>UPPER(IF(OR(I9="a",I9="as"),E6,IF(OR(I9="b",I9="bs"),E10,)))</f>
      </c>
      <c r="K8" s="83"/>
      <c r="L8" s="73"/>
      <c r="M8" s="74"/>
      <c r="N8" s="73"/>
      <c r="O8" s="74"/>
      <c r="P8" s="73"/>
      <c r="Q8" s="21"/>
      <c r="R8" s="20"/>
      <c r="T8" s="29" t="e">
        <f>#REF!</f>
        <v>#REF!</v>
      </c>
    </row>
    <row r="9" spans="1:20" s="76" customFormat="1" ht="10.5" customHeight="1">
      <c r="A9" s="70"/>
      <c r="B9" s="26"/>
      <c r="C9" s="26"/>
      <c r="D9" s="26"/>
      <c r="E9" s="208"/>
      <c r="F9" s="208"/>
      <c r="G9" s="208"/>
      <c r="H9" s="208"/>
      <c r="I9" s="209"/>
      <c r="J9" s="85">
        <f>UPPER(IF(OR(I9="a",I9="as"),E7,IF(OR(I9="b",I9="bs"),E11,)))</f>
      </c>
      <c r="K9" s="86"/>
      <c r="L9" s="33"/>
      <c r="M9" s="80"/>
      <c r="N9" s="73"/>
      <c r="O9" s="74"/>
      <c r="P9" s="73"/>
      <c r="Q9" s="21"/>
      <c r="R9" s="20"/>
      <c r="T9" s="29" t="e">
        <f>#REF!</f>
        <v>#REF!</v>
      </c>
    </row>
    <row r="10" spans="1:20" s="76" customFormat="1" ht="13.5" customHeight="1">
      <c r="A10" s="70">
        <v>2</v>
      </c>
      <c r="B10" s="17">
        <f>IF($D10="","",VLOOKUP($D10,'[4]男雙70'!$A$7:$V$23,20))</f>
      </c>
      <c r="C10" s="17">
        <f>IF($D10="","",VLOOKUP($D10,'[4]男雙70'!$A$7:$V$23,21))</f>
      </c>
      <c r="D10" s="18"/>
      <c r="E10" s="19" t="s">
        <v>19</v>
      </c>
      <c r="F10" s="17">
        <f>IF($D10="","",VLOOKUP($D10,'[4]男雙70'!$A$7:$V$23,3))</f>
      </c>
      <c r="G10" s="37"/>
      <c r="H10" s="71">
        <f>IF($D10="","",VLOOKUP($D10,'[4]男雙70'!$A$7:$V$23,4))</f>
      </c>
      <c r="I10" s="99"/>
      <c r="J10" s="33"/>
      <c r="K10" s="87"/>
      <c r="L10" s="88"/>
      <c r="M10" s="83"/>
      <c r="N10" s="73"/>
      <c r="O10" s="74"/>
      <c r="P10" s="73"/>
      <c r="Q10" s="21"/>
      <c r="R10" s="20"/>
      <c r="T10" s="29" t="e">
        <f>#REF!</f>
        <v>#REF!</v>
      </c>
    </row>
    <row r="11" spans="1:20" s="76" customFormat="1" ht="13.5" customHeight="1">
      <c r="A11" s="70"/>
      <c r="B11" s="77"/>
      <c r="C11" s="77"/>
      <c r="D11" s="77"/>
      <c r="E11" s="19" t="s">
        <v>19</v>
      </c>
      <c r="F11" s="17">
        <f>IF($D10="","",VLOOKUP($D10,'[4]男雙70'!$A$7:$V$23,8))</f>
      </c>
      <c r="G11" s="37"/>
      <c r="H11" s="71">
        <f>IF($D10="","",VLOOKUP($D10,'[4]男雙70'!$A$7:$V$23,9))</f>
      </c>
      <c r="I11" s="78"/>
      <c r="J11" s="33"/>
      <c r="K11" s="87"/>
      <c r="L11" s="89"/>
      <c r="M11" s="90"/>
      <c r="N11" s="73"/>
      <c r="O11" s="74"/>
      <c r="P11" s="73"/>
      <c r="Q11" s="21"/>
      <c r="R11" s="20"/>
      <c r="T11" s="29" t="e">
        <f>#REF!</f>
        <v>#REF!</v>
      </c>
    </row>
    <row r="12" spans="1:20" s="76" customFormat="1" ht="9.75" customHeight="1">
      <c r="A12" s="70"/>
      <c r="B12" s="77"/>
      <c r="C12" s="77"/>
      <c r="D12" s="91"/>
      <c r="E12" s="81"/>
      <c r="F12" s="33"/>
      <c r="G12" s="32"/>
      <c r="H12" s="92"/>
      <c r="I12" s="93"/>
      <c r="J12" s="73"/>
      <c r="K12" s="101"/>
      <c r="L12" s="82">
        <f>UPPER(IF(OR(K13="a",K13="as"),J8,IF(OR(K13="b",K13="bs"),J16,)))</f>
      </c>
      <c r="M12" s="80"/>
      <c r="N12" s="73"/>
      <c r="O12" s="74"/>
      <c r="P12" s="73"/>
      <c r="Q12" s="21"/>
      <c r="R12" s="20"/>
      <c r="T12" s="29" t="e">
        <f>#REF!</f>
        <v>#REF!</v>
      </c>
    </row>
    <row r="13" spans="1:20" s="76" customFormat="1" ht="9.75" customHeight="1">
      <c r="A13" s="70"/>
      <c r="B13" s="26"/>
      <c r="C13" s="26"/>
      <c r="D13" s="31"/>
      <c r="E13" s="84"/>
      <c r="F13" s="73"/>
      <c r="G13" s="94"/>
      <c r="H13" s="95"/>
      <c r="I13" s="96"/>
      <c r="J13" s="208" t="s">
        <v>232</v>
      </c>
      <c r="K13" s="209"/>
      <c r="L13" s="85">
        <f>UPPER(IF(OR(K13="a",K13="as"),J9,IF(OR(K13="b",K13="bs"),J17,)))</f>
      </c>
      <c r="M13" s="86"/>
      <c r="N13" s="33"/>
      <c r="O13" s="80"/>
      <c r="P13" s="73"/>
      <c r="Q13" s="21"/>
      <c r="R13" s="20"/>
      <c r="T13" s="29" t="e">
        <f>#REF!</f>
        <v>#REF!</v>
      </c>
    </row>
    <row r="14" spans="1:20" s="76" customFormat="1" ht="13.5" customHeight="1">
      <c r="A14" s="70">
        <v>3</v>
      </c>
      <c r="B14" s="17"/>
      <c r="C14" s="17"/>
      <c r="D14" s="18">
        <v>11</v>
      </c>
      <c r="E14" s="19" t="str">
        <f>UPPER(IF($D14="","",VLOOKUP($D14,'[4]男雙70'!$A$7:$V$23,2)))</f>
        <v>范阿浪</v>
      </c>
      <c r="F14" s="17"/>
      <c r="G14" s="37"/>
      <c r="H14" s="17" t="str">
        <f>IF($D14="","",VLOOKUP($D14,'[4]男雙70'!$A$7:$V$23,3))</f>
        <v>桃園市</v>
      </c>
      <c r="I14" s="72"/>
      <c r="J14" s="208"/>
      <c r="K14" s="209"/>
      <c r="L14" s="73"/>
      <c r="M14" s="87"/>
      <c r="N14" s="88"/>
      <c r="O14" s="80"/>
      <c r="P14" s="73"/>
      <c r="Q14" s="21"/>
      <c r="R14" s="20"/>
      <c r="T14" s="29" t="e">
        <f>#REF!</f>
        <v>#REF!</v>
      </c>
    </row>
    <row r="15" spans="1:20" s="76" customFormat="1" ht="13.5" customHeight="1" thickBot="1">
      <c r="A15" s="70"/>
      <c r="B15" s="77"/>
      <c r="C15" s="77"/>
      <c r="D15" s="77"/>
      <c r="E15" s="19" t="str">
        <f>UPPER(IF($D14="","",VLOOKUP($D14,'[4]男雙70'!$A$7:$V$23,7)))</f>
        <v>林永傳</v>
      </c>
      <c r="F15" s="17"/>
      <c r="G15" s="37"/>
      <c r="H15" s="17" t="str">
        <f>IF($D14="","",VLOOKUP($D14,'[4]男雙70'!$A$7:$V$23,8))</f>
        <v>桃園市</v>
      </c>
      <c r="I15" s="78"/>
      <c r="J15" s="79">
        <f>IF(I15="a",E14,IF(I15="b",#REF!,""))</f>
      </c>
      <c r="K15" s="87"/>
      <c r="L15" s="73"/>
      <c r="M15" s="87"/>
      <c r="N15" s="33"/>
      <c r="O15" s="80"/>
      <c r="P15" s="73"/>
      <c r="Q15" s="21"/>
      <c r="R15" s="20"/>
      <c r="T15" s="36" t="e">
        <f>#REF!</f>
        <v>#REF!</v>
      </c>
    </row>
    <row r="16" spans="1:18" s="76" customFormat="1" ht="10.5" customHeight="1">
      <c r="A16" s="70"/>
      <c r="B16" s="77"/>
      <c r="C16" s="77"/>
      <c r="D16" s="91"/>
      <c r="E16" s="210" t="s">
        <v>228</v>
      </c>
      <c r="F16" s="210"/>
      <c r="G16" s="210"/>
      <c r="H16" s="210"/>
      <c r="I16" s="211"/>
      <c r="J16" s="82">
        <f>UPPER(IF(OR(I17="a",I17="as"),E14,IF(OR(I17="b",I17="bs"),E18,)))</f>
      </c>
      <c r="K16" s="97"/>
      <c r="L16" s="73"/>
      <c r="M16" s="87"/>
      <c r="N16" s="33"/>
      <c r="O16" s="80"/>
      <c r="P16" s="73"/>
      <c r="Q16" s="21"/>
      <c r="R16" s="20"/>
    </row>
    <row r="17" spans="1:18" s="76" customFormat="1" ht="10.5" customHeight="1">
      <c r="A17" s="70"/>
      <c r="B17" s="26"/>
      <c r="C17" s="26"/>
      <c r="D17" s="31"/>
      <c r="E17" s="208"/>
      <c r="F17" s="208"/>
      <c r="G17" s="208"/>
      <c r="H17" s="208"/>
      <c r="I17" s="209"/>
      <c r="J17" s="85">
        <f>UPPER(IF(OR(I17="a",I17="as"),E15,IF(OR(I17="b",I17="bs"),E19,)))</f>
      </c>
      <c r="K17" s="98"/>
      <c r="L17" s="33"/>
      <c r="M17" s="87"/>
      <c r="N17" s="33"/>
      <c r="O17" s="80"/>
      <c r="P17" s="73"/>
      <c r="Q17" s="21"/>
      <c r="R17" s="20"/>
    </row>
    <row r="18" spans="1:18" s="76" customFormat="1" ht="13.5" customHeight="1">
      <c r="A18" s="70">
        <v>4</v>
      </c>
      <c r="B18" s="17"/>
      <c r="C18" s="17"/>
      <c r="D18" s="18">
        <v>7</v>
      </c>
      <c r="E18" s="19" t="str">
        <f>UPPER(IF($D18="","",VLOOKUP($D18,'[4]男雙70'!$A$7:$V$23,2)))</f>
        <v>莊奎文</v>
      </c>
      <c r="F18" s="17"/>
      <c r="G18" s="37"/>
      <c r="H18" s="17" t="str">
        <f>IF($D18="","",VLOOKUP($D18,'[4]男雙70'!$A$7:$V$23,3))</f>
        <v>台中市</v>
      </c>
      <c r="I18" s="99"/>
      <c r="J18" s="33"/>
      <c r="K18" s="80"/>
      <c r="L18" s="88"/>
      <c r="M18" s="97"/>
      <c r="N18" s="33"/>
      <c r="O18" s="80"/>
      <c r="P18" s="73"/>
      <c r="Q18" s="21"/>
      <c r="R18" s="20"/>
    </row>
    <row r="19" spans="1:18" s="76" customFormat="1" ht="13.5" customHeight="1">
      <c r="A19" s="70"/>
      <c r="B19" s="77"/>
      <c r="C19" s="77"/>
      <c r="D19" s="77"/>
      <c r="E19" s="19" t="str">
        <f>UPPER(IF($D18="","",VLOOKUP($D18,'[4]男雙70'!$A$7:$V$23,7)))</f>
        <v>曾紹勳</v>
      </c>
      <c r="F19" s="17"/>
      <c r="G19" s="37"/>
      <c r="H19" s="17" t="str">
        <f>IF($D18="","",VLOOKUP($D18,'[4]男雙70'!$A$7:$V$23,8))</f>
        <v>彰化縣</v>
      </c>
      <c r="I19" s="78"/>
      <c r="J19" s="33"/>
      <c r="K19" s="80"/>
      <c r="L19" s="89"/>
      <c r="M19" s="100"/>
      <c r="N19" s="33"/>
      <c r="O19" s="80"/>
      <c r="P19" s="73"/>
      <c r="Q19" s="21"/>
      <c r="R19" s="20"/>
    </row>
    <row r="20" spans="1:18" s="76" customFormat="1" ht="9.75" customHeight="1">
      <c r="A20" s="70"/>
      <c r="B20" s="77"/>
      <c r="C20" s="77"/>
      <c r="D20" s="77"/>
      <c r="E20" s="81"/>
      <c r="F20" s="33"/>
      <c r="G20" s="32"/>
      <c r="H20" s="92"/>
      <c r="I20" s="93"/>
      <c r="J20" s="73"/>
      <c r="K20" s="74"/>
      <c r="L20" s="33"/>
      <c r="M20" s="101"/>
      <c r="N20" s="82">
        <f>UPPER(IF(OR(M21="a",M21="as"),L12,IF(OR(M21="b",M21="bs"),L28,)))</f>
      </c>
      <c r="O20" s="80"/>
      <c r="P20" s="73"/>
      <c r="Q20" s="21"/>
      <c r="R20" s="20"/>
    </row>
    <row r="21" spans="1:18" s="76" customFormat="1" ht="9.75" customHeight="1">
      <c r="A21" s="70"/>
      <c r="B21" s="26"/>
      <c r="C21" s="26"/>
      <c r="D21" s="26"/>
      <c r="E21" s="84"/>
      <c r="F21" s="73"/>
      <c r="G21" s="94"/>
      <c r="H21" s="95"/>
      <c r="I21" s="96"/>
      <c r="J21" s="73"/>
      <c r="K21" s="74"/>
      <c r="L21" s="208" t="s">
        <v>236</v>
      </c>
      <c r="M21" s="209"/>
      <c r="N21" s="85">
        <f>UPPER(IF(OR(M21="a",M21="as"),L13,IF(OR(M21="b",M21="bs"),L29,)))</f>
      </c>
      <c r="O21" s="86"/>
      <c r="P21" s="33"/>
      <c r="Q21" s="40"/>
      <c r="R21" s="20"/>
    </row>
    <row r="22" spans="1:18" s="76" customFormat="1" ht="13.5" customHeight="1">
      <c r="A22" s="70">
        <v>5</v>
      </c>
      <c r="B22" s="17">
        <v>4</v>
      </c>
      <c r="C22" s="17">
        <v>12</v>
      </c>
      <c r="D22" s="18">
        <v>4</v>
      </c>
      <c r="E22" s="19" t="str">
        <f>UPPER(IF($D22="","",VLOOKUP($D22,'[4]男雙70'!$A$7:$V$23,2)))</f>
        <v>莊金安</v>
      </c>
      <c r="F22" s="17"/>
      <c r="G22" s="37"/>
      <c r="H22" s="17" t="str">
        <f>IF($D22="","",VLOOKUP($D22,'[4]男雙70'!$A$7:$V$23,3))</f>
        <v>埔里鎮</v>
      </c>
      <c r="I22" s="72"/>
      <c r="J22" s="73"/>
      <c r="K22" s="74"/>
      <c r="L22" s="208"/>
      <c r="M22" s="209"/>
      <c r="N22" s="73"/>
      <c r="O22" s="87"/>
      <c r="P22" s="73"/>
      <c r="Q22" s="40"/>
      <c r="R22" s="20"/>
    </row>
    <row r="23" spans="1:18" s="76" customFormat="1" ht="13.5" customHeight="1">
      <c r="A23" s="70"/>
      <c r="B23" s="77"/>
      <c r="C23" s="77"/>
      <c r="D23" s="77"/>
      <c r="E23" s="19" t="str">
        <f>UPPER(IF($D22="","",VLOOKUP($D22,'[4]男雙70'!$A$7:$V$23,7)))</f>
        <v>郭文深</v>
      </c>
      <c r="F23" s="17"/>
      <c r="G23" s="37"/>
      <c r="H23" s="17" t="str">
        <f>IF($D22="","",VLOOKUP($D22,'[4]男雙70'!$A$7:$V$23,8))</f>
        <v>埔里鎮</v>
      </c>
      <c r="I23" s="78"/>
      <c r="J23" s="79">
        <f>IF(I23="a",E22,IF(I23="b",#REF!,""))</f>
      </c>
      <c r="K23" s="80"/>
      <c r="L23" s="73"/>
      <c r="M23" s="87"/>
      <c r="N23" s="73"/>
      <c r="O23" s="87"/>
      <c r="P23" s="73"/>
      <c r="Q23" s="40"/>
      <c r="R23" s="20"/>
    </row>
    <row r="24" spans="1:18" s="76" customFormat="1" ht="10.5" customHeight="1">
      <c r="A24" s="70"/>
      <c r="B24" s="77"/>
      <c r="C24" s="77"/>
      <c r="D24" s="77"/>
      <c r="E24" s="210"/>
      <c r="F24" s="210"/>
      <c r="G24" s="210"/>
      <c r="H24" s="210"/>
      <c r="I24" s="211"/>
      <c r="J24" s="82">
        <f>UPPER(IF(OR(I25="a",I25="as"),E22,IF(OR(I25="b",I25="bs"),E26,)))</f>
      </c>
      <c r="K24" s="83"/>
      <c r="L24" s="73"/>
      <c r="M24" s="87"/>
      <c r="N24" s="73"/>
      <c r="O24" s="87"/>
      <c r="P24" s="73"/>
      <c r="Q24" s="40"/>
      <c r="R24" s="20"/>
    </row>
    <row r="25" spans="1:18" s="76" customFormat="1" ht="10.5" customHeight="1">
      <c r="A25" s="70"/>
      <c r="B25" s="26"/>
      <c r="C25" s="26"/>
      <c r="D25" s="26"/>
      <c r="E25" s="208"/>
      <c r="F25" s="208"/>
      <c r="G25" s="208"/>
      <c r="H25" s="208"/>
      <c r="I25" s="209"/>
      <c r="J25" s="85">
        <f>UPPER(IF(OR(I25="a",I25="as"),E23,IF(OR(I25="b",I25="bs"),E27,)))</f>
      </c>
      <c r="K25" s="86"/>
      <c r="L25" s="33"/>
      <c r="M25" s="87"/>
      <c r="N25" s="73"/>
      <c r="O25" s="87"/>
      <c r="P25" s="73"/>
      <c r="Q25" s="40"/>
      <c r="R25" s="20"/>
    </row>
    <row r="26" spans="1:18" s="76" customFormat="1" ht="13.5" customHeight="1">
      <c r="A26" s="70">
        <v>6</v>
      </c>
      <c r="B26" s="17">
        <f>IF($D26="","",VLOOKUP($D26,'[4]男雙70'!$A$7:$V$23,20))</f>
      </c>
      <c r="C26" s="17">
        <f>IF($D26="","",VLOOKUP($D26,'[4]男雙70'!$A$7:$V$23,21))</f>
      </c>
      <c r="D26" s="18"/>
      <c r="E26" s="19" t="s">
        <v>19</v>
      </c>
      <c r="F26" s="17">
        <f>IF($D26="","",VLOOKUP($D26,'[4]男雙70'!$A$7:$V$23,3))</f>
      </c>
      <c r="G26" s="37"/>
      <c r="H26" s="71">
        <f>IF($D26="","",VLOOKUP($D26,'[4]男雙70'!$A$7:$V$23,4))</f>
      </c>
      <c r="I26" s="99"/>
      <c r="J26" s="33"/>
      <c r="K26" s="87"/>
      <c r="L26" s="88"/>
      <c r="M26" s="97"/>
      <c r="N26" s="73"/>
      <c r="O26" s="87"/>
      <c r="P26" s="73"/>
      <c r="Q26" s="40"/>
      <c r="R26" s="20"/>
    </row>
    <row r="27" spans="1:18" s="76" customFormat="1" ht="13.5" customHeight="1">
      <c r="A27" s="70"/>
      <c r="B27" s="77"/>
      <c r="C27" s="77"/>
      <c r="D27" s="77"/>
      <c r="E27" s="19" t="s">
        <v>19</v>
      </c>
      <c r="F27" s="17">
        <f>IF($D26="","",VLOOKUP($D26,'[4]男雙70'!$A$7:$V$23,8))</f>
      </c>
      <c r="G27" s="37"/>
      <c r="H27" s="71">
        <f>IF($D26="","",VLOOKUP($D26,'[4]男雙70'!$A$7:$V$23,9))</f>
      </c>
      <c r="I27" s="78"/>
      <c r="J27" s="33"/>
      <c r="K27" s="87"/>
      <c r="L27" s="89"/>
      <c r="M27" s="100"/>
      <c r="N27" s="73"/>
      <c r="O27" s="87"/>
      <c r="P27" s="73"/>
      <c r="Q27" s="40"/>
      <c r="R27" s="20"/>
    </row>
    <row r="28" spans="1:18" s="76" customFormat="1" ht="9.75" customHeight="1">
      <c r="A28" s="70"/>
      <c r="B28" s="77"/>
      <c r="C28" s="77"/>
      <c r="D28" s="91"/>
      <c r="E28" s="81"/>
      <c r="F28" s="33"/>
      <c r="G28" s="32"/>
      <c r="H28" s="92"/>
      <c r="I28" s="93"/>
      <c r="J28" s="73"/>
      <c r="K28" s="101"/>
      <c r="L28" s="82">
        <f>UPPER(IF(OR(K29="a",K29="as"),J24,IF(OR(K29="b",K29="bs"),J32,)))</f>
      </c>
      <c r="M28" s="87"/>
      <c r="N28" s="73"/>
      <c r="O28" s="87"/>
      <c r="P28" s="73"/>
      <c r="Q28" s="40"/>
      <c r="R28" s="20"/>
    </row>
    <row r="29" spans="1:18" s="76" customFormat="1" ht="9.75" customHeight="1">
      <c r="A29" s="70"/>
      <c r="B29" s="26"/>
      <c r="C29" s="26"/>
      <c r="D29" s="31"/>
      <c r="E29" s="84"/>
      <c r="F29" s="73"/>
      <c r="G29" s="94"/>
      <c r="H29" s="95"/>
      <c r="I29" s="96"/>
      <c r="J29" s="208" t="s">
        <v>233</v>
      </c>
      <c r="K29" s="209"/>
      <c r="L29" s="85">
        <f>UPPER(IF(OR(K29="a",K29="as"),J25,IF(OR(K29="b",K29="bs"),J33,)))</f>
      </c>
      <c r="M29" s="98"/>
      <c r="N29" s="33"/>
      <c r="O29" s="87"/>
      <c r="P29" s="73"/>
      <c r="Q29" s="40"/>
      <c r="R29" s="20"/>
    </row>
    <row r="30" spans="1:18" s="76" customFormat="1" ht="13.5" customHeight="1">
      <c r="A30" s="70">
        <v>7</v>
      </c>
      <c r="B30" s="17"/>
      <c r="C30" s="17"/>
      <c r="D30" s="18">
        <v>12</v>
      </c>
      <c r="E30" s="19" t="str">
        <f>UPPER(IF($D30="","",VLOOKUP($D30,'[4]男雙70'!$A$7:$V$23,2)))</f>
        <v>連炳昭</v>
      </c>
      <c r="F30" s="17"/>
      <c r="G30" s="37"/>
      <c r="H30" s="17" t="str">
        <f>IF($D30="","",VLOOKUP($D30,'[4]男雙70'!$A$7:$V$23,3))</f>
        <v>台北市</v>
      </c>
      <c r="I30" s="72"/>
      <c r="J30" s="208"/>
      <c r="K30" s="209"/>
      <c r="L30" s="73"/>
      <c r="M30" s="102"/>
      <c r="N30" s="88"/>
      <c r="O30" s="87"/>
      <c r="P30" s="73"/>
      <c r="Q30" s="40"/>
      <c r="R30" s="20"/>
    </row>
    <row r="31" spans="1:18" s="76" customFormat="1" ht="13.5" customHeight="1">
      <c r="A31" s="70"/>
      <c r="B31" s="77"/>
      <c r="C31" s="77"/>
      <c r="D31" s="77"/>
      <c r="E31" s="19" t="str">
        <f>UPPER(IF($D30="","",VLOOKUP($D30,'[4]男雙70'!$A$7:$V$23,7)))</f>
        <v>吳明山</v>
      </c>
      <c r="F31" s="17"/>
      <c r="G31" s="37"/>
      <c r="H31" s="17" t="str">
        <f>IF($D30="","",VLOOKUP($D30,'[4]男雙70'!$A$7:$V$23,8))</f>
        <v>台北市</v>
      </c>
      <c r="I31" s="78"/>
      <c r="J31" s="79">
        <f>IF(I31="a",E30,IF(I31="b",#REF!,""))</f>
      </c>
      <c r="K31" s="87"/>
      <c r="L31" s="73"/>
      <c r="M31" s="80"/>
      <c r="N31" s="33"/>
      <c r="O31" s="87"/>
      <c r="P31" s="73"/>
      <c r="Q31" s="40"/>
      <c r="R31" s="20"/>
    </row>
    <row r="32" spans="1:18" s="76" customFormat="1" ht="10.5" customHeight="1">
      <c r="A32" s="70"/>
      <c r="B32" s="77"/>
      <c r="C32" s="77"/>
      <c r="D32" s="91"/>
      <c r="E32" s="210" t="s">
        <v>229</v>
      </c>
      <c r="F32" s="210"/>
      <c r="G32" s="210"/>
      <c r="H32" s="210"/>
      <c r="I32" s="211"/>
      <c r="J32" s="82">
        <f>UPPER(IF(OR(I33="a",I33="as"),E30,IF(OR(I33="b",I33="bs"),E34,)))</f>
      </c>
      <c r="K32" s="97"/>
      <c r="L32" s="73"/>
      <c r="M32" s="80"/>
      <c r="N32" s="33"/>
      <c r="O32" s="87"/>
      <c r="P32" s="73"/>
      <c r="Q32" s="40"/>
      <c r="R32" s="20"/>
    </row>
    <row r="33" spans="1:18" s="76" customFormat="1" ht="10.5" customHeight="1">
      <c r="A33" s="70"/>
      <c r="B33" s="26"/>
      <c r="C33" s="26"/>
      <c r="D33" s="31"/>
      <c r="E33" s="208"/>
      <c r="F33" s="208"/>
      <c r="G33" s="208"/>
      <c r="H33" s="208"/>
      <c r="I33" s="209"/>
      <c r="J33" s="85">
        <f>UPPER(IF(OR(I33="a",I33="as"),E31,IF(OR(I33="b",I33="bs"),E35,)))</f>
      </c>
      <c r="K33" s="98"/>
      <c r="L33" s="33"/>
      <c r="M33" s="80"/>
      <c r="N33" s="33"/>
      <c r="O33" s="87"/>
      <c r="P33" s="73"/>
      <c r="Q33" s="40"/>
      <c r="R33" s="20"/>
    </row>
    <row r="34" spans="1:18" s="76" customFormat="1" ht="13.5" customHeight="1">
      <c r="A34" s="70">
        <v>8</v>
      </c>
      <c r="B34" s="17"/>
      <c r="C34" s="17">
        <v>24</v>
      </c>
      <c r="D34" s="18">
        <v>6</v>
      </c>
      <c r="E34" s="19" t="str">
        <f>UPPER(IF($D34="","",VLOOKUP($D34,'[4]男雙70'!$A$7:$V$23,2)))</f>
        <v>施火榮</v>
      </c>
      <c r="F34" s="17"/>
      <c r="G34" s="37"/>
      <c r="H34" s="17" t="str">
        <f>IF($D34="","",VLOOKUP($D34,'[4]男雙70'!$A$7:$V$23,3))</f>
        <v>台中市</v>
      </c>
      <c r="I34" s="99"/>
      <c r="J34" s="33"/>
      <c r="K34" s="80"/>
      <c r="L34" s="88"/>
      <c r="M34" s="83"/>
      <c r="N34" s="33"/>
      <c r="O34" s="87"/>
      <c r="P34" s="73"/>
      <c r="Q34" s="40"/>
      <c r="R34" s="20"/>
    </row>
    <row r="35" spans="1:18" s="76" customFormat="1" ht="13.5" customHeight="1">
      <c r="A35" s="70"/>
      <c r="B35" s="77"/>
      <c r="C35" s="77"/>
      <c r="D35" s="77"/>
      <c r="E35" s="19" t="str">
        <f>UPPER(IF($D34="","",VLOOKUP($D34,'[4]男雙70'!$A$7:$V$23,7)))</f>
        <v>劉中亮</v>
      </c>
      <c r="F35" s="17"/>
      <c r="G35" s="37"/>
      <c r="H35" s="17" t="str">
        <f>IF($D34="","",VLOOKUP($D34,'[4]男雙70'!$A$7:$V$23,8))</f>
        <v>台中市</v>
      </c>
      <c r="I35" s="78"/>
      <c r="J35" s="33"/>
      <c r="K35" s="80"/>
      <c r="L35" s="89"/>
      <c r="M35" s="90"/>
      <c r="N35" s="33"/>
      <c r="O35" s="87"/>
      <c r="P35" s="73"/>
      <c r="Q35" s="40"/>
      <c r="R35" s="20"/>
    </row>
    <row r="36" spans="1:18" s="76" customFormat="1" ht="9.75" customHeight="1">
      <c r="A36" s="70"/>
      <c r="B36" s="77"/>
      <c r="C36" s="77"/>
      <c r="D36" s="91"/>
      <c r="E36" s="81"/>
      <c r="F36" s="33"/>
      <c r="G36" s="32"/>
      <c r="H36" s="92"/>
      <c r="I36" s="93"/>
      <c r="J36" s="73"/>
      <c r="K36" s="74"/>
      <c r="L36" s="33"/>
      <c r="M36" s="80"/>
      <c r="N36" s="80"/>
      <c r="O36" s="101"/>
      <c r="P36" s="82">
        <f>UPPER(IF(OR(O37="a",O37="as"),N20,IF(OR(O37="b",O37="bs"),N52,)))</f>
      </c>
      <c r="Q36" s="104"/>
      <c r="R36" s="20"/>
    </row>
    <row r="37" spans="1:18" s="76" customFormat="1" ht="9.75" customHeight="1">
      <c r="A37" s="70"/>
      <c r="B37" s="26"/>
      <c r="C37" s="26"/>
      <c r="D37" s="31"/>
      <c r="E37" s="84"/>
      <c r="F37" s="73"/>
      <c r="G37" s="94"/>
      <c r="H37" s="95"/>
      <c r="I37" s="96"/>
      <c r="J37" s="73"/>
      <c r="K37" s="74"/>
      <c r="L37" s="33"/>
      <c r="M37" s="80"/>
      <c r="N37" s="208" t="s">
        <v>238</v>
      </c>
      <c r="O37" s="209"/>
      <c r="P37" s="85">
        <f>UPPER(IF(OR(O37="a",O37="as"),N21,IF(OR(O37="b",O37="bs"),N53,)))</f>
      </c>
      <c r="Q37" s="105"/>
      <c r="R37" s="20"/>
    </row>
    <row r="38" spans="1:18" s="76" customFormat="1" ht="13.5" customHeight="1">
      <c r="A38" s="70">
        <v>9</v>
      </c>
      <c r="B38" s="17"/>
      <c r="C38" s="17">
        <v>14</v>
      </c>
      <c r="D38" s="18">
        <v>5</v>
      </c>
      <c r="E38" s="19" t="str">
        <f>UPPER(IF($D38="","",VLOOKUP($D38,'[4]男雙70'!$A$7:$V$23,2)))</f>
        <v>江宏凱</v>
      </c>
      <c r="F38" s="17"/>
      <c r="G38" s="37"/>
      <c r="H38" s="17" t="str">
        <f>IF($D38="","",VLOOKUP($D38,'[4]男雙70'!$A$7:$V$23,3))</f>
        <v>台中市</v>
      </c>
      <c r="I38" s="72"/>
      <c r="J38" s="73"/>
      <c r="K38" s="74"/>
      <c r="L38" s="73"/>
      <c r="M38" s="74"/>
      <c r="N38" s="208"/>
      <c r="O38" s="209"/>
      <c r="P38" s="88"/>
      <c r="Q38" s="40"/>
      <c r="R38" s="20"/>
    </row>
    <row r="39" spans="1:18" s="76" customFormat="1" ht="13.5" customHeight="1">
      <c r="A39" s="70"/>
      <c r="B39" s="77"/>
      <c r="C39" s="77"/>
      <c r="D39" s="77"/>
      <c r="E39" s="19" t="str">
        <f>UPPER(IF($D38="","",VLOOKUP($D38,'[4]男雙70'!$A$7:$V$23,7)))</f>
        <v>傅景志</v>
      </c>
      <c r="F39" s="17"/>
      <c r="G39" s="37"/>
      <c r="H39" s="17" t="str">
        <f>IF($D38="","",VLOOKUP($D38,'[4]男雙70'!$A$7:$V$23,8))</f>
        <v>高雄市</v>
      </c>
      <c r="I39" s="78"/>
      <c r="J39" s="79">
        <f>IF(I39="a",E38,IF(I39="b",#REF!,""))</f>
      </c>
      <c r="K39" s="80"/>
      <c r="L39" s="73"/>
      <c r="M39" s="74"/>
      <c r="N39" s="73"/>
      <c r="O39" s="87"/>
      <c r="P39" s="89"/>
      <c r="Q39" s="106"/>
      <c r="R39" s="20"/>
    </row>
    <row r="40" spans="1:18" s="76" customFormat="1" ht="10.5" customHeight="1">
      <c r="A40" s="70"/>
      <c r="B40" s="77"/>
      <c r="C40" s="77"/>
      <c r="D40" s="91"/>
      <c r="E40" s="210" t="s">
        <v>230</v>
      </c>
      <c r="F40" s="210"/>
      <c r="G40" s="210"/>
      <c r="H40" s="210"/>
      <c r="I40" s="211"/>
      <c r="J40" s="82">
        <f>UPPER(IF(OR(I41="a",I41="as"),E38,IF(OR(I41="b",I41="bs"),E42,)))</f>
      </c>
      <c r="K40" s="83"/>
      <c r="L40" s="73"/>
      <c r="M40" s="74"/>
      <c r="N40" s="73"/>
      <c r="O40" s="87"/>
      <c r="P40" s="73"/>
      <c r="Q40" s="40"/>
      <c r="R40" s="20"/>
    </row>
    <row r="41" spans="1:18" s="76" customFormat="1" ht="10.5" customHeight="1">
      <c r="A41" s="70"/>
      <c r="B41" s="26"/>
      <c r="C41" s="26"/>
      <c r="D41" s="31"/>
      <c r="E41" s="208"/>
      <c r="F41" s="208"/>
      <c r="G41" s="208"/>
      <c r="H41" s="208"/>
      <c r="I41" s="209"/>
      <c r="J41" s="85">
        <f>UPPER(IF(OR(I41="a",I41="as"),E39,IF(OR(I41="b",I41="bs"),E43,)))</f>
      </c>
      <c r="K41" s="86"/>
      <c r="L41" s="33"/>
      <c r="M41" s="80"/>
      <c r="N41" s="73"/>
      <c r="O41" s="87"/>
      <c r="P41" s="73"/>
      <c r="Q41" s="40"/>
      <c r="R41" s="20"/>
    </row>
    <row r="42" spans="1:18" s="76" customFormat="1" ht="13.5" customHeight="1">
      <c r="A42" s="70">
        <v>10</v>
      </c>
      <c r="B42" s="17"/>
      <c r="C42" s="17"/>
      <c r="D42" s="18">
        <v>10</v>
      </c>
      <c r="E42" s="19" t="str">
        <f>UPPER(IF($D42="","",VLOOKUP($D42,'[4]男雙70'!$A$7:$V$23,2)))</f>
        <v>楊雲曉</v>
      </c>
      <c r="F42" s="17"/>
      <c r="G42" s="37"/>
      <c r="H42" s="17" t="str">
        <f>IF($D42="","",VLOOKUP($D42,'[4]男雙70'!$A$7:$V$23,3))</f>
        <v>高雄市</v>
      </c>
      <c r="I42" s="99"/>
      <c r="J42" s="33"/>
      <c r="K42" s="87"/>
      <c r="L42" s="88"/>
      <c r="M42" s="83"/>
      <c r="N42" s="73"/>
      <c r="O42" s="87"/>
      <c r="P42" s="73"/>
      <c r="Q42" s="40"/>
      <c r="R42" s="20"/>
    </row>
    <row r="43" spans="1:18" s="76" customFormat="1" ht="13.5" customHeight="1">
      <c r="A43" s="70"/>
      <c r="B43" s="77"/>
      <c r="C43" s="77"/>
      <c r="D43" s="77"/>
      <c r="E43" s="19" t="str">
        <f>UPPER(IF($D42="","",VLOOKUP($D42,'[4]男雙70'!$A$7:$V$23,7)))</f>
        <v>黃登科</v>
      </c>
      <c r="F43" s="17"/>
      <c r="G43" s="37"/>
      <c r="H43" s="17" t="str">
        <f>IF($D42="","",VLOOKUP($D42,'[4]男雙70'!$A$7:$V$23,8))</f>
        <v>高雄市</v>
      </c>
      <c r="I43" s="78"/>
      <c r="J43" s="33"/>
      <c r="K43" s="87"/>
      <c r="L43" s="89"/>
      <c r="M43" s="90"/>
      <c r="N43" s="73"/>
      <c r="O43" s="87"/>
      <c r="P43" s="73"/>
      <c r="Q43" s="40"/>
      <c r="R43" s="20"/>
    </row>
    <row r="44" spans="1:18" s="76" customFormat="1" ht="9.75" customHeight="1">
      <c r="A44" s="70"/>
      <c r="B44" s="77"/>
      <c r="C44" s="77"/>
      <c r="D44" s="91"/>
      <c r="E44" s="81"/>
      <c r="F44" s="33"/>
      <c r="G44" s="32"/>
      <c r="H44" s="92"/>
      <c r="I44" s="93"/>
      <c r="J44" s="73"/>
      <c r="K44" s="101"/>
      <c r="L44" s="82">
        <f>UPPER(IF(OR(K45="a",K45="as"),J40,IF(OR(K45="b",K45="bs"),J48,)))</f>
      </c>
      <c r="M44" s="80"/>
      <c r="N44" s="73"/>
      <c r="O44" s="87"/>
      <c r="P44" s="73"/>
      <c r="Q44" s="40"/>
      <c r="R44" s="20"/>
    </row>
    <row r="45" spans="1:18" s="76" customFormat="1" ht="9.75" customHeight="1">
      <c r="A45" s="70"/>
      <c r="B45" s="26"/>
      <c r="C45" s="26"/>
      <c r="D45" s="31"/>
      <c r="E45" s="84"/>
      <c r="F45" s="73"/>
      <c r="G45" s="94"/>
      <c r="H45" s="95"/>
      <c r="I45" s="96"/>
      <c r="J45" s="208" t="s">
        <v>234</v>
      </c>
      <c r="K45" s="209"/>
      <c r="L45" s="85">
        <f>UPPER(IF(OR(K45="a",K45="as"),J41,IF(OR(K45="b",K45="bs"),J49,)))</f>
      </c>
      <c r="M45" s="86"/>
      <c r="N45" s="33"/>
      <c r="O45" s="87"/>
      <c r="P45" s="73"/>
      <c r="Q45" s="40"/>
      <c r="R45" s="20"/>
    </row>
    <row r="46" spans="1:18" s="76" customFormat="1" ht="13.5" customHeight="1">
      <c r="A46" s="70">
        <v>11</v>
      </c>
      <c r="B46" s="17">
        <f>IF($D46="","",VLOOKUP($D46,'[4]男雙70'!$A$7:$V$23,20))</f>
      </c>
      <c r="C46" s="17">
        <f>IF($D46="","",VLOOKUP($D46,'[4]男雙70'!$A$7:$V$23,21))</f>
      </c>
      <c r="D46" s="18"/>
      <c r="E46" s="19" t="s">
        <v>19</v>
      </c>
      <c r="F46" s="17">
        <f>IF($D46="","",VLOOKUP($D46,'[4]男雙70'!$A$7:$V$23,3))</f>
      </c>
      <c r="G46" s="37"/>
      <c r="H46" s="71">
        <f>IF($D46="","",VLOOKUP($D46,'[4]男雙70'!$A$7:$V$23,4))</f>
      </c>
      <c r="I46" s="72"/>
      <c r="J46" s="208"/>
      <c r="K46" s="209"/>
      <c r="L46" s="73"/>
      <c r="M46" s="87"/>
      <c r="N46" s="88"/>
      <c r="O46" s="87"/>
      <c r="P46" s="73"/>
      <c r="Q46" s="40"/>
      <c r="R46" s="20"/>
    </row>
    <row r="47" spans="1:18" s="76" customFormat="1" ht="13.5" customHeight="1">
      <c r="A47" s="70"/>
      <c r="B47" s="77"/>
      <c r="C47" s="77"/>
      <c r="D47" s="77"/>
      <c r="E47" s="19" t="s">
        <v>19</v>
      </c>
      <c r="F47" s="17">
        <f>IF($D46="","",VLOOKUP($D46,'[4]男雙70'!$A$7:$V$23,8))</f>
      </c>
      <c r="G47" s="37"/>
      <c r="H47" s="71">
        <f>IF($D46="","",VLOOKUP($D46,'[4]男雙70'!$A$7:$V$23,9))</f>
      </c>
      <c r="I47" s="78"/>
      <c r="J47" s="79">
        <f>IF(I47="a",E46,IF(I47="b",#REF!,""))</f>
      </c>
      <c r="K47" s="87"/>
      <c r="L47" s="73"/>
      <c r="M47" s="87"/>
      <c r="N47" s="33"/>
      <c r="O47" s="87"/>
      <c r="P47" s="73"/>
      <c r="Q47" s="40"/>
      <c r="R47" s="20"/>
    </row>
    <row r="48" spans="1:18" s="76" customFormat="1" ht="10.5" customHeight="1">
      <c r="A48" s="70"/>
      <c r="B48" s="77"/>
      <c r="C48" s="77"/>
      <c r="D48" s="77"/>
      <c r="E48" s="210"/>
      <c r="F48" s="210"/>
      <c r="G48" s="210"/>
      <c r="H48" s="210"/>
      <c r="I48" s="211"/>
      <c r="J48" s="82">
        <f>UPPER(IF(OR(I49="a",I49="as"),E46,IF(OR(I49="b",I49="bs"),E50,)))</f>
      </c>
      <c r="K48" s="97"/>
      <c r="L48" s="73"/>
      <c r="M48" s="87"/>
      <c r="N48" s="33"/>
      <c r="O48" s="87"/>
      <c r="P48" s="73"/>
      <c r="Q48" s="40"/>
      <c r="R48" s="20"/>
    </row>
    <row r="49" spans="1:18" s="76" customFormat="1" ht="10.5" customHeight="1">
      <c r="A49" s="70"/>
      <c r="B49" s="26"/>
      <c r="C49" s="26"/>
      <c r="D49" s="26"/>
      <c r="E49" s="208"/>
      <c r="F49" s="208"/>
      <c r="G49" s="208"/>
      <c r="H49" s="208"/>
      <c r="I49" s="209"/>
      <c r="J49" s="85">
        <f>UPPER(IF(OR(I49="a",I49="as"),E47,IF(OR(I49="b",I49="bs"),E51,)))</f>
      </c>
      <c r="K49" s="98"/>
      <c r="L49" s="33"/>
      <c r="M49" s="87"/>
      <c r="N49" s="33"/>
      <c r="O49" s="87"/>
      <c r="P49" s="73"/>
      <c r="Q49" s="40"/>
      <c r="R49" s="20"/>
    </row>
    <row r="50" spans="1:18" s="76" customFormat="1" ht="13.5" customHeight="1">
      <c r="A50" s="70">
        <v>12</v>
      </c>
      <c r="B50" s="17">
        <v>3</v>
      </c>
      <c r="C50" s="17">
        <v>12</v>
      </c>
      <c r="D50" s="18">
        <v>3</v>
      </c>
      <c r="E50" s="19" t="str">
        <f>UPPER(IF($D50="","",VLOOKUP($D50,'[4]男雙70'!$A$7:$V$23,2)))</f>
        <v>阮文雄</v>
      </c>
      <c r="F50" s="17"/>
      <c r="G50" s="37"/>
      <c r="H50" s="17" t="str">
        <f>IF($D50="","",VLOOKUP($D50,'[4]男雙70'!$A$7:$V$23,3))</f>
        <v>南投縣</v>
      </c>
      <c r="I50" s="99"/>
      <c r="J50" s="33"/>
      <c r="K50" s="80"/>
      <c r="L50" s="88"/>
      <c r="M50" s="97"/>
      <c r="N50" s="33"/>
      <c r="O50" s="87"/>
      <c r="P50" s="73"/>
      <c r="Q50" s="40"/>
      <c r="R50" s="20"/>
    </row>
    <row r="51" spans="1:18" s="76" customFormat="1" ht="13.5" customHeight="1">
      <c r="A51" s="70"/>
      <c r="B51" s="77"/>
      <c r="C51" s="77"/>
      <c r="D51" s="77"/>
      <c r="E51" s="19" t="str">
        <f>UPPER(IF($D50="","",VLOOKUP($D50,'[4]男雙70'!$A$7:$V$23,7)))</f>
        <v>林孝祐</v>
      </c>
      <c r="F51" s="17"/>
      <c r="G51" s="37"/>
      <c r="H51" s="17" t="str">
        <f>IF($D50="","",VLOOKUP($D50,'[4]男雙70'!$A$7:$V$23,8))</f>
        <v>南投縣</v>
      </c>
      <c r="I51" s="78"/>
      <c r="J51" s="33"/>
      <c r="K51" s="80"/>
      <c r="L51" s="89"/>
      <c r="M51" s="100"/>
      <c r="N51" s="33"/>
      <c r="O51" s="87"/>
      <c r="P51" s="73"/>
      <c r="Q51" s="40"/>
      <c r="R51" s="20"/>
    </row>
    <row r="52" spans="1:18" s="76" customFormat="1" ht="9.75" customHeight="1">
      <c r="A52" s="70"/>
      <c r="B52" s="77"/>
      <c r="C52" s="77"/>
      <c r="D52" s="77"/>
      <c r="E52" s="81"/>
      <c r="F52" s="33"/>
      <c r="G52" s="32"/>
      <c r="H52" s="92"/>
      <c r="I52" s="93"/>
      <c r="J52" s="73"/>
      <c r="K52" s="74"/>
      <c r="L52" s="33"/>
      <c r="M52" s="101"/>
      <c r="N52" s="82">
        <f>UPPER(IF(OR(M53="a",M53="as"),L44,IF(OR(M53="b",M53="bs"),L60,)))</f>
      </c>
      <c r="O52" s="87"/>
      <c r="P52" s="73"/>
      <c r="Q52" s="40"/>
      <c r="R52" s="20"/>
    </row>
    <row r="53" spans="1:18" s="76" customFormat="1" ht="9.75" customHeight="1">
      <c r="A53" s="70"/>
      <c r="B53" s="26"/>
      <c r="C53" s="26"/>
      <c r="D53" s="26"/>
      <c r="E53" s="84"/>
      <c r="F53" s="73"/>
      <c r="G53" s="94"/>
      <c r="H53" s="95"/>
      <c r="I53" s="96"/>
      <c r="J53" s="73"/>
      <c r="K53" s="74"/>
      <c r="L53" s="208" t="s">
        <v>237</v>
      </c>
      <c r="M53" s="209"/>
      <c r="N53" s="85">
        <f>UPPER(IF(OR(M53="a",M53="as"),L45,IF(OR(M53="b",M53="bs"),L61,)))</f>
      </c>
      <c r="O53" s="98"/>
      <c r="P53" s="33"/>
      <c r="Q53" s="40"/>
      <c r="R53" s="20"/>
    </row>
    <row r="54" spans="1:18" s="76" customFormat="1" ht="13.5" customHeight="1">
      <c r="A54" s="70">
        <v>13</v>
      </c>
      <c r="B54" s="17"/>
      <c r="C54" s="17"/>
      <c r="D54" s="18">
        <v>9</v>
      </c>
      <c r="E54" s="19" t="str">
        <f>UPPER(IF($D54="","",VLOOKUP($D54,'[4]男雙70'!$A$7:$V$23,2)))</f>
        <v>鐘武相</v>
      </c>
      <c r="F54" s="17"/>
      <c r="G54" s="37"/>
      <c r="H54" s="17" t="str">
        <f>IF($D54="","",VLOOKUP($D54,'[4]男雙70'!$A$7:$V$23,3))</f>
        <v>台中市</v>
      </c>
      <c r="I54" s="72"/>
      <c r="J54" s="73"/>
      <c r="K54" s="74"/>
      <c r="L54" s="208"/>
      <c r="M54" s="209"/>
      <c r="N54" s="73"/>
      <c r="O54" s="102"/>
      <c r="P54" s="73"/>
      <c r="Q54" s="21"/>
      <c r="R54" s="20"/>
    </row>
    <row r="55" spans="1:18" s="76" customFormat="1" ht="13.5" customHeight="1">
      <c r="A55" s="70"/>
      <c r="B55" s="77"/>
      <c r="C55" s="77"/>
      <c r="D55" s="77"/>
      <c r="E55" s="19" t="str">
        <f>UPPER(IF($D54="","",VLOOKUP($D54,'[4]男雙70'!$A$7:$V$23,7)))</f>
        <v>何勇南</v>
      </c>
      <c r="F55" s="17"/>
      <c r="G55" s="37"/>
      <c r="H55" s="17" t="str">
        <f>IF($D54="","",VLOOKUP($D54,'[4]男雙70'!$A$7:$V$23,8))</f>
        <v>台中市</v>
      </c>
      <c r="I55" s="78"/>
      <c r="J55" s="79">
        <f>IF(I55="a",E54,IF(I55="b",#REF!,""))</f>
      </c>
      <c r="K55" s="80"/>
      <c r="L55" s="73"/>
      <c r="M55" s="87"/>
      <c r="N55" s="73"/>
      <c r="O55" s="80"/>
      <c r="P55" s="73"/>
      <c r="Q55" s="21"/>
      <c r="R55" s="20"/>
    </row>
    <row r="56" spans="1:18" s="76" customFormat="1" ht="10.5" customHeight="1">
      <c r="A56" s="70"/>
      <c r="B56" s="77"/>
      <c r="C56" s="77"/>
      <c r="D56" s="91"/>
      <c r="E56" s="210" t="s">
        <v>231</v>
      </c>
      <c r="F56" s="210"/>
      <c r="G56" s="210"/>
      <c r="H56" s="210"/>
      <c r="I56" s="211"/>
      <c r="J56" s="82">
        <f>UPPER(IF(OR(I57="a",I57="as"),E54,IF(OR(I57="b",I57="bs"),E58,)))</f>
      </c>
      <c r="K56" s="83"/>
      <c r="L56" s="73"/>
      <c r="M56" s="87"/>
      <c r="N56" s="73"/>
      <c r="O56" s="80"/>
      <c r="P56" s="73"/>
      <c r="Q56" s="21"/>
      <c r="R56" s="20"/>
    </row>
    <row r="57" spans="1:18" s="76" customFormat="1" ht="10.5" customHeight="1">
      <c r="A57" s="70"/>
      <c r="B57" s="26"/>
      <c r="C57" s="26"/>
      <c r="D57" s="31"/>
      <c r="E57" s="208"/>
      <c r="F57" s="208"/>
      <c r="G57" s="208"/>
      <c r="H57" s="208"/>
      <c r="I57" s="209"/>
      <c r="J57" s="85">
        <f>UPPER(IF(OR(I57="a",I57="as"),E55,IF(OR(I57="b",I57="bs"),E59,)))</f>
      </c>
      <c r="K57" s="86"/>
      <c r="L57" s="33"/>
      <c r="M57" s="87"/>
      <c r="N57" s="73"/>
      <c r="O57" s="80"/>
      <c r="P57" s="73"/>
      <c r="Q57" s="21"/>
      <c r="R57" s="20"/>
    </row>
    <row r="58" spans="1:18" s="76" customFormat="1" ht="13.5" customHeight="1">
      <c r="A58" s="70">
        <v>14</v>
      </c>
      <c r="B58" s="17"/>
      <c r="C58" s="17"/>
      <c r="D58" s="18">
        <v>8</v>
      </c>
      <c r="E58" s="19" t="str">
        <f>UPPER(IF($D58="","",VLOOKUP($D58,'[4]男雙70'!$A$7:$V$23,2)))</f>
        <v>潘進銓</v>
      </c>
      <c r="F58" s="17"/>
      <c r="G58" s="37"/>
      <c r="H58" s="17" t="str">
        <f>IF($D58="","",VLOOKUP($D58,'[4]男雙70'!$A$7:$V$23,3))</f>
        <v>南投縣</v>
      </c>
      <c r="I58" s="99"/>
      <c r="J58" s="33"/>
      <c r="K58" s="87"/>
      <c r="L58" s="88"/>
      <c r="M58" s="97"/>
      <c r="N58" s="73"/>
      <c r="O58" s="80"/>
      <c r="P58" s="73"/>
      <c r="Q58" s="21"/>
      <c r="R58" s="20"/>
    </row>
    <row r="59" spans="1:18" s="76" customFormat="1" ht="13.5" customHeight="1">
      <c r="A59" s="70"/>
      <c r="B59" s="77"/>
      <c r="C59" s="77"/>
      <c r="D59" s="77"/>
      <c r="E59" s="19" t="str">
        <f>UPPER(IF($D58="","",VLOOKUP($D58,'[4]男雙70'!$A$7:$V$23,7)))</f>
        <v>蔡政雄</v>
      </c>
      <c r="F59" s="17"/>
      <c r="G59" s="37"/>
      <c r="H59" s="17" t="str">
        <f>IF($D58="","",VLOOKUP($D58,'[4]男雙70'!$A$7:$V$23,8))</f>
        <v>南投縣</v>
      </c>
      <c r="I59" s="78"/>
      <c r="J59" s="33"/>
      <c r="K59" s="87"/>
      <c r="L59" s="89"/>
      <c r="M59" s="100"/>
      <c r="N59" s="73"/>
      <c r="O59" s="80"/>
      <c r="P59" s="73"/>
      <c r="Q59" s="21"/>
      <c r="R59" s="20"/>
    </row>
    <row r="60" spans="1:18" s="76" customFormat="1" ht="9.75" customHeight="1">
      <c r="A60" s="70"/>
      <c r="B60" s="77"/>
      <c r="C60" s="77"/>
      <c r="D60" s="91"/>
      <c r="E60" s="81"/>
      <c r="F60" s="33"/>
      <c r="G60" s="32"/>
      <c r="H60" s="92"/>
      <c r="I60" s="93"/>
      <c r="J60" s="73"/>
      <c r="K60" s="101"/>
      <c r="L60" s="82">
        <f>UPPER(IF(OR(K61="a",K61="as"),J56,IF(OR(K61="b",K61="bs"),J64,)))</f>
      </c>
      <c r="M60" s="87"/>
      <c r="N60" s="73"/>
      <c r="O60" s="80"/>
      <c r="P60" s="73"/>
      <c r="Q60" s="21"/>
      <c r="R60" s="20"/>
    </row>
    <row r="61" spans="1:18" s="76" customFormat="1" ht="9.75" customHeight="1">
      <c r="A61" s="70"/>
      <c r="B61" s="26"/>
      <c r="C61" s="26"/>
      <c r="D61" s="31"/>
      <c r="E61" s="84"/>
      <c r="F61" s="73"/>
      <c r="G61" s="94"/>
      <c r="H61" s="95"/>
      <c r="I61" s="96"/>
      <c r="J61" s="208" t="s">
        <v>235</v>
      </c>
      <c r="K61" s="209"/>
      <c r="L61" s="85">
        <f>UPPER(IF(OR(K61="a",K61="as"),J57,IF(OR(K61="b",K61="bs"),J65,)))</f>
      </c>
      <c r="M61" s="98"/>
      <c r="N61" s="33"/>
      <c r="O61" s="80"/>
      <c r="P61" s="73"/>
      <c r="Q61" s="21"/>
      <c r="R61" s="20"/>
    </row>
    <row r="62" spans="1:18" s="76" customFormat="1" ht="13.5" customHeight="1">
      <c r="A62" s="70">
        <v>15</v>
      </c>
      <c r="B62" s="17">
        <f>IF($D62="","",VLOOKUP($D62,'[4]男雙70'!$A$7:$V$23,20))</f>
      </c>
      <c r="C62" s="17">
        <f>IF($D62="","",VLOOKUP($D62,'[4]男雙70'!$A$7:$V$23,21))</f>
      </c>
      <c r="D62" s="18"/>
      <c r="E62" s="19" t="s">
        <v>19</v>
      </c>
      <c r="F62" s="17">
        <f>IF($D62="","",VLOOKUP($D62,'[4]男雙70'!$A$7:$V$23,3))</f>
      </c>
      <c r="G62" s="37"/>
      <c r="H62" s="71">
        <f>IF($D62="","",VLOOKUP($D62,'[4]男雙70'!$A$7:$V$23,4))</f>
      </c>
      <c r="I62" s="72"/>
      <c r="J62" s="208"/>
      <c r="K62" s="209"/>
      <c r="L62" s="73"/>
      <c r="M62" s="102"/>
      <c r="N62" s="88"/>
      <c r="O62" s="80"/>
      <c r="P62" s="73"/>
      <c r="Q62" s="21"/>
      <c r="R62" s="20"/>
    </row>
    <row r="63" spans="1:18" s="76" customFormat="1" ht="13.5" customHeight="1">
      <c r="A63" s="70"/>
      <c r="B63" s="77"/>
      <c r="C63" s="77"/>
      <c r="D63" s="77"/>
      <c r="E63" s="19" t="s">
        <v>19</v>
      </c>
      <c r="F63" s="17">
        <f>IF($D62="","",VLOOKUP($D62,'[4]男雙70'!$A$7:$V$23,8))</f>
      </c>
      <c r="G63" s="37"/>
      <c r="H63" s="71">
        <f>IF($D62="","",VLOOKUP($D62,'[4]男雙70'!$A$7:$V$23,9))</f>
      </c>
      <c r="I63" s="78"/>
      <c r="J63" s="79">
        <f>IF(I63="a",E62,IF(I63="b",#REF!,""))</f>
      </c>
      <c r="K63" s="87"/>
      <c r="L63" s="73"/>
      <c r="M63" s="80"/>
      <c r="N63" s="33"/>
      <c r="O63" s="80"/>
      <c r="P63" s="73"/>
      <c r="Q63" s="21"/>
      <c r="R63" s="20"/>
    </row>
    <row r="64" spans="1:18" s="76" customFormat="1" ht="10.5" customHeight="1">
      <c r="A64" s="70"/>
      <c r="B64" s="77"/>
      <c r="C64" s="77"/>
      <c r="D64" s="77"/>
      <c r="E64" s="210"/>
      <c r="F64" s="210"/>
      <c r="G64" s="210"/>
      <c r="H64" s="210"/>
      <c r="I64" s="211"/>
      <c r="J64" s="82">
        <f>UPPER(IF(OR(I65="a",I65="as"),E62,IF(OR(I65="b",I65="bs"),E66,)))</f>
      </c>
      <c r="K64" s="97"/>
      <c r="L64" s="73"/>
      <c r="M64" s="80"/>
      <c r="N64" s="33"/>
      <c r="O64" s="80"/>
      <c r="P64" s="73"/>
      <c r="Q64" s="21"/>
      <c r="R64" s="20"/>
    </row>
    <row r="65" spans="1:18" s="76" customFormat="1" ht="10.5" customHeight="1">
      <c r="A65" s="70"/>
      <c r="B65" s="26"/>
      <c r="C65" s="26"/>
      <c r="D65" s="26"/>
      <c r="E65" s="208"/>
      <c r="F65" s="208"/>
      <c r="G65" s="208"/>
      <c r="H65" s="208"/>
      <c r="I65" s="209"/>
      <c r="J65" s="85">
        <f>UPPER(IF(OR(I65="a",I65="as"),E63,IF(OR(I65="b",I65="bs"),E67,)))</f>
      </c>
      <c r="K65" s="98"/>
      <c r="L65" s="33"/>
      <c r="M65" s="80"/>
      <c r="N65" s="33"/>
      <c r="O65" s="80"/>
      <c r="P65" s="73"/>
      <c r="Q65" s="21"/>
      <c r="R65" s="20"/>
    </row>
    <row r="66" spans="1:18" s="76" customFormat="1" ht="13.5" customHeight="1">
      <c r="A66" s="70">
        <v>16</v>
      </c>
      <c r="B66" s="17">
        <v>2</v>
      </c>
      <c r="C66" s="17">
        <v>12</v>
      </c>
      <c r="D66" s="18">
        <v>2</v>
      </c>
      <c r="E66" s="19" t="str">
        <f>UPPER(IF($D66="","",VLOOKUP($D66,'[4]男雙70'!$A$7:$V$23,2)))</f>
        <v>陳守德</v>
      </c>
      <c r="F66" s="17"/>
      <c r="G66" s="37"/>
      <c r="H66" s="17" t="str">
        <f>IF($D66="","",VLOOKUP($D66,'[4]男雙70'!$A$7:$V$23,3))</f>
        <v>台北市</v>
      </c>
      <c r="I66" s="99"/>
      <c r="J66" s="33"/>
      <c r="K66" s="80"/>
      <c r="L66" s="88"/>
      <c r="M66" s="83"/>
      <c r="N66" s="33"/>
      <c r="O66" s="80"/>
      <c r="P66" s="73"/>
      <c r="Q66" s="21"/>
      <c r="R66" s="20"/>
    </row>
    <row r="67" spans="1:18" s="76" customFormat="1" ht="13.5" customHeight="1">
      <c r="A67" s="70"/>
      <c r="B67" s="77"/>
      <c r="C67" s="77"/>
      <c r="D67" s="77"/>
      <c r="E67" s="19" t="str">
        <f>UPPER(IF($D66="","",VLOOKUP($D66,'[4]男雙70'!$A$7:$V$23,7)))</f>
        <v>洪健次</v>
      </c>
      <c r="F67" s="17"/>
      <c r="G67" s="37"/>
      <c r="H67" s="17" t="str">
        <f>IF($D66="","",VLOOKUP($D66,'[4]男雙70'!$A$7:$V$23,8))</f>
        <v>台北市</v>
      </c>
      <c r="I67" s="78"/>
      <c r="J67" s="33"/>
      <c r="K67" s="80"/>
      <c r="L67" s="89"/>
      <c r="M67" s="90"/>
      <c r="N67" s="33"/>
      <c r="O67" s="80"/>
      <c r="P67" s="73"/>
      <c r="Q67" s="21"/>
      <c r="R67" s="20"/>
    </row>
    <row r="68" spans="1:18" s="1" customFormat="1" ht="16.5" customHeight="1">
      <c r="A68" s="122"/>
      <c r="B68" s="123"/>
      <c r="C68" s="123"/>
      <c r="D68" s="124"/>
      <c r="E68" s="170"/>
      <c r="F68" s="125"/>
      <c r="G68" s="126"/>
      <c r="H68" s="127"/>
      <c r="I68" s="128"/>
      <c r="J68" s="22"/>
      <c r="K68" s="23"/>
      <c r="L68" s="129"/>
      <c r="M68" s="130"/>
      <c r="N68" s="129"/>
      <c r="O68" s="130"/>
      <c r="P68" s="22"/>
      <c r="Q68" s="23"/>
      <c r="R68" s="24"/>
    </row>
    <row r="69" spans="1:18" s="1" customFormat="1" ht="6" customHeight="1">
      <c r="A69" s="122"/>
      <c r="B69" s="146"/>
      <c r="C69" s="146"/>
      <c r="D69" s="147"/>
      <c r="E69" s="42"/>
      <c r="F69" s="43"/>
      <c r="G69" s="148"/>
      <c r="H69" s="149"/>
      <c r="I69" s="150"/>
      <c r="J69" s="22"/>
      <c r="K69" s="23"/>
      <c r="L69" s="46"/>
      <c r="M69" s="47"/>
      <c r="N69" s="46"/>
      <c r="O69" s="47"/>
      <c r="P69" s="44"/>
      <c r="Q69" s="45"/>
      <c r="R69" s="24"/>
    </row>
    <row r="70" ht="9" customHeight="1">
      <c r="E70" s="49"/>
    </row>
  </sheetData>
  <sheetProtection/>
  <mergeCells count="18">
    <mergeCell ref="A1:P1"/>
    <mergeCell ref="P2:Q2"/>
    <mergeCell ref="P3:Q3"/>
    <mergeCell ref="E8:I9"/>
    <mergeCell ref="J13:K14"/>
    <mergeCell ref="E16:I17"/>
    <mergeCell ref="L21:M22"/>
    <mergeCell ref="E24:I25"/>
    <mergeCell ref="J29:K30"/>
    <mergeCell ref="E32:I33"/>
    <mergeCell ref="N37:O38"/>
    <mergeCell ref="E40:I41"/>
    <mergeCell ref="J45:K46"/>
    <mergeCell ref="E48:I49"/>
    <mergeCell ref="L53:M54"/>
    <mergeCell ref="E56:I57"/>
    <mergeCell ref="J61:K62"/>
    <mergeCell ref="E64:I65"/>
  </mergeCells>
  <conditionalFormatting sqref="B6 B10 B14 B18 B22 B26 B30 B34 B38 B42 B46 B50 B54 B58 B62 B66">
    <cfRule type="cellIs" priority="20" dxfId="348" operator="equal" stopIfTrue="1">
      <formula>"DA"</formula>
    </cfRule>
  </conditionalFormatting>
  <conditionalFormatting sqref="L12 L28 L44 L60 N20 N52 P36 J8 J16 J24 J32 J40 J48 J56 J64">
    <cfRule type="expression" priority="18" dxfId="349" stopIfTrue="1">
      <formula>I9="as"</formula>
    </cfRule>
    <cfRule type="expression" priority="19" dxfId="349" stopIfTrue="1">
      <formula>I9="bs"</formula>
    </cfRule>
  </conditionalFormatting>
  <conditionalFormatting sqref="L13 L29 L45 L61 N21 N53 P37 J9 J17 J25 J33 J41 J49 J57 J65">
    <cfRule type="expression" priority="16" dxfId="349" stopIfTrue="1">
      <formula>I9="as"</formula>
    </cfRule>
    <cfRule type="expression" priority="17" dxfId="349" stopIfTrue="1">
      <formula>I9="bs"</formula>
    </cfRule>
  </conditionalFormatting>
  <conditionalFormatting sqref="E6 E10 E14 E18 E22 E30 E34 E38 E42 E50 E54 E58 E66 E62 E26 E46">
    <cfRule type="cellIs" priority="15" dxfId="350" operator="equal" stopIfTrue="1">
      <formula>"Bye"</formula>
    </cfRule>
  </conditionalFormatting>
  <conditionalFormatting sqref="D6 D10 D14 D18 D22 D26 D30 D34 D38 D42 D46 D50 D54 D58 D62 D66">
    <cfRule type="cellIs" priority="14" dxfId="351" operator="lessThan" stopIfTrue="1">
      <formula>5</formula>
    </cfRule>
  </conditionalFormatting>
  <conditionalFormatting sqref="J13 L53 J61 J45 N37 L21 J29">
    <cfRule type="expression" priority="11" dxfId="352" stopIfTrue="1">
      <formula>AND(#REF!="CU",J13="Umpire")</formula>
    </cfRule>
    <cfRule type="expression" priority="12" dxfId="353" stopIfTrue="1">
      <formula>AND(#REF!="CU",J13&lt;&gt;"Umpire",K13&lt;&gt;"")</formula>
    </cfRule>
    <cfRule type="expression" priority="13" dxfId="354" stopIfTrue="1">
      <formula>AND(#REF!="CU",J13&lt;&gt;"Umpire")</formula>
    </cfRule>
  </conditionalFormatting>
  <conditionalFormatting sqref="B6 B10 B14 B18 B22 B26 B30 B34 B38 B42 B46 B50 B54 B58 B62 B66">
    <cfRule type="cellIs" priority="10" dxfId="348" operator="equal" stopIfTrue="1">
      <formula>"DA"</formula>
    </cfRule>
  </conditionalFormatting>
  <conditionalFormatting sqref="L12 L28 L44 L60 N20 N52 P36 J8 J16 J24 J32 J40 J48 J56 J64">
    <cfRule type="expression" priority="8" dxfId="349" stopIfTrue="1">
      <formula>I9="as"</formula>
    </cfRule>
    <cfRule type="expression" priority="9" dxfId="349" stopIfTrue="1">
      <formula>I9="bs"</formula>
    </cfRule>
  </conditionalFormatting>
  <conditionalFormatting sqref="L13 L29 L45 L61 N21 N53 P37 J9 J17 J25 J33 J41 J49 J57 J65">
    <cfRule type="expression" priority="6" dxfId="349" stopIfTrue="1">
      <formula>I9="as"</formula>
    </cfRule>
    <cfRule type="expression" priority="7" dxfId="349" stopIfTrue="1">
      <formula>I9="bs"</formula>
    </cfRule>
  </conditionalFormatting>
  <conditionalFormatting sqref="E6 E10 E14 E18 E22 E30 E34 E38 E42 E50 E54 E58 E66 E62 E26 E46">
    <cfRule type="cellIs" priority="5" dxfId="350" operator="equal" stopIfTrue="1">
      <formula>"Bye"</formula>
    </cfRule>
  </conditionalFormatting>
  <conditionalFormatting sqref="D6 D10 D14 D18 D22 D26 D30 D34 D38 D42 D46 D50 D54 D58 D62 D66">
    <cfRule type="cellIs" priority="4" dxfId="351" operator="lessThan" stopIfTrue="1">
      <formula>5</formula>
    </cfRule>
  </conditionalFormatting>
  <conditionalFormatting sqref="J13 L53 J61 J45 N37 L21 J29">
    <cfRule type="expression" priority="1" dxfId="352" stopIfTrue="1">
      <formula>AND(#REF!="CU",J13="Umpire")</formula>
    </cfRule>
    <cfRule type="expression" priority="2" dxfId="353" stopIfTrue="1">
      <formula>AND(#REF!="CU",J13&lt;&gt;"Umpire",K13&lt;&gt;"")</formula>
    </cfRule>
    <cfRule type="expression" priority="3" dxfId="354" stopIfTrue="1">
      <formula>AND(#REF!="CU",J13&lt;&gt;"Umpire")</formula>
    </cfRule>
  </conditionalFormatting>
  <dataValidations count="1">
    <dataValidation type="list" allowBlank="1" showInputMessage="1" sqref="E8 E16 E24 E48 E64 J13 L21 J29 N37 L53 J45 J61 E40 E32 E56">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T47"/>
  <sheetViews>
    <sheetView showGridLines="0" zoomScale="120" zoomScaleNormal="120" zoomScalePageLayoutView="0" workbookViewId="0" topLeftCell="A1">
      <selection activeCell="K42" sqref="K42"/>
    </sheetView>
  </sheetViews>
  <sheetFormatPr defaultColWidth="9.00390625" defaultRowHeight="15.75"/>
  <cols>
    <col min="1" max="3" width="2.625" style="48" customWidth="1"/>
    <col min="4" max="4" width="0.5" style="48" customWidth="1"/>
    <col min="5" max="5" width="10.00390625" style="48" customWidth="1"/>
    <col min="6" max="7" width="3.875" style="48" customWidth="1"/>
    <col min="8" max="8" width="4.875" style="136" customWidth="1"/>
    <col min="9" max="9" width="0.37109375" style="50" customWidth="1"/>
    <col min="10" max="10" width="7.25390625" style="137" customWidth="1"/>
    <col min="11" max="11" width="7.25390625" style="138" customWidth="1"/>
    <col min="12" max="12" width="7.25390625" style="137" customWidth="1"/>
    <col min="13" max="13" width="7.25390625" style="139" customWidth="1"/>
    <col min="14" max="14" width="7.25390625" style="137" customWidth="1"/>
    <col min="15" max="15" width="7.25390625" style="138" customWidth="1"/>
    <col min="16" max="16" width="7.25390625" style="137" customWidth="1"/>
    <col min="17" max="17" width="7.25390625" style="139" customWidth="1"/>
    <col min="18" max="18" width="9.00390625" style="48" customWidth="1"/>
    <col min="19" max="19" width="7.625" style="48" customWidth="1"/>
    <col min="20" max="20" width="7.75390625" style="48" hidden="1" customWidth="1"/>
    <col min="21" max="21" width="5.00390625" style="48" customWidth="1"/>
    <col min="22" max="16384" width="9.00390625" style="48" customWidth="1"/>
  </cols>
  <sheetData>
    <row r="1" spans="1:16" s="1" customFormat="1" ht="16.5" customHeight="1">
      <c r="A1" s="212" t="s">
        <v>30</v>
      </c>
      <c r="B1" s="212"/>
      <c r="C1" s="225"/>
      <c r="D1" s="225"/>
      <c r="E1" s="225"/>
      <c r="F1" s="225"/>
      <c r="G1" s="225"/>
      <c r="H1" s="225"/>
      <c r="I1" s="225"/>
      <c r="J1" s="225"/>
      <c r="K1" s="225"/>
      <c r="L1" s="225"/>
      <c r="M1" s="225"/>
      <c r="N1" s="225"/>
      <c r="O1" s="225"/>
      <c r="P1" s="225"/>
    </row>
    <row r="2" spans="1:17" s="6" customFormat="1" ht="11.25" customHeight="1">
      <c r="A2" s="2" t="s">
        <v>0</v>
      </c>
      <c r="B2" s="2"/>
      <c r="C2" s="2"/>
      <c r="D2" s="2"/>
      <c r="E2" s="3"/>
      <c r="F2" s="2" t="s">
        <v>1</v>
      </c>
      <c r="G2" s="2"/>
      <c r="H2" s="52"/>
      <c r="I2" s="2"/>
      <c r="J2" s="4"/>
      <c r="K2" s="2"/>
      <c r="L2" s="4"/>
      <c r="M2" s="2"/>
      <c r="N2" s="5"/>
      <c r="O2" s="3"/>
      <c r="P2" s="213" t="s">
        <v>2</v>
      </c>
      <c r="Q2" s="213"/>
    </row>
    <row r="3" spans="1:17" s="12" customFormat="1" ht="11.25" customHeight="1" thickBot="1">
      <c r="A3" s="7" t="s">
        <v>3</v>
      </c>
      <c r="B3" s="7"/>
      <c r="C3" s="7"/>
      <c r="D3" s="7"/>
      <c r="E3" s="8"/>
      <c r="F3" s="8" t="s">
        <v>4</v>
      </c>
      <c r="G3" s="8"/>
      <c r="H3" s="53"/>
      <c r="I3" s="9"/>
      <c r="J3" s="10"/>
      <c r="K3" s="11"/>
      <c r="L3" s="10"/>
      <c r="M3" s="8"/>
      <c r="N3" s="10"/>
      <c r="O3" s="8"/>
      <c r="P3" s="214" t="s">
        <v>5</v>
      </c>
      <c r="Q3" s="214"/>
    </row>
    <row r="4" spans="1:17" s="15" customFormat="1" ht="9.75">
      <c r="A4" s="54"/>
      <c r="B4" s="55" t="s">
        <v>6</v>
      </c>
      <c r="C4" s="56" t="s">
        <v>7</v>
      </c>
      <c r="D4" s="55"/>
      <c r="E4" s="57" t="s">
        <v>8</v>
      </c>
      <c r="F4" s="57"/>
      <c r="G4" s="58"/>
      <c r="H4" s="57" t="s">
        <v>9</v>
      </c>
      <c r="I4" s="59"/>
      <c r="J4" s="56" t="s">
        <v>10</v>
      </c>
      <c r="K4" s="60"/>
      <c r="L4" s="56" t="s">
        <v>13</v>
      </c>
      <c r="M4" s="60"/>
      <c r="N4" s="56" t="s">
        <v>16</v>
      </c>
      <c r="O4" s="60"/>
      <c r="P4" s="56"/>
      <c r="Q4" s="61"/>
    </row>
    <row r="5" spans="1:17" s="15" customFormat="1" ht="3.75" customHeight="1" thickBot="1">
      <c r="A5" s="62"/>
      <c r="B5" s="63"/>
      <c r="C5" s="16"/>
      <c r="D5" s="63"/>
      <c r="E5" s="64"/>
      <c r="F5" s="64"/>
      <c r="G5" s="65"/>
      <c r="H5" s="66"/>
      <c r="I5" s="67"/>
      <c r="J5" s="16"/>
      <c r="K5" s="68"/>
      <c r="L5" s="16"/>
      <c r="M5" s="68"/>
      <c r="N5" s="16"/>
      <c r="O5" s="68"/>
      <c r="P5" s="16"/>
      <c r="Q5" s="69"/>
    </row>
    <row r="6" spans="1:20" s="76" customFormat="1" ht="13.5" customHeight="1">
      <c r="A6" s="70">
        <v>1</v>
      </c>
      <c r="B6" s="17">
        <v>1</v>
      </c>
      <c r="C6" s="103">
        <v>1007</v>
      </c>
      <c r="D6" s="18">
        <v>1</v>
      </c>
      <c r="E6" s="19" t="str">
        <f>UPPER(IF($D6="","",VLOOKUP($D6,'[5]男雙75'!$A$7:$V$23,2)))</f>
        <v>張登貴</v>
      </c>
      <c r="F6" s="17"/>
      <c r="G6" s="37"/>
      <c r="H6" s="17" t="str">
        <f>IF($D6="","",VLOOKUP($D6,'[5]男雙75'!$A$7:$V$23,3))</f>
        <v>新北市</v>
      </c>
      <c r="I6" s="72"/>
      <c r="J6" s="73"/>
      <c r="K6" s="74"/>
      <c r="L6" s="73"/>
      <c r="M6" s="20" t="s">
        <v>27</v>
      </c>
      <c r="N6" s="73"/>
      <c r="O6" s="74"/>
      <c r="P6" s="73"/>
      <c r="Q6" s="21"/>
      <c r="R6" s="20"/>
      <c r="T6" s="25" t="e">
        <f>#REF!</f>
        <v>#REF!</v>
      </c>
    </row>
    <row r="7" spans="1:20" s="76" customFormat="1" ht="13.5" customHeight="1">
      <c r="A7" s="70"/>
      <c r="B7" s="77"/>
      <c r="C7" s="77"/>
      <c r="D7" s="77"/>
      <c r="E7" s="19" t="str">
        <f>UPPER(IF($D6="","",VLOOKUP($D6,'[5]男雙75'!$A$7:$V$23,7)))</f>
        <v>葉三雄</v>
      </c>
      <c r="F7" s="17"/>
      <c r="G7" s="37"/>
      <c r="H7" s="17" t="str">
        <f>IF($D6="","",VLOOKUP($D6,'[5]男雙75'!$A$7:$V$23,8))</f>
        <v>台北市</v>
      </c>
      <c r="I7" s="78"/>
      <c r="J7" s="79">
        <f>IF(I7="a",E6,IF(I7="b",#REF!,""))</f>
      </c>
      <c r="K7" s="80"/>
      <c r="L7" s="73"/>
      <c r="M7" s="20"/>
      <c r="N7" s="73"/>
      <c r="O7" s="74"/>
      <c r="P7" s="73"/>
      <c r="Q7" s="21"/>
      <c r="R7" s="20"/>
      <c r="T7" s="29" t="e">
        <f>#REF!</f>
        <v>#REF!</v>
      </c>
    </row>
    <row r="8" spans="1:20" s="76" customFormat="1" ht="14.25" customHeight="1">
      <c r="A8" s="70"/>
      <c r="B8" s="77"/>
      <c r="C8" s="77"/>
      <c r="D8" s="77"/>
      <c r="E8" s="210"/>
      <c r="F8" s="210"/>
      <c r="G8" s="210"/>
      <c r="H8" s="210"/>
      <c r="I8" s="211"/>
      <c r="J8" s="82">
        <f>UPPER(IF(OR(I9="a",I9="as"),E6,IF(OR(I9="b",I9="bs"),E10,)))</f>
      </c>
      <c r="K8" s="83"/>
      <c r="L8" s="73"/>
      <c r="M8" s="74"/>
      <c r="N8" s="73"/>
      <c r="O8" s="74"/>
      <c r="P8" s="73"/>
      <c r="Q8" s="21"/>
      <c r="R8" s="20"/>
      <c r="T8" s="29" t="e">
        <f>#REF!</f>
        <v>#REF!</v>
      </c>
    </row>
    <row r="9" spans="1:20" s="76" customFormat="1" ht="14.25" customHeight="1">
      <c r="A9" s="70"/>
      <c r="B9" s="26"/>
      <c r="C9" s="26"/>
      <c r="D9" s="26"/>
      <c r="E9" s="208"/>
      <c r="F9" s="208"/>
      <c r="G9" s="208"/>
      <c r="H9" s="208"/>
      <c r="I9" s="209"/>
      <c r="J9" s="85">
        <f>UPPER(IF(OR(I9="a",I9="as"),E7,IF(OR(I9="b",I9="bs"),E11,)))</f>
      </c>
      <c r="K9" s="86"/>
      <c r="L9" s="33"/>
      <c r="M9" s="80"/>
      <c r="N9" s="73"/>
      <c r="O9" s="74"/>
      <c r="P9" s="73"/>
      <c r="Q9" s="21"/>
      <c r="R9" s="20"/>
      <c r="T9" s="29" t="e">
        <f>#REF!</f>
        <v>#REF!</v>
      </c>
    </row>
    <row r="10" spans="1:20" s="76" customFormat="1" ht="13.5" customHeight="1">
      <c r="A10" s="70">
        <v>2</v>
      </c>
      <c r="B10" s="17">
        <f>IF($D10="","",VLOOKUP($D10,'[5]男雙75'!$A$7:$V$23,20))</f>
      </c>
      <c r="C10" s="17">
        <f>IF($D10="","",VLOOKUP($D10,'[5]男雙75'!$A$7:$V$23,21))</f>
      </c>
      <c r="D10" s="18"/>
      <c r="E10" s="19" t="s">
        <v>19</v>
      </c>
      <c r="F10" s="17">
        <f>IF($D10="","",VLOOKUP($D10,'[5]男雙75'!$A$7:$V$23,3))</f>
      </c>
      <c r="G10" s="37"/>
      <c r="H10" s="71">
        <f>IF($D10="","",VLOOKUP($D10,'[5]男雙75'!$A$7:$V$23,4))</f>
      </c>
      <c r="I10" s="99"/>
      <c r="J10" s="33"/>
      <c r="K10" s="87"/>
      <c r="L10" s="88"/>
      <c r="M10" s="83"/>
      <c r="N10" s="73"/>
      <c r="O10" s="74"/>
      <c r="P10" s="73"/>
      <c r="Q10" s="21"/>
      <c r="R10" s="20"/>
      <c r="T10" s="29" t="e">
        <f>#REF!</f>
        <v>#REF!</v>
      </c>
    </row>
    <row r="11" spans="1:20" s="76" customFormat="1" ht="13.5" customHeight="1">
      <c r="A11" s="70"/>
      <c r="B11" s="77"/>
      <c r="C11" s="77"/>
      <c r="D11" s="77"/>
      <c r="E11" s="19" t="s">
        <v>19</v>
      </c>
      <c r="F11" s="17">
        <f>IF($D10="","",VLOOKUP($D10,'[5]男雙75'!$A$7:$V$23,8))</f>
      </c>
      <c r="G11" s="37"/>
      <c r="H11" s="71">
        <f>IF($D10="","",VLOOKUP($D10,'[5]男雙75'!$A$7:$V$23,9))</f>
      </c>
      <c r="I11" s="78"/>
      <c r="J11" s="33"/>
      <c r="K11" s="87"/>
      <c r="L11" s="89"/>
      <c r="M11" s="90"/>
      <c r="N11" s="73"/>
      <c r="O11" s="74"/>
      <c r="P11" s="73"/>
      <c r="Q11" s="21"/>
      <c r="R11" s="20"/>
      <c r="T11" s="29" t="e">
        <f>#REF!</f>
        <v>#REF!</v>
      </c>
    </row>
    <row r="12" spans="1:20" s="76" customFormat="1" ht="14.25" customHeight="1">
      <c r="A12" s="70"/>
      <c r="B12" s="77"/>
      <c r="C12" s="77"/>
      <c r="D12" s="91"/>
      <c r="E12" s="81"/>
      <c r="F12" s="33"/>
      <c r="G12" s="32"/>
      <c r="H12" s="92"/>
      <c r="I12" s="93"/>
      <c r="J12" s="73"/>
      <c r="K12" s="101"/>
      <c r="L12" s="82">
        <f>UPPER(IF(OR(K13="a",K13="as"),J8,IF(OR(K13="b",K13="bs"),J16,)))</f>
      </c>
      <c r="M12" s="80"/>
      <c r="N12" s="73"/>
      <c r="O12" s="74"/>
      <c r="P12" s="73"/>
      <c r="Q12" s="21"/>
      <c r="R12" s="20"/>
      <c r="T12" s="29" t="e">
        <f>#REF!</f>
        <v>#REF!</v>
      </c>
    </row>
    <row r="13" spans="1:20" s="76" customFormat="1" ht="14.25" customHeight="1">
      <c r="A13" s="70"/>
      <c r="B13" s="26"/>
      <c r="C13" s="26"/>
      <c r="D13" s="31"/>
      <c r="E13" s="84"/>
      <c r="F13" s="73"/>
      <c r="G13" s="94"/>
      <c r="H13" s="95"/>
      <c r="I13" s="96"/>
      <c r="J13" s="208" t="s">
        <v>241</v>
      </c>
      <c r="K13" s="209"/>
      <c r="L13" s="85">
        <f>UPPER(IF(OR(K13="a",K13="as"),J9,IF(OR(K13="b",K13="bs"),J17,)))</f>
      </c>
      <c r="M13" s="86"/>
      <c r="N13" s="33"/>
      <c r="O13" s="80"/>
      <c r="P13" s="73"/>
      <c r="Q13" s="21"/>
      <c r="R13" s="20"/>
      <c r="T13" s="29" t="e">
        <f>#REF!</f>
        <v>#REF!</v>
      </c>
    </row>
    <row r="14" spans="1:20" s="76" customFormat="1" ht="13.5" customHeight="1">
      <c r="A14" s="70">
        <v>3</v>
      </c>
      <c r="B14" s="17"/>
      <c r="C14" s="17"/>
      <c r="D14" s="18">
        <v>5</v>
      </c>
      <c r="E14" s="19" t="str">
        <f>UPPER(IF($D14="","",VLOOKUP($D14,'[5]男雙75'!$A$7:$V$23,2)))</f>
        <v>陳寶條</v>
      </c>
      <c r="F14" s="17"/>
      <c r="G14" s="37"/>
      <c r="H14" s="17" t="str">
        <f>IF($D14="","",VLOOKUP($D14,'[5]男雙75'!$A$7:$V$23,3))</f>
        <v>高雄市</v>
      </c>
      <c r="I14" s="72"/>
      <c r="J14" s="208"/>
      <c r="K14" s="209"/>
      <c r="L14" s="73"/>
      <c r="M14" s="87"/>
      <c r="N14" s="88"/>
      <c r="O14" s="80"/>
      <c r="P14" s="73"/>
      <c r="Q14" s="21"/>
      <c r="R14" s="20"/>
      <c r="T14" s="29" t="e">
        <f>#REF!</f>
        <v>#REF!</v>
      </c>
    </row>
    <row r="15" spans="1:20" s="76" customFormat="1" ht="13.5" customHeight="1" thickBot="1">
      <c r="A15" s="70"/>
      <c r="B15" s="77"/>
      <c r="C15" s="77"/>
      <c r="D15" s="77"/>
      <c r="E15" s="19" t="str">
        <f>UPPER(IF($D14="","",VLOOKUP($D14,'[5]男雙75'!$A$7:$V$23,7)))</f>
        <v>陳清江</v>
      </c>
      <c r="F15" s="17"/>
      <c r="G15" s="37"/>
      <c r="H15" s="17" t="str">
        <f>IF($D14="","",VLOOKUP($D14,'[5]男雙75'!$A$7:$V$23,8))</f>
        <v>台中市</v>
      </c>
      <c r="I15" s="78"/>
      <c r="J15" s="79">
        <f>IF(I15="a",E14,IF(I15="b",#REF!,""))</f>
      </c>
      <c r="K15" s="87"/>
      <c r="L15" s="73"/>
      <c r="M15" s="87"/>
      <c r="N15" s="33"/>
      <c r="O15" s="80"/>
      <c r="P15" s="73"/>
      <c r="Q15" s="21"/>
      <c r="R15" s="20"/>
      <c r="T15" s="36" t="e">
        <f>#REF!</f>
        <v>#REF!</v>
      </c>
    </row>
    <row r="16" spans="1:18" s="76" customFormat="1" ht="14.25" customHeight="1">
      <c r="A16" s="70"/>
      <c r="B16" s="77"/>
      <c r="C16" s="77"/>
      <c r="D16" s="91"/>
      <c r="E16" s="210" t="s">
        <v>239</v>
      </c>
      <c r="F16" s="210"/>
      <c r="G16" s="210"/>
      <c r="H16" s="210"/>
      <c r="I16" s="211"/>
      <c r="J16" s="82">
        <f>UPPER(IF(OR(I17="a",I17="as"),E14,IF(OR(I17="b",I17="bs"),E18,)))</f>
      </c>
      <c r="K16" s="97"/>
      <c r="L16" s="73"/>
      <c r="M16" s="87"/>
      <c r="N16" s="33"/>
      <c r="O16" s="80"/>
      <c r="P16" s="73"/>
      <c r="Q16" s="21"/>
      <c r="R16" s="20"/>
    </row>
    <row r="17" spans="1:18" s="76" customFormat="1" ht="14.25" customHeight="1">
      <c r="A17" s="70"/>
      <c r="B17" s="26"/>
      <c r="C17" s="26"/>
      <c r="D17" s="31"/>
      <c r="E17" s="208"/>
      <c r="F17" s="208"/>
      <c r="G17" s="208"/>
      <c r="H17" s="208"/>
      <c r="I17" s="209"/>
      <c r="J17" s="85">
        <f>UPPER(IF(OR(I17="a",I17="as"),E15,IF(OR(I17="b",I17="bs"),E19,)))</f>
      </c>
      <c r="K17" s="98"/>
      <c r="L17" s="33"/>
      <c r="M17" s="87"/>
      <c r="N17" s="33"/>
      <c r="O17" s="80"/>
      <c r="P17" s="73"/>
      <c r="Q17" s="21"/>
      <c r="R17" s="20"/>
    </row>
    <row r="18" spans="1:18" s="76" customFormat="1" ht="13.5" customHeight="1">
      <c r="A18" s="70">
        <v>4</v>
      </c>
      <c r="B18" s="17"/>
      <c r="C18" s="17"/>
      <c r="D18" s="18">
        <v>4</v>
      </c>
      <c r="E18" s="19" t="str">
        <f>UPPER(IF($D18="","",VLOOKUP($D18,'[5]男雙75'!$A$7:$V$23,2)))</f>
        <v>楊啟明</v>
      </c>
      <c r="F18" s="17"/>
      <c r="G18" s="37"/>
      <c r="H18" s="17" t="str">
        <f>IF($D18="","",VLOOKUP($D18,'[5]男雙75'!$A$7:$V$23,3))</f>
        <v>台中市</v>
      </c>
      <c r="I18" s="99"/>
      <c r="J18" s="33"/>
      <c r="K18" s="80"/>
      <c r="L18" s="88"/>
      <c r="M18" s="97"/>
      <c r="N18" s="33"/>
      <c r="O18" s="80"/>
      <c r="P18" s="73"/>
      <c r="Q18" s="21"/>
      <c r="R18" s="20"/>
    </row>
    <row r="19" spans="1:18" s="76" customFormat="1" ht="13.5" customHeight="1">
      <c r="A19" s="70"/>
      <c r="B19" s="77"/>
      <c r="C19" s="77"/>
      <c r="D19" s="77"/>
      <c r="E19" s="19" t="str">
        <f>UPPER(IF($D18="","",VLOOKUP($D18,'[5]男雙75'!$A$7:$V$23,7)))</f>
        <v>陳民治</v>
      </c>
      <c r="F19" s="17"/>
      <c r="G19" s="37"/>
      <c r="H19" s="17" t="str">
        <f>IF($D18="","",VLOOKUP($D18,'[5]男雙75'!$A$7:$V$23,8))</f>
        <v>台中市</v>
      </c>
      <c r="I19" s="78"/>
      <c r="J19" s="33"/>
      <c r="K19" s="80"/>
      <c r="L19" s="89"/>
      <c r="M19" s="100"/>
      <c r="N19" s="33"/>
      <c r="O19" s="80"/>
      <c r="P19" s="73"/>
      <c r="Q19" s="21"/>
      <c r="R19" s="20"/>
    </row>
    <row r="20" spans="1:18" s="76" customFormat="1" ht="14.25" customHeight="1">
      <c r="A20" s="70"/>
      <c r="B20" s="77"/>
      <c r="C20" s="77"/>
      <c r="D20" s="77"/>
      <c r="E20" s="81"/>
      <c r="F20" s="33"/>
      <c r="G20" s="32"/>
      <c r="H20" s="92"/>
      <c r="I20" s="93"/>
      <c r="J20" s="73"/>
      <c r="K20" s="74"/>
      <c r="L20" s="33"/>
      <c r="M20" s="101"/>
      <c r="N20" s="82">
        <f>UPPER(IF(OR(M21="a",M21="as"),L12,IF(OR(M21="b",M21="bs"),L28,)))</f>
      </c>
      <c r="O20" s="80"/>
      <c r="P20" s="73"/>
      <c r="Q20" s="21"/>
      <c r="R20" s="20"/>
    </row>
    <row r="21" spans="1:18" s="76" customFormat="1" ht="14.25" customHeight="1">
      <c r="A21" s="70"/>
      <c r="B21" s="26"/>
      <c r="C21" s="26"/>
      <c r="D21" s="26"/>
      <c r="E21" s="84"/>
      <c r="F21" s="73"/>
      <c r="G21" s="94"/>
      <c r="H21" s="95"/>
      <c r="I21" s="96"/>
      <c r="J21" s="73"/>
      <c r="K21" s="74"/>
      <c r="L21" s="208" t="s">
        <v>243</v>
      </c>
      <c r="M21" s="209"/>
      <c r="N21" s="85">
        <f>UPPER(IF(OR(M21="a",M21="as"),L13,IF(OR(M21="b",M21="bs"),L29,)))</f>
      </c>
      <c r="O21" s="86"/>
      <c r="P21" s="33"/>
      <c r="Q21" s="40"/>
      <c r="R21" s="20"/>
    </row>
    <row r="22" spans="1:18" s="76" customFormat="1" ht="13.5" customHeight="1">
      <c r="A22" s="70">
        <v>5</v>
      </c>
      <c r="B22" s="17"/>
      <c r="C22" s="17"/>
      <c r="D22" s="18">
        <v>3</v>
      </c>
      <c r="E22" s="19" t="str">
        <f>UPPER(IF($D22="","",VLOOKUP($D22,'[5]男雙75'!$A$7:$V$23,2)))</f>
        <v>湯慶智</v>
      </c>
      <c r="F22" s="17"/>
      <c r="G22" s="37"/>
      <c r="H22" s="17" t="str">
        <f>IF($D22="","",VLOOKUP($D22,'[5]男雙75'!$A$7:$V$23,3))</f>
        <v>苗栗縣</v>
      </c>
      <c r="I22" s="72"/>
      <c r="J22" s="73"/>
      <c r="K22" s="74"/>
      <c r="L22" s="208"/>
      <c r="M22" s="209"/>
      <c r="N22" s="73"/>
      <c r="O22" s="80"/>
      <c r="P22" s="33"/>
      <c r="Q22" s="40"/>
      <c r="R22" s="20"/>
    </row>
    <row r="23" spans="1:18" s="76" customFormat="1" ht="13.5" customHeight="1">
      <c r="A23" s="70"/>
      <c r="B23" s="77"/>
      <c r="C23" s="77"/>
      <c r="D23" s="77"/>
      <c r="E23" s="19" t="str">
        <f>UPPER(IF($D22="","",VLOOKUP($D22,'[5]男雙75'!$A$7:$V$23,7)))</f>
        <v>吳盛祝</v>
      </c>
      <c r="F23" s="17"/>
      <c r="G23" s="37"/>
      <c r="H23" s="17" t="str">
        <f>IF($D22="","",VLOOKUP($D22,'[5]男雙75'!$A$7:$V$23,8))</f>
        <v>苗栗縣</v>
      </c>
      <c r="I23" s="78"/>
      <c r="J23" s="79">
        <f>IF(I23="a",E22,IF(I23="b",#REF!,""))</f>
      </c>
      <c r="K23" s="80"/>
      <c r="L23" s="73"/>
      <c r="M23" s="87"/>
      <c r="N23" s="73"/>
      <c r="O23" s="80"/>
      <c r="P23" s="33"/>
      <c r="Q23" s="40"/>
      <c r="R23" s="20"/>
    </row>
    <row r="24" spans="1:18" s="76" customFormat="1" ht="14.25" customHeight="1">
      <c r="A24" s="70"/>
      <c r="B24" s="77"/>
      <c r="C24" s="77"/>
      <c r="D24" s="77"/>
      <c r="E24" s="210" t="s">
        <v>240</v>
      </c>
      <c r="F24" s="210"/>
      <c r="G24" s="210"/>
      <c r="H24" s="210"/>
      <c r="I24" s="211"/>
      <c r="J24" s="82">
        <f>UPPER(IF(OR(I25="a",I25="as"),E22,IF(OR(I25="b",I25="bs"),E26,)))</f>
      </c>
      <c r="K24" s="83"/>
      <c r="L24" s="73"/>
      <c r="M24" s="87"/>
      <c r="N24" s="73"/>
      <c r="O24" s="80"/>
      <c r="P24" s="33"/>
      <c r="Q24" s="40"/>
      <c r="R24" s="20"/>
    </row>
    <row r="25" spans="1:18" s="76" customFormat="1" ht="14.25" customHeight="1">
      <c r="A25" s="70"/>
      <c r="B25" s="26"/>
      <c r="C25" s="26"/>
      <c r="D25" s="26"/>
      <c r="E25" s="208"/>
      <c r="F25" s="208"/>
      <c r="G25" s="208"/>
      <c r="H25" s="208"/>
      <c r="I25" s="209"/>
      <c r="J25" s="85">
        <f>UPPER(IF(OR(I25="a",I25="as"),E23,IF(OR(I25="b",I25="bs"),E27,)))</f>
      </c>
      <c r="K25" s="86"/>
      <c r="L25" s="33"/>
      <c r="M25" s="87"/>
      <c r="N25" s="73"/>
      <c r="O25" s="80"/>
      <c r="P25" s="33"/>
      <c r="Q25" s="40"/>
      <c r="R25" s="20"/>
    </row>
    <row r="26" spans="1:18" s="76" customFormat="1" ht="13.5" customHeight="1">
      <c r="A26" s="70">
        <v>6</v>
      </c>
      <c r="B26" s="17"/>
      <c r="C26" s="17"/>
      <c r="D26" s="18">
        <v>6</v>
      </c>
      <c r="E26" s="19" t="str">
        <f>UPPER(IF($D26="","",VLOOKUP($D26,'[5]男雙75'!$A$7:$V$23,2)))</f>
        <v>蘇耀新</v>
      </c>
      <c r="F26" s="17"/>
      <c r="G26" s="37"/>
      <c r="H26" s="17" t="str">
        <f>IF($D26="","",VLOOKUP($D26,'[5]男雙75'!$A$7:$V$23,3))</f>
        <v>台北市</v>
      </c>
      <c r="I26" s="99"/>
      <c r="J26" s="33"/>
      <c r="K26" s="87"/>
      <c r="L26" s="88"/>
      <c r="M26" s="97"/>
      <c r="N26" s="73"/>
      <c r="O26" s="80"/>
      <c r="P26" s="33"/>
      <c r="Q26" s="40"/>
      <c r="R26" s="20"/>
    </row>
    <row r="27" spans="1:18" s="76" customFormat="1" ht="13.5" customHeight="1">
      <c r="A27" s="70"/>
      <c r="B27" s="77"/>
      <c r="C27" s="77"/>
      <c r="D27" s="77"/>
      <c r="E27" s="19" t="str">
        <f>UPPER(IF($D26="","",VLOOKUP($D26,'[5]男雙75'!$A$7:$V$23,7)))</f>
        <v>陳秀英</v>
      </c>
      <c r="F27" s="17"/>
      <c r="G27" s="37"/>
      <c r="H27" s="17" t="str">
        <f>IF($D26="","",VLOOKUP($D26,'[5]男雙75'!$A$7:$V$23,8))</f>
        <v>新北市</v>
      </c>
      <c r="I27" s="78"/>
      <c r="J27" s="33"/>
      <c r="K27" s="87"/>
      <c r="L27" s="89"/>
      <c r="M27" s="100"/>
      <c r="N27" s="73"/>
      <c r="O27" s="80"/>
      <c r="P27" s="33"/>
      <c r="Q27" s="40"/>
      <c r="R27" s="20"/>
    </row>
    <row r="28" spans="1:18" s="76" customFormat="1" ht="14.25" customHeight="1">
      <c r="A28" s="70"/>
      <c r="B28" s="77"/>
      <c r="C28" s="77"/>
      <c r="D28" s="91"/>
      <c r="E28" s="81"/>
      <c r="F28" s="33"/>
      <c r="G28" s="32"/>
      <c r="H28" s="92"/>
      <c r="I28" s="93"/>
      <c r="J28" s="73"/>
      <c r="K28" s="101"/>
      <c r="L28" s="82">
        <f>UPPER(IF(OR(K29="a",K29="as"),J24,IF(OR(K29="b",K29="bs"),J32,)))</f>
      </c>
      <c r="M28" s="87"/>
      <c r="N28" s="73"/>
      <c r="O28" s="80"/>
      <c r="P28" s="33"/>
      <c r="Q28" s="40"/>
      <c r="R28" s="20"/>
    </row>
    <row r="29" spans="1:18" s="76" customFormat="1" ht="14.25" customHeight="1">
      <c r="A29" s="70"/>
      <c r="B29" s="26"/>
      <c r="C29" s="26"/>
      <c r="D29" s="31"/>
      <c r="E29" s="84"/>
      <c r="F29" s="73"/>
      <c r="G29" s="94"/>
      <c r="H29" s="95"/>
      <c r="I29" s="96"/>
      <c r="J29" s="208" t="s">
        <v>242</v>
      </c>
      <c r="K29" s="209"/>
      <c r="L29" s="85">
        <f>UPPER(IF(OR(K29="a",K29="as"),J25,IF(OR(K29="b",K29="bs"),J33,)))</f>
      </c>
      <c r="M29" s="98"/>
      <c r="N29" s="33"/>
      <c r="O29" s="80"/>
      <c r="P29" s="33"/>
      <c r="Q29" s="40"/>
      <c r="R29" s="20"/>
    </row>
    <row r="30" spans="1:18" s="76" customFormat="1" ht="13.5" customHeight="1">
      <c r="A30" s="70">
        <v>7</v>
      </c>
      <c r="B30" s="17">
        <f>IF($D30="","",VLOOKUP($D30,'[5]男雙75'!$A$7:$V$23,20))</f>
      </c>
      <c r="C30" s="17">
        <f>IF($D30="","",VLOOKUP($D30,'[5]男雙75'!$A$7:$V$23,21))</f>
      </c>
      <c r="D30" s="18"/>
      <c r="E30" s="19" t="s">
        <v>19</v>
      </c>
      <c r="F30" s="17">
        <f>IF($D30="","",VLOOKUP($D30,'[5]男雙75'!$A$7:$V$23,3))</f>
      </c>
      <c r="G30" s="37"/>
      <c r="H30" s="71">
        <f>IF($D30="","",VLOOKUP($D30,'[5]男雙75'!$A$7:$V$23,4))</f>
      </c>
      <c r="I30" s="72"/>
      <c r="J30" s="208"/>
      <c r="K30" s="209"/>
      <c r="L30" s="73"/>
      <c r="M30" s="102"/>
      <c r="N30" s="88"/>
      <c r="O30" s="80"/>
      <c r="P30" s="33"/>
      <c r="Q30" s="40"/>
      <c r="R30" s="20"/>
    </row>
    <row r="31" spans="1:18" s="76" customFormat="1" ht="13.5" customHeight="1">
      <c r="A31" s="70"/>
      <c r="B31" s="77"/>
      <c r="C31" s="77"/>
      <c r="D31" s="77"/>
      <c r="E31" s="19" t="s">
        <v>19</v>
      </c>
      <c r="F31" s="17">
        <f>IF($D30="","",VLOOKUP($D30,'[5]男雙75'!$A$7:$V$23,8))</f>
      </c>
      <c r="G31" s="37"/>
      <c r="H31" s="71">
        <f>IF($D30="","",VLOOKUP($D30,'[5]男雙75'!$A$7:$V$23,9))</f>
      </c>
      <c r="I31" s="78"/>
      <c r="J31" s="79">
        <f>IF(I31="a",E30,IF(I31="b",#REF!,""))</f>
      </c>
      <c r="K31" s="87"/>
      <c r="L31" s="73"/>
      <c r="M31" s="80"/>
      <c r="N31" s="33"/>
      <c r="O31" s="80"/>
      <c r="P31" s="33"/>
      <c r="Q31" s="40"/>
      <c r="R31" s="20"/>
    </row>
    <row r="32" spans="1:18" s="76" customFormat="1" ht="14.25" customHeight="1">
      <c r="A32" s="70"/>
      <c r="B32" s="77"/>
      <c r="C32" s="77"/>
      <c r="D32" s="91"/>
      <c r="E32" s="210"/>
      <c r="F32" s="210"/>
      <c r="G32" s="210"/>
      <c r="H32" s="210"/>
      <c r="I32" s="211"/>
      <c r="J32" s="82">
        <f>UPPER(IF(OR(I33="a",I33="as"),E30,IF(OR(I33="b",I33="bs"),E34,)))</f>
      </c>
      <c r="K32" s="97"/>
      <c r="L32" s="73"/>
      <c r="M32" s="80"/>
      <c r="N32" s="33"/>
      <c r="O32" s="80"/>
      <c r="P32" s="33"/>
      <c r="Q32" s="40"/>
      <c r="R32" s="20"/>
    </row>
    <row r="33" spans="1:18" s="76" customFormat="1" ht="14.25" customHeight="1">
      <c r="A33" s="70"/>
      <c r="B33" s="26"/>
      <c r="C33" s="26"/>
      <c r="D33" s="31"/>
      <c r="E33" s="208"/>
      <c r="F33" s="208"/>
      <c r="G33" s="208"/>
      <c r="H33" s="208"/>
      <c r="I33" s="209"/>
      <c r="J33" s="85">
        <f>UPPER(IF(OR(I33="a",I33="as"),E31,IF(OR(I33="b",I33="bs"),E35,)))</f>
      </c>
      <c r="K33" s="98"/>
      <c r="L33" s="33"/>
      <c r="M33" s="80"/>
      <c r="N33" s="33"/>
      <c r="O33" s="80"/>
      <c r="P33" s="33"/>
      <c r="Q33" s="40"/>
      <c r="R33" s="20"/>
    </row>
    <row r="34" spans="1:18" s="76" customFormat="1" ht="13.5" customHeight="1">
      <c r="A34" s="70">
        <v>8</v>
      </c>
      <c r="B34" s="17">
        <v>2</v>
      </c>
      <c r="C34" s="17"/>
      <c r="D34" s="18">
        <v>2</v>
      </c>
      <c r="E34" s="19" t="str">
        <f>UPPER(IF($D34="","",VLOOKUP($D34,'[5]男雙75'!$A$7:$V$23,2)))</f>
        <v>陳松增</v>
      </c>
      <c r="F34" s="17"/>
      <c r="G34" s="37"/>
      <c r="H34" s="17" t="str">
        <f>IF($D34="","",VLOOKUP($D34,'[5]男雙75'!$A$7:$V$23,3))</f>
        <v>台中市</v>
      </c>
      <c r="I34" s="99"/>
      <c r="J34" s="33"/>
      <c r="K34" s="80"/>
      <c r="L34" s="88"/>
      <c r="M34" s="83"/>
      <c r="N34" s="33"/>
      <c r="O34" s="80"/>
      <c r="P34" s="33"/>
      <c r="Q34" s="40"/>
      <c r="R34" s="20"/>
    </row>
    <row r="35" spans="1:18" s="76" customFormat="1" ht="13.5" customHeight="1">
      <c r="A35" s="70"/>
      <c r="B35" s="77"/>
      <c r="C35" s="77"/>
      <c r="D35" s="77"/>
      <c r="E35" s="19" t="str">
        <f>UPPER(IF($D34="","",VLOOKUP($D34,'[5]男雙75'!$A$7:$V$23,7)))</f>
        <v>莊忠政</v>
      </c>
      <c r="F35" s="17"/>
      <c r="G35" s="37"/>
      <c r="H35" s="17" t="str">
        <f>IF($D34="","",VLOOKUP($D34,'[5]男雙75'!$A$7:$V$23,8))</f>
        <v>台中市</v>
      </c>
      <c r="I35" s="78"/>
      <c r="J35" s="33"/>
      <c r="K35" s="80"/>
      <c r="L35" s="89"/>
      <c r="M35" s="90"/>
      <c r="N35" s="33"/>
      <c r="O35" s="80"/>
      <c r="P35" s="33"/>
      <c r="Q35" s="40"/>
      <c r="R35" s="20"/>
    </row>
    <row r="36" ht="33.75" customHeight="1">
      <c r="P36" s="174"/>
    </row>
    <row r="37" spans="1:16" s="1" customFormat="1" ht="19.5">
      <c r="A37" s="212" t="s">
        <v>31</v>
      </c>
      <c r="B37" s="212"/>
      <c r="C37" s="225"/>
      <c r="D37" s="225"/>
      <c r="E37" s="225"/>
      <c r="F37" s="225"/>
      <c r="G37" s="225"/>
      <c r="H37" s="225"/>
      <c r="I37" s="225"/>
      <c r="J37" s="225"/>
      <c r="K37" s="225"/>
      <c r="L37" s="225"/>
      <c r="M37" s="225"/>
      <c r="N37" s="225"/>
      <c r="O37" s="225"/>
      <c r="P37" s="225"/>
    </row>
    <row r="38" spans="1:16" s="1" customFormat="1" ht="22.5" customHeight="1">
      <c r="A38" s="178"/>
      <c r="B38" s="178"/>
      <c r="C38" s="179"/>
      <c r="D38" s="179"/>
      <c r="E38" s="179"/>
      <c r="F38" s="179"/>
      <c r="G38" s="179"/>
      <c r="H38" s="179"/>
      <c r="I38" s="179"/>
      <c r="J38" s="179"/>
      <c r="K38" s="179"/>
      <c r="L38" s="179"/>
      <c r="M38" s="179"/>
      <c r="N38" s="179"/>
      <c r="O38" s="179"/>
      <c r="P38" s="179"/>
    </row>
    <row r="39" spans="5:8" ht="14.25" customHeight="1">
      <c r="E39" s="233" t="s">
        <v>32</v>
      </c>
      <c r="F39" s="233"/>
      <c r="G39" s="233"/>
      <c r="H39" s="233"/>
    </row>
    <row r="40" spans="5:8" ht="14.25" customHeight="1">
      <c r="E40" s="228" t="s">
        <v>33</v>
      </c>
      <c r="F40" s="228"/>
      <c r="G40" s="228"/>
      <c r="H40" s="228"/>
    </row>
    <row r="41" ht="14.25" customHeight="1">
      <c r="K41" s="20" t="s">
        <v>27</v>
      </c>
    </row>
    <row r="42" ht="14.25" customHeight="1"/>
    <row r="43" spans="1:11" ht="14.25" customHeight="1">
      <c r="A43" s="229" t="s">
        <v>244</v>
      </c>
      <c r="B43" s="229"/>
      <c r="C43" s="229"/>
      <c r="D43" s="229"/>
      <c r="E43" s="229"/>
      <c r="G43" s="227" t="s">
        <v>245</v>
      </c>
      <c r="H43" s="227"/>
      <c r="I43" s="227"/>
      <c r="J43" s="227"/>
      <c r="K43" s="227"/>
    </row>
    <row r="44" ht="14.25" customHeight="1"/>
    <row r="45" spans="5:8" ht="14.25" customHeight="1">
      <c r="E45" s="142"/>
      <c r="F45" s="142"/>
      <c r="G45" s="142"/>
      <c r="H45" s="175"/>
    </row>
    <row r="46" spans="1:11" ht="14.25" customHeight="1">
      <c r="A46" s="232" t="s">
        <v>34</v>
      </c>
      <c r="B46" s="232"/>
      <c r="C46" s="232"/>
      <c r="D46" s="232"/>
      <c r="E46" s="143"/>
      <c r="F46" s="143"/>
      <c r="G46" s="143"/>
      <c r="H46" s="176"/>
      <c r="I46" s="229" t="s">
        <v>35</v>
      </c>
      <c r="J46" s="229"/>
      <c r="K46" s="177"/>
    </row>
    <row r="47" spans="1:11" ht="14.25" customHeight="1">
      <c r="A47" s="232" t="s">
        <v>36</v>
      </c>
      <c r="B47" s="232"/>
      <c r="C47" s="232"/>
      <c r="D47" s="232"/>
      <c r="E47" s="230" t="s">
        <v>246</v>
      </c>
      <c r="F47" s="230"/>
      <c r="G47" s="230"/>
      <c r="H47" s="230"/>
      <c r="I47" s="231" t="s">
        <v>37</v>
      </c>
      <c r="J47" s="231"/>
      <c r="K47" s="231"/>
    </row>
  </sheetData>
  <sheetProtection/>
  <mergeCells count="20">
    <mergeCell ref="A1:P1"/>
    <mergeCell ref="P2:Q2"/>
    <mergeCell ref="P3:Q3"/>
    <mergeCell ref="E8:I9"/>
    <mergeCell ref="J13:K14"/>
    <mergeCell ref="E16:I17"/>
    <mergeCell ref="L21:M22"/>
    <mergeCell ref="E24:I25"/>
    <mergeCell ref="J29:K30"/>
    <mergeCell ref="E32:I33"/>
    <mergeCell ref="A37:P37"/>
    <mergeCell ref="E39:H39"/>
    <mergeCell ref="G43:K43"/>
    <mergeCell ref="E40:H40"/>
    <mergeCell ref="I46:J46"/>
    <mergeCell ref="E47:H47"/>
    <mergeCell ref="I47:K47"/>
    <mergeCell ref="A46:D46"/>
    <mergeCell ref="A47:D47"/>
    <mergeCell ref="A43:E43"/>
  </mergeCells>
  <conditionalFormatting sqref="B6 B10 B14 B18 B22 B26 B30 B34">
    <cfRule type="cellIs" priority="20" dxfId="348" operator="equal" stopIfTrue="1">
      <formula>"DA"</formula>
    </cfRule>
  </conditionalFormatting>
  <conditionalFormatting sqref="L12 L28 N20 J8 J16 J24 J32">
    <cfRule type="expression" priority="18" dxfId="349" stopIfTrue="1">
      <formula>I9="as"</formula>
    </cfRule>
    <cfRule type="expression" priority="19" dxfId="349" stopIfTrue="1">
      <formula>I9="bs"</formula>
    </cfRule>
  </conditionalFormatting>
  <conditionalFormatting sqref="L13 L29 N21 J9 J17 J25 J33">
    <cfRule type="expression" priority="16" dxfId="349" stopIfTrue="1">
      <formula>I9="as"</formula>
    </cfRule>
    <cfRule type="expression" priority="17" dxfId="349" stopIfTrue="1">
      <formula>I9="bs"</formula>
    </cfRule>
  </conditionalFormatting>
  <conditionalFormatting sqref="E6 E10 E14 E18 E22 E26 E34 E30">
    <cfRule type="cellIs" priority="15" dxfId="350" operator="equal" stopIfTrue="1">
      <formula>"Bye"</formula>
    </cfRule>
  </conditionalFormatting>
  <conditionalFormatting sqref="D6 D10 D14 D18 D22 D26 D30 D34">
    <cfRule type="cellIs" priority="14" dxfId="351" operator="lessThan" stopIfTrue="1">
      <formula>5</formula>
    </cfRule>
  </conditionalFormatting>
  <conditionalFormatting sqref="J13 L21 J29">
    <cfRule type="expression" priority="11" dxfId="352" stopIfTrue="1">
      <formula>AND(#REF!="CU",J13="Umpire")</formula>
    </cfRule>
    <cfRule type="expression" priority="12" dxfId="353" stopIfTrue="1">
      <formula>AND(#REF!="CU",J13&lt;&gt;"Umpire",K13&lt;&gt;"")</formula>
    </cfRule>
    <cfRule type="expression" priority="13" dxfId="354" stopIfTrue="1">
      <formula>AND(#REF!="CU",J13&lt;&gt;"Umpire")</formula>
    </cfRule>
  </conditionalFormatting>
  <conditionalFormatting sqref="L12 L28 N20 J8 J16 J24 J32">
    <cfRule type="expression" priority="8" dxfId="349" stopIfTrue="1">
      <formula>I9="as"</formula>
    </cfRule>
    <cfRule type="expression" priority="9" dxfId="349" stopIfTrue="1">
      <formula>I9="bs"</formula>
    </cfRule>
  </conditionalFormatting>
  <conditionalFormatting sqref="L13 L29 N21 J9 J17 J25 J33">
    <cfRule type="expression" priority="6" dxfId="349" stopIfTrue="1">
      <formula>I9="as"</formula>
    </cfRule>
    <cfRule type="expression" priority="7" dxfId="349" stopIfTrue="1">
      <formula>I9="bs"</formula>
    </cfRule>
  </conditionalFormatting>
  <conditionalFormatting sqref="J13 L21 J29">
    <cfRule type="expression" priority="1" dxfId="352" stopIfTrue="1">
      <formula>AND(#REF!="CU",J13="Umpire")</formula>
    </cfRule>
    <cfRule type="expression" priority="2" dxfId="353" stopIfTrue="1">
      <formula>AND(#REF!="CU",J13&lt;&gt;"Umpire",K13&lt;&gt;"")</formula>
    </cfRule>
    <cfRule type="expression" priority="3" dxfId="354" stopIfTrue="1">
      <formula>AND(#REF!="CU",J13&lt;&gt;"Umpire")</formula>
    </cfRule>
  </conditionalFormatting>
  <dataValidations count="1">
    <dataValidation type="list" allowBlank="1" showInputMessage="1" sqref="E8 E16 E24 L21 J13 E32 J29">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Admin</cp:lastModifiedBy>
  <cp:lastPrinted>2016-10-17T07:53:28Z</cp:lastPrinted>
  <dcterms:created xsi:type="dcterms:W3CDTF">2016-10-12T23:08:36Z</dcterms:created>
  <dcterms:modified xsi:type="dcterms:W3CDTF">2016-10-24T05:46:49Z</dcterms:modified>
  <cp:category/>
  <cp:version/>
  <cp:contentType/>
  <cp:contentStatus/>
</cp:coreProperties>
</file>