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075" activeTab="2"/>
  </bookViews>
  <sheets>
    <sheet name="四年級男單" sheetId="1" r:id="rId1"/>
    <sheet name="四年級女單" sheetId="2" r:id="rId2"/>
    <sheet name="五年級男生" sheetId="3" r:id="rId3"/>
    <sheet name="五年級女單" sheetId="4" r:id="rId4"/>
    <sheet name="六年級男單" sheetId="5" r:id="rId5"/>
    <sheet name="六年級女單" sheetId="6" r:id="rId6"/>
  </sheets>
  <externalReferences>
    <externalReference r:id="rId9"/>
    <externalReference r:id="rId10"/>
    <externalReference r:id="rId11"/>
  </externalReferences>
  <definedNames>
    <definedName name="_Order1" hidden="1">255</definedName>
    <definedName name="Combo_MD" localSheetId="3" hidden="1">{"'Sheet5'!$A$1:$F$68"}</definedName>
    <definedName name="Combo_MD" localSheetId="5" hidden="1">{"'Sheet5'!$A$1:$F$68"}</definedName>
    <definedName name="Combo_MD" localSheetId="4" hidden="1">{"'Sheet5'!$A$1:$F$68"}</definedName>
    <definedName name="Combo_MD" localSheetId="1" hidden="1">{"'Sheet5'!$A$1:$F$68"}</definedName>
    <definedName name="Combo_MD" hidden="1">{"'Sheet5'!$A$1:$F$68"}</definedName>
    <definedName name="Combo_QD_32" localSheetId="3" hidden="1">{"'Sheet5'!$A$1:$F$68"}</definedName>
    <definedName name="Combo_QD_32" localSheetId="5" hidden="1">{"'Sheet5'!$A$1:$F$68"}</definedName>
    <definedName name="Combo_QD_32" localSheetId="4" hidden="1">{"'Sheet5'!$A$1:$F$68"}</definedName>
    <definedName name="Combo_QD_32" localSheetId="1" hidden="1">{"'Sheet5'!$A$1:$F$68"}</definedName>
    <definedName name="Combo_QD_32" hidden="1">{"'Sheet5'!$A$1:$F$68"}</definedName>
    <definedName name="Combo_Qual" localSheetId="3" hidden="1">{"'Sheet5'!$A$1:$F$68"}</definedName>
    <definedName name="Combo_Qual" localSheetId="5" hidden="1">{"'Sheet5'!$A$1:$F$68"}</definedName>
    <definedName name="Combo_Qual" localSheetId="4" hidden="1">{"'Sheet5'!$A$1:$F$68"}</definedName>
    <definedName name="Combo_Qual" localSheetId="1" hidden="1">{"'Sheet5'!$A$1:$F$68"}</definedName>
    <definedName name="Combo_Qual" hidden="1">{"'Sheet5'!$A$1:$F$68"}</definedName>
    <definedName name="Combo_Qual_128_8" localSheetId="3" hidden="1">{"'Sheet5'!$A$1:$F$68"}</definedName>
    <definedName name="Combo_Qual_128_8" localSheetId="5" hidden="1">{"'Sheet5'!$A$1:$F$68"}</definedName>
    <definedName name="Combo_Qual_128_8" localSheetId="4" hidden="1">{"'Sheet5'!$A$1:$F$68"}</definedName>
    <definedName name="Combo_Qual_128_8" localSheetId="1" hidden="1">{"'Sheet5'!$A$1:$F$68"}</definedName>
    <definedName name="Combo_Qual_128_8" hidden="1">{"'Sheet5'!$A$1:$F$68"}</definedName>
    <definedName name="Combo_Qual_64_8" localSheetId="3" hidden="1">{"'Sheet5'!$A$1:$F$68"}</definedName>
    <definedName name="Combo_Qual_64_8" localSheetId="5" hidden="1">{"'Sheet5'!$A$1:$F$68"}</definedName>
    <definedName name="Combo_Qual_64_8" localSheetId="4" hidden="1">{"'Sheet5'!$A$1:$F$68"}</definedName>
    <definedName name="Combo_Qual_64_8" localSheetId="1" hidden="1">{"'Sheet5'!$A$1:$F$68"}</definedName>
    <definedName name="Combo_Qual_64_8" hidden="1">{"'Sheet5'!$A$1:$F$68"}</definedName>
    <definedName name="Combo2" localSheetId="3" hidden="1">{"'Sheet5'!$A$1:$F$68"}</definedName>
    <definedName name="Combo2" localSheetId="5" hidden="1">{"'Sheet5'!$A$1:$F$68"}</definedName>
    <definedName name="Combo2" localSheetId="4" hidden="1">{"'Sheet5'!$A$1:$F$68"}</definedName>
    <definedName name="Combo2" localSheetId="1" hidden="1">{"'Sheet5'!$A$1:$F$68"}</definedName>
    <definedName name="Combo2" hidden="1">{"'Sheet5'!$A$1:$F$68"}</definedName>
    <definedName name="Draw1" localSheetId="3" hidden="1">{"'Sheet5'!$A$1:$F$68"}</definedName>
    <definedName name="Draw1" localSheetId="5" hidden="1">{"'Sheet5'!$A$1:$F$68"}</definedName>
    <definedName name="Draw1" localSheetId="4" hidden="1">{"'Sheet5'!$A$1:$F$68"}</definedName>
    <definedName name="Draw1" localSheetId="1" hidden="1">{"'Sheet5'!$A$1:$F$68"}</definedName>
    <definedName name="Draw1" hidden="1">{"'Sheet5'!$A$1:$F$68"}</definedName>
    <definedName name="Draw10" localSheetId="3" hidden="1">{"'Sheet5'!$A$1:$F$68"}</definedName>
    <definedName name="Draw10" localSheetId="5" hidden="1">{"'Sheet5'!$A$1:$F$68"}</definedName>
    <definedName name="Draw10" localSheetId="4" hidden="1">{"'Sheet5'!$A$1:$F$68"}</definedName>
    <definedName name="Draw10" localSheetId="1" hidden="1">{"'Sheet5'!$A$1:$F$68"}</definedName>
    <definedName name="Draw10" hidden="1">{"'Sheet5'!$A$1:$F$68"}</definedName>
    <definedName name="Draw11" localSheetId="3" hidden="1">{"'Sheet5'!$A$1:$F$68"}</definedName>
    <definedName name="Draw11" localSheetId="5" hidden="1">{"'Sheet5'!$A$1:$F$68"}</definedName>
    <definedName name="Draw11" localSheetId="4" hidden="1">{"'Sheet5'!$A$1:$F$68"}</definedName>
    <definedName name="Draw11" localSheetId="1" hidden="1">{"'Sheet5'!$A$1:$F$68"}</definedName>
    <definedName name="Draw11" hidden="1">{"'Sheet5'!$A$1:$F$68"}</definedName>
    <definedName name="Draw12" localSheetId="3" hidden="1">{"'Sheet5'!$A$1:$F$68"}</definedName>
    <definedName name="Draw12" localSheetId="5" hidden="1">{"'Sheet5'!$A$1:$F$68"}</definedName>
    <definedName name="Draw12" localSheetId="4" hidden="1">{"'Sheet5'!$A$1:$F$68"}</definedName>
    <definedName name="Draw12" localSheetId="1" hidden="1">{"'Sheet5'!$A$1:$F$68"}</definedName>
    <definedName name="Draw12" hidden="1">{"'Sheet5'!$A$1:$F$68"}</definedName>
    <definedName name="Draw13" localSheetId="3" hidden="1">{"'Sheet5'!$A$1:$F$68"}</definedName>
    <definedName name="Draw13" localSheetId="5" hidden="1">{"'Sheet5'!$A$1:$F$68"}</definedName>
    <definedName name="Draw13" localSheetId="4" hidden="1">{"'Sheet5'!$A$1:$F$68"}</definedName>
    <definedName name="Draw13" localSheetId="1" hidden="1">{"'Sheet5'!$A$1:$F$68"}</definedName>
    <definedName name="Draw13" hidden="1">{"'Sheet5'!$A$1:$F$68"}</definedName>
    <definedName name="Draw14" localSheetId="3" hidden="1">{"'Sheet5'!$A$1:$F$68"}</definedName>
    <definedName name="Draw14" localSheetId="5" hidden="1">{"'Sheet5'!$A$1:$F$68"}</definedName>
    <definedName name="Draw14" localSheetId="4" hidden="1">{"'Sheet5'!$A$1:$F$68"}</definedName>
    <definedName name="Draw14" localSheetId="1" hidden="1">{"'Sheet5'!$A$1:$F$68"}</definedName>
    <definedName name="Draw14" hidden="1">{"'Sheet5'!$A$1:$F$68"}</definedName>
    <definedName name="Draw15" localSheetId="3" hidden="1">{"'Sheet5'!$A$1:$F$68"}</definedName>
    <definedName name="Draw15" localSheetId="5" hidden="1">{"'Sheet5'!$A$1:$F$68"}</definedName>
    <definedName name="Draw15" localSheetId="4" hidden="1">{"'Sheet5'!$A$1:$F$68"}</definedName>
    <definedName name="Draw15" localSheetId="1" hidden="1">{"'Sheet5'!$A$1:$F$68"}</definedName>
    <definedName name="Draw15" hidden="1">{"'Sheet5'!$A$1:$F$68"}</definedName>
    <definedName name="Draw16" localSheetId="3" hidden="1">{"'Sheet5'!$A$1:$F$68"}</definedName>
    <definedName name="Draw16" localSheetId="5" hidden="1">{"'Sheet5'!$A$1:$F$68"}</definedName>
    <definedName name="Draw16" localSheetId="4" hidden="1">{"'Sheet5'!$A$1:$F$68"}</definedName>
    <definedName name="Draw16" localSheetId="1" hidden="1">{"'Sheet5'!$A$1:$F$68"}</definedName>
    <definedName name="Draw16" hidden="1">{"'Sheet5'!$A$1:$F$68"}</definedName>
    <definedName name="Draw17" localSheetId="3" hidden="1">{"'Sheet5'!$A$1:$F$68"}</definedName>
    <definedName name="Draw17" localSheetId="5" hidden="1">{"'Sheet5'!$A$1:$F$68"}</definedName>
    <definedName name="Draw17" localSheetId="4" hidden="1">{"'Sheet5'!$A$1:$F$68"}</definedName>
    <definedName name="Draw17" localSheetId="1" hidden="1">{"'Sheet5'!$A$1:$F$68"}</definedName>
    <definedName name="Draw17" hidden="1">{"'Sheet5'!$A$1:$F$68"}</definedName>
    <definedName name="Draw18" localSheetId="3" hidden="1">{"'Sheet5'!$A$1:$F$68"}</definedName>
    <definedName name="Draw18" localSheetId="5" hidden="1">{"'Sheet5'!$A$1:$F$68"}</definedName>
    <definedName name="Draw18" localSheetId="4" hidden="1">{"'Sheet5'!$A$1:$F$68"}</definedName>
    <definedName name="Draw18" localSheetId="1" hidden="1">{"'Sheet5'!$A$1:$F$68"}</definedName>
    <definedName name="Draw18" hidden="1">{"'Sheet5'!$A$1:$F$68"}</definedName>
    <definedName name="Draw2" localSheetId="3" hidden="1">{"'Sheet5'!$A$1:$F$68"}</definedName>
    <definedName name="Draw2" localSheetId="5" hidden="1">{"'Sheet5'!$A$1:$F$68"}</definedName>
    <definedName name="Draw2" localSheetId="4" hidden="1">{"'Sheet5'!$A$1:$F$68"}</definedName>
    <definedName name="Draw2" localSheetId="1" hidden="1">{"'Sheet5'!$A$1:$F$68"}</definedName>
    <definedName name="Draw2" hidden="1">{"'Sheet5'!$A$1:$F$68"}</definedName>
    <definedName name="Draw3" localSheetId="3" hidden="1">{"'Sheet5'!$A$1:$F$68"}</definedName>
    <definedName name="Draw3" localSheetId="5" hidden="1">{"'Sheet5'!$A$1:$F$68"}</definedName>
    <definedName name="Draw3" localSheetId="4" hidden="1">{"'Sheet5'!$A$1:$F$68"}</definedName>
    <definedName name="Draw3" localSheetId="1" hidden="1">{"'Sheet5'!$A$1:$F$68"}</definedName>
    <definedName name="Draw3" hidden="1">{"'Sheet5'!$A$1:$F$68"}</definedName>
    <definedName name="Draw4" localSheetId="3" hidden="1">{"'Sheet5'!$A$1:$F$68"}</definedName>
    <definedName name="Draw4" localSheetId="5" hidden="1">{"'Sheet5'!$A$1:$F$68"}</definedName>
    <definedName name="Draw4" localSheetId="4" hidden="1">{"'Sheet5'!$A$1:$F$68"}</definedName>
    <definedName name="Draw4" localSheetId="1" hidden="1">{"'Sheet5'!$A$1:$F$68"}</definedName>
    <definedName name="Draw4" hidden="1">{"'Sheet5'!$A$1:$F$68"}</definedName>
    <definedName name="Draw5" localSheetId="3" hidden="1">{"'Sheet5'!$A$1:$F$68"}</definedName>
    <definedName name="Draw5" localSheetId="5" hidden="1">{"'Sheet5'!$A$1:$F$68"}</definedName>
    <definedName name="Draw5" localSheetId="4" hidden="1">{"'Sheet5'!$A$1:$F$68"}</definedName>
    <definedName name="Draw5" localSheetId="1" hidden="1">{"'Sheet5'!$A$1:$F$68"}</definedName>
    <definedName name="Draw5" hidden="1">{"'Sheet5'!$A$1:$F$68"}</definedName>
    <definedName name="Draw6" localSheetId="3" hidden="1">{"'Sheet5'!$A$1:$F$68"}</definedName>
    <definedName name="Draw6" localSheetId="5" hidden="1">{"'Sheet5'!$A$1:$F$68"}</definedName>
    <definedName name="Draw6" localSheetId="4" hidden="1">{"'Sheet5'!$A$1:$F$68"}</definedName>
    <definedName name="Draw6" localSheetId="1" hidden="1">{"'Sheet5'!$A$1:$F$68"}</definedName>
    <definedName name="Draw6" hidden="1">{"'Sheet5'!$A$1:$F$68"}</definedName>
    <definedName name="Draw7" localSheetId="3" hidden="1">{"'Sheet5'!$A$1:$F$68"}</definedName>
    <definedName name="Draw7" localSheetId="5" hidden="1">{"'Sheet5'!$A$1:$F$68"}</definedName>
    <definedName name="Draw7" localSheetId="4" hidden="1">{"'Sheet5'!$A$1:$F$68"}</definedName>
    <definedName name="Draw7" localSheetId="1" hidden="1">{"'Sheet5'!$A$1:$F$68"}</definedName>
    <definedName name="Draw7" hidden="1">{"'Sheet5'!$A$1:$F$68"}</definedName>
    <definedName name="Draw8" localSheetId="3" hidden="1">{"'Sheet5'!$A$1:$F$68"}</definedName>
    <definedName name="Draw8" localSheetId="5" hidden="1">{"'Sheet5'!$A$1:$F$68"}</definedName>
    <definedName name="Draw8" localSheetId="4" hidden="1">{"'Sheet5'!$A$1:$F$68"}</definedName>
    <definedName name="Draw8" localSheetId="1" hidden="1">{"'Sheet5'!$A$1:$F$68"}</definedName>
    <definedName name="Draw8" hidden="1">{"'Sheet5'!$A$1:$F$68"}</definedName>
    <definedName name="Draw9" localSheetId="3" hidden="1">{"'Sheet5'!$A$1:$F$68"}</definedName>
    <definedName name="Draw9" localSheetId="5" hidden="1">{"'Sheet5'!$A$1:$F$68"}</definedName>
    <definedName name="Draw9" localSheetId="4" hidden="1">{"'Sheet5'!$A$1:$F$68"}</definedName>
    <definedName name="Draw9" localSheetId="1" hidden="1">{"'Sheet5'!$A$1:$F$68"}</definedName>
    <definedName name="Draw9" hidden="1">{"'Sheet5'!$A$1:$F$68"}</definedName>
    <definedName name="HTML_CodePage" hidden="1">1252</definedName>
    <definedName name="HTML_Control" localSheetId="3" hidden="1">{"'Sheet5'!$A$1:$F$68"}</definedName>
    <definedName name="HTML_Control" localSheetId="5" hidden="1">{"'Sheet5'!$A$1:$F$68"}</definedName>
    <definedName name="HTML_Control" localSheetId="4"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'五年級女單'!$A$1:$P$70</definedName>
    <definedName name="_xlnm.Print_Area" localSheetId="2">'五年級男生'!$A$1:$P$71</definedName>
    <definedName name="_xlnm.Print_Area" localSheetId="5">'六年級女單'!$A$1:$P$70</definedName>
    <definedName name="_xlnm.Print_Area" localSheetId="4">'六年級男單'!$A$1:$P$76</definedName>
    <definedName name="_xlnm.Print_Area" localSheetId="1">'四年級女單'!$A$1:$P$70</definedName>
    <definedName name="_xlnm.Print_Area" localSheetId="0">'四年級男單'!$A$1:$P$77</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<sst xmlns="http://schemas.openxmlformats.org/spreadsheetml/2006/main" count="782" uniqueCount="306">
  <si>
    <t>64</t>
  </si>
  <si>
    <t>63</t>
  </si>
  <si>
    <t>62</t>
  </si>
  <si>
    <t>61</t>
  </si>
  <si>
    <t>Umpire</t>
  </si>
  <si>
    <t>60</t>
  </si>
  <si>
    <t>59</t>
  </si>
  <si>
    <t>58</t>
  </si>
  <si>
    <t>57</t>
  </si>
  <si>
    <t>56</t>
  </si>
  <si>
    <t>55</t>
  </si>
  <si>
    <t>54</t>
  </si>
  <si>
    <t>53</t>
  </si>
  <si>
    <t>52</t>
  </si>
  <si>
    <t>51</t>
  </si>
  <si>
    <t>50</t>
  </si>
  <si>
    <t>49</t>
  </si>
  <si>
    <t>Finalist 2:</t>
  </si>
  <si>
    <t>48</t>
  </si>
  <si>
    <t>47</t>
  </si>
  <si>
    <t>46</t>
  </si>
  <si>
    <t>45</t>
  </si>
  <si>
    <t>林鈺展</t>
  </si>
  <si>
    <t>45a</t>
  </si>
  <si>
    <t>44</t>
  </si>
  <si>
    <t>43</t>
  </si>
  <si>
    <t>42</t>
  </si>
  <si>
    <t>41</t>
  </si>
  <si>
    <t>40</t>
  </si>
  <si>
    <t>39</t>
  </si>
  <si>
    <t>38</t>
  </si>
  <si>
    <t>37</t>
  </si>
  <si>
    <t>莊沂恩</t>
  </si>
  <si>
    <t>36a</t>
  </si>
  <si>
    <t>36</t>
  </si>
  <si>
    <t>35</t>
  </si>
  <si>
    <t>34</t>
  </si>
  <si>
    <t>33</t>
  </si>
  <si>
    <t>32</t>
  </si>
  <si>
    <t>31</t>
  </si>
  <si>
    <t>冠軍</t>
  </si>
  <si>
    <t>決賽</t>
  </si>
  <si>
    <t>30</t>
  </si>
  <si>
    <t>29</t>
  </si>
  <si>
    <t>28</t>
  </si>
  <si>
    <t>周曉風</t>
  </si>
  <si>
    <t>27</t>
  </si>
  <si>
    <t>楊易</t>
  </si>
  <si>
    <r>
      <t>2</t>
    </r>
    <r>
      <rPr>
        <sz val="8.5"/>
        <rFont val="Arial"/>
        <family val="2"/>
      </rPr>
      <t>7a</t>
    </r>
  </si>
  <si>
    <t>26</t>
  </si>
  <si>
    <t>25</t>
  </si>
  <si>
    <t>24</t>
  </si>
  <si>
    <t>23</t>
  </si>
  <si>
    <t>22</t>
  </si>
  <si>
    <t>21</t>
  </si>
  <si>
    <t>汪彥廷</t>
  </si>
  <si>
    <t>20a</t>
  </si>
  <si>
    <t>20</t>
  </si>
  <si>
    <t>19</t>
  </si>
  <si>
    <t>18</t>
  </si>
  <si>
    <t>17</t>
  </si>
  <si>
    <t>Finalist 1:</t>
  </si>
  <si>
    <t>16</t>
  </si>
  <si>
    <t>15</t>
  </si>
  <si>
    <t>14</t>
  </si>
  <si>
    <t>13</t>
  </si>
  <si>
    <t>伊法中</t>
  </si>
  <si>
    <t>12a</t>
  </si>
  <si>
    <t>12</t>
  </si>
  <si>
    <t>11</t>
  </si>
  <si>
    <t>10</t>
  </si>
  <si>
    <t>9</t>
  </si>
  <si>
    <t>8</t>
  </si>
  <si>
    <t>7</t>
  </si>
  <si>
    <t>6</t>
  </si>
  <si>
    <t>5</t>
  </si>
  <si>
    <t>吳淙宇</t>
  </si>
  <si>
    <t>5a</t>
  </si>
  <si>
    <t>4</t>
  </si>
  <si>
    <t>3</t>
  </si>
  <si>
    <t>2</t>
  </si>
  <si>
    <t>1</t>
  </si>
  <si>
    <t>準決賽</t>
  </si>
  <si>
    <t>半準決賽</t>
  </si>
  <si>
    <t>第三輪</t>
  </si>
  <si>
    <t>第二輪</t>
  </si>
  <si>
    <t>學校</t>
  </si>
  <si>
    <t>姓名</t>
  </si>
  <si>
    <t>種子</t>
  </si>
  <si>
    <t>排名</t>
  </si>
  <si>
    <t>St.</t>
  </si>
  <si>
    <t>裁判長</t>
  </si>
  <si>
    <t>級別</t>
  </si>
  <si>
    <t>地點</t>
  </si>
  <si>
    <t>日期</t>
  </si>
  <si>
    <t/>
  </si>
  <si>
    <t>男子單打(64)</t>
  </si>
  <si>
    <t>104.2/25~3/1</t>
  </si>
  <si>
    <t>女子單打(32)</t>
  </si>
  <si>
    <t>黃玉龍</t>
  </si>
  <si>
    <t>林聖堯</t>
  </si>
  <si>
    <t>盧英治</t>
  </si>
  <si>
    <t>吳東柜</t>
  </si>
  <si>
    <t>吳翊謙</t>
  </si>
  <si>
    <t>bye</t>
  </si>
  <si>
    <t>冠軍</t>
  </si>
  <si>
    <t>決賽</t>
  </si>
  <si>
    <t>準決賽</t>
  </si>
  <si>
    <t>半準決賽</t>
  </si>
  <si>
    <t>第二輪</t>
  </si>
  <si>
    <t>學校</t>
  </si>
  <si>
    <t>姓名</t>
  </si>
  <si>
    <t>種子</t>
  </si>
  <si>
    <t>排名</t>
  </si>
  <si>
    <t>104.2/25~3/1</t>
  </si>
  <si>
    <t>裁判長</t>
  </si>
  <si>
    <t>級別</t>
  </si>
  <si>
    <t>地點</t>
  </si>
  <si>
    <t>日期</t>
  </si>
  <si>
    <t>女子單打(32)</t>
  </si>
  <si>
    <t>六年級男生</t>
  </si>
  <si>
    <t>六年級女生</t>
  </si>
  <si>
    <t>冠軍</t>
  </si>
  <si>
    <t>半準決賽</t>
  </si>
  <si>
    <t>第二輪</t>
  </si>
  <si>
    <t>裁判長</t>
  </si>
  <si>
    <t>地點</t>
  </si>
  <si>
    <t>104.2/25~3/1</t>
  </si>
  <si>
    <t>五年級女生</t>
  </si>
  <si>
    <t>四年級女生</t>
  </si>
  <si>
    <t>四年級男生</t>
  </si>
  <si>
    <t>冠軍</t>
  </si>
  <si>
    <t>決賽</t>
  </si>
  <si>
    <t>準決賽</t>
  </si>
  <si>
    <t>半準決賽</t>
  </si>
  <si>
    <t>第三輪</t>
  </si>
  <si>
    <t>第二輪</t>
  </si>
  <si>
    <t>姓名</t>
  </si>
  <si>
    <t>排名</t>
  </si>
  <si>
    <t>級別</t>
  </si>
  <si>
    <t>日期</t>
  </si>
  <si>
    <t>吳淙宇  62</t>
  </si>
  <si>
    <t>鄭季庭</t>
  </si>
  <si>
    <t>梁鎧麟</t>
  </si>
  <si>
    <t>曾右承</t>
  </si>
  <si>
    <t>江博暐</t>
  </si>
  <si>
    <r>
      <rPr>
        <sz val="8.5"/>
        <rFont val="細明體"/>
        <family val="3"/>
      </rPr>
      <t>伊法中</t>
    </r>
    <r>
      <rPr>
        <sz val="8.5"/>
        <rFont val="Arial"/>
        <family val="2"/>
      </rPr>
      <t xml:space="preserve">     w/o</t>
    </r>
  </si>
  <si>
    <t>王柏勛</t>
  </si>
  <si>
    <t>鄭騏皓</t>
  </si>
  <si>
    <t>歐宸華</t>
  </si>
  <si>
    <t>曹閔翔</t>
  </si>
  <si>
    <t>唐郁宗</t>
  </si>
  <si>
    <t>吳秉諭</t>
  </si>
  <si>
    <t>賴禹舜</t>
  </si>
  <si>
    <r>
      <rPr>
        <sz val="8.5"/>
        <rFont val="細明體"/>
        <family val="3"/>
      </rPr>
      <t>周曉風</t>
    </r>
    <r>
      <rPr>
        <sz val="8.5"/>
        <rFont val="Arial"/>
        <family val="2"/>
      </rPr>
      <t xml:space="preserve">     61</t>
    </r>
  </si>
  <si>
    <t>侯醇謙</t>
  </si>
  <si>
    <t>周文毅</t>
  </si>
  <si>
    <t>盧宇潔</t>
  </si>
  <si>
    <t>周順德</t>
  </si>
  <si>
    <t>索南喬柏</t>
  </si>
  <si>
    <t>陳昱霖</t>
  </si>
  <si>
    <r>
      <rPr>
        <sz val="11"/>
        <rFont val="細明體"/>
        <family val="3"/>
      </rPr>
      <t>陳昱霖</t>
    </r>
    <r>
      <rPr>
        <sz val="11"/>
        <rFont val="Arial"/>
        <family val="2"/>
      </rPr>
      <t xml:space="preserve">   61</t>
    </r>
  </si>
  <si>
    <t>唐郡</t>
  </si>
  <si>
    <t>余承恩</t>
  </si>
  <si>
    <t>侯傑恩</t>
  </si>
  <si>
    <t>林彥宇</t>
  </si>
  <si>
    <t>陳昊</t>
  </si>
  <si>
    <r>
      <rPr>
        <sz val="11"/>
        <rFont val="細明體"/>
        <family val="3"/>
      </rPr>
      <t>陳昊</t>
    </r>
    <r>
      <rPr>
        <sz val="11"/>
        <rFont val="Arial"/>
        <family val="2"/>
      </rPr>
      <t xml:space="preserve">    60</t>
    </r>
  </si>
  <si>
    <t>湯燊</t>
  </si>
  <si>
    <t>曹浩瑋</t>
  </si>
  <si>
    <t>陳子建</t>
  </si>
  <si>
    <t>方靖緯</t>
  </si>
  <si>
    <t>何冠穎</t>
  </si>
  <si>
    <t>蔡丞翔</t>
  </si>
  <si>
    <t>吳晉岱</t>
  </si>
  <si>
    <r>
      <rPr>
        <sz val="11"/>
        <rFont val="細明體"/>
        <family val="3"/>
      </rPr>
      <t>曹閔翔</t>
    </r>
    <r>
      <rPr>
        <sz val="11"/>
        <rFont val="Arial"/>
        <family val="2"/>
      </rPr>
      <t xml:space="preserve">   61</t>
    </r>
  </si>
  <si>
    <t>b</t>
  </si>
  <si>
    <t>a</t>
  </si>
  <si>
    <t>w/o</t>
  </si>
  <si>
    <t>林承進</t>
  </si>
  <si>
    <t>bb</t>
  </si>
  <si>
    <t>戴珮薰</t>
  </si>
  <si>
    <t>陳沛均</t>
  </si>
  <si>
    <t>黃僅婷</t>
  </si>
  <si>
    <t>江朋真</t>
  </si>
  <si>
    <t>曾子穎</t>
  </si>
  <si>
    <t>張天馨</t>
  </si>
  <si>
    <t>林芳安</t>
  </si>
  <si>
    <t>王婕芸</t>
  </si>
  <si>
    <t>李承芳</t>
  </si>
  <si>
    <t>吳婷宇</t>
  </si>
  <si>
    <t>劉孝慈</t>
  </si>
  <si>
    <t>陳亭汝</t>
  </si>
  <si>
    <t>謝昀蓁</t>
  </si>
  <si>
    <t>簡珮羽</t>
  </si>
  <si>
    <t>陳名馥</t>
  </si>
  <si>
    <t>李宜蓁</t>
  </si>
  <si>
    <t>76(1)</t>
  </si>
  <si>
    <t>76(5)</t>
  </si>
  <si>
    <t>曹浩瑋</t>
  </si>
  <si>
    <t>張程翔</t>
  </si>
  <si>
    <t>蔡榮哲</t>
  </si>
  <si>
    <t>郝晉</t>
  </si>
  <si>
    <t>林家頡</t>
  </si>
  <si>
    <t>王平</t>
  </si>
  <si>
    <t>林謹祈</t>
  </si>
  <si>
    <t>董丞惟</t>
  </si>
  <si>
    <t>黃崇維</t>
  </si>
  <si>
    <t>黃榆翔</t>
  </si>
  <si>
    <t>夏恩</t>
  </si>
  <si>
    <t>吳承軒</t>
  </si>
  <si>
    <t>李奇</t>
  </si>
  <si>
    <t>張銘宸</t>
  </si>
  <si>
    <t>曾郁庭</t>
  </si>
  <si>
    <t>郭亞陶</t>
  </si>
  <si>
    <t>張翰堯</t>
  </si>
  <si>
    <t>N/S</t>
  </si>
  <si>
    <t>邱祐辰</t>
  </si>
  <si>
    <t>黃玉龍</t>
  </si>
  <si>
    <t>陳柏佑</t>
  </si>
  <si>
    <t>林光宸</t>
  </si>
  <si>
    <t>李騫竹</t>
  </si>
  <si>
    <t>史宗錡</t>
  </si>
  <si>
    <t>黃郁矓</t>
  </si>
  <si>
    <t>張耀元</t>
  </si>
  <si>
    <t>陳重宇</t>
  </si>
  <si>
    <t>吳承宇</t>
  </si>
  <si>
    <t>歐宸維</t>
  </si>
  <si>
    <t>湯城</t>
  </si>
  <si>
    <t>林以誠</t>
  </si>
  <si>
    <t>蔡翊</t>
  </si>
  <si>
    <t>黃奕翔</t>
  </si>
  <si>
    <t>W/O</t>
  </si>
  <si>
    <t>林南勳</t>
  </si>
  <si>
    <t>76(4)</t>
  </si>
  <si>
    <t>鄭又華</t>
  </si>
  <si>
    <t>蔡伊茹</t>
  </si>
  <si>
    <t>呂依真</t>
  </si>
  <si>
    <t>陳昱安</t>
  </si>
  <si>
    <t>李冠儀</t>
  </si>
  <si>
    <t>林芃孜</t>
  </si>
  <si>
    <t>高苡榕</t>
  </si>
  <si>
    <t>羅鈺欣</t>
  </si>
  <si>
    <t>李紜瑄</t>
  </si>
  <si>
    <t>林鈺庭</t>
  </si>
  <si>
    <t>鄧怡瑄</t>
  </si>
  <si>
    <t>蕭帆</t>
  </si>
  <si>
    <t>洪玉謙</t>
  </si>
  <si>
    <t>葉柔含</t>
  </si>
  <si>
    <t>宋幸儒</t>
  </si>
  <si>
    <t>陳柔蓁</t>
  </si>
  <si>
    <t>楊亞依</t>
  </si>
  <si>
    <t>高陳思妤</t>
  </si>
  <si>
    <t>吳承瑾</t>
  </si>
  <si>
    <t>謝昀恩</t>
  </si>
  <si>
    <t>鍾汶㚬</t>
  </si>
  <si>
    <t>吳沛蓁</t>
  </si>
  <si>
    <t>李妮諭</t>
  </si>
  <si>
    <t>蔡昀芸</t>
  </si>
  <si>
    <t>林淳儇</t>
  </si>
  <si>
    <t>白柔依</t>
  </si>
  <si>
    <t>張婷芝</t>
  </si>
  <si>
    <t>田謹瑄</t>
  </si>
  <si>
    <t>沈靖容</t>
  </si>
  <si>
    <t>王玫瓔</t>
  </si>
  <si>
    <t>蔡侑芩</t>
  </si>
  <si>
    <t>98(3)</t>
  </si>
  <si>
    <t>侯雅若</t>
  </si>
  <si>
    <t>82</t>
  </si>
  <si>
    <t>楊凱翔</t>
  </si>
  <si>
    <t>郭昱成</t>
  </si>
  <si>
    <t>陳聖</t>
  </si>
  <si>
    <t>W/O</t>
  </si>
  <si>
    <t>蔡鎮安</t>
  </si>
  <si>
    <t>鐘埜維</t>
  </si>
  <si>
    <t>吳銚智</t>
  </si>
  <si>
    <t>黃冠彰</t>
  </si>
  <si>
    <t>陳柏鈞</t>
  </si>
  <si>
    <t>周裕翔</t>
  </si>
  <si>
    <t>吳承蔚</t>
  </si>
  <si>
    <t>陳品融</t>
  </si>
  <si>
    <t>N/S</t>
  </si>
  <si>
    <t>賴奕宏</t>
  </si>
  <si>
    <t>蔡科毅</t>
  </si>
  <si>
    <t>蔡子彬</t>
  </si>
  <si>
    <t>吳耘弘</t>
  </si>
  <si>
    <t>盛力晨</t>
  </si>
  <si>
    <t>陳璿紘</t>
  </si>
  <si>
    <t>羅莛凱</t>
  </si>
  <si>
    <t>王愷翊</t>
  </si>
  <si>
    <t>郭冠亨</t>
  </si>
  <si>
    <t>李宸</t>
  </si>
  <si>
    <t>吳宇恩</t>
  </si>
  <si>
    <t>吳僑龍</t>
  </si>
  <si>
    <t>龐鼎宸</t>
  </si>
  <si>
    <t>陳耀宏</t>
  </si>
  <si>
    <t>林諒</t>
  </si>
  <si>
    <t>賴煌偉</t>
  </si>
  <si>
    <t>陳祐昇</t>
  </si>
  <si>
    <t>陳晉均</t>
  </si>
  <si>
    <t>周祐德</t>
  </si>
  <si>
    <t>張簡千煜</t>
  </si>
  <si>
    <t>巫秉融</t>
  </si>
  <si>
    <t>76(3)</t>
  </si>
  <si>
    <t>83</t>
  </si>
  <si>
    <t>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</si>
</sst>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4">
    <font>
      <sz val="10"/>
      <name val="Arial"/>
      <family val="2"/>
    </font>
    <font>
      <sz val="11"/>
      <color indexed="8"/>
      <name val="新細明體"/>
      <family val="1"/>
    </font>
    <font>
      <sz val="9"/>
      <name val="細明體"/>
      <family val="3"/>
    </font>
    <font>
      <sz val="10"/>
      <color indexed="9"/>
      <name val="Arial"/>
      <family val="2"/>
    </font>
    <font>
      <sz val="7"/>
      <color indexed="9"/>
      <name val="Arial"/>
      <family val="2"/>
    </font>
    <font>
      <sz val="11"/>
      <name val="Arial"/>
      <family val="2"/>
    </font>
    <font>
      <sz val="8.5"/>
      <color indexed="8"/>
      <name val="Arial"/>
      <family val="2"/>
    </font>
    <font>
      <i/>
      <sz val="8.5"/>
      <color indexed="8"/>
      <name val="Arial"/>
      <family val="2"/>
    </font>
    <font>
      <b/>
      <sz val="8.5"/>
      <color indexed="8"/>
      <name val="Arial"/>
      <family val="2"/>
    </font>
    <font>
      <b/>
      <sz val="10"/>
      <color indexed="8"/>
      <name val="Arial"/>
      <family val="2"/>
    </font>
    <font>
      <b/>
      <sz val="11"/>
      <color indexed="8"/>
      <name val="Arial"/>
      <family val="2"/>
    </font>
    <font>
      <sz val="8.5"/>
      <name val="Arial"/>
      <family val="2"/>
    </font>
    <font>
      <b/>
      <sz val="8.5"/>
      <name val="Arial"/>
      <family val="2"/>
    </font>
    <font>
      <i/>
      <sz val="6"/>
      <color indexed="9"/>
      <name val="Arial"/>
      <family val="2"/>
    </font>
    <font>
      <b/>
      <sz val="11"/>
      <name val="Arial"/>
      <family val="2"/>
    </font>
    <font>
      <sz val="8.5"/>
      <color indexed="42"/>
      <name val="Arial"/>
      <family val="2"/>
    </font>
    <font>
      <sz val="8.5"/>
      <color indexed="9"/>
      <name val="Arial"/>
      <family val="2"/>
    </font>
    <font>
      <i/>
      <sz val="8.5"/>
      <color indexed="9"/>
      <name val="Arial"/>
      <family val="2"/>
    </font>
    <font>
      <i/>
      <sz val="7"/>
      <name val="Arial"/>
      <family val="2"/>
    </font>
    <font>
      <sz val="11"/>
      <name val="細明體"/>
      <family val="3"/>
    </font>
    <font>
      <sz val="8"/>
      <name val="Arial"/>
      <family val="2"/>
    </font>
    <font>
      <i/>
      <sz val="8.5"/>
      <name val="Arial"/>
      <family val="2"/>
    </font>
    <font>
      <sz val="7"/>
      <name val="Arial"/>
      <family val="2"/>
    </font>
    <font>
      <sz val="7"/>
      <name val="細明體"/>
      <family val="3"/>
    </font>
    <font>
      <sz val="6"/>
      <name val="Arial"/>
      <family val="2"/>
    </font>
    <font>
      <sz val="6"/>
      <color indexed="9"/>
      <name val="Arial"/>
      <family val="2"/>
    </font>
    <font>
      <b/>
      <sz val="8"/>
      <name val="Arial"/>
      <family val="2"/>
    </font>
    <font>
      <b/>
      <sz val="8"/>
      <color indexed="8"/>
      <name val="Arial"/>
      <family val="2"/>
    </font>
    <font>
      <b/>
      <sz val="8"/>
      <color indexed="9"/>
      <name val="Arial"/>
      <family val="2"/>
    </font>
    <font>
      <b/>
      <sz val="7"/>
      <color indexed="8"/>
      <name val="細明體"/>
      <family val="3"/>
    </font>
    <font>
      <b/>
      <sz val="7"/>
      <name val="Arial"/>
      <family val="2"/>
    </font>
    <font>
      <b/>
      <sz val="7"/>
      <color indexed="9"/>
      <name val="Arial"/>
      <family val="2"/>
    </font>
    <font>
      <b/>
      <sz val="7"/>
      <name val="細明體"/>
      <family val="3"/>
    </font>
    <font>
      <b/>
      <sz val="10"/>
      <name val="Arial"/>
      <family val="2"/>
    </font>
    <font>
      <b/>
      <sz val="9"/>
      <name val="Arial"/>
      <family val="2"/>
    </font>
    <font>
      <b/>
      <i/>
      <sz val="10"/>
      <name val="Arial"/>
      <family val="2"/>
    </font>
    <font>
      <sz val="20"/>
      <name val="Arial"/>
      <family val="2"/>
    </font>
    <font>
      <sz val="20"/>
      <color indexed="9"/>
      <name val="Arial"/>
      <family val="2"/>
    </font>
    <font>
      <b/>
      <sz val="9"/>
      <name val="細明體"/>
      <family val="3"/>
    </font>
    <font>
      <b/>
      <sz val="20"/>
      <name val="Arial"/>
      <family val="2"/>
    </font>
    <font>
      <b/>
      <sz val="16"/>
      <name val="Arial"/>
      <family val="2"/>
    </font>
    <font>
      <b/>
      <sz val="8"/>
      <name val="Tahoma"/>
      <family val="2"/>
    </font>
    <font>
      <sz val="12"/>
      <name val="Arial"/>
      <family val="2"/>
    </font>
    <font>
      <sz val="14"/>
      <color indexed="9"/>
      <name val="Arial"/>
      <family val="2"/>
    </font>
    <font>
      <sz val="14"/>
      <name val="Arial"/>
      <family val="2"/>
    </font>
    <font>
      <b/>
      <sz val="12"/>
      <name val="Arial"/>
      <family val="2"/>
    </font>
    <font>
      <sz val="10"/>
      <color indexed="8"/>
      <name val="Arial"/>
      <family val="2"/>
    </font>
    <font>
      <sz val="12"/>
      <color indexed="8"/>
      <name val="Arial"/>
      <family val="2"/>
    </font>
    <font>
      <b/>
      <sz val="12"/>
      <color indexed="8"/>
      <name val="Arial"/>
      <family val="2"/>
    </font>
    <font>
      <i/>
      <sz val="8.5"/>
      <name val="細明體"/>
      <family val="3"/>
    </font>
    <font>
      <sz val="12"/>
      <name val="細明體"/>
      <family val="3"/>
    </font>
    <font>
      <sz val="8.5"/>
      <color indexed="42"/>
      <name val="細明體"/>
      <family val="3"/>
    </font>
    <font>
      <b/>
      <sz val="8"/>
      <name val="細明體"/>
      <family val="3"/>
    </font>
    <font>
      <b/>
      <sz val="10"/>
      <name val="細明體"/>
      <family val="3"/>
    </font>
    <font>
      <sz val="8.5"/>
      <name val="細明體"/>
      <family val="3"/>
    </font>
    <font>
      <i/>
      <sz val="8"/>
      <color indexed="10"/>
      <name val="Arial"/>
      <family val="2"/>
    </font>
    <font>
      <sz val="12"/>
      <color indexed="8"/>
      <name val="細明體"/>
      <family val="3"/>
    </font>
    <font>
      <sz val="8.5"/>
      <color indexed="8"/>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style="thin"/>
      <top style="thin"/>
      <bottom style="thin"/>
    </border>
    <border>
      <left/>
      <right/>
      <top/>
      <bottom style="thin"/>
    </border>
    <border>
      <left/>
      <right style="thin"/>
      <top/>
      <bottom style="thin"/>
    </border>
    <border>
      <left/>
      <right style="thin"/>
      <top style="thin"/>
      <bottom/>
    </border>
    <border>
      <left/>
      <right style="thin"/>
      <top/>
      <bottom/>
    </border>
    <border>
      <left style="thin"/>
      <right/>
      <top/>
      <bottom style="thin"/>
    </border>
    <border>
      <left style="thin"/>
      <right/>
      <top/>
      <bottom/>
    </border>
    <border>
      <left/>
      <right/>
      <top style="thin"/>
      <bottom/>
    </border>
    <border>
      <left style="medium"/>
      <right style="medium"/>
      <top/>
      <bottom style="medium"/>
    </border>
    <border>
      <left style="medium"/>
      <right style="medium"/>
      <top/>
      <bottom/>
    </border>
    <border>
      <left style="medium"/>
      <right style="medium"/>
      <top style="medium"/>
      <bottom/>
    </border>
    <border>
      <left/>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63" fillId="3" borderId="0" applyNumberFormat="0" applyBorder="0" applyAlignment="0" applyProtection="0"/>
    <xf numFmtId="0" fontId="67" fillId="20" borderId="1" applyNumberFormat="0" applyAlignment="0" applyProtection="0"/>
    <xf numFmtId="0" fontId="69" fillId="21" borderId="2" applyNumberFormat="0" applyAlignment="0" applyProtection="0"/>
    <xf numFmtId="0" fontId="71" fillId="0" borderId="0" applyNumberFormat="0" applyFill="0" applyBorder="0" applyAlignment="0" applyProtection="0"/>
    <xf numFmtId="0" fontId="62"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5" fillId="7" borderId="1" applyNumberFormat="0" applyAlignment="0" applyProtection="0"/>
    <xf numFmtId="0" fontId="68" fillId="0" borderId="6" applyNumberFormat="0" applyFill="0" applyAlignment="0" applyProtection="0"/>
    <xf numFmtId="0" fontId="64" fillId="22" borderId="0" applyNumberFormat="0" applyBorder="0" applyAlignment="0" applyProtection="0"/>
    <xf numFmtId="0" fontId="0" fillId="23" borderId="7" applyNumberFormat="0" applyFont="0" applyAlignment="0" applyProtection="0"/>
    <xf numFmtId="0" fontId="66" fillId="20" borderId="8" applyNumberFormat="0" applyAlignment="0" applyProtection="0"/>
    <xf numFmtId="0" fontId="58" fillId="0" borderId="0" applyNumberFormat="0" applyFill="0" applyBorder="0" applyAlignment="0" applyProtection="0"/>
    <xf numFmtId="0" fontId="72"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vertical="center"/>
    </xf>
    <xf numFmtId="0" fontId="0" fillId="24"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Border="1" applyAlignment="1">
      <alignment vertical="center"/>
    </xf>
    <xf numFmtId="49" fontId="7" fillId="0" borderId="0" xfId="0" applyNumberFormat="1" applyFont="1" applyFill="1" applyBorder="1" applyAlignment="1">
      <alignment horizontal="right" vertical="center"/>
    </xf>
    <xf numFmtId="49" fontId="8"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0" borderId="0" xfId="0" applyNumberFormat="1" applyFont="1" applyFill="1" applyBorder="1" applyAlignment="1">
      <alignment vertical="center"/>
    </xf>
    <xf numFmtId="1"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13" fillId="25" borderId="11" xfId="0" applyNumberFormat="1" applyFont="1" applyFill="1" applyBorder="1" applyAlignment="1">
      <alignment horizontal="right" vertical="center"/>
    </xf>
    <xf numFmtId="0" fontId="12" fillId="0" borderId="12" xfId="0" applyNumberFormat="1" applyFont="1" applyFill="1" applyBorder="1" applyAlignment="1">
      <alignment vertical="center"/>
    </xf>
    <xf numFmtId="0" fontId="14" fillId="0" borderId="12" xfId="0" applyNumberFormat="1" applyFont="1" applyFill="1" applyBorder="1" applyAlignment="1">
      <alignment vertical="center"/>
    </xf>
    <xf numFmtId="0" fontId="15" fillId="4" borderId="12" xfId="0" applyNumberFormat="1" applyFont="1" applyFill="1" applyBorder="1" applyAlignment="1">
      <alignment horizontal="center" vertical="center"/>
    </xf>
    <xf numFmtId="0" fontId="11" fillId="0" borderId="12" xfId="0" applyNumberFormat="1" applyFont="1" applyFill="1" applyBorder="1" applyAlignment="1">
      <alignment vertical="center"/>
    </xf>
    <xf numFmtId="49" fontId="12" fillId="20" borderId="0" xfId="0" applyNumberFormat="1" applyFont="1" applyFill="1" applyBorder="1" applyAlignment="1">
      <alignment horizontal="center" vertical="center"/>
    </xf>
    <xf numFmtId="49" fontId="6" fillId="0" borderId="13" xfId="0" applyNumberFormat="1" applyFont="1" applyFill="1" applyBorder="1" applyAlignment="1">
      <alignment vertical="center"/>
    </xf>
    <xf numFmtId="0" fontId="6" fillId="0" borderId="12" xfId="0" applyNumberFormat="1" applyFont="1" applyFill="1" applyBorder="1" applyAlignment="1">
      <alignment vertical="center"/>
    </xf>
    <xf numFmtId="49" fontId="6" fillId="0" borderId="12" xfId="0" applyNumberFormat="1" applyFont="1" applyFill="1" applyBorder="1" applyAlignment="1">
      <alignment horizontal="left" vertical="center"/>
    </xf>
    <xf numFmtId="0" fontId="5" fillId="0" borderId="12" xfId="0" applyNumberFormat="1" applyFont="1" applyFill="1" applyBorder="1" applyAlignment="1">
      <alignment vertical="center"/>
    </xf>
    <xf numFmtId="49" fontId="11" fillId="20" borderId="0" xfId="0" applyNumberFormat="1" applyFont="1" applyFill="1" applyBorder="1" applyAlignment="1">
      <alignment horizontal="center" vertical="center"/>
    </xf>
    <xf numFmtId="49" fontId="7" fillId="0" borderId="13" xfId="0" applyNumberFormat="1" applyFont="1" applyFill="1" applyBorder="1" applyAlignment="1">
      <alignment horizontal="right" vertical="center"/>
    </xf>
    <xf numFmtId="0" fontId="13" fillId="25" borderId="14" xfId="0" applyNumberFormat="1" applyFont="1" applyFill="1" applyBorder="1" applyAlignment="1">
      <alignment horizontal="right" vertical="center"/>
    </xf>
    <xf numFmtId="49" fontId="6" fillId="0" borderId="15"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12" xfId="0" applyNumberFormat="1" applyFont="1" applyFill="1" applyBorder="1" applyAlignment="1">
      <alignment vertical="center"/>
    </xf>
    <xf numFmtId="0" fontId="13" fillId="25" borderId="15"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49" fontId="6" fillId="0" borderId="15" xfId="0" applyNumberFormat="1" applyFont="1" applyFill="1" applyBorder="1" applyAlignment="1">
      <alignment vertical="center"/>
    </xf>
    <xf numFmtId="49" fontId="6" fillId="0" borderId="13" xfId="0" applyNumberFormat="1" applyFont="1" applyFill="1" applyBorder="1" applyAlignment="1">
      <alignment horizontal="left" vertical="center"/>
    </xf>
    <xf numFmtId="49" fontId="6" fillId="0" borderId="14" xfId="0" applyNumberFormat="1" applyFont="1" applyFill="1" applyBorder="1" applyAlignment="1">
      <alignment vertical="center"/>
    </xf>
    <xf numFmtId="0" fontId="16" fillId="24" borderId="15" xfId="0" applyNumberFormat="1" applyFont="1" applyFill="1" applyBorder="1" applyAlignment="1">
      <alignment vertical="center"/>
    </xf>
    <xf numFmtId="0" fontId="6" fillId="0" borderId="0" xfId="0" applyNumberFormat="1" applyFont="1" applyFill="1" applyBorder="1" applyAlignment="1">
      <alignment vertical="center"/>
    </xf>
    <xf numFmtId="0" fontId="13" fillId="25" borderId="0"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0" fontId="17" fillId="0" borderId="0" xfId="0" applyNumberFormat="1" applyFont="1" applyAlignment="1">
      <alignment vertical="center"/>
    </xf>
    <xf numFmtId="0" fontId="18" fillId="24" borderId="0" xfId="0" applyNumberFormat="1" applyFont="1" applyFill="1" applyBorder="1" applyAlignment="1">
      <alignment horizontal="right" vertical="center"/>
    </xf>
    <xf numFmtId="0" fontId="11" fillId="0" borderId="16" xfId="0" applyNumberFormat="1" applyFont="1" applyFill="1" applyBorder="1" applyAlignment="1">
      <alignment vertical="center"/>
    </xf>
    <xf numFmtId="0" fontId="11" fillId="0" borderId="0" xfId="0" applyNumberFormat="1" applyFont="1" applyFill="1" applyBorder="1" applyAlignment="1">
      <alignment vertical="center"/>
    </xf>
    <xf numFmtId="0" fontId="19" fillId="0" borderId="12" xfId="0" applyNumberFormat="1" applyFont="1" applyFill="1" applyBorder="1" applyAlignment="1">
      <alignment vertical="center"/>
    </xf>
    <xf numFmtId="0" fontId="6" fillId="0" borderId="17" xfId="0" applyNumberFormat="1" applyFont="1" applyFill="1" applyBorder="1" applyAlignment="1">
      <alignment vertical="center"/>
    </xf>
    <xf numFmtId="0" fontId="13" fillId="25" borderId="18" xfId="0" applyNumberFormat="1" applyFont="1" applyFill="1" applyBorder="1" applyAlignment="1">
      <alignment horizontal="right" vertical="center"/>
    </xf>
    <xf numFmtId="0" fontId="11" fillId="0" borderId="18" xfId="0" applyNumberFormat="1" applyFont="1" applyFill="1" applyBorder="1" applyAlignment="1">
      <alignment vertical="center"/>
    </xf>
    <xf numFmtId="0" fontId="11" fillId="0" borderId="10" xfId="0" applyNumberFormat="1" applyFont="1" applyFill="1" applyBorder="1" applyAlignment="1">
      <alignment vertical="center"/>
    </xf>
    <xf numFmtId="49" fontId="6" fillId="22" borderId="0" xfId="0" applyNumberFormat="1" applyFont="1" applyFill="1" applyAlignment="1">
      <alignment vertical="center"/>
    </xf>
    <xf numFmtId="49" fontId="6" fillId="22" borderId="13" xfId="0" applyNumberFormat="1" applyFont="1" applyFill="1" applyBorder="1" applyAlignment="1">
      <alignment vertical="center"/>
    </xf>
    <xf numFmtId="0" fontId="6" fillId="22" borderId="12" xfId="0" applyNumberFormat="1" applyFont="1" applyFill="1" applyBorder="1" applyAlignment="1">
      <alignment vertical="center"/>
    </xf>
    <xf numFmtId="0" fontId="21" fillId="24" borderId="0" xfId="0" applyNumberFormat="1" applyFont="1" applyFill="1" applyBorder="1" applyAlignment="1">
      <alignment horizontal="right" vertical="center"/>
    </xf>
    <xf numFmtId="49" fontId="6" fillId="22" borderId="12" xfId="0" applyNumberFormat="1" applyFont="1" applyFill="1" applyBorder="1" applyAlignment="1">
      <alignment vertical="center"/>
    </xf>
    <xf numFmtId="0" fontId="6" fillId="22" borderId="16" xfId="0" applyNumberFormat="1" applyFont="1" applyFill="1" applyBorder="1" applyAlignment="1">
      <alignment vertical="center"/>
    </xf>
    <xf numFmtId="0" fontId="13" fillId="26" borderId="14" xfId="0" applyNumberFormat="1" applyFont="1" applyFill="1" applyBorder="1" applyAlignment="1">
      <alignment horizontal="right" vertical="center"/>
    </xf>
    <xf numFmtId="0" fontId="4" fillId="22" borderId="0" xfId="0" applyNumberFormat="1" applyFont="1" applyFill="1" applyBorder="1" applyAlignment="1">
      <alignment horizontal="right" vertical="center"/>
    </xf>
    <xf numFmtId="0" fontId="11" fillId="24" borderId="0" xfId="0" applyNumberFormat="1" applyFont="1" applyFill="1" applyBorder="1" applyAlignment="1">
      <alignment horizontal="right" vertical="center"/>
    </xf>
    <xf numFmtId="49" fontId="22" fillId="22" borderId="0" xfId="0" applyNumberFormat="1" applyFont="1" applyFill="1" applyAlignment="1">
      <alignment horizontal="center" vertical="center"/>
    </xf>
    <xf numFmtId="49" fontId="23" fillId="22" borderId="0" xfId="0" applyNumberFormat="1" applyFont="1" applyFill="1" applyAlignment="1">
      <alignment horizontal="center" vertical="center"/>
    </xf>
    <xf numFmtId="0" fontId="6" fillId="0" borderId="16" xfId="0" applyNumberFormat="1"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4" fillId="0" borderId="0" xfId="0" applyFont="1" applyAlignment="1">
      <alignment vertical="center"/>
    </xf>
    <xf numFmtId="49" fontId="25" fillId="0" borderId="0" xfId="0" applyNumberFormat="1" applyFont="1" applyFill="1" applyAlignment="1">
      <alignment vertical="center"/>
    </xf>
    <xf numFmtId="49" fontId="24"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49" fontId="24" fillId="0" borderId="0" xfId="0" applyNumberFormat="1" applyFont="1" applyFill="1" applyAlignment="1">
      <alignment horizontal="left" vertical="center"/>
    </xf>
    <xf numFmtId="49" fontId="0" fillId="0" borderId="0" xfId="0" applyNumberFormat="1" applyFill="1" applyAlignment="1">
      <alignment vertical="center"/>
    </xf>
    <xf numFmtId="49" fontId="5" fillId="0" borderId="0" xfId="0" applyNumberFormat="1" applyFont="1" applyFill="1" applyAlignment="1">
      <alignment horizontal="left" vertical="center"/>
    </xf>
    <xf numFmtId="0" fontId="24" fillId="0" borderId="0" xfId="0" applyNumberFormat="1" applyFont="1" applyFill="1" applyAlignment="1">
      <alignment horizontal="center" vertical="center"/>
    </xf>
    <xf numFmtId="49" fontId="24" fillId="20" borderId="0" xfId="0" applyNumberFormat="1" applyFont="1" applyFill="1" applyAlignment="1">
      <alignment horizontal="right" vertical="center"/>
    </xf>
    <xf numFmtId="49" fontId="4" fillId="20" borderId="0" xfId="0" applyNumberFormat="1" applyFont="1" applyFill="1" applyAlignment="1">
      <alignment vertical="center"/>
    </xf>
    <xf numFmtId="49" fontId="23" fillId="20" borderId="0" xfId="0" applyNumberFormat="1" applyFont="1" applyFill="1" applyAlignment="1">
      <alignment horizontal="center" vertical="center"/>
    </xf>
    <xf numFmtId="49" fontId="4" fillId="20" borderId="0" xfId="0" applyNumberFormat="1" applyFont="1" applyFill="1" applyAlignment="1">
      <alignment horizontal="center" vertical="center"/>
    </xf>
    <xf numFmtId="49" fontId="23" fillId="20" borderId="0" xfId="0" applyNumberFormat="1" applyFont="1" applyFill="1" applyAlignment="1">
      <alignment horizontal="left" vertical="center"/>
    </xf>
    <xf numFmtId="49" fontId="22" fillId="20" borderId="0" xfId="0" applyNumberFormat="1" applyFont="1" applyFill="1" applyAlignment="1">
      <alignment vertical="center"/>
    </xf>
    <xf numFmtId="49" fontId="19" fillId="20" borderId="0" xfId="0" applyNumberFormat="1" applyFont="1" applyFill="1" applyAlignment="1">
      <alignment horizontal="left" vertical="center"/>
    </xf>
    <xf numFmtId="49" fontId="22" fillId="20" borderId="0" xfId="0" applyNumberFormat="1" applyFont="1" applyFill="1" applyAlignment="1">
      <alignment horizontal="center" vertical="center"/>
    </xf>
    <xf numFmtId="49" fontId="22" fillId="20" borderId="0" xfId="0" applyNumberFormat="1" applyFont="1" applyFill="1" applyAlignment="1">
      <alignment horizontal="right" vertical="center"/>
    </xf>
    <xf numFmtId="0" fontId="26" fillId="0" borderId="0" xfId="0" applyFont="1" applyBorder="1" applyAlignment="1">
      <alignment vertical="center"/>
    </xf>
    <xf numFmtId="49" fontId="27" fillId="0" borderId="22" xfId="0" applyNumberFormat="1" applyFont="1" applyBorder="1" applyAlignment="1">
      <alignment horizontal="right" vertical="center"/>
    </xf>
    <xf numFmtId="49" fontId="26" fillId="0" borderId="22" xfId="0" applyNumberFormat="1" applyFont="1" applyBorder="1" applyAlignment="1">
      <alignment vertical="center"/>
    </xf>
    <xf numFmtId="49" fontId="28" fillId="0" borderId="22" xfId="0" applyNumberFormat="1" applyFont="1" applyBorder="1" applyAlignment="1">
      <alignment vertical="center"/>
    </xf>
    <xf numFmtId="0" fontId="27" fillId="0" borderId="22" xfId="0" applyNumberFormat="1" applyFont="1" applyBorder="1" applyAlignment="1">
      <alignment horizontal="right" vertical="center"/>
    </xf>
    <xf numFmtId="49" fontId="14" fillId="0" borderId="22" xfId="0" applyNumberFormat="1" applyFont="1" applyBorder="1" applyAlignment="1">
      <alignment vertical="center"/>
    </xf>
    <xf numFmtId="0" fontId="24" fillId="0" borderId="0" xfId="0" applyFont="1" applyBorder="1" applyAlignment="1">
      <alignment vertical="center"/>
    </xf>
    <xf numFmtId="49" fontId="29" fillId="20" borderId="0" xfId="0" applyNumberFormat="1" applyFont="1" applyFill="1" applyBorder="1" applyAlignment="1">
      <alignment horizontal="right" vertical="center"/>
    </xf>
    <xf numFmtId="49" fontId="30" fillId="20" borderId="0" xfId="0" applyNumberFormat="1" applyFont="1" applyFill="1" applyAlignment="1">
      <alignment vertical="center"/>
    </xf>
    <xf numFmtId="49" fontId="31" fillId="20" borderId="0" xfId="0" applyNumberFormat="1" applyFont="1" applyFill="1" applyBorder="1" applyAlignment="1">
      <alignment vertical="center"/>
    </xf>
    <xf numFmtId="49" fontId="30" fillId="20" borderId="0" xfId="0" applyNumberFormat="1" applyFont="1" applyFill="1" applyBorder="1" applyAlignment="1">
      <alignment vertical="center"/>
    </xf>
    <xf numFmtId="49" fontId="31" fillId="20" borderId="0" xfId="0" applyNumberFormat="1" applyFont="1" applyFill="1" applyAlignment="1">
      <alignment vertical="center"/>
    </xf>
    <xf numFmtId="49" fontId="30" fillId="20" borderId="0" xfId="0" applyNumberFormat="1" applyFont="1" applyFill="1" applyBorder="1" applyAlignment="1">
      <alignment horizontal="right" vertical="center"/>
    </xf>
    <xf numFmtId="49" fontId="32" fillId="20" borderId="0" xfId="0" applyNumberFormat="1" applyFont="1" applyFill="1" applyBorder="1" applyAlignment="1">
      <alignment vertical="center"/>
    </xf>
    <xf numFmtId="49" fontId="14" fillId="20" borderId="0" xfId="0" applyNumberFormat="1" applyFont="1" applyFill="1" applyAlignment="1">
      <alignment vertical="center"/>
    </xf>
    <xf numFmtId="0" fontId="0" fillId="0" borderId="0" xfId="0" applyFont="1" applyAlignment="1">
      <alignment/>
    </xf>
    <xf numFmtId="49" fontId="3" fillId="0" borderId="0" xfId="0" applyNumberFormat="1" applyFont="1" applyAlignment="1">
      <alignment/>
    </xf>
    <xf numFmtId="49" fontId="0" fillId="0" borderId="0" xfId="0" applyNumberFormat="1" applyFont="1" applyAlignment="1">
      <alignment/>
    </xf>
    <xf numFmtId="49" fontId="33" fillId="0" borderId="0" xfId="0" applyNumberFormat="1" applyFont="1" applyBorder="1" applyAlignment="1">
      <alignment horizontal="left"/>
    </xf>
    <xf numFmtId="49" fontId="34" fillId="0" borderId="0" xfId="0" applyNumberFormat="1" applyFont="1" applyBorder="1" applyAlignment="1">
      <alignment horizontal="left"/>
    </xf>
    <xf numFmtId="49" fontId="5" fillId="0" borderId="0" xfId="0" applyNumberFormat="1" applyFont="1" applyAlignment="1">
      <alignment/>
    </xf>
    <xf numFmtId="49" fontId="35" fillId="0" borderId="0" xfId="0" applyNumberFormat="1" applyFont="1" applyAlignment="1" applyProtection="1">
      <alignment horizontal="left" vertical="center"/>
      <protection/>
    </xf>
    <xf numFmtId="49" fontId="35" fillId="0" borderId="0" xfId="0" applyNumberFormat="1" applyFont="1" applyAlignment="1" applyProtection="1">
      <alignment horizontal="left"/>
      <protection/>
    </xf>
    <xf numFmtId="0" fontId="36" fillId="0" borderId="0" xfId="0" applyFont="1" applyBorder="1" applyAlignment="1">
      <alignment vertical="top"/>
    </xf>
    <xf numFmtId="49" fontId="37"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Border="1" applyAlignment="1">
      <alignment vertical="top"/>
    </xf>
    <xf numFmtId="49" fontId="38" fillId="0" borderId="0" xfId="0" applyNumberFormat="1" applyFont="1" applyBorder="1" applyAlignment="1">
      <alignment horizontal="left"/>
    </xf>
    <xf numFmtId="49" fontId="36" fillId="0" borderId="0" xfId="0" applyNumberFormat="1" applyFont="1" applyBorder="1" applyAlignment="1">
      <alignment vertical="top"/>
    </xf>
    <xf numFmtId="49" fontId="5" fillId="0" borderId="0" xfId="0" applyNumberFormat="1" applyFont="1" applyBorder="1" applyAlignment="1">
      <alignment vertical="top"/>
    </xf>
    <xf numFmtId="49" fontId="39" fillId="0" borderId="0" xfId="0" applyNumberFormat="1" applyFont="1" applyBorder="1" applyAlignment="1">
      <alignment vertical="top"/>
    </xf>
    <xf numFmtId="49" fontId="40" fillId="0" borderId="0" xfId="0" applyNumberFormat="1" applyFont="1" applyBorder="1" applyAlignment="1">
      <alignment vertical="top"/>
    </xf>
    <xf numFmtId="0" fontId="42" fillId="0" borderId="0" xfId="0" applyFont="1" applyAlignment="1">
      <alignment/>
    </xf>
    <xf numFmtId="0" fontId="0" fillId="0" borderId="0" xfId="0" applyAlignment="1">
      <alignment vertical="center"/>
    </xf>
    <xf numFmtId="0" fontId="0" fillId="24" borderId="0" xfId="0" applyFill="1" applyAlignment="1">
      <alignment vertical="center"/>
    </xf>
    <xf numFmtId="49" fontId="43" fillId="24" borderId="0" xfId="0" applyNumberFormat="1" applyFont="1" applyFill="1" applyAlignment="1">
      <alignment vertical="center"/>
    </xf>
    <xf numFmtId="49" fontId="44" fillId="24" borderId="0" xfId="0" applyNumberFormat="1" applyFont="1" applyFill="1" applyAlignment="1">
      <alignment vertical="center"/>
    </xf>
    <xf numFmtId="49" fontId="43" fillId="24" borderId="0" xfId="0" applyNumberFormat="1" applyFont="1" applyFill="1" applyBorder="1" applyAlignment="1">
      <alignment vertical="center"/>
    </xf>
    <xf numFmtId="49" fontId="44" fillId="24" borderId="0" xfId="0" applyNumberFormat="1" applyFont="1" applyFill="1" applyBorder="1" applyAlignment="1">
      <alignment vertical="center"/>
    </xf>
    <xf numFmtId="49" fontId="43" fillId="0" borderId="0" xfId="0" applyNumberFormat="1" applyFont="1" applyAlignment="1">
      <alignment horizontal="center" vertical="center"/>
    </xf>
    <xf numFmtId="49" fontId="44" fillId="0" borderId="0" xfId="0" applyNumberFormat="1" applyFont="1" applyAlignment="1">
      <alignment vertical="center"/>
    </xf>
    <xf numFmtId="49" fontId="42" fillId="0" borderId="0" xfId="0" applyNumberFormat="1" applyFont="1" applyAlignment="1">
      <alignment vertical="center"/>
    </xf>
    <xf numFmtId="49" fontId="5" fillId="24" borderId="0" xfId="0" applyNumberFormat="1" applyFont="1" applyFill="1" applyAlignment="1">
      <alignment horizontal="center" vertical="center"/>
    </xf>
    <xf numFmtId="49" fontId="16" fillId="24" borderId="0" xfId="0" applyNumberFormat="1" applyFont="1" applyFill="1" applyAlignment="1">
      <alignment vertical="center"/>
    </xf>
    <xf numFmtId="49" fontId="11" fillId="24" borderId="0" xfId="0" applyNumberFormat="1" applyFont="1" applyFill="1" applyAlignment="1">
      <alignment vertical="center"/>
    </xf>
    <xf numFmtId="0" fontId="16" fillId="24" borderId="0" xfId="0" applyNumberFormat="1" applyFont="1" applyFill="1" applyBorder="1" applyAlignment="1">
      <alignment vertical="center"/>
    </xf>
    <xf numFmtId="0" fontId="11" fillId="24" borderId="0" xfId="0" applyNumberFormat="1" applyFont="1" applyFill="1" applyBorder="1" applyAlignment="1">
      <alignment vertical="center"/>
    </xf>
    <xf numFmtId="0" fontId="6" fillId="0" borderId="0" xfId="0" applyNumberFormat="1" applyFont="1" applyFill="1" applyAlignment="1">
      <alignment vertical="center"/>
    </xf>
    <xf numFmtId="0" fontId="8" fillId="0" borderId="13" xfId="0" applyNumberFormat="1" applyFont="1" applyFill="1" applyBorder="1" applyAlignment="1">
      <alignment horizontal="center" vertical="center"/>
    </xf>
    <xf numFmtId="0" fontId="45" fillId="0" borderId="12" xfId="0" applyNumberFormat="1" applyFont="1" applyFill="1" applyBorder="1" applyAlignment="1">
      <alignment vertical="center"/>
    </xf>
    <xf numFmtId="0" fontId="6" fillId="0" borderId="13" xfId="0" applyNumberFormat="1" applyFont="1" applyFill="1" applyBorder="1" applyAlignment="1">
      <alignment vertical="center"/>
    </xf>
    <xf numFmtId="0" fontId="46" fillId="0" borderId="0" xfId="0" applyNumberFormat="1" applyFont="1" applyFill="1" applyAlignment="1">
      <alignment vertical="center"/>
    </xf>
    <xf numFmtId="0" fontId="47" fillId="0" borderId="0" xfId="0" applyNumberFormat="1" applyFont="1" applyFill="1" applyAlignment="1">
      <alignment vertical="center"/>
    </xf>
    <xf numFmtId="0" fontId="11" fillId="0" borderId="0" xfId="0" applyNumberFormat="1" applyFont="1" applyFill="1" applyAlignment="1">
      <alignment horizontal="center" vertical="center"/>
    </xf>
    <xf numFmtId="0" fontId="6" fillId="0" borderId="15" xfId="0" applyNumberFormat="1" applyFont="1" applyFill="1" applyBorder="1" applyAlignment="1">
      <alignment vertical="center"/>
    </xf>
    <xf numFmtId="0" fontId="6" fillId="0" borderId="12" xfId="0" applyNumberFormat="1" applyFont="1" applyFill="1" applyBorder="1" applyAlignment="1">
      <alignment horizontal="center" vertical="center"/>
    </xf>
    <xf numFmtId="0" fontId="42" fillId="0" borderId="12" xfId="0" applyNumberFormat="1" applyFont="1" applyFill="1" applyBorder="1" applyAlignment="1">
      <alignment vertical="center"/>
    </xf>
    <xf numFmtId="0" fontId="6" fillId="0" borderId="0" xfId="0" applyNumberFormat="1" applyFont="1" applyFill="1" applyAlignment="1">
      <alignment horizontal="center" vertical="center"/>
    </xf>
    <xf numFmtId="0" fontId="15" fillId="0" borderId="0" xfId="0" applyNumberFormat="1" applyFont="1" applyFill="1" applyAlignment="1">
      <alignment horizontal="center" vertical="center"/>
    </xf>
    <xf numFmtId="0" fontId="6" fillId="0" borderId="15" xfId="0" applyNumberFormat="1" applyFont="1" applyFill="1" applyBorder="1" applyAlignment="1">
      <alignment horizontal="left" vertical="center"/>
    </xf>
    <xf numFmtId="0" fontId="6" fillId="0" borderId="1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11" fillId="24" borderId="0" xfId="0" applyNumberFormat="1" applyFont="1" applyFill="1" applyAlignment="1">
      <alignment vertical="center"/>
    </xf>
    <xf numFmtId="0" fontId="16" fillId="24" borderId="13" xfId="0" applyNumberFormat="1" applyFont="1" applyFill="1" applyBorder="1" applyAlignment="1">
      <alignment vertical="center"/>
    </xf>
    <xf numFmtId="0" fontId="8" fillId="0" borderId="0" xfId="0" applyNumberFormat="1" applyFont="1" applyFill="1" applyAlignment="1">
      <alignment vertical="center"/>
    </xf>
    <xf numFmtId="49" fontId="0" fillId="24" borderId="0" xfId="0" applyNumberFormat="1" applyFont="1" applyFill="1" applyAlignment="1">
      <alignment vertical="center"/>
    </xf>
    <xf numFmtId="0" fontId="16" fillId="24" borderId="18" xfId="0" applyNumberFormat="1" applyFont="1" applyFill="1" applyBorder="1" applyAlignment="1">
      <alignment vertical="center"/>
    </xf>
    <xf numFmtId="0" fontId="9" fillId="0" borderId="0" xfId="0" applyNumberFormat="1" applyFont="1" applyFill="1" applyAlignment="1">
      <alignment vertical="center"/>
    </xf>
    <xf numFmtId="0" fontId="48" fillId="0" borderId="0" xfId="0" applyNumberFormat="1" applyFont="1" applyFill="1" applyAlignment="1">
      <alignment vertical="center"/>
    </xf>
    <xf numFmtId="0" fontId="16" fillId="24" borderId="12" xfId="0" applyNumberFormat="1" applyFont="1" applyFill="1" applyBorder="1" applyAlignment="1">
      <alignment vertical="center"/>
    </xf>
    <xf numFmtId="0" fontId="16" fillId="24" borderId="0" xfId="0" applyNumberFormat="1" applyFont="1" applyFill="1" applyAlignment="1">
      <alignment vertical="center"/>
    </xf>
    <xf numFmtId="0" fontId="16" fillId="24" borderId="14" xfId="0" applyNumberFormat="1" applyFont="1" applyFill="1" applyBorder="1" applyAlignment="1">
      <alignment vertical="center"/>
    </xf>
    <xf numFmtId="0" fontId="6" fillId="0" borderId="18" xfId="0" applyNumberFormat="1" applyFont="1" applyFill="1" applyBorder="1" applyAlignment="1">
      <alignment vertical="center"/>
    </xf>
    <xf numFmtId="0" fontId="49" fillId="24" borderId="0" xfId="0" applyNumberFormat="1" applyFont="1" applyFill="1" applyBorder="1" applyAlignment="1">
      <alignment horizontal="right" vertical="center"/>
    </xf>
    <xf numFmtId="49" fontId="42" fillId="0" borderId="0" xfId="0" applyNumberFormat="1" applyFont="1" applyFill="1" applyAlignment="1">
      <alignment horizontal="left" vertical="center"/>
    </xf>
    <xf numFmtId="49" fontId="50" fillId="20" borderId="0" xfId="0" applyNumberFormat="1" applyFont="1" applyFill="1" applyAlignment="1">
      <alignment horizontal="left" vertical="center"/>
    </xf>
    <xf numFmtId="0" fontId="27" fillId="0" borderId="22" xfId="0" applyNumberFormat="1" applyFont="1" applyBorder="1" applyAlignment="1">
      <alignment horizontal="left" vertical="center"/>
    </xf>
    <xf numFmtId="49" fontId="45" fillId="0" borderId="22" xfId="0" applyNumberFormat="1" applyFont="1" applyBorder="1" applyAlignment="1">
      <alignment vertical="center"/>
    </xf>
    <xf numFmtId="49" fontId="45" fillId="20" borderId="0" xfId="0" applyNumberFormat="1" applyFont="1" applyFill="1" applyAlignment="1">
      <alignment vertical="center"/>
    </xf>
    <xf numFmtId="49" fontId="42" fillId="0" borderId="0" xfId="0" applyNumberFormat="1" applyFont="1" applyAlignment="1">
      <alignment/>
    </xf>
    <xf numFmtId="49" fontId="42" fillId="0" borderId="0" xfId="0" applyNumberFormat="1" applyFont="1" applyBorder="1" applyAlignment="1">
      <alignment vertical="top"/>
    </xf>
    <xf numFmtId="0" fontId="51" fillId="4" borderId="12" xfId="0" applyNumberFormat="1" applyFont="1" applyFill="1" applyBorder="1" applyAlignment="1">
      <alignment horizontal="center" vertical="center"/>
    </xf>
    <xf numFmtId="0" fontId="15" fillId="27" borderId="12" xfId="0" applyNumberFormat="1" applyFont="1" applyFill="1" applyBorder="1" applyAlignment="1">
      <alignment horizontal="center" vertical="center"/>
    </xf>
    <xf numFmtId="49" fontId="52" fillId="0" borderId="22" xfId="59" applyNumberFormat="1" applyFont="1" applyBorder="1" applyAlignment="1" applyProtection="1">
      <alignment vertical="center"/>
      <protection locked="0"/>
    </xf>
    <xf numFmtId="49" fontId="53" fillId="0" borderId="22" xfId="59" applyNumberFormat="1" applyFont="1" applyBorder="1" applyAlignment="1" applyProtection="1">
      <alignment vertical="center"/>
      <protection locked="0"/>
    </xf>
    <xf numFmtId="49" fontId="26" fillId="0" borderId="22" xfId="59" applyNumberFormat="1" applyFont="1" applyBorder="1" applyAlignment="1" applyProtection="1">
      <alignment vertical="center"/>
      <protection locked="0"/>
    </xf>
    <xf numFmtId="0" fontId="6" fillId="0" borderId="10" xfId="0" applyNumberFormat="1" applyFont="1" applyFill="1" applyBorder="1" applyAlignment="1">
      <alignment horizontal="right" vertical="center"/>
    </xf>
    <xf numFmtId="0" fontId="47" fillId="0" borderId="10" xfId="0" applyNumberFormat="1" applyFont="1" applyFill="1" applyBorder="1" applyAlignment="1">
      <alignment vertical="center"/>
    </xf>
    <xf numFmtId="0" fontId="47" fillId="0" borderId="12" xfId="0" applyNumberFormat="1" applyFont="1" applyFill="1" applyBorder="1" applyAlignment="1">
      <alignment vertical="center"/>
    </xf>
    <xf numFmtId="0" fontId="6" fillId="0" borderId="16" xfId="0" applyNumberFormat="1" applyFont="1" applyFill="1" applyBorder="1" applyAlignment="1">
      <alignment horizontal="right" vertical="center"/>
    </xf>
    <xf numFmtId="0" fontId="42" fillId="0" borderId="10" xfId="0" applyNumberFormat="1" applyFont="1" applyFill="1" applyBorder="1" applyAlignment="1">
      <alignment vertical="center"/>
    </xf>
    <xf numFmtId="0" fontId="56" fillId="0" borderId="12" xfId="0" applyNumberFormat="1" applyFont="1" applyFill="1" applyBorder="1" applyAlignment="1">
      <alignment vertical="center"/>
    </xf>
    <xf numFmtId="0" fontId="57" fillId="0" borderId="1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0" fillId="24" borderId="18" xfId="0" applyFont="1" applyFill="1" applyBorder="1" applyAlignment="1">
      <alignment vertical="center"/>
    </xf>
    <xf numFmtId="0" fontId="0" fillId="0" borderId="0" xfId="0" applyFont="1" applyBorder="1" applyAlignment="1">
      <alignment vertical="center"/>
    </xf>
    <xf numFmtId="14" fontId="26" fillId="0" borderId="22"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omma" xfId="56"/>
    <cellStyle name="Comma [0]" xfId="57"/>
    <cellStyle name="Percent" xfId="58"/>
    <cellStyle name="Currency" xfId="59"/>
    <cellStyle name="Currency [0]" xfId="60"/>
  </cellStyles>
  <dxfs count="84">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85725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91200" y="28575"/>
          <a:ext cx="5524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81675" y="47625"/>
          <a:ext cx="5238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85725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905500" y="28575"/>
          <a:ext cx="552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53100" y="47625"/>
          <a:ext cx="5238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85725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857875" y="28575"/>
          <a:ext cx="5524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6010275" y="47625"/>
          <a:ext cx="5238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OLKD5E\104&#31119;&#33288;&#30403;%20&#22235;&#24180;&#3202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OLKD5E\104&#31119;&#33288;&#30403;%20&#20116;&#24180;&#3202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OLKD5E\104&#31119;&#33288;&#30403;%20&#20845;&#24180;&#320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四男準備名單"/>
      <sheetName val="男單16籤"/>
      <sheetName val="男單32籤"/>
      <sheetName val="男單128籤"/>
      <sheetName val="四女準備名單"/>
      <sheetName val="女單16籤"/>
      <sheetName val="女單64籤"/>
      <sheetName val="單128籤"/>
      <sheetName val="男雙準備名單"/>
      <sheetName val="男雙16籤"/>
      <sheetName val="男雙32籤"/>
      <sheetName val="男雙64籤"/>
      <sheetName val="女雙準備名單"/>
      <sheetName val="女雙16籤"/>
      <sheetName val="女雙32籤"/>
      <sheetName val="女雙64籤"/>
    </sheetNames>
    <sheetDataSet>
      <sheetData sheetId="0">
        <row r="8">
          <cell r="A8" t="str">
            <v>第十三屆福興盃大專暨青少年網球錦標賽</v>
          </cell>
        </row>
        <row r="10">
          <cell r="C10" t="str">
            <v>中山網球場</v>
          </cell>
          <cell r="E10" t="str">
            <v>李朝裕</v>
          </cell>
        </row>
      </sheetData>
      <sheetData sheetId="1">
        <row r="7">
          <cell r="A7">
            <v>1</v>
          </cell>
          <cell r="B7" t="str">
            <v>周文毅</v>
          </cell>
          <cell r="D7" t="str">
            <v>縣立潮昇國小</v>
          </cell>
          <cell r="O7">
            <v>3</v>
          </cell>
          <cell r="P7" t="str">
            <v>S1</v>
          </cell>
        </row>
        <row r="8">
          <cell r="A8">
            <v>2</v>
          </cell>
          <cell r="B8" t="str">
            <v>林承進</v>
          </cell>
          <cell r="D8" t="str">
            <v>市立中山國小</v>
          </cell>
          <cell r="O8">
            <v>12</v>
          </cell>
          <cell r="P8" t="str">
            <v>S2</v>
          </cell>
        </row>
        <row r="9">
          <cell r="A9">
            <v>3</v>
          </cell>
          <cell r="B9" t="str">
            <v>歐宸華</v>
          </cell>
          <cell r="D9" t="str">
            <v>市立民族國小</v>
          </cell>
          <cell r="O9">
            <v>12</v>
          </cell>
          <cell r="P9" t="str">
            <v>S3</v>
          </cell>
        </row>
        <row r="10">
          <cell r="A10">
            <v>4</v>
          </cell>
          <cell r="B10" t="str">
            <v>湯燊</v>
          </cell>
          <cell r="D10" t="str">
            <v>縣立光華國小</v>
          </cell>
          <cell r="O10">
            <v>16</v>
          </cell>
          <cell r="P10" t="str">
            <v>S4</v>
          </cell>
        </row>
        <row r="11">
          <cell r="A11">
            <v>5</v>
          </cell>
          <cell r="B11" t="str">
            <v>鄭騏皓</v>
          </cell>
          <cell r="D11" t="str">
            <v>市立億載國小</v>
          </cell>
          <cell r="O11">
            <v>19</v>
          </cell>
          <cell r="P11" t="str">
            <v>S5</v>
          </cell>
        </row>
        <row r="12">
          <cell r="A12">
            <v>6</v>
          </cell>
          <cell r="B12" t="str">
            <v>曹浩瑋</v>
          </cell>
          <cell r="D12" t="str">
            <v>縣立花壇國小</v>
          </cell>
          <cell r="O12">
            <v>23</v>
          </cell>
          <cell r="P12" t="str">
            <v>S6</v>
          </cell>
        </row>
        <row r="13">
          <cell r="A13">
            <v>7</v>
          </cell>
          <cell r="B13" t="str">
            <v>周順德</v>
          </cell>
          <cell r="D13" t="str">
            <v>市立中山國小</v>
          </cell>
          <cell r="O13">
            <v>29</v>
          </cell>
          <cell r="P13" t="str">
            <v>S7</v>
          </cell>
        </row>
        <row r="14">
          <cell r="A14">
            <v>8</v>
          </cell>
          <cell r="B14" t="str">
            <v>索南喬柏</v>
          </cell>
          <cell r="D14" t="str">
            <v>市立中山國小</v>
          </cell>
          <cell r="O14">
            <v>30</v>
          </cell>
          <cell r="P14" t="str">
            <v>S8</v>
          </cell>
        </row>
        <row r="15">
          <cell r="A15">
            <v>9</v>
          </cell>
          <cell r="B15" t="str">
            <v>賴禹舜</v>
          </cell>
          <cell r="D15" t="str">
            <v>市立中山國小</v>
          </cell>
          <cell r="O15">
            <v>30</v>
          </cell>
          <cell r="P15" t="str">
            <v>S9</v>
          </cell>
        </row>
        <row r="16">
          <cell r="A16">
            <v>10</v>
          </cell>
          <cell r="B16" t="str">
            <v>曾右承</v>
          </cell>
          <cell r="D16" t="str">
            <v>市立黎明國小</v>
          </cell>
          <cell r="O16">
            <v>35</v>
          </cell>
          <cell r="P16" t="str">
            <v>S10</v>
          </cell>
        </row>
        <row r="17">
          <cell r="A17">
            <v>11</v>
          </cell>
          <cell r="B17" t="str">
            <v>楊凱恩</v>
          </cell>
          <cell r="D17" t="str">
            <v>市立中山國小</v>
          </cell>
          <cell r="O17">
            <v>35</v>
          </cell>
          <cell r="P17" t="str">
            <v>S11</v>
          </cell>
        </row>
        <row r="18">
          <cell r="A18">
            <v>12</v>
          </cell>
          <cell r="B18" t="str">
            <v>余承恩</v>
          </cell>
          <cell r="D18" t="str">
            <v>市立黎明國小</v>
          </cell>
          <cell r="O18">
            <v>43</v>
          </cell>
          <cell r="P18" t="str">
            <v>S12</v>
          </cell>
        </row>
        <row r="19">
          <cell r="A19">
            <v>13</v>
          </cell>
          <cell r="B19" t="str">
            <v>鄭季庭</v>
          </cell>
          <cell r="D19" t="str">
            <v>市立億載國小</v>
          </cell>
          <cell r="O19">
            <v>48</v>
          </cell>
          <cell r="P19" t="str">
            <v>S13</v>
          </cell>
        </row>
        <row r="20">
          <cell r="A20">
            <v>14</v>
          </cell>
          <cell r="B20" t="str">
            <v>侯傑恩</v>
          </cell>
          <cell r="D20" t="str">
            <v>縣立朴子國小</v>
          </cell>
          <cell r="O20">
            <v>53</v>
          </cell>
          <cell r="P20" t="str">
            <v>S14</v>
          </cell>
        </row>
        <row r="21">
          <cell r="A21">
            <v>15</v>
          </cell>
          <cell r="B21" t="str">
            <v>蔡丞翔</v>
          </cell>
          <cell r="D21" t="str">
            <v>市立中山國小</v>
          </cell>
          <cell r="O21">
            <v>58</v>
          </cell>
          <cell r="P21" t="str">
            <v>S15</v>
          </cell>
        </row>
        <row r="22">
          <cell r="A22">
            <v>16</v>
          </cell>
          <cell r="B22" t="str">
            <v>吳秉諭</v>
          </cell>
          <cell r="D22" t="str">
            <v>市立黎明國小</v>
          </cell>
          <cell r="O22">
            <v>60</v>
          </cell>
          <cell r="P22" t="str">
            <v>S16</v>
          </cell>
        </row>
        <row r="23">
          <cell r="A23">
            <v>17</v>
          </cell>
          <cell r="B23" t="str">
            <v>李翊誠</v>
          </cell>
          <cell r="D23" t="str">
            <v>縣立花壇國小</v>
          </cell>
          <cell r="O23">
            <v>60</v>
          </cell>
        </row>
        <row r="24">
          <cell r="A24">
            <v>18</v>
          </cell>
          <cell r="B24" t="str">
            <v>唐郡</v>
          </cell>
          <cell r="D24" t="str">
            <v>市立前峰國小</v>
          </cell>
          <cell r="O24">
            <v>60</v>
          </cell>
        </row>
        <row r="25">
          <cell r="A25">
            <v>19</v>
          </cell>
          <cell r="B25" t="str">
            <v>盧宇潔</v>
          </cell>
          <cell r="D25" t="str">
            <v>市立文德國小</v>
          </cell>
          <cell r="O25">
            <v>67</v>
          </cell>
        </row>
        <row r="26">
          <cell r="A26">
            <v>20</v>
          </cell>
          <cell r="B26" t="str">
            <v>侯醇謙</v>
          </cell>
          <cell r="D26" t="str">
            <v>市立小港國小</v>
          </cell>
          <cell r="O26">
            <v>70</v>
          </cell>
        </row>
        <row r="27">
          <cell r="A27">
            <v>21</v>
          </cell>
          <cell r="B27" t="str">
            <v>江博暐</v>
          </cell>
          <cell r="D27" t="str">
            <v>市立龍潭國小</v>
          </cell>
          <cell r="O27">
            <v>75</v>
          </cell>
        </row>
        <row r="28">
          <cell r="A28">
            <v>22</v>
          </cell>
          <cell r="B28" t="str">
            <v>王柏勛</v>
          </cell>
          <cell r="D28" t="str">
            <v>市立中山國小</v>
          </cell>
          <cell r="O28">
            <v>81</v>
          </cell>
        </row>
        <row r="29">
          <cell r="A29">
            <v>23</v>
          </cell>
          <cell r="B29" t="str">
            <v>沈德翰</v>
          </cell>
          <cell r="D29" t="str">
            <v>縣立大同國小</v>
          </cell>
          <cell r="O29">
            <v>86</v>
          </cell>
        </row>
        <row r="30">
          <cell r="A30">
            <v>24</v>
          </cell>
          <cell r="B30" t="str">
            <v>謝恩佑</v>
          </cell>
          <cell r="D30" t="str">
            <v>市立中山國小</v>
          </cell>
          <cell r="O30">
            <v>86</v>
          </cell>
        </row>
        <row r="31">
          <cell r="A31">
            <v>25</v>
          </cell>
          <cell r="B31" t="str">
            <v>洪崧豪</v>
          </cell>
          <cell r="D31" t="str">
            <v>縣立僑光國小</v>
          </cell>
          <cell r="O31">
            <v>86</v>
          </cell>
        </row>
        <row r="32">
          <cell r="A32">
            <v>26</v>
          </cell>
          <cell r="B32" t="str">
            <v>張奕鈞</v>
          </cell>
          <cell r="D32" t="str">
            <v>市立龍潭國小</v>
          </cell>
          <cell r="O32">
            <v>97</v>
          </cell>
        </row>
        <row r="33">
          <cell r="A33">
            <v>27</v>
          </cell>
          <cell r="B33" t="str">
            <v>吳易恆</v>
          </cell>
          <cell r="D33" t="str">
            <v>縣立花壇國小</v>
          </cell>
          <cell r="O33">
            <v>97</v>
          </cell>
        </row>
        <row r="34">
          <cell r="A34">
            <v>28</v>
          </cell>
          <cell r="B34" t="str">
            <v>鄭謙文</v>
          </cell>
          <cell r="D34" t="str">
            <v>馬禮遜國小部</v>
          </cell>
        </row>
        <row r="35">
          <cell r="A35">
            <v>29</v>
          </cell>
          <cell r="B35" t="str">
            <v>趙英浩</v>
          </cell>
          <cell r="D35" t="str">
            <v>市立陽明國小</v>
          </cell>
        </row>
        <row r="36">
          <cell r="A36">
            <v>30</v>
          </cell>
          <cell r="B36" t="str">
            <v>陳泓翰</v>
          </cell>
          <cell r="D36" t="str">
            <v>市立陽明國小</v>
          </cell>
        </row>
        <row r="37">
          <cell r="A37">
            <v>31</v>
          </cell>
          <cell r="B37" t="str">
            <v>楊庭鑑</v>
          </cell>
          <cell r="D37" t="str">
            <v>市立陽明國小</v>
          </cell>
        </row>
        <row r="38">
          <cell r="A38">
            <v>32</v>
          </cell>
          <cell r="B38" t="str">
            <v>余冠憲</v>
          </cell>
          <cell r="D38" t="str">
            <v>市立陽明國小</v>
          </cell>
        </row>
        <row r="39">
          <cell r="A39">
            <v>33</v>
          </cell>
          <cell r="B39" t="str">
            <v>黃恩澤</v>
          </cell>
          <cell r="D39" t="str">
            <v>市立陽明國小</v>
          </cell>
        </row>
        <row r="40">
          <cell r="A40">
            <v>34</v>
          </cell>
          <cell r="B40" t="str">
            <v>陳昊</v>
          </cell>
          <cell r="D40" t="str">
            <v>市立陽明國小</v>
          </cell>
        </row>
        <row r="41">
          <cell r="A41">
            <v>35</v>
          </cell>
          <cell r="B41" t="str">
            <v>林貫翔</v>
          </cell>
          <cell r="D41" t="str">
            <v>市立陽明國小</v>
          </cell>
        </row>
        <row r="42">
          <cell r="A42">
            <v>36</v>
          </cell>
          <cell r="B42" t="str">
            <v>林彥宇</v>
          </cell>
          <cell r="D42" t="str">
            <v>市立陽明國小</v>
          </cell>
        </row>
        <row r="43">
          <cell r="A43">
            <v>37</v>
          </cell>
          <cell r="B43" t="str">
            <v>唐郁宗</v>
          </cell>
          <cell r="D43" t="str">
            <v>市立民族國小</v>
          </cell>
        </row>
        <row r="44">
          <cell r="A44">
            <v>38</v>
          </cell>
          <cell r="B44" t="str">
            <v>梁鎧麟</v>
          </cell>
          <cell r="D44" t="str">
            <v>市立民族國小</v>
          </cell>
        </row>
        <row r="45">
          <cell r="A45">
            <v>39</v>
          </cell>
          <cell r="B45" t="str">
            <v>鄭文奕</v>
          </cell>
          <cell r="D45" t="str">
            <v>市立龍潭國小</v>
          </cell>
        </row>
        <row r="46">
          <cell r="A46">
            <v>40</v>
          </cell>
          <cell r="B46" t="str">
            <v>張仕弦</v>
          </cell>
          <cell r="D46" t="str">
            <v>縣立潮昇國小</v>
          </cell>
        </row>
        <row r="47">
          <cell r="A47">
            <v>41</v>
          </cell>
          <cell r="B47" t="str">
            <v>高士凱</v>
          </cell>
          <cell r="D47" t="str">
            <v>縣立潮昇國小</v>
          </cell>
        </row>
        <row r="48">
          <cell r="A48">
            <v>42</v>
          </cell>
          <cell r="B48" t="str">
            <v>何冠穎</v>
          </cell>
          <cell r="D48" t="str">
            <v>縣立潮昇國小</v>
          </cell>
        </row>
        <row r="49">
          <cell r="A49">
            <v>43</v>
          </cell>
          <cell r="B49" t="str">
            <v>蘇子安</v>
          </cell>
          <cell r="D49" t="str">
            <v>縣立潮昇國小</v>
          </cell>
        </row>
        <row r="50">
          <cell r="A50">
            <v>44</v>
          </cell>
          <cell r="B50" t="str">
            <v>陳俊欽</v>
          </cell>
          <cell r="D50" t="str">
            <v>縣立潮昇國小</v>
          </cell>
        </row>
        <row r="51">
          <cell r="A51">
            <v>45</v>
          </cell>
          <cell r="B51" t="str">
            <v>方靖緯</v>
          </cell>
          <cell r="D51" t="str">
            <v>市立新民國小</v>
          </cell>
        </row>
        <row r="52">
          <cell r="A52">
            <v>46</v>
          </cell>
          <cell r="B52" t="str">
            <v>莊淯翔</v>
          </cell>
          <cell r="D52" t="str">
            <v>市立民族國小</v>
          </cell>
        </row>
        <row r="53">
          <cell r="A53">
            <v>47</v>
          </cell>
          <cell r="B53" t="str">
            <v>陳冠守</v>
          </cell>
          <cell r="D53" t="str">
            <v>市立西勢國小</v>
          </cell>
        </row>
        <row r="54">
          <cell r="A54">
            <v>48</v>
          </cell>
          <cell r="B54" t="str">
            <v>劉凱銘</v>
          </cell>
          <cell r="D54" t="str">
            <v>縣立僑光國小</v>
          </cell>
        </row>
        <row r="55">
          <cell r="A55">
            <v>49</v>
          </cell>
          <cell r="B55" t="str">
            <v>邱建銘</v>
          </cell>
          <cell r="D55" t="str">
            <v>縣立僑光國小</v>
          </cell>
        </row>
        <row r="56">
          <cell r="A56">
            <v>50</v>
          </cell>
          <cell r="B56" t="str">
            <v>蕭凱勳</v>
          </cell>
          <cell r="D56" t="str">
            <v>縣立僑光國小</v>
          </cell>
        </row>
        <row r="57">
          <cell r="A57">
            <v>51</v>
          </cell>
          <cell r="B57" t="str">
            <v>劉凱岳</v>
          </cell>
          <cell r="D57" t="str">
            <v>市立東興國小</v>
          </cell>
        </row>
        <row r="58">
          <cell r="A58">
            <v>52</v>
          </cell>
          <cell r="B58" t="str">
            <v>陳昱霖</v>
          </cell>
          <cell r="D58" t="str">
            <v>縣立溪北國小</v>
          </cell>
        </row>
        <row r="59">
          <cell r="A59">
            <v>53</v>
          </cell>
          <cell r="B59" t="str">
            <v>周成翰</v>
          </cell>
          <cell r="D59" t="str">
            <v>市立大湖國小</v>
          </cell>
        </row>
        <row r="60">
          <cell r="A60">
            <v>54</v>
          </cell>
          <cell r="B60" t="str">
            <v>蕭亦霖</v>
          </cell>
          <cell r="D60" t="str">
            <v>縣立花壇國小</v>
          </cell>
        </row>
        <row r="61">
          <cell r="A61">
            <v>55</v>
          </cell>
          <cell r="B61" t="str">
            <v>朱家辰</v>
          </cell>
          <cell r="D61" t="str">
            <v>市立鳥松國小</v>
          </cell>
        </row>
        <row r="62">
          <cell r="A62">
            <v>56</v>
          </cell>
          <cell r="B62" t="str">
            <v>楊家龢</v>
          </cell>
          <cell r="D62" t="str">
            <v>市立鳥松國小</v>
          </cell>
        </row>
        <row r="63">
          <cell r="A63">
            <v>57</v>
          </cell>
          <cell r="B63" t="str">
            <v>李詠翔</v>
          </cell>
          <cell r="D63" t="str">
            <v>市立鳥松國小</v>
          </cell>
        </row>
        <row r="64">
          <cell r="A64">
            <v>58</v>
          </cell>
          <cell r="B64" t="str">
            <v>馮鎧</v>
          </cell>
          <cell r="D64" t="str">
            <v>市立鳥松國小</v>
          </cell>
        </row>
        <row r="65">
          <cell r="A65">
            <v>59</v>
          </cell>
          <cell r="B65" t="str">
            <v>吳晉岱</v>
          </cell>
          <cell r="D65" t="str">
            <v>市立鳥松國小</v>
          </cell>
        </row>
        <row r="66">
          <cell r="A66">
            <v>60</v>
          </cell>
          <cell r="B66" t="str">
            <v>陳子建</v>
          </cell>
          <cell r="D66" t="str">
            <v>市立鳥松國小</v>
          </cell>
        </row>
        <row r="67">
          <cell r="A67">
            <v>61</v>
          </cell>
          <cell r="B67" t="str">
            <v>陳宥任</v>
          </cell>
          <cell r="D67" t="str">
            <v>市立鳥松國小</v>
          </cell>
        </row>
        <row r="68">
          <cell r="A68">
            <v>62</v>
          </cell>
          <cell r="B68" t="str">
            <v>盧煜鵬</v>
          </cell>
          <cell r="D68" t="str">
            <v>市立鳥松國小</v>
          </cell>
        </row>
        <row r="69">
          <cell r="A69">
            <v>63</v>
          </cell>
          <cell r="B69" t="str">
            <v>曹閔翔</v>
          </cell>
          <cell r="D69" t="str">
            <v>縣立花壇國小</v>
          </cell>
        </row>
        <row r="70">
          <cell r="A70">
            <v>64</v>
          </cell>
          <cell r="B70" t="str">
            <v>周曉風</v>
          </cell>
          <cell r="D70" t="str">
            <v>縣立仁愛國小</v>
          </cell>
        </row>
      </sheetData>
      <sheetData sheetId="5">
        <row r="7">
          <cell r="A7">
            <v>1</v>
          </cell>
          <cell r="B7" t="str">
            <v>王婕芸</v>
          </cell>
          <cell r="D7" t="str">
            <v>市立中山國小</v>
          </cell>
          <cell r="O7">
            <v>7</v>
          </cell>
          <cell r="P7" t="str">
            <v>S1</v>
          </cell>
        </row>
        <row r="8">
          <cell r="A8">
            <v>2</v>
          </cell>
          <cell r="B8" t="str">
            <v>簡珮羽</v>
          </cell>
          <cell r="D8" t="str">
            <v>市立中山國小</v>
          </cell>
          <cell r="O8">
            <v>9</v>
          </cell>
          <cell r="P8" t="str">
            <v>S2</v>
          </cell>
        </row>
        <row r="9">
          <cell r="A9">
            <v>3</v>
          </cell>
          <cell r="B9" t="str">
            <v>林芳安</v>
          </cell>
          <cell r="D9" t="str">
            <v>國立屏東教大實小</v>
          </cell>
          <cell r="O9">
            <v>12</v>
          </cell>
          <cell r="P9" t="str">
            <v>S3</v>
          </cell>
        </row>
        <row r="10">
          <cell r="A10">
            <v>4</v>
          </cell>
          <cell r="B10" t="str">
            <v>劉孝慈</v>
          </cell>
          <cell r="D10" t="str">
            <v>市立民族國小</v>
          </cell>
          <cell r="O10">
            <v>14</v>
          </cell>
          <cell r="P10" t="str">
            <v>S4</v>
          </cell>
        </row>
        <row r="11">
          <cell r="A11">
            <v>5</v>
          </cell>
          <cell r="B11" t="str">
            <v>謝昀蓁</v>
          </cell>
          <cell r="D11" t="str">
            <v>市立黎明國小</v>
          </cell>
          <cell r="O11">
            <v>19</v>
          </cell>
          <cell r="P11" t="str">
            <v>S5</v>
          </cell>
        </row>
        <row r="12">
          <cell r="A12">
            <v>6</v>
          </cell>
          <cell r="B12" t="str">
            <v>陳亭汝</v>
          </cell>
          <cell r="D12" t="str">
            <v>市立西勢國小</v>
          </cell>
          <cell r="O12">
            <v>21</v>
          </cell>
          <cell r="P12" t="str">
            <v>S6</v>
          </cell>
        </row>
        <row r="13">
          <cell r="A13">
            <v>7</v>
          </cell>
          <cell r="B13" t="str">
            <v>張天馨</v>
          </cell>
          <cell r="D13" t="str">
            <v>縣立朴子國小</v>
          </cell>
          <cell r="O13">
            <v>24</v>
          </cell>
          <cell r="P13" t="str">
            <v>S7</v>
          </cell>
        </row>
        <row r="14">
          <cell r="A14">
            <v>8</v>
          </cell>
          <cell r="B14" t="str">
            <v>吳婷宇</v>
          </cell>
          <cell r="D14" t="str">
            <v>市立新甲國小</v>
          </cell>
          <cell r="O14">
            <v>34</v>
          </cell>
          <cell r="P14" t="str">
            <v>S8</v>
          </cell>
        </row>
        <row r="15">
          <cell r="A15">
            <v>9</v>
          </cell>
          <cell r="B15" t="str">
            <v>陳名馥</v>
          </cell>
          <cell r="D15" t="str">
            <v>市立黎明國小</v>
          </cell>
          <cell r="O15">
            <v>34</v>
          </cell>
        </row>
        <row r="16">
          <cell r="A16">
            <v>10</v>
          </cell>
          <cell r="B16" t="str">
            <v>戴珮薰</v>
          </cell>
          <cell r="D16" t="str">
            <v>市立陽明國小</v>
          </cell>
        </row>
        <row r="17">
          <cell r="A17">
            <v>11</v>
          </cell>
          <cell r="B17" t="str">
            <v>吳亦涵</v>
          </cell>
          <cell r="D17" t="str">
            <v>市立陽明國小</v>
          </cell>
        </row>
        <row r="18">
          <cell r="A18">
            <v>12</v>
          </cell>
          <cell r="B18" t="str">
            <v>許皪尹</v>
          </cell>
          <cell r="D18" t="str">
            <v>市立陽明國小</v>
          </cell>
        </row>
        <row r="19">
          <cell r="A19">
            <v>13</v>
          </cell>
          <cell r="B19" t="str">
            <v>林彥妤</v>
          </cell>
          <cell r="D19" t="str">
            <v>市立陽明國小</v>
          </cell>
        </row>
        <row r="20">
          <cell r="A20">
            <v>14</v>
          </cell>
          <cell r="B20" t="str">
            <v>黃僅婷</v>
          </cell>
          <cell r="D20" t="str">
            <v>市立陽明國小</v>
          </cell>
        </row>
        <row r="21">
          <cell r="A21">
            <v>15</v>
          </cell>
          <cell r="B21" t="str">
            <v>李承芳</v>
          </cell>
          <cell r="D21" t="str">
            <v>市立陽明國小</v>
          </cell>
        </row>
        <row r="22">
          <cell r="A22">
            <v>16</v>
          </cell>
          <cell r="B22" t="str">
            <v>曾子穎</v>
          </cell>
          <cell r="D22" t="str">
            <v>市立加昌國小</v>
          </cell>
        </row>
        <row r="23">
          <cell r="A23">
            <v>17</v>
          </cell>
          <cell r="B23" t="str">
            <v>陳沛均</v>
          </cell>
          <cell r="D23" t="str">
            <v>縣立大同國小</v>
          </cell>
        </row>
        <row r="24">
          <cell r="A24">
            <v>18</v>
          </cell>
          <cell r="B24" t="str">
            <v>李宜蓁</v>
          </cell>
          <cell r="D24" t="str">
            <v>市立福林國小</v>
          </cell>
        </row>
        <row r="25">
          <cell r="A25">
            <v>19</v>
          </cell>
          <cell r="B25" t="str">
            <v>林佳圓</v>
          </cell>
          <cell r="D25" t="str">
            <v>市立鳥松國小</v>
          </cell>
        </row>
        <row r="26">
          <cell r="A26">
            <v>20</v>
          </cell>
          <cell r="B26" t="str">
            <v>江朋真</v>
          </cell>
          <cell r="D26" t="str">
            <v>市立黎明國小</v>
          </cell>
        </row>
        <row r="27">
          <cell r="A27">
            <v>21</v>
          </cell>
          <cell r="B27" t="str">
            <v>林立絃</v>
          </cell>
          <cell r="D27" t="str">
            <v>縣立南陽國小</v>
          </cell>
        </row>
        <row r="28">
          <cell r="A28">
            <v>22</v>
          </cell>
          <cell r="B28" t="str">
            <v>賴芃妤</v>
          </cell>
          <cell r="D28" t="str">
            <v>縣立花壇國小</v>
          </cell>
        </row>
        <row r="29">
          <cell r="A29">
            <v>23</v>
          </cell>
          <cell r="B29" t="str">
            <v>陳毓函</v>
          </cell>
          <cell r="D29" t="str">
            <v>市立民族國小</v>
          </cell>
        </row>
        <row r="30">
          <cell r="A30">
            <v>24</v>
          </cell>
          <cell r="B30" t="str">
            <v>bye</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五男準備名單"/>
      <sheetName val="男單16籤"/>
      <sheetName val="男單32籤"/>
      <sheetName val="男單128籤"/>
      <sheetName val="五女準備名單"/>
      <sheetName val="女單16籤"/>
      <sheetName val="女單32籤"/>
      <sheetName val="女單64籤"/>
      <sheetName val="單128籤"/>
      <sheetName val="男雙準備名單"/>
      <sheetName val="男雙16籤"/>
      <sheetName val="男雙32籤"/>
      <sheetName val="男雙64籤"/>
      <sheetName val="女雙準備名單"/>
      <sheetName val="女雙16籤"/>
      <sheetName val="女雙32籤"/>
      <sheetName val="女雙64籤"/>
    </sheetNames>
    <sheetDataSet>
      <sheetData sheetId="0">
        <row r="8">
          <cell r="A8" t="str">
            <v>第十三屆福興盃大專團體暨青少年網球錦標賽</v>
          </cell>
        </row>
        <row r="10">
          <cell r="C10" t="str">
            <v>中山網球場</v>
          </cell>
          <cell r="E10" t="str">
            <v>李朝裕</v>
          </cell>
        </row>
        <row r="12">
          <cell r="A12" t="str">
            <v>104.2/25~3/1</v>
          </cell>
        </row>
      </sheetData>
      <sheetData sheetId="1">
        <row r="7">
          <cell r="A7">
            <v>1</v>
          </cell>
          <cell r="B7" t="str">
            <v>楊凱翔</v>
          </cell>
          <cell r="D7" t="str">
            <v>市立中山國小</v>
          </cell>
          <cell r="P7" t="str">
            <v>S1</v>
          </cell>
        </row>
        <row r="8">
          <cell r="A8">
            <v>2</v>
          </cell>
          <cell r="B8" t="str">
            <v>巫秉融</v>
          </cell>
          <cell r="D8" t="str">
            <v>市立東信國小</v>
          </cell>
          <cell r="P8" t="str">
            <v>S2</v>
          </cell>
        </row>
        <row r="9">
          <cell r="A9">
            <v>3</v>
          </cell>
          <cell r="B9" t="str">
            <v>龐鼎宸</v>
          </cell>
          <cell r="D9" t="str">
            <v>市立民族國小</v>
          </cell>
          <cell r="P9" t="str">
            <v>S3</v>
          </cell>
        </row>
        <row r="10">
          <cell r="A10">
            <v>4</v>
          </cell>
          <cell r="B10" t="str">
            <v>周裕翔</v>
          </cell>
          <cell r="D10" t="str">
            <v>市立陽明國小</v>
          </cell>
          <cell r="F10" t="str">
            <v> </v>
          </cell>
          <cell r="G10" t="str">
            <v> </v>
          </cell>
          <cell r="P10" t="str">
            <v>S4</v>
          </cell>
        </row>
        <row r="11">
          <cell r="A11">
            <v>5</v>
          </cell>
          <cell r="B11" t="str">
            <v>陳柏鈞</v>
          </cell>
          <cell r="D11" t="str">
            <v>市立中山國小</v>
          </cell>
          <cell r="P11" t="str">
            <v>S5</v>
          </cell>
        </row>
        <row r="12">
          <cell r="A12">
            <v>6</v>
          </cell>
          <cell r="B12" t="str">
            <v>盛力晨</v>
          </cell>
          <cell r="D12" t="str">
            <v>市立陽明國小</v>
          </cell>
          <cell r="P12" t="str">
            <v>S6</v>
          </cell>
        </row>
        <row r="13">
          <cell r="A13">
            <v>7</v>
          </cell>
          <cell r="B13" t="str">
            <v>陳璿紘</v>
          </cell>
          <cell r="D13" t="str">
            <v>市立陽明國小</v>
          </cell>
          <cell r="P13" t="str">
            <v>S7</v>
          </cell>
        </row>
        <row r="14">
          <cell r="A14">
            <v>8</v>
          </cell>
          <cell r="B14" t="str">
            <v>陳耀宏</v>
          </cell>
          <cell r="D14" t="str">
            <v>市立三民國小</v>
          </cell>
          <cell r="P14" t="str">
            <v>S8</v>
          </cell>
        </row>
        <row r="15">
          <cell r="A15">
            <v>9</v>
          </cell>
          <cell r="B15" t="str">
            <v>蘇昺禎</v>
          </cell>
          <cell r="D15" t="str">
            <v>市立新甲國小</v>
          </cell>
          <cell r="P15" t="str">
            <v>S9</v>
          </cell>
        </row>
        <row r="16">
          <cell r="A16">
            <v>10</v>
          </cell>
          <cell r="B16" t="str">
            <v>鐘埜維</v>
          </cell>
          <cell r="D16" t="str">
            <v>市立民族國小</v>
          </cell>
          <cell r="P16" t="str">
            <v>S10</v>
          </cell>
        </row>
        <row r="17">
          <cell r="A17">
            <v>11</v>
          </cell>
          <cell r="B17" t="str">
            <v>蔡科毅</v>
          </cell>
          <cell r="D17" t="str">
            <v>市立陽明國小</v>
          </cell>
          <cell r="P17" t="str">
            <v>S11</v>
          </cell>
        </row>
        <row r="18">
          <cell r="A18">
            <v>12</v>
          </cell>
          <cell r="B18" t="str">
            <v>郭冠亨</v>
          </cell>
          <cell r="D18" t="str">
            <v>市立中山國小</v>
          </cell>
          <cell r="P18" t="str">
            <v>S12</v>
          </cell>
        </row>
        <row r="19">
          <cell r="A19">
            <v>13</v>
          </cell>
          <cell r="B19" t="str">
            <v>林伯諺</v>
          </cell>
          <cell r="D19" t="str">
            <v>市立天母國小</v>
          </cell>
          <cell r="P19" t="str">
            <v>S13</v>
          </cell>
        </row>
        <row r="20">
          <cell r="A20">
            <v>14</v>
          </cell>
          <cell r="B20" t="str">
            <v>蔡鎮安</v>
          </cell>
          <cell r="D20" t="str">
            <v>市立日新國小</v>
          </cell>
          <cell r="P20" t="str">
            <v>S14</v>
          </cell>
        </row>
        <row r="21">
          <cell r="A21">
            <v>15</v>
          </cell>
          <cell r="B21" t="str">
            <v>盧煜翔</v>
          </cell>
          <cell r="D21" t="str">
            <v>市立鳥松國小</v>
          </cell>
          <cell r="P21" t="str">
            <v>S15</v>
          </cell>
        </row>
        <row r="22">
          <cell r="A22">
            <v>16</v>
          </cell>
          <cell r="B22" t="str">
            <v>李宸</v>
          </cell>
          <cell r="D22" t="str">
            <v>市立中山國小</v>
          </cell>
          <cell r="P22" t="str">
            <v>S16</v>
          </cell>
        </row>
        <row r="23">
          <cell r="A23">
            <v>17</v>
          </cell>
          <cell r="B23" t="str">
            <v>陳晉均</v>
          </cell>
          <cell r="D23" t="str">
            <v>縣立潮昇國小</v>
          </cell>
        </row>
        <row r="24">
          <cell r="A24">
            <v>18</v>
          </cell>
          <cell r="B24" t="str">
            <v>陳俊彥</v>
          </cell>
          <cell r="D24" t="str">
            <v>縣立光華國小</v>
          </cell>
        </row>
        <row r="25">
          <cell r="A25">
            <v>19</v>
          </cell>
          <cell r="B25" t="str">
            <v>蔡子彬</v>
          </cell>
          <cell r="D25" t="str">
            <v>國立南科實中(國小部)</v>
          </cell>
        </row>
        <row r="26">
          <cell r="A26">
            <v>20</v>
          </cell>
          <cell r="B26" t="str">
            <v>李元蓁</v>
          </cell>
          <cell r="D26" t="str">
            <v>國立南科實中(國小部)</v>
          </cell>
        </row>
        <row r="27">
          <cell r="A27">
            <v>21</v>
          </cell>
          <cell r="B27" t="str">
            <v>潘俊臣</v>
          </cell>
          <cell r="D27" t="str">
            <v>市立民族國小</v>
          </cell>
        </row>
        <row r="28">
          <cell r="A28">
            <v>22</v>
          </cell>
          <cell r="B28" t="str">
            <v>賴奕宏</v>
          </cell>
          <cell r="D28" t="str">
            <v>市立福林國小</v>
          </cell>
        </row>
        <row r="29">
          <cell r="A29">
            <v>23</v>
          </cell>
          <cell r="B29" t="str">
            <v>郭昱成</v>
          </cell>
          <cell r="D29" t="str">
            <v>市立福林國小</v>
          </cell>
        </row>
        <row r="30">
          <cell r="A30">
            <v>24</v>
          </cell>
          <cell r="B30" t="str">
            <v>吳宇恩</v>
          </cell>
          <cell r="D30" t="str">
            <v>市立龍潭國小</v>
          </cell>
        </row>
        <row r="31">
          <cell r="A31">
            <v>25</v>
          </cell>
          <cell r="B31" t="str">
            <v>王愷翊</v>
          </cell>
          <cell r="D31" t="str">
            <v>市立龍潭國小</v>
          </cell>
        </row>
        <row r="32">
          <cell r="A32">
            <v>26</v>
          </cell>
          <cell r="B32" t="str">
            <v>吳僑龍</v>
          </cell>
          <cell r="D32" t="str">
            <v>市立龍潭國小</v>
          </cell>
        </row>
        <row r="33">
          <cell r="A33">
            <v>27</v>
          </cell>
          <cell r="B33" t="str">
            <v>羅莛凱</v>
          </cell>
          <cell r="D33" t="str">
            <v>市立龍潭國小</v>
          </cell>
        </row>
        <row r="34">
          <cell r="A34">
            <v>28</v>
          </cell>
          <cell r="B34" t="str">
            <v>黃冠彰</v>
          </cell>
          <cell r="D34" t="str">
            <v>縣立忠孝國小</v>
          </cell>
        </row>
        <row r="35">
          <cell r="A35">
            <v>29</v>
          </cell>
          <cell r="B35" t="str">
            <v>吳承蔚</v>
          </cell>
          <cell r="D35" t="str">
            <v>市立黎明國小</v>
          </cell>
        </row>
        <row r="36">
          <cell r="A36">
            <v>30</v>
          </cell>
          <cell r="B36" t="str">
            <v>莫飛</v>
          </cell>
          <cell r="D36" t="str">
            <v>縣立潮昇國小</v>
          </cell>
        </row>
        <row r="37">
          <cell r="A37">
            <v>31</v>
          </cell>
          <cell r="B37" t="str">
            <v>周祐德</v>
          </cell>
          <cell r="D37" t="str">
            <v>市立中山國小</v>
          </cell>
        </row>
        <row r="38">
          <cell r="A38">
            <v>32</v>
          </cell>
          <cell r="B38" t="str">
            <v>王誠</v>
          </cell>
          <cell r="D38" t="str">
            <v>市立億載國小</v>
          </cell>
        </row>
        <row r="39">
          <cell r="A39">
            <v>33</v>
          </cell>
          <cell r="B39" t="str">
            <v>王浚</v>
          </cell>
          <cell r="D39" t="str">
            <v>市立億載國小</v>
          </cell>
        </row>
        <row r="40">
          <cell r="A40">
            <v>34</v>
          </cell>
          <cell r="B40" t="str">
            <v>邱勇傑</v>
          </cell>
          <cell r="D40" t="str">
            <v>縣立潮昇國小</v>
          </cell>
        </row>
        <row r="41">
          <cell r="A41">
            <v>35</v>
          </cell>
          <cell r="B41" t="str">
            <v>吳岳軒</v>
          </cell>
          <cell r="D41" t="str">
            <v>市立鳥松國小</v>
          </cell>
        </row>
        <row r="42">
          <cell r="A42">
            <v>36</v>
          </cell>
          <cell r="B42" t="str">
            <v>許育陽</v>
          </cell>
          <cell r="D42" t="str">
            <v>市立仕隆國小</v>
          </cell>
        </row>
        <row r="43">
          <cell r="A43">
            <v>37</v>
          </cell>
          <cell r="B43" t="str">
            <v>許朝勝</v>
          </cell>
          <cell r="D43" t="str">
            <v>市立仕隆國小</v>
          </cell>
        </row>
        <row r="44">
          <cell r="A44">
            <v>38</v>
          </cell>
          <cell r="B44" t="str">
            <v>李睿修</v>
          </cell>
          <cell r="D44" t="str">
            <v>縣立中正國小</v>
          </cell>
        </row>
        <row r="45">
          <cell r="A45">
            <v>39</v>
          </cell>
          <cell r="B45" t="str">
            <v>張簡千煜</v>
          </cell>
          <cell r="D45" t="str">
            <v>市立民族國小</v>
          </cell>
        </row>
        <row r="46">
          <cell r="A46">
            <v>40</v>
          </cell>
          <cell r="B46" t="str">
            <v>吳銚智</v>
          </cell>
          <cell r="D46" t="str">
            <v>市立民族國小</v>
          </cell>
        </row>
        <row r="47">
          <cell r="A47">
            <v>41</v>
          </cell>
          <cell r="B47" t="str">
            <v>林信廷</v>
          </cell>
          <cell r="D47" t="str">
            <v>市立民族國小</v>
          </cell>
        </row>
        <row r="48">
          <cell r="A48">
            <v>42</v>
          </cell>
          <cell r="B48" t="str">
            <v>戴詳霖</v>
          </cell>
          <cell r="D48" t="str">
            <v>市立民族國小</v>
          </cell>
        </row>
        <row r="49">
          <cell r="A49">
            <v>43</v>
          </cell>
          <cell r="B49" t="str">
            <v>陳品融</v>
          </cell>
          <cell r="D49" t="str">
            <v>市立民族國小</v>
          </cell>
        </row>
        <row r="50">
          <cell r="A50">
            <v>44</v>
          </cell>
          <cell r="B50" t="str">
            <v>陳祐昇</v>
          </cell>
          <cell r="D50" t="str">
            <v>市立民族國小</v>
          </cell>
        </row>
        <row r="51">
          <cell r="A51">
            <v>45</v>
          </cell>
          <cell r="B51" t="str">
            <v>陳聖</v>
          </cell>
          <cell r="D51" t="str">
            <v>市立民族國小</v>
          </cell>
        </row>
        <row r="52">
          <cell r="A52">
            <v>46</v>
          </cell>
          <cell r="B52" t="str">
            <v>林諒</v>
          </cell>
          <cell r="D52" t="str">
            <v>市立民族國小</v>
          </cell>
        </row>
        <row r="53">
          <cell r="A53">
            <v>47</v>
          </cell>
          <cell r="B53" t="str">
            <v>吳耘弘</v>
          </cell>
          <cell r="D53" t="str">
            <v>市立民族國小</v>
          </cell>
        </row>
        <row r="54">
          <cell r="A54">
            <v>48</v>
          </cell>
          <cell r="B54" t="str">
            <v>吳泓佑</v>
          </cell>
          <cell r="D54" t="str">
            <v>市立民族國小</v>
          </cell>
        </row>
        <row r="55">
          <cell r="A55">
            <v>49</v>
          </cell>
          <cell r="B55" t="str">
            <v>高維廷</v>
          </cell>
          <cell r="D55" t="str">
            <v>市立民族國小</v>
          </cell>
        </row>
        <row r="56">
          <cell r="A56">
            <v>50</v>
          </cell>
          <cell r="B56" t="str">
            <v>葛藍雨果</v>
          </cell>
          <cell r="D56" t="str">
            <v>市立民族國小</v>
          </cell>
        </row>
        <row r="57">
          <cell r="A57">
            <v>51</v>
          </cell>
          <cell r="B57" t="str">
            <v>王廷宇</v>
          </cell>
          <cell r="D57" t="str">
            <v>市立民族國小</v>
          </cell>
        </row>
        <row r="58">
          <cell r="A58">
            <v>52</v>
          </cell>
          <cell r="B58" t="str">
            <v>盧文曦</v>
          </cell>
          <cell r="D58" t="str">
            <v>市立民族國小</v>
          </cell>
        </row>
        <row r="59">
          <cell r="A59">
            <v>53</v>
          </cell>
          <cell r="B59" t="str">
            <v>賴煌偉</v>
          </cell>
          <cell r="D59" t="str">
            <v>市立民族國小</v>
          </cell>
        </row>
        <row r="60">
          <cell r="A60">
            <v>54</v>
          </cell>
          <cell r="B60" t="str">
            <v>蔡秉燁</v>
          </cell>
          <cell r="D60" t="str">
            <v>市立民族國小</v>
          </cell>
        </row>
        <row r="61">
          <cell r="A61">
            <v>55</v>
          </cell>
          <cell r="B61" t="str">
            <v>陳晉揚</v>
          </cell>
          <cell r="D61" t="str">
            <v>縣立溪北國小</v>
          </cell>
        </row>
        <row r="62">
          <cell r="A62">
            <v>56</v>
          </cell>
          <cell r="B62" t="str">
            <v>顧忠穎</v>
          </cell>
          <cell r="D62" t="str">
            <v>縣立花壇國小</v>
          </cell>
        </row>
        <row r="63">
          <cell r="A63">
            <v>57</v>
          </cell>
        </row>
        <row r="64">
          <cell r="A64">
            <v>58</v>
          </cell>
        </row>
        <row r="65">
          <cell r="A65">
            <v>59</v>
          </cell>
        </row>
        <row r="66">
          <cell r="A66">
            <v>60</v>
          </cell>
          <cell r="B66" t="str">
            <v>BYE</v>
          </cell>
        </row>
        <row r="67">
          <cell r="A67">
            <v>61</v>
          </cell>
        </row>
        <row r="68">
          <cell r="A68">
            <v>62</v>
          </cell>
        </row>
        <row r="69">
          <cell r="A69">
            <v>63</v>
          </cell>
        </row>
        <row r="70">
          <cell r="A70">
            <v>64</v>
          </cell>
        </row>
      </sheetData>
      <sheetData sheetId="5">
        <row r="7">
          <cell r="A7">
            <v>1</v>
          </cell>
          <cell r="B7" t="str">
            <v>楊亞依</v>
          </cell>
          <cell r="D7" t="str">
            <v>市立中山國小</v>
          </cell>
          <cell r="P7" t="str">
            <v>S1</v>
          </cell>
        </row>
        <row r="8">
          <cell r="A8">
            <v>2</v>
          </cell>
          <cell r="B8" t="str">
            <v>蔡侑芩</v>
          </cell>
          <cell r="D8" t="str">
            <v>市立民族國小</v>
          </cell>
          <cell r="P8" t="str">
            <v>S2</v>
          </cell>
        </row>
        <row r="9">
          <cell r="A9">
            <v>3</v>
          </cell>
          <cell r="B9" t="str">
            <v>鍾汶㚬</v>
          </cell>
          <cell r="D9" t="str">
            <v>縣立仁愛國小</v>
          </cell>
          <cell r="P9" t="str">
            <v>S3</v>
          </cell>
        </row>
        <row r="10">
          <cell r="A10">
            <v>4</v>
          </cell>
          <cell r="B10" t="str">
            <v>張婷芝</v>
          </cell>
          <cell r="D10" t="str">
            <v>縣立潮昇國小</v>
          </cell>
          <cell r="P10" t="str">
            <v>S4</v>
          </cell>
        </row>
        <row r="11">
          <cell r="A11">
            <v>5</v>
          </cell>
          <cell r="B11" t="str">
            <v>蔡昀芸</v>
          </cell>
          <cell r="D11" t="str">
            <v>縣立大同國小</v>
          </cell>
          <cell r="P11" t="str">
            <v>S5</v>
          </cell>
        </row>
        <row r="12">
          <cell r="A12">
            <v>6</v>
          </cell>
          <cell r="B12" t="str">
            <v>侯雅若</v>
          </cell>
          <cell r="D12" t="str">
            <v>市立億載國小</v>
          </cell>
          <cell r="P12" t="str">
            <v>S6</v>
          </cell>
        </row>
        <row r="13">
          <cell r="A13">
            <v>7</v>
          </cell>
          <cell r="B13" t="str">
            <v>謝昀恩</v>
          </cell>
          <cell r="D13" t="str">
            <v>市立新甲國小</v>
          </cell>
          <cell r="P13" t="str">
            <v>S7</v>
          </cell>
        </row>
        <row r="14">
          <cell r="A14">
            <v>8</v>
          </cell>
          <cell r="B14" t="str">
            <v>田謹瑄</v>
          </cell>
          <cell r="D14" t="str">
            <v>市立中山國小</v>
          </cell>
          <cell r="P14" t="str">
            <v>S8</v>
          </cell>
        </row>
        <row r="15">
          <cell r="A15">
            <v>9</v>
          </cell>
          <cell r="B15" t="str">
            <v>李妮諭</v>
          </cell>
          <cell r="D15" t="str">
            <v>縣立海豐國小</v>
          </cell>
        </row>
        <row r="16">
          <cell r="A16">
            <v>10</v>
          </cell>
          <cell r="B16" t="str">
            <v>王玫瓔</v>
          </cell>
          <cell r="D16" t="str">
            <v>縣立海豐國小</v>
          </cell>
        </row>
        <row r="17">
          <cell r="A17">
            <v>11</v>
          </cell>
          <cell r="B17" t="str">
            <v>蘇奐云</v>
          </cell>
          <cell r="D17" t="str">
            <v>市立鳥松國小</v>
          </cell>
        </row>
        <row r="18">
          <cell r="A18">
            <v>12</v>
          </cell>
          <cell r="B18" t="str">
            <v>吳沛蓁</v>
          </cell>
          <cell r="D18" t="str">
            <v>市立鳥松國小</v>
          </cell>
        </row>
        <row r="19">
          <cell r="A19">
            <v>13</v>
          </cell>
          <cell r="B19" t="str">
            <v>吳承瑾</v>
          </cell>
          <cell r="D19" t="str">
            <v>市立鳥松國小</v>
          </cell>
        </row>
        <row r="20">
          <cell r="A20">
            <v>14</v>
          </cell>
          <cell r="B20" t="str">
            <v>高陳思妤</v>
          </cell>
          <cell r="D20" t="str">
            <v>市立民族國小</v>
          </cell>
        </row>
        <row r="21">
          <cell r="A21">
            <v>15</v>
          </cell>
          <cell r="B21" t="str">
            <v>白柔依</v>
          </cell>
          <cell r="D21" t="str">
            <v>市立民族國小</v>
          </cell>
        </row>
        <row r="22">
          <cell r="A22">
            <v>16</v>
          </cell>
          <cell r="B22" t="str">
            <v>沈靖容</v>
          </cell>
          <cell r="D22" t="str">
            <v>縣立大同國小</v>
          </cell>
        </row>
        <row r="23">
          <cell r="A23">
            <v>17</v>
          </cell>
          <cell r="B23" t="str">
            <v>陳曦</v>
          </cell>
          <cell r="D23" t="str">
            <v>市立陽明國小</v>
          </cell>
        </row>
        <row r="24">
          <cell r="A24">
            <v>18</v>
          </cell>
          <cell r="B24" t="str">
            <v>林淳儇</v>
          </cell>
          <cell r="D24" t="str">
            <v>縣立溪北國小</v>
          </cell>
        </row>
        <row r="25">
          <cell r="A25">
            <v>19</v>
          </cell>
        </row>
        <row r="26">
          <cell r="A26">
            <v>20</v>
          </cell>
        </row>
        <row r="27">
          <cell r="A27">
            <v>21</v>
          </cell>
          <cell r="B27" t="str">
            <v>BYE</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六男準備名單"/>
      <sheetName val="男單16籤"/>
      <sheetName val="男單32籤"/>
      <sheetName val="男單128籤"/>
      <sheetName val="六女準備名單"/>
      <sheetName val="女單16籤"/>
      <sheetName val="女單64籤"/>
      <sheetName val="單128籤"/>
      <sheetName val="男雙準備名單"/>
      <sheetName val="男雙16籤"/>
      <sheetName val="男雙32籤"/>
      <sheetName val="男雙64籤"/>
      <sheetName val="女雙準備名單"/>
      <sheetName val="女雙16籤"/>
      <sheetName val="女雙32籤"/>
      <sheetName val="女雙64籤"/>
    </sheetNames>
    <sheetDataSet>
      <sheetData sheetId="0">
        <row r="8">
          <cell r="A8" t="str">
            <v>第十三屆福興盃大專團體暨青少年網球錦標賽</v>
          </cell>
        </row>
        <row r="10">
          <cell r="C10" t="str">
            <v>中山網球場</v>
          </cell>
          <cell r="E10" t="str">
            <v>李朝裕</v>
          </cell>
        </row>
      </sheetData>
      <sheetData sheetId="1">
        <row r="7">
          <cell r="A7">
            <v>1</v>
          </cell>
          <cell r="B7" t="str">
            <v>張程翔</v>
          </cell>
          <cell r="D7" t="str">
            <v>市立三重國小</v>
          </cell>
          <cell r="O7">
            <v>2</v>
          </cell>
          <cell r="P7" t="str">
            <v>S1</v>
          </cell>
        </row>
        <row r="8">
          <cell r="A8">
            <v>2</v>
          </cell>
          <cell r="B8" t="str">
            <v>林南勳</v>
          </cell>
          <cell r="D8" t="str">
            <v>市立中山國小</v>
          </cell>
          <cell r="O8">
            <v>6</v>
          </cell>
          <cell r="P8" t="str">
            <v>S2</v>
          </cell>
        </row>
        <row r="9">
          <cell r="A9">
            <v>3</v>
          </cell>
          <cell r="B9" t="str">
            <v>張耀元</v>
          </cell>
          <cell r="D9" t="str">
            <v>縣立花壇國小</v>
          </cell>
          <cell r="O9">
            <v>7</v>
          </cell>
          <cell r="P9" t="str">
            <v>S3</v>
          </cell>
        </row>
        <row r="10">
          <cell r="A10">
            <v>4</v>
          </cell>
          <cell r="B10" t="str">
            <v>黃榆翔</v>
          </cell>
          <cell r="D10" t="str">
            <v>民族國小</v>
          </cell>
          <cell r="O10">
            <v>8</v>
          </cell>
          <cell r="P10" t="str">
            <v>S4</v>
          </cell>
        </row>
        <row r="11">
          <cell r="A11">
            <v>5</v>
          </cell>
          <cell r="B11" t="str">
            <v>張翰堯</v>
          </cell>
          <cell r="D11" t="str">
            <v>市立中山國小</v>
          </cell>
          <cell r="O11">
            <v>11</v>
          </cell>
          <cell r="P11" t="str">
            <v>S5</v>
          </cell>
        </row>
        <row r="12">
          <cell r="A12">
            <v>6</v>
          </cell>
          <cell r="B12" t="str">
            <v>黃崇維</v>
          </cell>
          <cell r="D12" t="str">
            <v>市立油廠國小</v>
          </cell>
          <cell r="O12">
            <v>13</v>
          </cell>
          <cell r="P12" t="str">
            <v>S6</v>
          </cell>
        </row>
        <row r="13">
          <cell r="A13">
            <v>7</v>
          </cell>
          <cell r="B13" t="str">
            <v>邱祐辰</v>
          </cell>
          <cell r="D13" t="str">
            <v>市立陽明國小</v>
          </cell>
          <cell r="O13">
            <v>14</v>
          </cell>
          <cell r="P13" t="str">
            <v>S7</v>
          </cell>
        </row>
        <row r="14">
          <cell r="A14">
            <v>8</v>
          </cell>
          <cell r="B14" t="str">
            <v>陳重宇</v>
          </cell>
          <cell r="D14" t="str">
            <v>縣立花壇國小</v>
          </cell>
          <cell r="O14">
            <v>16</v>
          </cell>
          <cell r="P14" t="str">
            <v>S8</v>
          </cell>
        </row>
        <row r="15">
          <cell r="A15">
            <v>9</v>
          </cell>
          <cell r="B15" t="str">
            <v>王平</v>
          </cell>
          <cell r="D15" t="str">
            <v>南科實中(國小部)</v>
          </cell>
          <cell r="O15">
            <v>25</v>
          </cell>
          <cell r="P15" t="str">
            <v>S9</v>
          </cell>
        </row>
        <row r="16">
          <cell r="A16">
            <v>10</v>
          </cell>
          <cell r="B16" t="str">
            <v>張銘宸</v>
          </cell>
          <cell r="D16" t="str">
            <v>民族國小</v>
          </cell>
          <cell r="O16">
            <v>26</v>
          </cell>
          <cell r="P16" t="str">
            <v>S10</v>
          </cell>
        </row>
        <row r="17">
          <cell r="A17">
            <v>11</v>
          </cell>
          <cell r="B17" t="str">
            <v>湯城</v>
          </cell>
          <cell r="D17" t="str">
            <v>縣立光華國小</v>
          </cell>
          <cell r="O17">
            <v>27</v>
          </cell>
          <cell r="P17" t="str">
            <v>S11</v>
          </cell>
        </row>
        <row r="18">
          <cell r="A18">
            <v>12</v>
          </cell>
          <cell r="B18" t="str">
            <v>林光宸</v>
          </cell>
          <cell r="D18" t="str">
            <v>私立華盛頓國小</v>
          </cell>
          <cell r="O18">
            <v>30</v>
          </cell>
          <cell r="P18" t="str">
            <v>S12</v>
          </cell>
        </row>
        <row r="19">
          <cell r="A19">
            <v>13</v>
          </cell>
          <cell r="B19" t="str">
            <v>林以誠</v>
          </cell>
          <cell r="D19" t="str">
            <v>市立陽明國小</v>
          </cell>
          <cell r="O19">
            <v>31</v>
          </cell>
          <cell r="P19" t="str">
            <v>S13</v>
          </cell>
        </row>
        <row r="20">
          <cell r="A20">
            <v>14</v>
          </cell>
          <cell r="B20" t="str">
            <v>林家頡</v>
          </cell>
          <cell r="D20" t="str">
            <v>市立三重國小</v>
          </cell>
          <cell r="O20">
            <v>40</v>
          </cell>
          <cell r="P20" t="str">
            <v>S14</v>
          </cell>
        </row>
        <row r="21">
          <cell r="A21">
            <v>15</v>
          </cell>
          <cell r="B21" t="str">
            <v>李奇</v>
          </cell>
          <cell r="D21" t="str">
            <v>市立陽明國小</v>
          </cell>
          <cell r="O21">
            <v>49</v>
          </cell>
          <cell r="P21" t="str">
            <v>S15</v>
          </cell>
        </row>
        <row r="22">
          <cell r="A22">
            <v>16</v>
          </cell>
          <cell r="B22" t="str">
            <v>李騫竹</v>
          </cell>
          <cell r="D22" t="str">
            <v>市立中山國小</v>
          </cell>
          <cell r="O22">
            <v>51</v>
          </cell>
          <cell r="P22" t="str">
            <v>S16</v>
          </cell>
        </row>
        <row r="23">
          <cell r="A23">
            <v>17</v>
          </cell>
          <cell r="B23" t="str">
            <v>吳承宇</v>
          </cell>
          <cell r="D23" t="str">
            <v>市立中山國小</v>
          </cell>
          <cell r="O23">
            <v>53</v>
          </cell>
        </row>
        <row r="24">
          <cell r="A24">
            <v>18</v>
          </cell>
          <cell r="B24" t="str">
            <v>歐宸維</v>
          </cell>
          <cell r="D24" t="str">
            <v>民族國小</v>
          </cell>
          <cell r="O24">
            <v>60</v>
          </cell>
        </row>
        <row r="25">
          <cell r="A25">
            <v>19</v>
          </cell>
          <cell r="B25" t="str">
            <v>董丞惟</v>
          </cell>
          <cell r="D25" t="str">
            <v>市立中山國小</v>
          </cell>
          <cell r="O25">
            <v>62</v>
          </cell>
        </row>
        <row r="26">
          <cell r="A26">
            <v>20</v>
          </cell>
          <cell r="B26" t="str">
            <v>黃致恩</v>
          </cell>
          <cell r="D26" t="str">
            <v>市立億載國小</v>
          </cell>
          <cell r="O26">
            <v>62</v>
          </cell>
        </row>
        <row r="27">
          <cell r="A27">
            <v>21</v>
          </cell>
          <cell r="B27" t="str">
            <v>林奕廷</v>
          </cell>
          <cell r="D27" t="str">
            <v>市立黎明國小</v>
          </cell>
          <cell r="O27">
            <v>65</v>
          </cell>
        </row>
        <row r="28">
          <cell r="A28">
            <v>22</v>
          </cell>
          <cell r="B28" t="str">
            <v>黃奕翔</v>
          </cell>
          <cell r="D28" t="str">
            <v>市立鳳西國小</v>
          </cell>
          <cell r="O28">
            <v>67</v>
          </cell>
        </row>
        <row r="29">
          <cell r="A29">
            <v>23</v>
          </cell>
          <cell r="B29" t="str">
            <v>夏恩</v>
          </cell>
          <cell r="D29" t="str">
            <v>市立黎明國小</v>
          </cell>
          <cell r="O29">
            <v>70</v>
          </cell>
        </row>
        <row r="30">
          <cell r="A30">
            <v>24</v>
          </cell>
          <cell r="B30" t="str">
            <v>郝晉</v>
          </cell>
          <cell r="D30" t="str">
            <v>縣立仁愛國小</v>
          </cell>
          <cell r="O30">
            <v>78</v>
          </cell>
        </row>
        <row r="31">
          <cell r="A31">
            <v>25</v>
          </cell>
          <cell r="B31" t="str">
            <v>蔡翊</v>
          </cell>
          <cell r="D31" t="str">
            <v>市立新民國小</v>
          </cell>
          <cell r="O31">
            <v>92</v>
          </cell>
        </row>
        <row r="32">
          <cell r="A32">
            <v>26</v>
          </cell>
          <cell r="B32" t="str">
            <v>黃建菘</v>
          </cell>
          <cell r="D32" t="str">
            <v>市立建平國小</v>
          </cell>
          <cell r="O32">
            <v>102</v>
          </cell>
        </row>
        <row r="33">
          <cell r="A33">
            <v>27</v>
          </cell>
          <cell r="B33" t="str">
            <v>陳茂謙</v>
          </cell>
          <cell r="D33" t="str">
            <v>民族國小</v>
          </cell>
          <cell r="O33">
            <v>114</v>
          </cell>
        </row>
        <row r="34">
          <cell r="A34">
            <v>28</v>
          </cell>
          <cell r="B34" t="str">
            <v>吳承軒</v>
          </cell>
          <cell r="D34" t="str">
            <v>市立鳥松國小</v>
          </cell>
          <cell r="O34">
            <v>115</v>
          </cell>
        </row>
        <row r="35">
          <cell r="A35">
            <v>29</v>
          </cell>
          <cell r="B35" t="str">
            <v>林謹祈</v>
          </cell>
          <cell r="D35" t="str">
            <v>市立中山國小</v>
          </cell>
          <cell r="O35">
            <v>123</v>
          </cell>
        </row>
        <row r="36">
          <cell r="A36">
            <v>30</v>
          </cell>
          <cell r="B36" t="str">
            <v>李哲全</v>
          </cell>
          <cell r="D36" t="str">
            <v>民族國小</v>
          </cell>
          <cell r="O36">
            <v>123</v>
          </cell>
        </row>
        <row r="37">
          <cell r="A37">
            <v>31</v>
          </cell>
          <cell r="B37" t="str">
            <v>廖哲民</v>
          </cell>
          <cell r="D37" t="str">
            <v>民族國小</v>
          </cell>
          <cell r="O37">
            <v>132</v>
          </cell>
        </row>
        <row r="38">
          <cell r="A38">
            <v>32</v>
          </cell>
          <cell r="B38" t="str">
            <v>陳柏佑</v>
          </cell>
          <cell r="D38" t="str">
            <v>民族國小</v>
          </cell>
          <cell r="O38">
            <v>142</v>
          </cell>
        </row>
        <row r="39">
          <cell r="A39">
            <v>33</v>
          </cell>
          <cell r="B39" t="str">
            <v>盧彥璋</v>
          </cell>
          <cell r="D39" t="str">
            <v>市立東光國小</v>
          </cell>
          <cell r="O39">
            <v>142</v>
          </cell>
        </row>
        <row r="40">
          <cell r="A40">
            <v>34</v>
          </cell>
          <cell r="B40" t="str">
            <v>林毓翔</v>
          </cell>
          <cell r="D40" t="str">
            <v>縣立大同國小</v>
          </cell>
          <cell r="O40">
            <v>142</v>
          </cell>
        </row>
        <row r="41">
          <cell r="A41">
            <v>35</v>
          </cell>
          <cell r="B41" t="str">
            <v>隋昀廷</v>
          </cell>
          <cell r="D41" t="str">
            <v>民族國小</v>
          </cell>
          <cell r="O41">
            <v>155</v>
          </cell>
        </row>
        <row r="42">
          <cell r="A42">
            <v>36</v>
          </cell>
          <cell r="B42" t="str">
            <v>林佳德</v>
          </cell>
          <cell r="D42" t="str">
            <v>市立鳥松國小</v>
          </cell>
          <cell r="O42">
            <v>162</v>
          </cell>
        </row>
        <row r="43">
          <cell r="A43">
            <v>37</v>
          </cell>
          <cell r="B43" t="str">
            <v>郭亞陶</v>
          </cell>
          <cell r="D43" t="str">
            <v>市立黎明國小</v>
          </cell>
          <cell r="O43">
            <v>162</v>
          </cell>
        </row>
        <row r="44">
          <cell r="A44">
            <v>38</v>
          </cell>
          <cell r="B44" t="str">
            <v>林芠宏</v>
          </cell>
          <cell r="D44" t="str">
            <v>國立屏東教大實小</v>
          </cell>
          <cell r="O44">
            <v>162</v>
          </cell>
        </row>
        <row r="45">
          <cell r="A45">
            <v>39</v>
          </cell>
          <cell r="B45" t="str">
            <v>蔡榮哲</v>
          </cell>
          <cell r="D45" t="str">
            <v>市立陽明國小</v>
          </cell>
          <cell r="O45">
            <v>193</v>
          </cell>
        </row>
        <row r="46">
          <cell r="A46">
            <v>40</v>
          </cell>
          <cell r="B46" t="str">
            <v>曾郁庭</v>
          </cell>
          <cell r="D46" t="str">
            <v>縣立仁愛國小</v>
          </cell>
          <cell r="O46">
            <v>193</v>
          </cell>
        </row>
        <row r="47">
          <cell r="A47">
            <v>41</v>
          </cell>
          <cell r="B47" t="str">
            <v>李新晨</v>
          </cell>
          <cell r="D47" t="str">
            <v>市立鳥松國小</v>
          </cell>
          <cell r="O47">
            <v>200</v>
          </cell>
        </row>
        <row r="48">
          <cell r="A48">
            <v>42</v>
          </cell>
          <cell r="B48" t="str">
            <v>王雲翔</v>
          </cell>
          <cell r="D48" t="str">
            <v>民族國小</v>
          </cell>
          <cell r="O48">
            <v>200</v>
          </cell>
        </row>
        <row r="49">
          <cell r="A49">
            <v>43</v>
          </cell>
          <cell r="B49" t="str">
            <v>陳禹睿</v>
          </cell>
          <cell r="D49" t="str">
            <v>民族國小</v>
          </cell>
          <cell r="O49">
            <v>200</v>
          </cell>
        </row>
        <row r="50">
          <cell r="A50">
            <v>44</v>
          </cell>
          <cell r="B50" t="str">
            <v>吳亞哲</v>
          </cell>
          <cell r="D50" t="str">
            <v>民族國小</v>
          </cell>
          <cell r="O50">
            <v>218</v>
          </cell>
        </row>
        <row r="51">
          <cell r="A51">
            <v>45</v>
          </cell>
          <cell r="B51" t="str">
            <v>謝明憲</v>
          </cell>
          <cell r="D51" t="str">
            <v>縣立大同國小</v>
          </cell>
          <cell r="O51">
            <v>218</v>
          </cell>
        </row>
        <row r="52">
          <cell r="A52">
            <v>46</v>
          </cell>
          <cell r="B52" t="str">
            <v>王柏傑</v>
          </cell>
          <cell r="D52" t="str">
            <v>市立仕隆國小</v>
          </cell>
        </row>
        <row r="53">
          <cell r="A53">
            <v>47</v>
          </cell>
          <cell r="B53" t="str">
            <v>郭宗諺</v>
          </cell>
          <cell r="D53" t="str">
            <v>市立鳥松國小</v>
          </cell>
        </row>
        <row r="54">
          <cell r="A54">
            <v>48</v>
          </cell>
          <cell r="B54" t="str">
            <v>吳信穆</v>
          </cell>
          <cell r="D54" t="str">
            <v>市立鳥松國小</v>
          </cell>
        </row>
        <row r="55">
          <cell r="A55">
            <v>49</v>
          </cell>
          <cell r="B55" t="str">
            <v>黃郁矓</v>
          </cell>
          <cell r="D55" t="str">
            <v>市立鳥松國小</v>
          </cell>
        </row>
        <row r="56">
          <cell r="A56">
            <v>50</v>
          </cell>
          <cell r="B56" t="str">
            <v>沈廷達</v>
          </cell>
          <cell r="D56" t="str">
            <v>市立鳥松國小</v>
          </cell>
        </row>
        <row r="57">
          <cell r="A57">
            <v>51</v>
          </cell>
          <cell r="B57" t="str">
            <v>史宗錡</v>
          </cell>
          <cell r="D57" t="str">
            <v>民族國小</v>
          </cell>
        </row>
        <row r="58">
          <cell r="A58">
            <v>52</v>
          </cell>
          <cell r="B58" t="str">
            <v>廖冠智</v>
          </cell>
          <cell r="D58" t="str">
            <v>民族國小</v>
          </cell>
        </row>
        <row r="59">
          <cell r="A59">
            <v>53</v>
          </cell>
          <cell r="B59" t="str">
            <v>王軍翰</v>
          </cell>
          <cell r="D59" t="str">
            <v>民族國小</v>
          </cell>
        </row>
        <row r="60">
          <cell r="A60">
            <v>54</v>
          </cell>
          <cell r="B60" t="str">
            <v>周治邑</v>
          </cell>
          <cell r="D60" t="str">
            <v>民族國小</v>
          </cell>
        </row>
        <row r="61">
          <cell r="A61">
            <v>55</v>
          </cell>
          <cell r="B61" t="str">
            <v>黃柏睿</v>
          </cell>
          <cell r="D61" t="str">
            <v>民族國小</v>
          </cell>
        </row>
        <row r="62">
          <cell r="A62">
            <v>56</v>
          </cell>
          <cell r="B62" t="str">
            <v>白依聖</v>
          </cell>
          <cell r="D62" t="str">
            <v>民族國小</v>
          </cell>
        </row>
        <row r="63">
          <cell r="A63">
            <v>57</v>
          </cell>
          <cell r="B63" t="str">
            <v>溫國荃</v>
          </cell>
          <cell r="D63" t="str">
            <v>市立黎明國小</v>
          </cell>
        </row>
        <row r="64">
          <cell r="A64">
            <v>58</v>
          </cell>
          <cell r="B64" t="str">
            <v>趙家鋐</v>
          </cell>
          <cell r="D64" t="str">
            <v>南科實中(國小部)</v>
          </cell>
        </row>
        <row r="65">
          <cell r="A65">
            <v>59</v>
          </cell>
          <cell r="B65" t="str">
            <v>張晏誠</v>
          </cell>
          <cell r="D65" t="str">
            <v>南科實中(國小部)</v>
          </cell>
        </row>
        <row r="66">
          <cell r="A66">
            <v>60</v>
          </cell>
          <cell r="B66" t="str">
            <v>藍健臺</v>
          </cell>
          <cell r="D66" t="str">
            <v>南科實中(國小部)</v>
          </cell>
        </row>
        <row r="67">
          <cell r="A67">
            <v>61</v>
          </cell>
          <cell r="B67" t="str">
            <v>邱士鈞</v>
          </cell>
          <cell r="D67" t="str">
            <v>市立龍潭國小</v>
          </cell>
        </row>
        <row r="68">
          <cell r="A68">
            <v>62</v>
          </cell>
          <cell r="B68" t="str">
            <v>林光辰</v>
          </cell>
          <cell r="D68" t="str">
            <v>縣立花壇國小</v>
          </cell>
        </row>
        <row r="69">
          <cell r="A69">
            <v>63</v>
          </cell>
          <cell r="B69" t="str">
            <v>吳文翔</v>
          </cell>
          <cell r="D69" t="str">
            <v>市立東光國小</v>
          </cell>
        </row>
        <row r="70">
          <cell r="A70">
            <v>64</v>
          </cell>
          <cell r="B70" t="str">
            <v>黃冠銓</v>
          </cell>
          <cell r="D70" t="str">
            <v>縣立光榮國小</v>
          </cell>
        </row>
      </sheetData>
      <sheetData sheetId="5">
        <row r="7">
          <cell r="A7">
            <v>1</v>
          </cell>
          <cell r="B7" t="str">
            <v>鄭又華</v>
          </cell>
          <cell r="D7" t="str">
            <v>市立中山國小</v>
          </cell>
          <cell r="O7">
            <v>5</v>
          </cell>
          <cell r="P7" t="str">
            <v>S1</v>
          </cell>
        </row>
        <row r="8">
          <cell r="A8">
            <v>2</v>
          </cell>
          <cell r="B8" t="str">
            <v>陳柔蓁</v>
          </cell>
          <cell r="D8" t="str">
            <v>市立安定國小</v>
          </cell>
          <cell r="O8">
            <v>6</v>
          </cell>
          <cell r="P8" t="str">
            <v>S2</v>
          </cell>
        </row>
        <row r="9">
          <cell r="A9">
            <v>3</v>
          </cell>
          <cell r="B9" t="str">
            <v>蕭帆</v>
          </cell>
          <cell r="D9" t="str">
            <v>市立黎明國小</v>
          </cell>
          <cell r="O9">
            <v>8</v>
          </cell>
          <cell r="P9" t="str">
            <v>S3</v>
          </cell>
        </row>
        <row r="10">
          <cell r="A10">
            <v>4</v>
          </cell>
          <cell r="B10" t="str">
            <v>李冠儀</v>
          </cell>
          <cell r="D10" t="str">
            <v>民族國小</v>
          </cell>
          <cell r="O10">
            <v>11</v>
          </cell>
          <cell r="P10" t="str">
            <v>S4</v>
          </cell>
        </row>
        <row r="11">
          <cell r="A11">
            <v>5</v>
          </cell>
          <cell r="B11" t="str">
            <v>李紜瑄</v>
          </cell>
          <cell r="D11" t="str">
            <v>民族國小</v>
          </cell>
          <cell r="O11">
            <v>21</v>
          </cell>
          <cell r="P11" t="str">
            <v>S5</v>
          </cell>
        </row>
        <row r="12">
          <cell r="A12">
            <v>6</v>
          </cell>
          <cell r="B12" t="str">
            <v>羅鈺欣</v>
          </cell>
          <cell r="D12" t="str">
            <v>市立陽明國小</v>
          </cell>
          <cell r="O12">
            <v>22</v>
          </cell>
          <cell r="P12" t="str">
            <v>S6</v>
          </cell>
        </row>
        <row r="13">
          <cell r="A13">
            <v>7</v>
          </cell>
          <cell r="B13" t="str">
            <v>陳昱安</v>
          </cell>
          <cell r="D13" t="str">
            <v>市立東信國小</v>
          </cell>
          <cell r="O13">
            <v>24</v>
          </cell>
          <cell r="P13" t="str">
            <v>S7</v>
          </cell>
        </row>
        <row r="14">
          <cell r="A14">
            <v>8</v>
          </cell>
          <cell r="B14" t="str">
            <v>洪玉謙</v>
          </cell>
          <cell r="D14" t="str">
            <v>民族國小</v>
          </cell>
          <cell r="O14">
            <v>47</v>
          </cell>
          <cell r="P14" t="str">
            <v>S8</v>
          </cell>
        </row>
        <row r="15">
          <cell r="A15">
            <v>9</v>
          </cell>
          <cell r="B15" t="str">
            <v>高苡榕</v>
          </cell>
          <cell r="D15" t="str">
            <v>民族國小</v>
          </cell>
          <cell r="O15">
            <v>49</v>
          </cell>
        </row>
        <row r="16">
          <cell r="A16">
            <v>10</v>
          </cell>
          <cell r="B16" t="str">
            <v>林鈺庭</v>
          </cell>
          <cell r="D16" t="str">
            <v>縣立中正國小</v>
          </cell>
          <cell r="O16">
            <v>56</v>
          </cell>
        </row>
        <row r="17">
          <cell r="A17">
            <v>11</v>
          </cell>
          <cell r="B17" t="str">
            <v>鄧怡瑄</v>
          </cell>
          <cell r="D17" t="str">
            <v>縣立溪北國小</v>
          </cell>
          <cell r="O17">
            <v>65</v>
          </cell>
        </row>
        <row r="18">
          <cell r="A18">
            <v>12</v>
          </cell>
          <cell r="B18" t="str">
            <v>林芃孜</v>
          </cell>
          <cell r="D18" t="str">
            <v>民族國小</v>
          </cell>
          <cell r="O18">
            <v>65</v>
          </cell>
        </row>
        <row r="19">
          <cell r="A19">
            <v>13</v>
          </cell>
          <cell r="B19" t="str">
            <v>宋幸儒</v>
          </cell>
          <cell r="D19" t="str">
            <v>市立陽明國小</v>
          </cell>
          <cell r="O19">
            <v>65</v>
          </cell>
        </row>
        <row r="20">
          <cell r="A20">
            <v>14</v>
          </cell>
          <cell r="B20" t="str">
            <v>郭采蓉</v>
          </cell>
          <cell r="D20" t="str">
            <v>市立大直國小</v>
          </cell>
          <cell r="O20">
            <v>81</v>
          </cell>
        </row>
        <row r="21">
          <cell r="A21">
            <v>15</v>
          </cell>
          <cell r="B21" t="str">
            <v>陳婕麗</v>
          </cell>
          <cell r="D21" t="str">
            <v>市立鳥松國小</v>
          </cell>
        </row>
        <row r="22">
          <cell r="A22">
            <v>16</v>
          </cell>
          <cell r="B22" t="str">
            <v>蔡伊茹</v>
          </cell>
          <cell r="D22" t="str">
            <v>縣立溪北國小</v>
          </cell>
        </row>
        <row r="23">
          <cell r="A23">
            <v>17</v>
          </cell>
          <cell r="B23" t="str">
            <v>林巧媛</v>
          </cell>
          <cell r="D23" t="str">
            <v>市立大同國小　</v>
          </cell>
        </row>
        <row r="24">
          <cell r="A24">
            <v>18</v>
          </cell>
          <cell r="B24" t="str">
            <v>呂依真</v>
          </cell>
          <cell r="D24" t="str">
            <v>民族國小</v>
          </cell>
        </row>
        <row r="25">
          <cell r="A25">
            <v>19</v>
          </cell>
          <cell r="B25" t="str">
            <v>葉柔含</v>
          </cell>
          <cell r="D25" t="str">
            <v>民族國小</v>
          </cell>
        </row>
        <row r="26">
          <cell r="A26">
            <v>20</v>
          </cell>
          <cell r="B26" t="str">
            <v>郭庭瑄</v>
          </cell>
          <cell r="D26" t="str">
            <v>縣立海豐國小</v>
          </cell>
        </row>
        <row r="27">
          <cell r="A27">
            <v>21</v>
          </cell>
          <cell r="B27" t="str">
            <v>蘇貞禎</v>
          </cell>
          <cell r="D27" t="str">
            <v>縣立海豐國小</v>
          </cell>
        </row>
        <row r="28">
          <cell r="A28">
            <v>22</v>
          </cell>
          <cell r="B28" t="str">
            <v>廖辰榛</v>
          </cell>
          <cell r="D28" t="str">
            <v>縣立光華國小</v>
          </cell>
        </row>
        <row r="29">
          <cell r="A29">
            <v>23</v>
          </cell>
          <cell r="B29" t="str">
            <v>陳欣</v>
          </cell>
          <cell r="D29" t="str">
            <v>縣立潮昇國小</v>
          </cell>
        </row>
        <row r="30">
          <cell r="A30">
            <v>24</v>
          </cell>
          <cell r="B30" t="str">
            <v>bye</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78"/>
  <sheetViews>
    <sheetView showGridLines="0" showZeros="0" zoomScalePageLayoutView="0" workbookViewId="0" topLeftCell="A16">
      <selection activeCell="O46" sqref="O46"/>
    </sheetView>
  </sheetViews>
  <sheetFormatPr defaultColWidth="9.140625" defaultRowHeight="12.75"/>
  <cols>
    <col min="1" max="2" width="3.28125" style="0" customWidth="1"/>
    <col min="3" max="3" width="4.7109375" style="0" customWidth="1"/>
    <col min="4" max="4" width="4.28125" style="0" customWidth="1"/>
    <col min="5" max="5" width="12.7109375" style="3" customWidth="1"/>
    <col min="6" max="6" width="3.421875" style="0" customWidth="1"/>
    <col min="7" max="7" width="12.42187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28125" style="0" customWidth="1"/>
    <col min="19" max="19" width="11.421875" style="0" hidden="1" customWidth="1"/>
  </cols>
  <sheetData>
    <row r="1" spans="1:16" s="108" customFormat="1" ht="21.75" customHeight="1">
      <c r="A1" s="116">
        <f>'[1]Week SetUp'!$A$6</f>
        <v>0</v>
      </c>
      <c r="B1" s="115"/>
      <c r="C1" s="113"/>
      <c r="D1" s="113"/>
      <c r="E1" s="114"/>
      <c r="F1" s="113"/>
      <c r="G1" s="113"/>
      <c r="H1" s="111"/>
      <c r="I1" s="112" t="s">
        <v>96</v>
      </c>
      <c r="J1" s="111"/>
      <c r="K1" s="103"/>
      <c r="L1" s="111"/>
      <c r="M1" s="111" t="s">
        <v>95</v>
      </c>
      <c r="N1" s="111"/>
      <c r="O1" s="110"/>
      <c r="P1" s="109"/>
    </row>
    <row r="2" spans="1:16" s="100" customFormat="1" ht="14.25">
      <c r="A2" s="107" t="str">
        <f>'[1]Week SetUp'!$A$8</f>
        <v>第十三屆福興盃大專暨青少年網球錦標賽</v>
      </c>
      <c r="B2" s="106"/>
      <c r="C2" s="102"/>
      <c r="D2" s="102"/>
      <c r="E2" s="105"/>
      <c r="F2" s="102"/>
      <c r="G2" s="102"/>
      <c r="H2" s="101"/>
      <c r="I2" s="104"/>
      <c r="J2" s="101"/>
      <c r="K2" s="103"/>
      <c r="L2" s="101"/>
      <c r="M2" s="102"/>
      <c r="N2" s="101"/>
      <c r="O2" s="102"/>
      <c r="P2" s="101"/>
    </row>
    <row r="3" spans="1:16" s="91" customFormat="1" ht="15">
      <c r="A3" s="98" t="s">
        <v>94</v>
      </c>
      <c r="B3" s="95"/>
      <c r="C3" s="95"/>
      <c r="D3" s="95"/>
      <c r="E3" s="99"/>
      <c r="F3" s="98" t="s">
        <v>93</v>
      </c>
      <c r="G3" s="95"/>
      <c r="H3" s="94"/>
      <c r="I3" s="98" t="s">
        <v>92</v>
      </c>
      <c r="J3" s="96"/>
      <c r="K3" s="97"/>
      <c r="L3" s="96"/>
      <c r="M3" s="95"/>
      <c r="N3" s="94"/>
      <c r="O3" s="93"/>
      <c r="P3" s="92" t="s">
        <v>91</v>
      </c>
    </row>
    <row r="4" spans="1:16" s="85" customFormat="1" ht="21" customHeight="1" thickBot="1">
      <c r="A4" s="181" t="s">
        <v>97</v>
      </c>
      <c r="B4" s="181"/>
      <c r="C4" s="181"/>
      <c r="D4" s="87"/>
      <c r="E4" s="90"/>
      <c r="F4" s="87" t="str">
        <f>'[1]Week SetUp'!$C$10</f>
        <v>中山網球場</v>
      </c>
      <c r="G4" s="87"/>
      <c r="H4" s="88"/>
      <c r="I4" s="169" t="s">
        <v>130</v>
      </c>
      <c r="J4" s="88"/>
      <c r="K4" s="89"/>
      <c r="L4" s="88"/>
      <c r="M4" s="87"/>
      <c r="N4" s="88"/>
      <c r="O4" s="87"/>
      <c r="P4" s="86" t="str">
        <f>'[1]Week SetUp'!$E$10</f>
        <v>李朝裕</v>
      </c>
    </row>
    <row r="5" spans="1:16" s="68" customFormat="1" ht="15.75">
      <c r="A5" s="84"/>
      <c r="B5" s="83" t="s">
        <v>90</v>
      </c>
      <c r="C5" s="78" t="s">
        <v>89</v>
      </c>
      <c r="D5" s="78" t="s">
        <v>88</v>
      </c>
      <c r="E5" s="82" t="s">
        <v>87</v>
      </c>
      <c r="F5" s="81"/>
      <c r="G5" s="80" t="s">
        <v>86</v>
      </c>
      <c r="H5" s="79"/>
      <c r="I5" s="78" t="s">
        <v>85</v>
      </c>
      <c r="J5" s="79"/>
      <c r="K5" s="78" t="s">
        <v>84</v>
      </c>
      <c r="L5" s="79"/>
      <c r="M5" s="78" t="s">
        <v>83</v>
      </c>
      <c r="N5" s="79"/>
      <c r="O5" s="78" t="s">
        <v>82</v>
      </c>
      <c r="P5" s="77"/>
    </row>
    <row r="6" spans="1:16" s="68" customFormat="1" ht="3.75" customHeight="1" thickBot="1">
      <c r="A6" s="76"/>
      <c r="B6" s="70"/>
      <c r="C6" s="75"/>
      <c r="D6" s="70"/>
      <c r="E6" s="74"/>
      <c r="F6" s="73"/>
      <c r="G6" s="72"/>
      <c r="H6" s="71"/>
      <c r="I6" s="70"/>
      <c r="J6" s="71"/>
      <c r="K6" s="70"/>
      <c r="L6" s="71"/>
      <c r="M6" s="70"/>
      <c r="N6" s="71"/>
      <c r="O6" s="70"/>
      <c r="P6" s="69"/>
    </row>
    <row r="7" spans="1:19" s="7" customFormat="1" ht="19.5" customHeight="1">
      <c r="A7" s="24" t="s">
        <v>81</v>
      </c>
      <c r="B7" s="23">
        <f>IF($D7="","",VLOOKUP($D7,'[1]四男準備名單'!$A$7:$P$70,15))</f>
        <v>3</v>
      </c>
      <c r="C7" s="23" t="str">
        <f>IF($D7="","",VLOOKUP($D7,'[1]四男準備名單'!$A$7:$P$70,16))</f>
        <v>S1</v>
      </c>
      <c r="D7" s="22">
        <v>1</v>
      </c>
      <c r="E7" s="21" t="str">
        <f>UPPER(IF($D7="","",VLOOKUP($D7,'[1]四男準備名單'!$A$7:$P$70,2)))</f>
        <v>周文毅</v>
      </c>
      <c r="F7" s="20"/>
      <c r="G7" s="20" t="str">
        <f>IF($D7="","",VLOOKUP($D7,'[1]四男準備名單'!$A$7:$P$70,4))</f>
        <v>縣立潮昇國小</v>
      </c>
      <c r="H7" s="27"/>
      <c r="I7" s="21" t="str">
        <f>UPPER(IF($D7="","",VLOOKUP($D7,'[1]四男準備名單'!$A$7:$P$70,2)))</f>
        <v>周文毅</v>
      </c>
      <c r="J7" s="34"/>
      <c r="K7" s="9"/>
      <c r="L7" s="9"/>
      <c r="M7" s="9"/>
      <c r="N7" s="9"/>
      <c r="O7" s="9"/>
      <c r="P7" s="9"/>
      <c r="Q7" s="8"/>
      <c r="S7" s="67" t="e">
        <f>#REF!</f>
        <v>#REF!</v>
      </c>
    </row>
    <row r="8" spans="1:19" s="7" customFormat="1" ht="19.5" customHeight="1">
      <c r="A8" s="29" t="s">
        <v>80</v>
      </c>
      <c r="B8" s="23">
        <f>IF($D8="","",VLOOKUP($D8,'[1]四男準備名單'!$A$7:$P$70,15))</f>
        <v>0</v>
      </c>
      <c r="C8" s="23">
        <f>IF($D8="","",VLOOKUP($D8,'[1]四男準備名單'!$A$7:$P$70,16))</f>
        <v>0</v>
      </c>
      <c r="D8" s="22">
        <v>31</v>
      </c>
      <c r="E8" s="28" t="str">
        <f>UPPER(IF($D8="","",VLOOKUP($D8,'[1]四男準備名單'!$A$7:$P$70,2)))</f>
        <v>楊庭鑑</v>
      </c>
      <c r="F8" s="23"/>
      <c r="G8" s="23" t="str">
        <f>IF($D8="","",VLOOKUP($D8,'[1]四男準備名單'!$A$7:$P$70,4))</f>
        <v>市立陽明國小</v>
      </c>
      <c r="H8" s="19"/>
      <c r="I8" s="18">
        <v>60</v>
      </c>
      <c r="J8" s="31"/>
      <c r="K8" s="26" t="s">
        <v>156</v>
      </c>
      <c r="L8" s="34"/>
      <c r="M8" s="9"/>
      <c r="N8" s="9"/>
      <c r="O8" s="9"/>
      <c r="P8" s="9"/>
      <c r="Q8" s="8"/>
      <c r="S8" s="66" t="e">
        <f>#REF!</f>
        <v>#REF!</v>
      </c>
    </row>
    <row r="9" spans="1:19" s="7" customFormat="1" ht="19.5" customHeight="1">
      <c r="A9" s="29" t="s">
        <v>79</v>
      </c>
      <c r="B9" s="23">
        <f>IF($D9="","",VLOOKUP($D9,'[1]四男準備名單'!$A$7:$P$70,15))</f>
        <v>0</v>
      </c>
      <c r="C9" s="23">
        <f>IF($D9="","",VLOOKUP($D9,'[1]四男準備名單'!$A$7:$P$70,16))</f>
        <v>0</v>
      </c>
      <c r="D9" s="22">
        <v>54</v>
      </c>
      <c r="E9" s="28" t="str">
        <f>UPPER(IF($D9="","",VLOOKUP($D9,'[1]四男準備名單'!$A$7:$P$70,2)))</f>
        <v>蕭亦霖</v>
      </c>
      <c r="F9" s="23"/>
      <c r="G9" s="23" t="str">
        <f>IF($D9="","",VLOOKUP($D9,'[1]四男準備名單'!$A$7:$P$70,4))</f>
        <v>縣立花壇國小</v>
      </c>
      <c r="H9" s="27"/>
      <c r="I9" s="28" t="str">
        <f>UPPER(IF($D9="","",VLOOKUP($D9,'[1]四男準備名單'!$A$7:$P$70,2)))</f>
        <v>蕭亦霖</v>
      </c>
      <c r="J9" s="38"/>
      <c r="K9" s="18">
        <v>60</v>
      </c>
      <c r="L9" s="37"/>
      <c r="M9" s="9"/>
      <c r="N9" s="9"/>
      <c r="O9" s="9"/>
      <c r="P9" s="9"/>
      <c r="Q9" s="8"/>
      <c r="S9" s="66" t="e">
        <f>#REF!</f>
        <v>#REF!</v>
      </c>
    </row>
    <row r="10" spans="1:19" s="7" customFormat="1" ht="19.5" customHeight="1">
      <c r="A10" s="29" t="s">
        <v>78</v>
      </c>
      <c r="B10" s="23">
        <f>IF($D10="","",VLOOKUP($D10,'[1]四男準備名單'!$A$7:$P$70,15))</f>
        <v>0</v>
      </c>
      <c r="C10" s="23">
        <f>IF($D10="","",VLOOKUP($D10,'[1]四男準備名單'!$A$7:$P$70,16))</f>
        <v>0</v>
      </c>
      <c r="D10" s="22">
        <v>44</v>
      </c>
      <c r="E10" s="28" t="str">
        <f>UPPER(IF($D10="","",VLOOKUP($D10,'[1]四男準備名單'!$A$7:$P$70,2)))</f>
        <v>陳俊欽</v>
      </c>
      <c r="F10" s="23"/>
      <c r="G10" s="23" t="str">
        <f>IF($D10="","",VLOOKUP($D10,'[1]四男準備名單'!$A$7:$P$70,4))</f>
        <v>縣立潮昇國小</v>
      </c>
      <c r="H10" s="19"/>
      <c r="I10" s="18">
        <v>60</v>
      </c>
      <c r="J10" s="10"/>
      <c r="K10" s="36" t="s">
        <v>4</v>
      </c>
      <c r="L10" s="35"/>
      <c r="M10" s="41">
        <f>UPPER(IF(OR(L10="a",L10="as"),K8,IF(OR(L10="b",L10="bs"),K13,)))</f>
      </c>
      <c r="N10" s="10"/>
      <c r="O10" s="9"/>
      <c r="P10" s="9"/>
      <c r="Q10" s="8"/>
      <c r="S10" s="66" t="e">
        <f>#REF!</f>
        <v>#REF!</v>
      </c>
    </row>
    <row r="11" spans="1:19" s="7" customFormat="1" ht="19.5" customHeight="1">
      <c r="A11" s="29" t="s">
        <v>77</v>
      </c>
      <c r="B11" s="23"/>
      <c r="C11" s="23"/>
      <c r="D11" s="22"/>
      <c r="E11" s="48" t="s">
        <v>76</v>
      </c>
      <c r="F11" s="47"/>
      <c r="G11" s="48" t="s">
        <v>141</v>
      </c>
      <c r="H11" s="42"/>
      <c r="I11" s="41"/>
      <c r="J11" s="10"/>
      <c r="K11" s="36"/>
      <c r="L11" s="35"/>
      <c r="M11" s="26" t="s">
        <v>156</v>
      </c>
      <c r="N11" s="34"/>
      <c r="O11" s="9"/>
      <c r="P11" s="9"/>
      <c r="Q11" s="8"/>
      <c r="S11" s="66"/>
    </row>
    <row r="12" spans="1:19" s="7" customFormat="1" ht="19.5" customHeight="1">
      <c r="A12" s="29" t="s">
        <v>75</v>
      </c>
      <c r="B12" s="23">
        <f>IF($D12="","",VLOOKUP($D12,'[1]四男準備名單'!$A$7:$P$70,15))</f>
        <v>0</v>
      </c>
      <c r="C12" s="23">
        <f>IF($D12="","",VLOOKUP($D12,'[1]四男準備名單'!$A$7:$P$70,16))</f>
        <v>0</v>
      </c>
      <c r="D12" s="22">
        <v>58</v>
      </c>
      <c r="E12" s="28" t="str">
        <f>UPPER(IF($D12="","",VLOOKUP($D12,'[1]四男準備名單'!$A$7:$P$70,2)))</f>
        <v>馮鎧</v>
      </c>
      <c r="F12" s="46"/>
      <c r="G12" s="23" t="str">
        <f>IF($D12="","",VLOOKUP($D12,'[1]四男準備名單'!$A$7:$P$70,4))</f>
        <v>市立鳥松國小</v>
      </c>
      <c r="H12" s="27"/>
      <c r="I12" s="28" t="s">
        <v>143</v>
      </c>
      <c r="J12" s="34"/>
      <c r="K12" s="33"/>
      <c r="L12" s="32"/>
      <c r="M12" s="18">
        <v>60</v>
      </c>
      <c r="N12" s="39"/>
      <c r="O12" s="9"/>
      <c r="P12" s="9"/>
      <c r="Q12" s="8"/>
      <c r="S12" s="66" t="e">
        <f>#REF!</f>
        <v>#REF!</v>
      </c>
    </row>
    <row r="13" spans="1:19" s="7" customFormat="1" ht="19.5" customHeight="1">
      <c r="A13" s="29" t="s">
        <v>74</v>
      </c>
      <c r="B13" s="23">
        <f>IF($D13="","",VLOOKUP($D13,'[1]四男準備名單'!$A$7:$P$70,15))</f>
        <v>0</v>
      </c>
      <c r="C13" s="23">
        <f>IF($D13="","",VLOOKUP($D13,'[1]四男準備名單'!$A$7:$P$70,16))</f>
        <v>0</v>
      </c>
      <c r="D13" s="22">
        <v>38</v>
      </c>
      <c r="E13" s="28" t="str">
        <f>UPPER(IF($D13="","",VLOOKUP($D13,'[1]四男準備名單'!$A$7:$P$70,2)))</f>
        <v>梁鎧麟</v>
      </c>
      <c r="F13" s="23"/>
      <c r="G13" s="23" t="str">
        <f>IF($D13="","",VLOOKUP($D13,'[1]四男準備名單'!$A$7:$P$70,4))</f>
        <v>市立民族國小</v>
      </c>
      <c r="H13" s="19"/>
      <c r="I13" s="18">
        <v>62</v>
      </c>
      <c r="J13" s="31"/>
      <c r="K13" s="26" t="s">
        <v>143</v>
      </c>
      <c r="L13" s="30"/>
      <c r="M13" s="9"/>
      <c r="N13" s="37"/>
      <c r="O13" s="9"/>
      <c r="P13" s="9"/>
      <c r="Q13" s="8"/>
      <c r="S13" s="66" t="e">
        <f>#REF!</f>
        <v>#REF!</v>
      </c>
    </row>
    <row r="14" spans="1:19" s="7" customFormat="1" ht="19.5" customHeight="1">
      <c r="A14" s="29" t="s">
        <v>73</v>
      </c>
      <c r="B14" s="23">
        <f>IF($D14="","",VLOOKUP($D14,'[1]四男準備名單'!$A$7:$P$70,15))</f>
        <v>0</v>
      </c>
      <c r="C14" s="23">
        <f>IF($D14="","",VLOOKUP($D14,'[1]四男準備名單'!$A$7:$P$70,16))</f>
        <v>0</v>
      </c>
      <c r="D14" s="22">
        <v>62</v>
      </c>
      <c r="E14" s="28" t="str">
        <f>UPPER(IF($D14="","",VLOOKUP($D14,'[1]四男準備名單'!$A$7:$P$70,2)))</f>
        <v>盧煜鵬</v>
      </c>
      <c r="F14" s="23"/>
      <c r="G14" s="23" t="str">
        <f>IF($D14="","",VLOOKUP($D14,'[1]四男準備名單'!$A$7:$P$70,4))</f>
        <v>市立鳥松國小</v>
      </c>
      <c r="H14" s="27"/>
      <c r="I14" s="21" t="s">
        <v>142</v>
      </c>
      <c r="J14" s="25"/>
      <c r="K14" s="18">
        <v>64</v>
      </c>
      <c r="L14" s="10"/>
      <c r="M14" s="9"/>
      <c r="N14" s="37"/>
      <c r="O14" s="9"/>
      <c r="P14" s="9"/>
      <c r="Q14" s="8"/>
      <c r="S14" s="66" t="e">
        <f>#REF!</f>
        <v>#REF!</v>
      </c>
    </row>
    <row r="15" spans="1:19" s="7" customFormat="1" ht="19.5" customHeight="1">
      <c r="A15" s="24" t="s">
        <v>72</v>
      </c>
      <c r="B15" s="23">
        <f>IF($D15="","",VLOOKUP($D15,'[1]四男準備名單'!$A$7:$P$70,15))</f>
        <v>48</v>
      </c>
      <c r="C15" s="23" t="str">
        <f>IF($D15="","",VLOOKUP($D15,'[1]四男準備名單'!$A$7:$P$70,16))</f>
        <v>S13</v>
      </c>
      <c r="D15" s="22">
        <v>13</v>
      </c>
      <c r="E15" s="21" t="str">
        <f>UPPER(IF($D15="","",VLOOKUP($D15,'[1]四男準備名單'!$A$7:$P$70,2)))</f>
        <v>鄭季庭</v>
      </c>
      <c r="F15" s="20"/>
      <c r="G15" s="20" t="str">
        <f>IF($D15="","",VLOOKUP($D15,'[1]四男準備名單'!$A$7:$P$70,4))</f>
        <v>市立億載國小</v>
      </c>
      <c r="H15" s="19"/>
      <c r="I15" s="18">
        <v>60</v>
      </c>
      <c r="J15" s="9"/>
      <c r="K15" s="10"/>
      <c r="L15" s="11"/>
      <c r="M15" s="36" t="s">
        <v>4</v>
      </c>
      <c r="N15" s="35"/>
      <c r="O15" s="26" t="s">
        <v>156</v>
      </c>
      <c r="P15" s="34"/>
      <c r="Q15" s="8"/>
      <c r="S15" s="66" t="e">
        <f>#REF!</f>
        <v>#REF!</v>
      </c>
    </row>
    <row r="16" spans="1:19" s="7" customFormat="1" ht="19.5" customHeight="1">
      <c r="A16" s="24" t="s">
        <v>71</v>
      </c>
      <c r="B16" s="23">
        <f>IF($D16="","",VLOOKUP($D16,'[1]四男準備名單'!$A$7:$P$70,15))</f>
        <v>35</v>
      </c>
      <c r="C16" s="23" t="str">
        <f>IF($D16="","",VLOOKUP($D16,'[1]四男準備名單'!$A$7:$P$70,16))</f>
        <v>S10</v>
      </c>
      <c r="D16" s="22">
        <v>10</v>
      </c>
      <c r="E16" s="21" t="str">
        <f>UPPER(IF($D16="","",VLOOKUP($D16,'[1]四男準備名單'!$A$7:$P$70,2)))</f>
        <v>曾右承</v>
      </c>
      <c r="F16" s="20"/>
      <c r="G16" s="20" t="str">
        <f>IF($D16="","",VLOOKUP($D16,'[1]四男準備名單'!$A$7:$P$70,4))</f>
        <v>市立黎明國小</v>
      </c>
      <c r="H16" s="27"/>
      <c r="I16" s="21" t="s">
        <v>144</v>
      </c>
      <c r="J16" s="34"/>
      <c r="K16" s="9"/>
      <c r="L16" s="9"/>
      <c r="M16" s="9"/>
      <c r="N16" s="37"/>
      <c r="O16" s="18">
        <v>64</v>
      </c>
      <c r="P16" s="39"/>
      <c r="Q16" s="8"/>
      <c r="S16" s="66" t="e">
        <f>#REF!</f>
        <v>#REF!</v>
      </c>
    </row>
    <row r="17" spans="1:19" s="7" customFormat="1" ht="19.5" customHeight="1" thickBot="1">
      <c r="A17" s="29" t="s">
        <v>70</v>
      </c>
      <c r="B17" s="23">
        <f>IF($D17="","",VLOOKUP($D17,'[1]四男準備名單'!$A$7:$P$70,15))</f>
        <v>0</v>
      </c>
      <c r="C17" s="23">
        <f>IF($D17="","",VLOOKUP($D17,'[1]四男準備名單'!$A$7:$P$70,16))</f>
        <v>0</v>
      </c>
      <c r="D17" s="22">
        <v>55</v>
      </c>
      <c r="E17" s="28" t="str">
        <f>UPPER(IF($D17="","",VLOOKUP($D17,'[1]四男準備名單'!$A$7:$P$70,2)))</f>
        <v>朱家辰</v>
      </c>
      <c r="F17" s="23"/>
      <c r="G17" s="23" t="str">
        <f>IF($D17="","",VLOOKUP($D17,'[1]四男準備名單'!$A$7:$P$70,4))</f>
        <v>市立鳥松國小</v>
      </c>
      <c r="H17" s="19"/>
      <c r="I17" s="18">
        <v>60</v>
      </c>
      <c r="J17" s="31"/>
      <c r="K17" s="26" t="s">
        <v>144</v>
      </c>
      <c r="L17" s="34"/>
      <c r="M17" s="9"/>
      <c r="N17" s="37"/>
      <c r="O17" s="9"/>
      <c r="P17" s="37"/>
      <c r="Q17" s="8"/>
      <c r="S17" s="65" t="e">
        <f>#REF!</f>
        <v>#REF!</v>
      </c>
    </row>
    <row r="18" spans="1:17" s="7" customFormat="1" ht="19.5" customHeight="1">
      <c r="A18" s="29" t="s">
        <v>69</v>
      </c>
      <c r="B18" s="23">
        <f>IF($D18="","",VLOOKUP($D18,'[1]四男準備名單'!$A$7:$P$70,15))</f>
        <v>75</v>
      </c>
      <c r="C18" s="23">
        <f>IF($D18="","",VLOOKUP($D18,'[1]四男準備名單'!$A$7:$P$70,16))</f>
        <v>0</v>
      </c>
      <c r="D18" s="22">
        <v>21</v>
      </c>
      <c r="E18" s="28" t="str">
        <f>UPPER(IF($D18="","",VLOOKUP($D18,'[1]四男準備名單'!$A$7:$P$70,2)))</f>
        <v>江博暐</v>
      </c>
      <c r="F18" s="23"/>
      <c r="G18" s="23" t="str">
        <f>IF($D18="","",VLOOKUP($D18,'[1]四男準備名單'!$A$7:$P$70,4))</f>
        <v>市立龍潭國小</v>
      </c>
      <c r="H18" s="27"/>
      <c r="I18" s="26" t="s">
        <v>145</v>
      </c>
      <c r="J18" s="38"/>
      <c r="K18" s="18">
        <v>60</v>
      </c>
      <c r="L18" s="37"/>
      <c r="M18" s="9"/>
      <c r="N18" s="37"/>
      <c r="O18" s="9"/>
      <c r="P18" s="37"/>
      <c r="Q18" s="8"/>
    </row>
    <row r="19" spans="1:17" s="7" customFormat="1" ht="19.5" customHeight="1">
      <c r="A19" s="29" t="s">
        <v>68</v>
      </c>
      <c r="B19" s="23">
        <f>IF($D19="","",VLOOKUP($D19,'[1]四男準備名單'!$A$7:$P$70,15))</f>
        <v>0</v>
      </c>
      <c r="C19" s="23">
        <f>IF($D19="","",VLOOKUP($D19,'[1]四男準備名單'!$A$7:$P$70,16))</f>
        <v>0</v>
      </c>
      <c r="D19" s="22">
        <v>53</v>
      </c>
      <c r="E19" s="28" t="str">
        <f>UPPER(IF($D19="","",VLOOKUP($D19,'[1]四男準備名單'!$A$7:$P$70,2)))</f>
        <v>周成翰</v>
      </c>
      <c r="F19" s="23"/>
      <c r="G19" s="23" t="str">
        <f>IF($D19="","",VLOOKUP($D19,'[1]四男準備名單'!$A$7:$P$70,4))</f>
        <v>市立大湖國小</v>
      </c>
      <c r="H19" s="19"/>
      <c r="I19" s="18">
        <v>60</v>
      </c>
      <c r="J19" s="10"/>
      <c r="K19" s="36" t="s">
        <v>4</v>
      </c>
      <c r="L19" s="35"/>
      <c r="M19" s="41">
        <f>UPPER(IF(OR(L19="a",L19="as"),K17,IF(OR(L19="b",L19="bs"),K22,)))</f>
      </c>
      <c r="N19" s="37"/>
      <c r="O19" s="9"/>
      <c r="P19" s="37"/>
      <c r="Q19" s="8"/>
    </row>
    <row r="20" spans="1:17" s="7" customFormat="1" ht="19.5" customHeight="1">
      <c r="A20" s="29" t="s">
        <v>67</v>
      </c>
      <c r="B20" s="23"/>
      <c r="C20" s="23"/>
      <c r="D20" s="22"/>
      <c r="E20" s="48" t="s">
        <v>66</v>
      </c>
      <c r="F20" s="52"/>
      <c r="G20" s="51" t="s">
        <v>146</v>
      </c>
      <c r="H20" s="50"/>
      <c r="I20" s="41"/>
      <c r="J20" s="10"/>
      <c r="K20" s="36"/>
      <c r="L20" s="35"/>
      <c r="M20" s="174" t="s">
        <v>198</v>
      </c>
      <c r="N20" s="25"/>
      <c r="O20" s="9"/>
      <c r="P20" s="37"/>
      <c r="Q20" s="8"/>
    </row>
    <row r="21" spans="1:17" s="7" customFormat="1" ht="19.5" customHeight="1">
      <c r="A21" s="29" t="s">
        <v>65</v>
      </c>
      <c r="B21" s="23">
        <f>IF($D21="","",VLOOKUP($D21,'[1]四男準備名單'!$A$7:$P$70,15))</f>
        <v>81</v>
      </c>
      <c r="C21" s="23">
        <f>IF($D21="","",VLOOKUP($D21,'[1]四男準備名單'!$A$7:$P$70,16))</f>
        <v>0</v>
      </c>
      <c r="D21" s="22">
        <v>22</v>
      </c>
      <c r="E21" s="28" t="str">
        <f>UPPER(IF($D21="","",VLOOKUP($D21,'[1]四男準備名單'!$A$7:$P$70,2)))</f>
        <v>王柏勛</v>
      </c>
      <c r="F21" s="23"/>
      <c r="G21" s="23" t="str">
        <f>IF($D21="","",VLOOKUP($D21,'[1]四男準備名單'!$A$7:$P$70,4))</f>
        <v>市立中山國小</v>
      </c>
      <c r="H21" s="27"/>
      <c r="I21" s="26" t="s">
        <v>147</v>
      </c>
      <c r="J21" s="34"/>
      <c r="K21" s="33"/>
      <c r="L21" s="32"/>
      <c r="M21" s="49" t="s">
        <v>148</v>
      </c>
      <c r="N21" s="9"/>
      <c r="O21" s="9"/>
      <c r="P21" s="37"/>
      <c r="Q21" s="8"/>
    </row>
    <row r="22" spans="1:17" s="7" customFormat="1" ht="19.5" customHeight="1">
      <c r="A22" s="29" t="s">
        <v>64</v>
      </c>
      <c r="B22" s="23">
        <f>IF($D22="","",VLOOKUP($D22,'[1]四男準備名單'!$A$7:$P$70,15))</f>
        <v>0</v>
      </c>
      <c r="C22" s="23">
        <f>IF($D22="","",VLOOKUP($D22,'[1]四男準備名單'!$A$7:$P$70,16))</f>
        <v>0</v>
      </c>
      <c r="D22" s="22">
        <v>39</v>
      </c>
      <c r="E22" s="28" t="str">
        <f>UPPER(IF($D22="","",VLOOKUP($D22,'[1]四男準備名單'!$A$7:$P$70,2)))</f>
        <v>鄭文奕</v>
      </c>
      <c r="F22" s="23"/>
      <c r="G22" s="23" t="str">
        <f>IF($D22="","",VLOOKUP($D22,'[1]四男準備名單'!$A$7:$P$70,4))</f>
        <v>市立龍潭國小</v>
      </c>
      <c r="H22" s="19"/>
      <c r="I22" s="18">
        <v>60</v>
      </c>
      <c r="J22" s="31"/>
      <c r="K22" s="26" t="s">
        <v>148</v>
      </c>
      <c r="L22" s="30"/>
      <c r="M22" s="9"/>
      <c r="N22" s="9"/>
      <c r="O22" s="9"/>
      <c r="P22" s="37"/>
      <c r="Q22" s="8"/>
    </row>
    <row r="23" spans="1:17" s="7" customFormat="1" ht="19.5" customHeight="1">
      <c r="A23" s="29" t="s">
        <v>63</v>
      </c>
      <c r="B23" s="23">
        <f>IF($D23="","",VLOOKUP($D23,'[1]四男準備名單'!$A$7:$P$70,15))</f>
        <v>0</v>
      </c>
      <c r="C23" s="23">
        <f>IF($D23="","",VLOOKUP($D23,'[1]四男準備名單'!$A$7:$P$70,16))</f>
        <v>0</v>
      </c>
      <c r="D23" s="22">
        <v>40</v>
      </c>
      <c r="E23" s="28" t="str">
        <f>UPPER(IF($D23="","",VLOOKUP($D23,'[1]四男準備名單'!$A$7:$P$70,2)))</f>
        <v>張仕弦</v>
      </c>
      <c r="F23" s="23"/>
      <c r="G23" s="23" t="str">
        <f>IF($D23="","",VLOOKUP($D23,'[1]四男準備名單'!$A$7:$P$70,4))</f>
        <v>縣立潮昇國小</v>
      </c>
      <c r="H23" s="27"/>
      <c r="I23" s="26" t="s">
        <v>148</v>
      </c>
      <c r="J23" s="25"/>
      <c r="K23" s="18">
        <v>60</v>
      </c>
      <c r="L23" s="10"/>
      <c r="M23" s="9"/>
      <c r="N23" s="9"/>
      <c r="O23" s="9"/>
      <c r="P23" s="37"/>
      <c r="Q23" s="8"/>
    </row>
    <row r="24" spans="1:17" s="7" customFormat="1" ht="19.5" customHeight="1">
      <c r="A24" s="24" t="s">
        <v>62</v>
      </c>
      <c r="B24" s="23">
        <f>IF($D24="","",VLOOKUP($D24,'[1]四男準備名單'!$A$7:$P$70,15))</f>
        <v>19</v>
      </c>
      <c r="C24" s="23" t="str">
        <f>IF($D24="","",VLOOKUP($D24,'[1]四男準備名單'!$A$7:$P$70,16))</f>
        <v>S5</v>
      </c>
      <c r="D24" s="22">
        <v>5</v>
      </c>
      <c r="E24" s="21" t="str">
        <f>UPPER(IF($D24="","",VLOOKUP($D24,'[1]四男準備名單'!$A$7:$P$70,2)))</f>
        <v>鄭騏皓</v>
      </c>
      <c r="F24" s="20"/>
      <c r="G24" s="20" t="str">
        <f>IF($D24="","",VLOOKUP($D24,'[1]四男準備名單'!$A$7:$P$70,4))</f>
        <v>市立億載國小</v>
      </c>
      <c r="H24" s="19"/>
      <c r="I24" s="18">
        <v>60</v>
      </c>
      <c r="J24" s="9"/>
      <c r="K24" s="10"/>
      <c r="L24" s="11"/>
      <c r="M24" s="45" t="s">
        <v>61</v>
      </c>
      <c r="N24" s="44"/>
      <c r="O24" s="26" t="s">
        <v>156</v>
      </c>
      <c r="P24" s="43"/>
      <c r="Q24" s="8"/>
    </row>
    <row r="25" spans="1:17" s="7" customFormat="1" ht="19.5" customHeight="1">
      <c r="A25" s="24" t="s">
        <v>60</v>
      </c>
      <c r="B25" s="23">
        <f>IF($D25="","",VLOOKUP($D25,'[1]四男準備名單'!$A$7:$P$70,15))</f>
        <v>12</v>
      </c>
      <c r="C25" s="23" t="str">
        <f>IF($D25="","",VLOOKUP($D25,'[1]四男準備名單'!$A$7:$P$70,16))</f>
        <v>S3</v>
      </c>
      <c r="D25" s="22">
        <v>3</v>
      </c>
      <c r="E25" s="21" t="str">
        <f>UPPER(IF($D25="","",VLOOKUP($D25,'[1]四男準備名單'!$A$7:$P$70,2)))</f>
        <v>歐宸華</v>
      </c>
      <c r="F25" s="20"/>
      <c r="G25" s="20" t="str">
        <f>IF($D25="","",VLOOKUP($D25,'[1]四男準備名單'!$A$7:$P$70,4))</f>
        <v>市立民族國小</v>
      </c>
      <c r="H25" s="27"/>
      <c r="I25" s="26" t="s">
        <v>149</v>
      </c>
      <c r="J25" s="34"/>
      <c r="K25" s="9"/>
      <c r="L25" s="9"/>
      <c r="M25" s="36" t="s">
        <v>4</v>
      </c>
      <c r="N25" s="42"/>
      <c r="O25" s="41">
        <v>83</v>
      </c>
      <c r="P25" s="40"/>
      <c r="Q25" s="8"/>
    </row>
    <row r="26" spans="1:17" s="7" customFormat="1" ht="19.5" customHeight="1">
      <c r="A26" s="29" t="s">
        <v>59</v>
      </c>
      <c r="B26" s="23">
        <f>IF($D26="","",VLOOKUP($D26,'[1]四男準備名單'!$A$7:$P$70,15))</f>
        <v>0</v>
      </c>
      <c r="C26" s="23">
        <f>IF($D26="","",VLOOKUP($D26,'[1]四男準備名單'!$A$7:$P$70,16))</f>
        <v>0</v>
      </c>
      <c r="D26" s="22">
        <v>43</v>
      </c>
      <c r="E26" s="28" t="str">
        <f>UPPER(IF($D26="","",VLOOKUP($D26,'[1]四男準備名單'!$A$7:$P$70,2)))</f>
        <v>蘇子安</v>
      </c>
      <c r="F26" s="23"/>
      <c r="G26" s="23" t="str">
        <f>IF($D26="","",VLOOKUP($D26,'[1]四男準備名單'!$A$7:$P$70,4))</f>
        <v>縣立潮昇國小</v>
      </c>
      <c r="H26" s="19"/>
      <c r="I26" s="18">
        <v>60</v>
      </c>
      <c r="J26" s="31"/>
      <c r="K26" s="26" t="s">
        <v>149</v>
      </c>
      <c r="L26" s="34"/>
      <c r="M26" s="9"/>
      <c r="N26" s="9"/>
      <c r="O26" s="9"/>
      <c r="P26" s="37"/>
      <c r="Q26" s="8"/>
    </row>
    <row r="27" spans="1:17" s="7" customFormat="1" ht="19.5" customHeight="1">
      <c r="A27" s="29" t="s">
        <v>58</v>
      </c>
      <c r="B27" s="23">
        <f>IF($D27="","",VLOOKUP($D27,'[1]四男準備名單'!$A$7:$P$70,15))</f>
        <v>86</v>
      </c>
      <c r="C27" s="23">
        <f>IF($D27="","",VLOOKUP($D27,'[1]四男準備名單'!$A$7:$P$70,16))</f>
        <v>0</v>
      </c>
      <c r="D27" s="22">
        <v>25</v>
      </c>
      <c r="E27" s="28" t="str">
        <f>UPPER(IF($D27="","",VLOOKUP($D27,'[1]四男準備名單'!$A$7:$P$70,2)))</f>
        <v>洪崧豪</v>
      </c>
      <c r="F27" s="23"/>
      <c r="G27" s="23" t="str">
        <f>IF($D27="","",VLOOKUP($D27,'[1]四男準備名單'!$A$7:$P$70,4))</f>
        <v>縣立僑光國小</v>
      </c>
      <c r="H27" s="27"/>
      <c r="I27" s="26" t="s">
        <v>150</v>
      </c>
      <c r="J27" s="38"/>
      <c r="K27" s="18">
        <v>60</v>
      </c>
      <c r="L27" s="37"/>
      <c r="M27" s="9"/>
      <c r="N27" s="9"/>
      <c r="O27" s="9"/>
      <c r="P27" s="37"/>
      <c r="Q27" s="8"/>
    </row>
    <row r="28" spans="1:17" s="7" customFormat="1" ht="19.5" customHeight="1">
      <c r="A28" s="29" t="s">
        <v>57</v>
      </c>
      <c r="B28" s="23">
        <f>IF($D28="","",VLOOKUP($D28,'[1]四男準備名單'!$A$7:$P$70,15))</f>
        <v>0</v>
      </c>
      <c r="C28" s="23">
        <f>IF($D28="","",VLOOKUP($D28,'[1]四男準備名單'!$A$7:$P$70,16))</f>
        <v>0</v>
      </c>
      <c r="D28" s="22">
        <v>63</v>
      </c>
      <c r="E28" s="28" t="str">
        <f>UPPER(IF($D28="","",VLOOKUP($D28,'[1]四男準備名單'!$A$7:$P$70,2)))</f>
        <v>曹閔翔</v>
      </c>
      <c r="F28" s="23"/>
      <c r="G28" s="23" t="str">
        <f>IF($D28="","",VLOOKUP($D28,'[1]四男準備名單'!$A$7:$P$70,4))</f>
        <v>縣立花壇國小</v>
      </c>
      <c r="H28" s="19"/>
      <c r="I28" s="18">
        <v>60</v>
      </c>
      <c r="J28" s="10"/>
      <c r="K28" s="36" t="s">
        <v>4</v>
      </c>
      <c r="L28" s="35"/>
      <c r="M28" s="26" t="s">
        <v>149</v>
      </c>
      <c r="N28" s="34"/>
      <c r="O28" s="9"/>
      <c r="P28" s="37"/>
      <c r="Q28" s="8"/>
    </row>
    <row r="29" spans="1:17" s="7" customFormat="1" ht="19.5" customHeight="1">
      <c r="A29" s="29" t="s">
        <v>56</v>
      </c>
      <c r="B29" s="23"/>
      <c r="C29" s="23"/>
      <c r="D29" s="22"/>
      <c r="E29" s="48" t="s">
        <v>55</v>
      </c>
      <c r="F29" s="52"/>
      <c r="G29" s="28" t="s">
        <v>175</v>
      </c>
      <c r="H29" s="50"/>
      <c r="I29" s="41"/>
      <c r="J29" s="10"/>
      <c r="K29" s="36"/>
      <c r="L29" s="35"/>
      <c r="M29" s="18">
        <v>60</v>
      </c>
      <c r="N29" s="39"/>
      <c r="O29" s="9"/>
      <c r="P29" s="37"/>
      <c r="Q29" s="8"/>
    </row>
    <row r="30" spans="1:17" s="7" customFormat="1" ht="19.5" customHeight="1">
      <c r="A30" s="29" t="s">
        <v>54</v>
      </c>
      <c r="B30" s="23">
        <f>IF($D30="","",VLOOKUP($D30,'[1]四男準備名單'!$A$7:$P$70,15))</f>
        <v>0</v>
      </c>
      <c r="C30" s="23">
        <f>IF($D30="","",VLOOKUP($D30,'[1]四男準備名單'!$A$7:$P$70,16))</f>
        <v>0</v>
      </c>
      <c r="D30" s="22">
        <v>37</v>
      </c>
      <c r="E30" s="28" t="str">
        <f>UPPER(IF($D30="","",VLOOKUP($D30,'[1]四男準備名單'!$A$7:$P$70,2)))</f>
        <v>唐郁宗</v>
      </c>
      <c r="F30" s="23"/>
      <c r="G30" s="23" t="str">
        <f>IF($D30="","",VLOOKUP($D30,'[1]四男準備名單'!$A$7:$P$70,4))</f>
        <v>市立民族國小</v>
      </c>
      <c r="H30" s="27"/>
      <c r="I30" s="26" t="s">
        <v>151</v>
      </c>
      <c r="J30" s="34"/>
      <c r="K30" s="33"/>
      <c r="L30" s="32"/>
      <c r="M30" s="49"/>
      <c r="N30" s="37"/>
      <c r="O30" s="9"/>
      <c r="P30" s="37"/>
      <c r="Q30" s="8"/>
    </row>
    <row r="31" spans="1:17" s="7" customFormat="1" ht="19.5" customHeight="1">
      <c r="A31" s="29" t="s">
        <v>53</v>
      </c>
      <c r="B31" s="23">
        <f>IF($D31="","",VLOOKUP($D31,'[1]四男準備名單'!$A$7:$P$70,15))</f>
        <v>0</v>
      </c>
      <c r="C31" s="23">
        <f>IF($D31="","",VLOOKUP($D31,'[1]四男準備名單'!$A$7:$P$70,16))</f>
        <v>0</v>
      </c>
      <c r="D31" s="22">
        <v>46</v>
      </c>
      <c r="E31" s="28" t="str">
        <f>UPPER(IF($D31="","",VLOOKUP($D31,'[1]四男準備名單'!$A$7:$P$70,2)))</f>
        <v>莊淯翔</v>
      </c>
      <c r="F31" s="23"/>
      <c r="G31" s="23" t="str">
        <f>IF($D31="","",VLOOKUP($D31,'[1]四男準備名單'!$A$7:$P$70,4))</f>
        <v>市立民族國小</v>
      </c>
      <c r="H31" s="19"/>
      <c r="I31" s="18">
        <v>60</v>
      </c>
      <c r="J31" s="31"/>
      <c r="K31" s="26" t="s">
        <v>152</v>
      </c>
      <c r="L31" s="30"/>
      <c r="M31" s="9"/>
      <c r="N31" s="37"/>
      <c r="O31" s="9"/>
      <c r="P31" s="37"/>
      <c r="Q31" s="8"/>
    </row>
    <row r="32" spans="1:17" s="7" customFormat="1" ht="19.5" customHeight="1">
      <c r="A32" s="29" t="s">
        <v>52</v>
      </c>
      <c r="B32" s="23">
        <f>IF($D32="","",VLOOKUP($D32,'[1]四男準備名單'!$A$7:$P$70,15))</f>
        <v>0</v>
      </c>
      <c r="C32" s="23">
        <f>IF($D32="","",VLOOKUP($D32,'[1]四男準備名單'!$A$7:$P$70,16))</f>
        <v>0</v>
      </c>
      <c r="D32" s="22">
        <v>41</v>
      </c>
      <c r="E32" s="28" t="str">
        <f>UPPER(IF($D32="","",VLOOKUP($D32,'[1]四男準備名單'!$A$7:$P$70,2)))</f>
        <v>高士凱</v>
      </c>
      <c r="F32" s="23"/>
      <c r="G32" s="23" t="str">
        <f>IF($D32="","",VLOOKUP($D32,'[1]四男準備名單'!$A$7:$P$70,4))</f>
        <v>縣立潮昇國小</v>
      </c>
      <c r="H32" s="27"/>
      <c r="I32" s="26" t="s">
        <v>152</v>
      </c>
      <c r="J32" s="25"/>
      <c r="K32" s="18">
        <v>60</v>
      </c>
      <c r="L32" s="10"/>
      <c r="M32" s="9"/>
      <c r="N32" s="37"/>
      <c r="O32" s="9"/>
      <c r="P32" s="37"/>
      <c r="Q32" s="8"/>
    </row>
    <row r="33" spans="1:17" s="7" customFormat="1" ht="19.5" customHeight="1">
      <c r="A33" s="24" t="s">
        <v>51</v>
      </c>
      <c r="B33" s="23">
        <f>IF($D33="","",VLOOKUP($D33,'[1]四男準備名單'!$A$7:$P$70,15))</f>
        <v>60</v>
      </c>
      <c r="C33" s="23" t="str">
        <f>IF($D33="","",VLOOKUP($D33,'[1]四男準備名單'!$A$7:$P$70,16))</f>
        <v>S16</v>
      </c>
      <c r="D33" s="22">
        <v>16</v>
      </c>
      <c r="E33" s="21" t="str">
        <f>UPPER(IF($D33="","",VLOOKUP($D33,'[1]四男準備名單'!$A$7:$P$70,2)))</f>
        <v>吳秉諭</v>
      </c>
      <c r="F33" s="20"/>
      <c r="G33" s="20" t="str">
        <f>IF($D33="","",VLOOKUP($D33,'[1]四男準備名單'!$A$7:$P$70,4))</f>
        <v>市立黎明國小</v>
      </c>
      <c r="H33" s="19"/>
      <c r="I33" s="18">
        <v>61</v>
      </c>
      <c r="J33" s="9"/>
      <c r="K33" s="10"/>
      <c r="L33" s="11"/>
      <c r="M33" s="36" t="s">
        <v>4</v>
      </c>
      <c r="N33" s="35"/>
      <c r="O33" s="26">
        <v>60</v>
      </c>
      <c r="P33" s="25"/>
      <c r="Q33" s="8"/>
    </row>
    <row r="34" spans="1:17" s="7" customFormat="1" ht="19.5" customHeight="1">
      <c r="A34" s="24" t="s">
        <v>50</v>
      </c>
      <c r="B34" s="23">
        <f>IF($D34="","",VLOOKUP($D34,'[1]四男準備名單'!$A$7:$P$70,15))</f>
        <v>30</v>
      </c>
      <c r="C34" s="23" t="str">
        <f>IF($D34="","",VLOOKUP($D34,'[1]四男準備名單'!$A$7:$P$70,16))</f>
        <v>S9</v>
      </c>
      <c r="D34" s="22">
        <v>9</v>
      </c>
      <c r="E34" s="21" t="str">
        <f>UPPER(IF($D34="","",VLOOKUP($D34,'[1]四男準備名單'!$A$7:$P$70,2)))</f>
        <v>賴禹舜</v>
      </c>
      <c r="F34" s="20"/>
      <c r="G34" s="20" t="str">
        <f>IF($D34="","",VLOOKUP($D34,'[1]四男準備名單'!$A$7:$P$70,4))</f>
        <v>市立中山國小</v>
      </c>
      <c r="H34" s="27"/>
      <c r="I34" s="26" t="s">
        <v>153</v>
      </c>
      <c r="J34" s="34"/>
      <c r="K34" s="9"/>
      <c r="L34" s="9"/>
      <c r="M34" s="9"/>
      <c r="N34" s="37"/>
      <c r="O34" s="18" t="s">
        <v>149</v>
      </c>
      <c r="P34" s="10"/>
      <c r="Q34" s="8"/>
    </row>
    <row r="35" spans="1:17" s="7" customFormat="1" ht="19.5" customHeight="1">
      <c r="A35" s="29" t="s">
        <v>49</v>
      </c>
      <c r="B35" s="23">
        <f>IF($D35="","",VLOOKUP($D35,'[1]四男準備名單'!$A$7:$P$70,15))</f>
        <v>97</v>
      </c>
      <c r="C35" s="23">
        <f>IF($D35="","",VLOOKUP($D35,'[1]四男準備名單'!$A$7:$P$70,16))</f>
        <v>0</v>
      </c>
      <c r="D35" s="22">
        <v>26</v>
      </c>
      <c r="E35" s="28" t="str">
        <f>UPPER(IF($D35="","",VLOOKUP($D35,'[1]四男準備名單'!$A$7:$P$70,2)))</f>
        <v>張奕鈞</v>
      </c>
      <c r="F35" s="23"/>
      <c r="G35" s="23" t="str">
        <f>IF($D35="","",VLOOKUP($D35,'[1]四男準備名單'!$A$7:$P$70,4))</f>
        <v>市立龍潭國小</v>
      </c>
      <c r="H35" s="19"/>
      <c r="I35" s="18">
        <v>60</v>
      </c>
      <c r="J35" s="31"/>
      <c r="K35" s="26" t="s">
        <v>155</v>
      </c>
      <c r="L35" s="34"/>
      <c r="M35" s="9"/>
      <c r="N35" s="37"/>
      <c r="O35" s="9"/>
      <c r="P35" s="10"/>
      <c r="Q35" s="8"/>
    </row>
    <row r="36" spans="1:17" s="7" customFormat="1" ht="19.5" customHeight="1">
      <c r="A36" s="29" t="s">
        <v>48</v>
      </c>
      <c r="B36" s="23"/>
      <c r="C36" s="23"/>
      <c r="D36" s="22"/>
      <c r="E36" s="48" t="s">
        <v>47</v>
      </c>
      <c r="F36" s="47"/>
      <c r="G36" s="47" t="s">
        <v>154</v>
      </c>
      <c r="H36" s="42"/>
      <c r="I36" s="41"/>
      <c r="J36" s="35"/>
      <c r="K36" s="18">
        <v>62</v>
      </c>
      <c r="L36" s="39"/>
      <c r="M36" s="9"/>
      <c r="N36" s="37"/>
      <c r="O36" s="9"/>
      <c r="P36" s="10"/>
      <c r="Q36" s="8"/>
    </row>
    <row r="37" spans="1:17" s="7" customFormat="1" ht="19.5" customHeight="1">
      <c r="A37" s="29" t="s">
        <v>46</v>
      </c>
      <c r="B37" s="23">
        <f>IF($D37="","",VLOOKUP($D37,'[1]四男準備名單'!$A$7:$P$70,15))</f>
        <v>0</v>
      </c>
      <c r="C37" s="23">
        <f>IF($D37="","",VLOOKUP($D37,'[1]四男準備名單'!$A$7:$P$70,16))</f>
        <v>0</v>
      </c>
      <c r="D37" s="22">
        <v>64</v>
      </c>
      <c r="E37" s="48" t="s">
        <v>45</v>
      </c>
      <c r="F37" s="46"/>
      <c r="G37" s="23" t="str">
        <f>IF($D37="","",VLOOKUP($D37,'[1]四男準備名單'!$A$7:$P$70,4))</f>
        <v>縣立仁愛國小</v>
      </c>
      <c r="H37" s="27"/>
      <c r="I37" s="26" t="s">
        <v>155</v>
      </c>
      <c r="J37" s="38"/>
      <c r="K37" s="49"/>
      <c r="L37" s="37"/>
      <c r="M37" s="9"/>
      <c r="N37" s="37"/>
      <c r="O37" s="9"/>
      <c r="P37" s="10"/>
      <c r="Q37" s="8"/>
    </row>
    <row r="38" spans="1:17" s="7" customFormat="1" ht="19.5" customHeight="1">
      <c r="A38" s="29" t="s">
        <v>44</v>
      </c>
      <c r="B38" s="23">
        <f>IF($D38="","",VLOOKUP($D38,'[1]四男準備名單'!$A$7:$P$70,15))</f>
        <v>70</v>
      </c>
      <c r="C38" s="23">
        <f>IF($D38="","",VLOOKUP($D38,'[1]四男準備名單'!$A$7:$P$70,16))</f>
        <v>0</v>
      </c>
      <c r="D38" s="22">
        <v>20</v>
      </c>
      <c r="E38" s="28" t="str">
        <f>UPPER(IF($D38="","",VLOOKUP($D38,'[1]四男準備名單'!$A$7:$P$70,2)))</f>
        <v>侯醇謙</v>
      </c>
      <c r="F38" s="23"/>
      <c r="G38" s="23" t="str">
        <f>IF($D38="","",VLOOKUP($D38,'[1]四男準備名單'!$A$7:$P$70,4))</f>
        <v>市立小港國小</v>
      </c>
      <c r="H38" s="19"/>
      <c r="I38" s="18">
        <v>62</v>
      </c>
      <c r="J38" s="10"/>
      <c r="K38" s="36" t="s">
        <v>4</v>
      </c>
      <c r="L38" s="35"/>
      <c r="M38" s="26">
        <v>64</v>
      </c>
      <c r="N38" s="25"/>
      <c r="O38" s="9"/>
      <c r="P38" s="10"/>
      <c r="Q38" s="8"/>
    </row>
    <row r="39" spans="1:17" s="7" customFormat="1" ht="19.5" customHeight="1">
      <c r="A39" s="29" t="s">
        <v>43</v>
      </c>
      <c r="B39" s="23">
        <f>IF($D39="","",VLOOKUP($D39,'[1]四男準備名單'!$A$7:$P$70,15))</f>
        <v>0</v>
      </c>
      <c r="C39" s="23">
        <f>IF($D39="","",VLOOKUP($D39,'[1]四男準備名單'!$A$7:$P$70,16))</f>
        <v>0</v>
      </c>
      <c r="D39" s="22">
        <v>57</v>
      </c>
      <c r="E39" s="28" t="str">
        <f>UPPER(IF($D39="","",VLOOKUP($D39,'[1]四男準備名單'!$A$7:$P$70,2)))</f>
        <v>李詠翔</v>
      </c>
      <c r="F39" s="23"/>
      <c r="G39" s="23" t="str">
        <f>IF($D39="","",VLOOKUP($D39,'[1]四男準備名單'!$A$7:$P$70,4))</f>
        <v>市立鳥松國小</v>
      </c>
      <c r="H39" s="27"/>
      <c r="I39" s="26" t="s">
        <v>157</v>
      </c>
      <c r="J39" s="34"/>
      <c r="K39" s="33"/>
      <c r="L39" s="32"/>
      <c r="M39" s="18" t="s">
        <v>158</v>
      </c>
      <c r="N39" s="9"/>
      <c r="O39" s="9"/>
      <c r="P39" s="9"/>
      <c r="Q39" s="8"/>
    </row>
    <row r="40" spans="1:17" s="7" customFormat="1" ht="19.5" customHeight="1">
      <c r="A40" s="29" t="s">
        <v>42</v>
      </c>
      <c r="B40" s="23">
        <f>IF($D40="","",VLOOKUP($D40,'[1]四男準備名單'!$A$7:$P$70,15))</f>
        <v>67</v>
      </c>
      <c r="C40" s="23">
        <f>IF($D40="","",VLOOKUP($D40,'[1]四男準備名單'!$A$7:$P$70,16))</f>
        <v>0</v>
      </c>
      <c r="D40" s="22">
        <v>19</v>
      </c>
      <c r="E40" s="28" t="str">
        <f>UPPER(IF($D40="","",VLOOKUP($D40,'[1]四男準備名單'!$A$7:$P$70,2)))</f>
        <v>盧宇潔</v>
      </c>
      <c r="F40" s="23"/>
      <c r="G40" s="23" t="str">
        <f>IF($D40="","",VLOOKUP($D40,'[1]四男準備名單'!$A$7:$P$70,4))</f>
        <v>市立文德國小</v>
      </c>
      <c r="H40" s="19"/>
      <c r="I40" s="18">
        <v>60</v>
      </c>
      <c r="J40" s="31"/>
      <c r="K40" s="26" t="s">
        <v>158</v>
      </c>
      <c r="L40" s="30"/>
      <c r="M40" s="63" t="s">
        <v>41</v>
      </c>
      <c r="N40" s="53"/>
      <c r="O40" s="63" t="s">
        <v>40</v>
      </c>
      <c r="P40" s="53"/>
      <c r="Q40" s="8"/>
    </row>
    <row r="41" spans="1:17" s="7" customFormat="1" ht="19.5" customHeight="1">
      <c r="A41" s="29" t="s">
        <v>39</v>
      </c>
      <c r="B41" s="23">
        <f>IF($D41="","",VLOOKUP($D41,'[1]四男準備名單'!$A$7:$P$70,15))</f>
        <v>0</v>
      </c>
      <c r="C41" s="23">
        <f>IF($D41="","",VLOOKUP($D41,'[1]四男準備名單'!$A$7:$P$70,16))</f>
        <v>0</v>
      </c>
      <c r="D41" s="22">
        <v>35</v>
      </c>
      <c r="E41" s="28" t="str">
        <f>UPPER(IF($D41="","",VLOOKUP($D41,'[1]四男準備名單'!$A$7:$P$70,2)))</f>
        <v>林貫翔</v>
      </c>
      <c r="F41" s="23"/>
      <c r="G41" s="23" t="str">
        <f>IF($D41="","",VLOOKUP($D41,'[1]四男準備名單'!$A$7:$P$70,4))</f>
        <v>市立陽明國小</v>
      </c>
      <c r="H41" s="27"/>
      <c r="I41" s="26" t="s">
        <v>158</v>
      </c>
      <c r="J41" s="25"/>
      <c r="K41" s="18">
        <v>60</v>
      </c>
      <c r="L41" s="10"/>
      <c r="M41" s="55" t="s">
        <v>156</v>
      </c>
      <c r="N41" s="57"/>
      <c r="O41" s="62"/>
      <c r="P41" s="53"/>
      <c r="Q41" s="8"/>
    </row>
    <row r="42" spans="1:17" s="7" customFormat="1" ht="19.5" customHeight="1">
      <c r="A42" s="24" t="s">
        <v>38</v>
      </c>
      <c r="B42" s="23">
        <f>IF($D42="","",VLOOKUP($D42,'[1]四男準備名單'!$A$7:$P$70,15))</f>
        <v>29</v>
      </c>
      <c r="C42" s="23" t="str">
        <f>IF($D42="","",VLOOKUP($D42,'[1]四男準備名單'!$A$7:$P$70,16))</f>
        <v>S7</v>
      </c>
      <c r="D42" s="22">
        <v>7</v>
      </c>
      <c r="E42" s="21" t="str">
        <f>UPPER(IF($D42="","",VLOOKUP($D42,'[1]四男準備名單'!$A$7:$P$70,2)))</f>
        <v>周順德</v>
      </c>
      <c r="F42" s="20"/>
      <c r="G42" s="20" t="str">
        <f>IF($D42="","",VLOOKUP($D42,'[1]四男準備名單'!$A$7:$P$70,4))</f>
        <v>市立中山國小</v>
      </c>
      <c r="H42" s="19"/>
      <c r="I42" s="18">
        <v>61</v>
      </c>
      <c r="J42" s="9"/>
      <c r="K42" s="10"/>
      <c r="L42" s="61"/>
      <c r="M42" s="60" t="s">
        <v>4</v>
      </c>
      <c r="N42" s="59"/>
      <c r="O42" s="58" t="s">
        <v>156</v>
      </c>
      <c r="P42" s="57"/>
      <c r="Q42" s="8"/>
    </row>
    <row r="43" spans="1:17" s="7" customFormat="1" ht="19.5" customHeight="1">
      <c r="A43" s="24" t="s">
        <v>37</v>
      </c>
      <c r="B43" s="23">
        <f>IF($D43="","",VLOOKUP($D43,'[1]四男準備名單'!$A$7:$P$70,15))</f>
        <v>30</v>
      </c>
      <c r="C43" s="23" t="str">
        <f>IF($D43="","",VLOOKUP($D43,'[1]四男準備名單'!$A$7:$P$70,16))</f>
        <v>S8</v>
      </c>
      <c r="D43" s="22">
        <v>8</v>
      </c>
      <c r="E43" s="21" t="str">
        <f>UPPER(IF($D43="","",VLOOKUP($D43,'[1]四男準備名單'!$A$7:$P$70,2)))</f>
        <v>索南喬柏</v>
      </c>
      <c r="F43" s="20"/>
      <c r="G43" s="20" t="str">
        <f>IF($D43="","",VLOOKUP($D43,'[1]四男準備名單'!$A$7:$P$70,4))</f>
        <v>市立中山國小</v>
      </c>
      <c r="H43" s="27"/>
      <c r="I43" s="26" t="s">
        <v>159</v>
      </c>
      <c r="J43" s="34"/>
      <c r="K43" s="9"/>
      <c r="L43" s="56"/>
      <c r="M43" s="55">
        <f>UPPER(IF(OR(N61="a",N61="as"),O51,IF(OR(N61="b",N61="bs"),O68,)))</f>
      </c>
      <c r="N43" s="54"/>
      <c r="O43" s="53" t="s">
        <v>304</v>
      </c>
      <c r="P43" s="53"/>
      <c r="Q43" s="8"/>
    </row>
    <row r="44" spans="1:17" s="7" customFormat="1" ht="19.5" customHeight="1">
      <c r="A44" s="29" t="s">
        <v>36</v>
      </c>
      <c r="B44" s="23">
        <f>IF($D44="","",VLOOKUP($D44,'[1]四男準備名單'!$A$7:$P$70,15))</f>
        <v>86</v>
      </c>
      <c r="C44" s="23">
        <f>IF($D44="","",VLOOKUP($D44,'[1]四男準備名單'!$A$7:$P$70,16))</f>
        <v>0</v>
      </c>
      <c r="D44" s="22">
        <v>24</v>
      </c>
      <c r="E44" s="28" t="str">
        <f>UPPER(IF($D44="","",VLOOKUP($D44,'[1]四男準備名單'!$A$7:$P$70,2)))</f>
        <v>謝恩佑</v>
      </c>
      <c r="F44" s="23"/>
      <c r="G44" s="23" t="str">
        <f>IF($D44="","",VLOOKUP($D44,'[1]四男準備名單'!$A$7:$P$70,4))</f>
        <v>市立中山國小</v>
      </c>
      <c r="H44" s="19"/>
      <c r="I44" s="18">
        <v>64</v>
      </c>
      <c r="J44" s="31"/>
      <c r="K44" s="26" t="s">
        <v>159</v>
      </c>
      <c r="L44" s="34"/>
      <c r="M44" s="53" t="s">
        <v>168</v>
      </c>
      <c r="N44" s="53"/>
      <c r="O44" s="53"/>
      <c r="P44" s="53"/>
      <c r="Q44" s="8"/>
    </row>
    <row r="45" spans="1:17" s="7" customFormat="1" ht="19.5" customHeight="1">
      <c r="A45" s="29" t="s">
        <v>35</v>
      </c>
      <c r="B45" s="23">
        <f>IF($D45="","",VLOOKUP($D45,'[1]四男準備名單'!$A$7:$P$70,15))</f>
        <v>0</v>
      </c>
      <c r="C45" s="23">
        <f>IF($D45="","",VLOOKUP($D45,'[1]四男準備名單'!$A$7:$P$70,16))</f>
        <v>0</v>
      </c>
      <c r="D45" s="22">
        <v>33</v>
      </c>
      <c r="E45" s="28" t="str">
        <f>UPPER(IF($D45="","",VLOOKUP($D45,'[1]四男準備名單'!$A$7:$P$70,2)))</f>
        <v>黃恩澤</v>
      </c>
      <c r="F45" s="23"/>
      <c r="G45" s="23" t="str">
        <f>IF($D45="","",VLOOKUP($D45,'[1]四男準備名單'!$A$7:$P$70,4))</f>
        <v>市立陽明國小</v>
      </c>
      <c r="H45" s="27"/>
      <c r="I45" s="26" t="s">
        <v>160</v>
      </c>
      <c r="J45" s="38"/>
      <c r="K45" s="18">
        <v>60</v>
      </c>
      <c r="L45" s="37"/>
      <c r="M45" s="53"/>
      <c r="N45" s="53"/>
      <c r="O45" s="53"/>
      <c r="P45" s="53"/>
      <c r="Q45" s="8"/>
    </row>
    <row r="46" spans="1:17" s="7" customFormat="1" ht="19.5" customHeight="1">
      <c r="A46" s="29" t="s">
        <v>34</v>
      </c>
      <c r="B46" s="23">
        <f>IF($D46="","",VLOOKUP($D46,'[1]四男準備名單'!$A$7:$P$70,15))</f>
        <v>0</v>
      </c>
      <c r="C46" s="23">
        <f>IF($D46="","",VLOOKUP($D46,'[1]四男準備名單'!$A$7:$P$70,16))</f>
        <v>0</v>
      </c>
      <c r="D46" s="22">
        <v>52</v>
      </c>
      <c r="E46" s="28" t="str">
        <f>UPPER(IF($D46="","",VLOOKUP($D46,'[1]四男準備名單'!$A$7:$P$70,2)))</f>
        <v>陳昱霖</v>
      </c>
      <c r="F46" s="23"/>
      <c r="G46" s="23" t="str">
        <f>IF($D46="","",VLOOKUP($D46,'[1]四男準備名單'!$A$7:$P$70,4))</f>
        <v>縣立溪北國小</v>
      </c>
      <c r="H46" s="19"/>
      <c r="I46" s="18">
        <v>61</v>
      </c>
      <c r="J46" s="10"/>
      <c r="K46" s="36" t="s">
        <v>4</v>
      </c>
      <c r="L46" s="35"/>
      <c r="M46" s="26" t="s">
        <v>159</v>
      </c>
      <c r="N46" s="34"/>
      <c r="O46" s="9"/>
      <c r="P46" s="9"/>
      <c r="Q46" s="8"/>
    </row>
    <row r="47" spans="1:17" s="7" customFormat="1" ht="19.5" customHeight="1">
      <c r="A47" s="29" t="s">
        <v>33</v>
      </c>
      <c r="B47" s="23"/>
      <c r="C47" s="23"/>
      <c r="D47" s="22"/>
      <c r="E47" s="48" t="s">
        <v>32</v>
      </c>
      <c r="F47" s="52"/>
      <c r="G47" s="28" t="s">
        <v>161</v>
      </c>
      <c r="H47" s="50"/>
      <c r="I47" s="41"/>
      <c r="J47" s="10"/>
      <c r="K47" s="36"/>
      <c r="L47" s="35"/>
      <c r="M47" s="18">
        <v>61</v>
      </c>
      <c r="N47" s="39"/>
      <c r="O47" s="9"/>
      <c r="P47" s="9"/>
      <c r="Q47" s="8"/>
    </row>
    <row r="48" spans="1:17" s="7" customFormat="1" ht="19.5" customHeight="1">
      <c r="A48" s="29" t="s">
        <v>31</v>
      </c>
      <c r="B48" s="23">
        <f>IF($D48="","",VLOOKUP($D48,'[1]四男準備名單'!$A$7:$P$70,15))</f>
        <v>86</v>
      </c>
      <c r="C48" s="23">
        <f>IF($D48="","",VLOOKUP($D48,'[1]四男準備名單'!$A$7:$P$70,16))</f>
        <v>0</v>
      </c>
      <c r="D48" s="22">
        <v>23</v>
      </c>
      <c r="E48" s="28" t="str">
        <f>UPPER(IF($D48="","",VLOOKUP($D48,'[1]四男準備名單'!$A$7:$P$70,2)))</f>
        <v>沈德翰</v>
      </c>
      <c r="F48" s="23"/>
      <c r="G48" s="23" t="str">
        <f>IF($D48="","",VLOOKUP($D48,'[1]四男準備名單'!$A$7:$P$70,4))</f>
        <v>縣立大同國小</v>
      </c>
      <c r="H48" s="27"/>
      <c r="I48" s="26" t="s">
        <v>162</v>
      </c>
      <c r="J48" s="34"/>
      <c r="K48" s="33"/>
      <c r="L48" s="32"/>
      <c r="M48" s="49"/>
      <c r="N48" s="37"/>
      <c r="O48" s="9"/>
      <c r="P48" s="9"/>
      <c r="Q48" s="8"/>
    </row>
    <row r="49" spans="1:17" s="7" customFormat="1" ht="19.5" customHeight="1">
      <c r="A49" s="29" t="s">
        <v>30</v>
      </c>
      <c r="B49" s="23">
        <f>IF($D49="","",VLOOKUP($D49,'[1]四男準備名單'!$A$7:$P$70,15))</f>
        <v>60</v>
      </c>
      <c r="C49" s="23">
        <f>IF($D49="","",VLOOKUP($D49,'[1]四男準備名單'!$A$7:$P$70,16))</f>
        <v>0</v>
      </c>
      <c r="D49" s="22">
        <v>18</v>
      </c>
      <c r="E49" s="28" t="str">
        <f>UPPER(IF($D49="","",VLOOKUP($D49,'[1]四男準備名單'!$A$7:$P$70,2)))</f>
        <v>唐郡</v>
      </c>
      <c r="F49" s="23"/>
      <c r="G49" s="23" t="str">
        <f>IF($D49="","",VLOOKUP($D49,'[1]四男準備名單'!$A$7:$P$70,4))</f>
        <v>市立前峰國小</v>
      </c>
      <c r="H49" s="19"/>
      <c r="I49" s="18">
        <v>62</v>
      </c>
      <c r="J49" s="31"/>
      <c r="K49" s="26" t="s">
        <v>162</v>
      </c>
      <c r="L49" s="30"/>
      <c r="M49" s="9"/>
      <c r="N49" s="37"/>
      <c r="O49" s="9"/>
      <c r="P49" s="9"/>
      <c r="Q49" s="8"/>
    </row>
    <row r="50" spans="1:17" s="7" customFormat="1" ht="19.5" customHeight="1">
      <c r="A50" s="29" t="s">
        <v>29</v>
      </c>
      <c r="B50" s="23">
        <f>IF($D50="","",VLOOKUP($D50,'[1]四男準備名單'!$A$7:$P$70,15))</f>
        <v>0</v>
      </c>
      <c r="C50" s="23">
        <f>IF($D50="","",VLOOKUP($D50,'[1]四男準備名單'!$A$7:$P$70,16))</f>
        <v>0</v>
      </c>
      <c r="D50" s="22">
        <v>51</v>
      </c>
      <c r="E50" s="28" t="str">
        <f>UPPER(IF($D50="","",VLOOKUP($D50,'[1]四男準備名單'!$A$7:$P$70,2)))</f>
        <v>劉凱岳</v>
      </c>
      <c r="F50" s="23"/>
      <c r="G50" s="23" t="str">
        <f>IF($D50="","",VLOOKUP($D50,'[1]四男準備名單'!$A$7:$P$70,4))</f>
        <v>市立東興國小</v>
      </c>
      <c r="H50" s="27"/>
      <c r="I50" s="26" t="s">
        <v>163</v>
      </c>
      <c r="J50" s="25"/>
      <c r="K50" s="18">
        <v>64</v>
      </c>
      <c r="L50" s="10"/>
      <c r="M50" s="9"/>
      <c r="N50" s="37"/>
      <c r="O50" s="9"/>
      <c r="P50" s="9"/>
      <c r="Q50" s="8"/>
    </row>
    <row r="51" spans="1:17" s="7" customFormat="1" ht="19.5" customHeight="1">
      <c r="A51" s="24" t="s">
        <v>28</v>
      </c>
      <c r="B51" s="23">
        <f>IF($D51="","",VLOOKUP($D51,'[1]四男準備名單'!$A$7:$P$70,15))</f>
        <v>43</v>
      </c>
      <c r="C51" s="23" t="str">
        <f>IF($D51="","",VLOOKUP($D51,'[1]四男準備名單'!$A$7:$P$70,16))</f>
        <v>S12</v>
      </c>
      <c r="D51" s="22">
        <v>12</v>
      </c>
      <c r="E51" s="21" t="str">
        <f>UPPER(IF($D51="","",VLOOKUP($D51,'[1]四男準備名單'!$A$7:$P$70,2)))</f>
        <v>余承恩</v>
      </c>
      <c r="F51" s="20"/>
      <c r="G51" s="20" t="str">
        <f>IF($D51="","",VLOOKUP($D51,'[1]四男準備名單'!$A$7:$P$70,4))</f>
        <v>市立黎明國小</v>
      </c>
      <c r="H51" s="19"/>
      <c r="I51" s="18">
        <v>60</v>
      </c>
      <c r="J51" s="9"/>
      <c r="K51" s="10"/>
      <c r="L51" s="11"/>
      <c r="M51" s="36" t="s">
        <v>4</v>
      </c>
      <c r="N51" s="35"/>
      <c r="O51" s="26" t="s">
        <v>168</v>
      </c>
      <c r="P51" s="34"/>
      <c r="Q51" s="8"/>
    </row>
    <row r="52" spans="1:17" s="7" customFormat="1" ht="19.5" customHeight="1">
      <c r="A52" s="24" t="s">
        <v>27</v>
      </c>
      <c r="B52" s="23">
        <f>IF($D52="","",VLOOKUP($D52,'[1]四男準備名單'!$A$7:$P$70,15))</f>
        <v>53</v>
      </c>
      <c r="C52" s="23" t="str">
        <f>IF($D52="","",VLOOKUP($D52,'[1]四男準備名單'!$A$7:$P$70,16))</f>
        <v>S14</v>
      </c>
      <c r="D52" s="22">
        <v>14</v>
      </c>
      <c r="E52" s="21" t="str">
        <f>UPPER(IF($D52="","",VLOOKUP($D52,'[1]四男準備名單'!$A$7:$P$70,2)))</f>
        <v>侯傑恩</v>
      </c>
      <c r="F52" s="20"/>
      <c r="G52" s="20" t="str">
        <f>IF($D52="","",VLOOKUP($D52,'[1]四男準備名單'!$A$7:$P$70,4))</f>
        <v>縣立朴子國小</v>
      </c>
      <c r="H52" s="27"/>
      <c r="I52" s="26" t="s">
        <v>164</v>
      </c>
      <c r="J52" s="34"/>
      <c r="K52" s="9"/>
      <c r="L52" s="9"/>
      <c r="M52" s="9"/>
      <c r="N52" s="37"/>
      <c r="O52" s="18">
        <v>60</v>
      </c>
      <c r="P52" s="39"/>
      <c r="Q52" s="8"/>
    </row>
    <row r="53" spans="1:17" s="7" customFormat="1" ht="19.5" customHeight="1">
      <c r="A53" s="29" t="s">
        <v>26</v>
      </c>
      <c r="B53" s="23">
        <f>IF($D53="","",VLOOKUP($D53,'[1]四男準備名單'!$A$7:$P$70,15))</f>
        <v>97</v>
      </c>
      <c r="C53" s="23">
        <f>IF($D53="","",VLOOKUP($D53,'[1]四男準備名單'!$A$7:$P$70,16))</f>
        <v>0</v>
      </c>
      <c r="D53" s="22">
        <v>27</v>
      </c>
      <c r="E53" s="28" t="str">
        <f>UPPER(IF($D53="","",VLOOKUP($D53,'[1]四男準備名單'!$A$7:$P$70,2)))</f>
        <v>吳易恆</v>
      </c>
      <c r="F53" s="23"/>
      <c r="G53" s="23" t="str">
        <f>IF($D53="","",VLOOKUP($D53,'[1]四男準備名單'!$A$7:$P$70,4))</f>
        <v>縣立花壇國小</v>
      </c>
      <c r="H53" s="19"/>
      <c r="I53" s="18">
        <v>62</v>
      </c>
      <c r="J53" s="31"/>
      <c r="K53" s="26" t="s">
        <v>164</v>
      </c>
      <c r="L53" s="34"/>
      <c r="M53" s="9"/>
      <c r="N53" s="37"/>
      <c r="O53" s="9"/>
      <c r="P53" s="37"/>
      <c r="Q53" s="8"/>
    </row>
    <row r="54" spans="1:17" s="7" customFormat="1" ht="19.5" customHeight="1">
      <c r="A54" s="29" t="s">
        <v>25</v>
      </c>
      <c r="B54" s="23">
        <f>IF($D54="","",VLOOKUP($D54,'[1]四男準備名單'!$A$7:$P$70,15))</f>
        <v>0</v>
      </c>
      <c r="C54" s="23">
        <f>IF($D54="","",VLOOKUP($D54,'[1]四男準備名單'!$A$7:$P$70,16))</f>
        <v>0</v>
      </c>
      <c r="D54" s="22">
        <v>56</v>
      </c>
      <c r="E54" s="28" t="str">
        <f>UPPER(IF($D54="","",VLOOKUP($D54,'[1]四男準備名單'!$A$7:$P$70,2)))</f>
        <v>楊家龢</v>
      </c>
      <c r="F54" s="23"/>
      <c r="G54" s="23" t="str">
        <f>IF($D54="","",VLOOKUP($D54,'[1]四男準備名單'!$A$7:$P$70,4))</f>
        <v>市立鳥松國小</v>
      </c>
      <c r="H54" s="27"/>
      <c r="I54" s="26" t="s">
        <v>165</v>
      </c>
      <c r="J54" s="38"/>
      <c r="K54" s="18">
        <v>60</v>
      </c>
      <c r="L54" s="37"/>
      <c r="M54" s="9"/>
      <c r="N54" s="37"/>
      <c r="O54" s="9"/>
      <c r="P54" s="37"/>
      <c r="Q54" s="8"/>
    </row>
    <row r="55" spans="1:17" s="7" customFormat="1" ht="19.5" customHeight="1">
      <c r="A55" s="29" t="s">
        <v>24</v>
      </c>
      <c r="B55" s="23">
        <f>IF($D55="","",VLOOKUP($D55,'[1]四男準備名單'!$A$7:$P$70,15))</f>
        <v>0</v>
      </c>
      <c r="C55" s="23">
        <f>IF($D55="","",VLOOKUP($D55,'[1]四男準備名單'!$A$7:$P$70,16))</f>
        <v>0</v>
      </c>
      <c r="D55" s="22">
        <v>36</v>
      </c>
      <c r="E55" s="28" t="str">
        <f>UPPER(IF($D55="","",VLOOKUP($D55,'[1]四男準備名單'!$A$7:$P$70,2)))</f>
        <v>林彥宇</v>
      </c>
      <c r="F55" s="23"/>
      <c r="G55" s="23" t="str">
        <f>IF($D55="","",VLOOKUP($D55,'[1]四男準備名單'!$A$7:$P$70,4))</f>
        <v>市立陽明國小</v>
      </c>
      <c r="H55" s="19"/>
      <c r="I55" s="18">
        <v>62</v>
      </c>
      <c r="J55" s="10"/>
      <c r="K55" s="36" t="s">
        <v>4</v>
      </c>
      <c r="L55" s="35"/>
      <c r="M55" s="26">
        <v>63</v>
      </c>
      <c r="N55" s="25"/>
      <c r="O55" s="9"/>
      <c r="P55" s="37"/>
      <c r="Q55" s="8"/>
    </row>
    <row r="56" spans="1:17" s="7" customFormat="1" ht="19.5" customHeight="1">
      <c r="A56" s="29" t="s">
        <v>23</v>
      </c>
      <c r="B56" s="23"/>
      <c r="C56" s="23"/>
      <c r="D56" s="22"/>
      <c r="E56" s="48" t="s">
        <v>22</v>
      </c>
      <c r="F56" s="47"/>
      <c r="G56" s="28" t="s">
        <v>167</v>
      </c>
      <c r="H56" s="42"/>
      <c r="I56" s="41"/>
      <c r="J56" s="10"/>
      <c r="K56" s="36"/>
      <c r="L56" s="35"/>
      <c r="M56" s="18" t="s">
        <v>168</v>
      </c>
      <c r="N56" s="10"/>
      <c r="O56" s="9"/>
      <c r="P56" s="37"/>
      <c r="Q56" s="8"/>
    </row>
    <row r="57" spans="1:17" s="7" customFormat="1" ht="19.5" customHeight="1">
      <c r="A57" s="29" t="s">
        <v>21</v>
      </c>
      <c r="B57" s="23">
        <f>IF($D57="","",VLOOKUP($D57,'[1]四男準備名單'!$A$7:$P$70,15))</f>
        <v>0</v>
      </c>
      <c r="C57" s="23">
        <f>IF($D57="","",VLOOKUP($D57,'[1]四男準備名單'!$A$7:$P$70,16))</f>
        <v>0</v>
      </c>
      <c r="D57" s="22">
        <v>34</v>
      </c>
      <c r="E57" s="28" t="str">
        <f>UPPER(IF($D57="","",VLOOKUP($D57,'[1]四男準備名單'!$A$7:$P$70,2)))</f>
        <v>陳昊</v>
      </c>
      <c r="F57" s="46"/>
      <c r="G57" s="23" t="str">
        <f>IF($D57="","",VLOOKUP($D57,'[1]四男準備名單'!$A$7:$P$70,4))</f>
        <v>市立陽明國小</v>
      </c>
      <c r="H57" s="27"/>
      <c r="I57" s="26" t="s">
        <v>166</v>
      </c>
      <c r="J57" s="34"/>
      <c r="K57" s="33"/>
      <c r="L57" s="32"/>
      <c r="M57" s="49"/>
      <c r="N57" s="9"/>
      <c r="O57" s="9"/>
      <c r="P57" s="37"/>
      <c r="Q57" s="8"/>
    </row>
    <row r="58" spans="1:17" s="7" customFormat="1" ht="19.5" customHeight="1">
      <c r="A58" s="29" t="s">
        <v>20</v>
      </c>
      <c r="B58" s="23">
        <f>IF($D58="","",VLOOKUP($D58,'[1]四男準備名單'!$A$7:$P$70,15))</f>
        <v>0</v>
      </c>
      <c r="C58" s="23">
        <f>IF($D58="","",VLOOKUP($D58,'[1]四男準備名單'!$A$7:$P$70,16))</f>
        <v>0</v>
      </c>
      <c r="D58" s="22">
        <v>29</v>
      </c>
      <c r="E58" s="28" t="str">
        <f>UPPER(IF($D58="","",VLOOKUP($D58,'[1]四男準備名單'!$A$7:$P$70,2)))</f>
        <v>趙英浩</v>
      </c>
      <c r="F58" s="23"/>
      <c r="G58" s="23" t="str">
        <f>IF($D58="","",VLOOKUP($D58,'[1]四男準備名單'!$A$7:$P$70,4))</f>
        <v>市立陽明國小</v>
      </c>
      <c r="H58" s="19"/>
      <c r="I58" s="18">
        <v>60</v>
      </c>
      <c r="J58" s="31"/>
      <c r="K58" s="26" t="s">
        <v>168</v>
      </c>
      <c r="L58" s="30"/>
      <c r="M58" s="9"/>
      <c r="N58" s="9"/>
      <c r="O58" s="9"/>
      <c r="P58" s="37"/>
      <c r="Q58" s="8"/>
    </row>
    <row r="59" spans="1:17" s="7" customFormat="1" ht="19.5" customHeight="1">
      <c r="A59" s="29" t="s">
        <v>19</v>
      </c>
      <c r="B59" s="23">
        <f>IF($D59="","",VLOOKUP($D59,'[1]四男準備名單'!$A$7:$P$70,15))</f>
        <v>60</v>
      </c>
      <c r="C59" s="23">
        <f>IF($D59="","",VLOOKUP($D59,'[1]四男準備名單'!$A$7:$P$70,16))</f>
        <v>0</v>
      </c>
      <c r="D59" s="22">
        <v>17</v>
      </c>
      <c r="E59" s="28" t="str">
        <f>UPPER(IF($D59="","",VLOOKUP($D59,'[1]四男準備名單'!$A$7:$P$70,2)))</f>
        <v>李翊誠</v>
      </c>
      <c r="F59" s="23"/>
      <c r="G59" s="23" t="str">
        <f>IF($D59="","",VLOOKUP($D59,'[1]四男準備名單'!$A$7:$P$70,4))</f>
        <v>縣立花壇國小</v>
      </c>
      <c r="H59" s="27"/>
      <c r="I59" s="26" t="s">
        <v>168</v>
      </c>
      <c r="J59" s="25"/>
      <c r="K59" s="18">
        <v>62</v>
      </c>
      <c r="L59" s="10"/>
      <c r="M59" s="9"/>
      <c r="N59" s="9"/>
      <c r="O59" s="9"/>
      <c r="P59" s="37"/>
      <c r="Q59" s="8"/>
    </row>
    <row r="60" spans="1:17" s="7" customFormat="1" ht="19.5" customHeight="1">
      <c r="A60" s="24" t="s">
        <v>18</v>
      </c>
      <c r="B60" s="23">
        <f>IF($D60="","",VLOOKUP($D60,'[1]四男準備名單'!$A$7:$P$70,15))</f>
        <v>16</v>
      </c>
      <c r="C60" s="23" t="str">
        <f>IF($D60="","",VLOOKUP($D60,'[1]四男準備名單'!$A$7:$P$70,16))</f>
        <v>S4</v>
      </c>
      <c r="D60" s="22">
        <v>4</v>
      </c>
      <c r="E60" s="21" t="str">
        <f>UPPER(IF($D60="","",VLOOKUP($D60,'[1]四男準備名單'!$A$7:$P$70,2)))</f>
        <v>湯燊</v>
      </c>
      <c r="F60" s="20"/>
      <c r="G60" s="20" t="str">
        <f>IF($D60="","",VLOOKUP($D60,'[1]四男準備名單'!$A$7:$P$70,4))</f>
        <v>縣立光華國小</v>
      </c>
      <c r="H60" s="19"/>
      <c r="I60" s="18">
        <v>61</v>
      </c>
      <c r="J60" s="9"/>
      <c r="K60" s="10"/>
      <c r="L60" s="11"/>
      <c r="M60" s="45" t="s">
        <v>17</v>
      </c>
      <c r="N60" s="44"/>
      <c r="O60" s="26" t="s">
        <v>168</v>
      </c>
      <c r="P60" s="43"/>
      <c r="Q60" s="8"/>
    </row>
    <row r="61" spans="1:17" s="7" customFormat="1" ht="19.5" customHeight="1">
      <c r="A61" s="24" t="s">
        <v>16</v>
      </c>
      <c r="B61" s="23">
        <f>IF($D61="","",VLOOKUP($D61,'[1]四男準備名單'!$A$7:$P$70,15))</f>
        <v>23</v>
      </c>
      <c r="C61" s="23" t="str">
        <f>IF($D61="","",VLOOKUP($D61,'[1]四男準備名單'!$A$7:$P$70,16))</f>
        <v>S6</v>
      </c>
      <c r="D61" s="22">
        <v>6</v>
      </c>
      <c r="E61" s="21" t="str">
        <f>UPPER(IF($D61="","",VLOOKUP($D61,'[1]四男準備名單'!$A$7:$P$70,2)))</f>
        <v>曹浩瑋</v>
      </c>
      <c r="F61" s="20"/>
      <c r="G61" s="20" t="str">
        <f>IF($D61="","",VLOOKUP($D61,'[1]四男準備名單'!$A$7:$P$70,4))</f>
        <v>縣立花壇國小</v>
      </c>
      <c r="H61" s="27"/>
      <c r="I61" s="26" t="s">
        <v>169</v>
      </c>
      <c r="J61" s="34"/>
      <c r="K61" s="9"/>
      <c r="L61" s="9"/>
      <c r="M61" s="36" t="s">
        <v>4</v>
      </c>
      <c r="N61" s="42"/>
      <c r="O61" s="178" t="s">
        <v>266</v>
      </c>
      <c r="P61" s="40"/>
      <c r="Q61" s="8"/>
    </row>
    <row r="62" spans="1:17" s="7" customFormat="1" ht="19.5" customHeight="1">
      <c r="A62" s="29" t="s">
        <v>15</v>
      </c>
      <c r="B62" s="23">
        <f>IF($D62="","",VLOOKUP($D62,'[1]四男準備名單'!$A$7:$P$70,15))</f>
        <v>0</v>
      </c>
      <c r="C62" s="23">
        <f>IF($D62="","",VLOOKUP($D62,'[1]四男準備名單'!$A$7:$P$70,16))</f>
        <v>0</v>
      </c>
      <c r="D62" s="22">
        <v>32</v>
      </c>
      <c r="E62" s="28" t="str">
        <f>UPPER(IF($D62="","",VLOOKUP($D62,'[1]四男準備名單'!$A$7:$P$70,2)))</f>
        <v>余冠憲</v>
      </c>
      <c r="F62" s="23"/>
      <c r="G62" s="23" t="str">
        <f>IF($D62="","",VLOOKUP($D62,'[1]四男準備名單'!$A$7:$P$70,4))</f>
        <v>市立陽明國小</v>
      </c>
      <c r="H62" s="19"/>
      <c r="I62" s="18">
        <v>60</v>
      </c>
      <c r="J62" s="31"/>
      <c r="K62" s="26" t="s">
        <v>169</v>
      </c>
      <c r="L62" s="34"/>
      <c r="M62" s="9"/>
      <c r="N62" s="9"/>
      <c r="O62" s="9"/>
      <c r="P62" s="37"/>
      <c r="Q62" s="8"/>
    </row>
    <row r="63" spans="1:17" s="7" customFormat="1" ht="19.5" customHeight="1">
      <c r="A63" s="29" t="s">
        <v>14</v>
      </c>
      <c r="B63" s="23">
        <f>IF($D63="","",VLOOKUP($D63,'[1]四男準備名單'!$A$7:$P$70,15))</f>
        <v>0</v>
      </c>
      <c r="C63" s="23">
        <f>IF($D63="","",VLOOKUP($D63,'[1]四男準備名單'!$A$7:$P$70,16))</f>
        <v>0</v>
      </c>
      <c r="D63" s="22">
        <v>60</v>
      </c>
      <c r="E63" s="28" t="str">
        <f>UPPER(IF($D63="","",VLOOKUP($D63,'[1]四男準備名單'!$A$7:$P$70,2)))</f>
        <v>陳子建</v>
      </c>
      <c r="F63" s="23"/>
      <c r="G63" s="23" t="str">
        <f>IF($D63="","",VLOOKUP($D63,'[1]四男準備名單'!$A$7:$P$70,4))</f>
        <v>市立鳥松國小</v>
      </c>
      <c r="H63" s="27"/>
      <c r="I63" s="26" t="s">
        <v>170</v>
      </c>
      <c r="J63" s="38"/>
      <c r="K63" s="18">
        <v>60</v>
      </c>
      <c r="L63" s="37"/>
      <c r="M63" s="9"/>
      <c r="N63" s="9"/>
      <c r="O63" s="9"/>
      <c r="P63" s="37"/>
      <c r="Q63" s="8"/>
    </row>
    <row r="64" spans="1:17" s="7" customFormat="1" ht="19.5" customHeight="1">
      <c r="A64" s="29" t="s">
        <v>13</v>
      </c>
      <c r="B64" s="23">
        <f>IF($D64="","",VLOOKUP($D64,'[1]四男準備名單'!$A$7:$P$70,15))</f>
        <v>0</v>
      </c>
      <c r="C64" s="23">
        <f>IF($D64="","",VLOOKUP($D64,'[1]四男準備名單'!$A$7:$P$70,16))</f>
        <v>0</v>
      </c>
      <c r="D64" s="22">
        <v>49</v>
      </c>
      <c r="E64" s="28" t="str">
        <f>UPPER(IF($D64="","",VLOOKUP($D64,'[1]四男準備名單'!$A$7:$P$70,2)))</f>
        <v>邱建銘</v>
      </c>
      <c r="F64" s="23"/>
      <c r="G64" s="23" t="str">
        <f>IF($D64="","",VLOOKUP($D64,'[1]四男準備名單'!$A$7:$P$70,4))</f>
        <v>縣立僑光國小</v>
      </c>
      <c r="H64" s="19"/>
      <c r="I64" s="18">
        <v>60</v>
      </c>
      <c r="J64" s="10"/>
      <c r="K64" s="36" t="s">
        <v>4</v>
      </c>
      <c r="L64" s="35"/>
      <c r="M64" s="26" t="s">
        <v>169</v>
      </c>
      <c r="N64" s="34"/>
      <c r="O64" s="9"/>
      <c r="P64" s="37"/>
      <c r="Q64" s="8"/>
    </row>
    <row r="65" spans="1:17" s="7" customFormat="1" ht="19.5" customHeight="1">
      <c r="A65" s="29" t="s">
        <v>12</v>
      </c>
      <c r="B65" s="23">
        <f>IF($D65="","",VLOOKUP($D65,'[1]四男準備名單'!$A$7:$P$70,15))</f>
        <v>0</v>
      </c>
      <c r="C65" s="23">
        <f>IF($D65="","",VLOOKUP($D65,'[1]四男準備名單'!$A$7:$P$70,16))</f>
        <v>0</v>
      </c>
      <c r="D65" s="22">
        <v>61</v>
      </c>
      <c r="E65" s="28" t="str">
        <f>UPPER(IF($D65="","",VLOOKUP($D65,'[1]四男準備名單'!$A$7:$P$70,2)))</f>
        <v>陳宥任</v>
      </c>
      <c r="F65" s="23"/>
      <c r="G65" s="23" t="str">
        <f>IF($D65="","",VLOOKUP($D65,'[1]四男準備名單'!$A$7:$P$70,4))</f>
        <v>市立鳥松國小</v>
      </c>
      <c r="H65" s="27"/>
      <c r="I65" s="26" t="s">
        <v>171</v>
      </c>
      <c r="J65" s="34"/>
      <c r="K65" s="33"/>
      <c r="L65" s="32"/>
      <c r="M65" s="18">
        <v>62</v>
      </c>
      <c r="N65" s="39"/>
      <c r="O65" s="9"/>
      <c r="P65" s="37"/>
      <c r="Q65" s="8"/>
    </row>
    <row r="66" spans="1:17" s="7" customFormat="1" ht="19.5" customHeight="1">
      <c r="A66" s="29" t="s">
        <v>11</v>
      </c>
      <c r="B66" s="23">
        <f>IF($D66="","",VLOOKUP($D66,'[1]四男準備名單'!$A$7:$P$70,15))</f>
        <v>0</v>
      </c>
      <c r="C66" s="23">
        <f>IF($D66="","",VLOOKUP($D66,'[1]四男準備名單'!$A$7:$P$70,16))</f>
        <v>0</v>
      </c>
      <c r="D66" s="22">
        <v>45</v>
      </c>
      <c r="E66" s="28" t="str">
        <f>UPPER(IF($D66="","",VLOOKUP($D66,'[1]四男準備名單'!$A$7:$P$70,2)))</f>
        <v>方靖緯</v>
      </c>
      <c r="F66" s="23"/>
      <c r="G66" s="23" t="str">
        <f>IF($D66="","",VLOOKUP($D66,'[1]四男準備名單'!$A$7:$P$70,4))</f>
        <v>市立新民國小</v>
      </c>
      <c r="H66" s="19"/>
      <c r="I66" s="18">
        <v>62</v>
      </c>
      <c r="J66" s="31"/>
      <c r="K66" s="26" t="s">
        <v>172</v>
      </c>
      <c r="L66" s="30"/>
      <c r="M66" s="9"/>
      <c r="N66" s="37"/>
      <c r="O66" s="9"/>
      <c r="P66" s="37"/>
      <c r="Q66" s="8"/>
    </row>
    <row r="67" spans="1:17" s="7" customFormat="1" ht="19.5" customHeight="1">
      <c r="A67" s="29" t="s">
        <v>10</v>
      </c>
      <c r="B67" s="23">
        <f>IF($D67="","",VLOOKUP($D67,'[1]四男準備名單'!$A$7:$P$70,15))</f>
        <v>0</v>
      </c>
      <c r="C67" s="23">
        <f>IF($D67="","",VLOOKUP($D67,'[1]四男準備名單'!$A$7:$P$70,16))</f>
        <v>0</v>
      </c>
      <c r="D67" s="22">
        <v>42</v>
      </c>
      <c r="E67" s="28" t="str">
        <f>UPPER(IF($D67="","",VLOOKUP($D67,'[1]四男準備名單'!$A$7:$P$70,2)))</f>
        <v>何冠穎</v>
      </c>
      <c r="F67" s="23"/>
      <c r="G67" s="23" t="str">
        <f>IF($D67="","",VLOOKUP($D67,'[1]四男準備名單'!$A$7:$P$70,4))</f>
        <v>縣立潮昇國小</v>
      </c>
      <c r="H67" s="27"/>
      <c r="I67" s="26" t="s">
        <v>172</v>
      </c>
      <c r="J67" s="25"/>
      <c r="K67" s="18">
        <v>62</v>
      </c>
      <c r="L67" s="10"/>
      <c r="M67" s="9"/>
      <c r="N67" s="37"/>
      <c r="O67" s="9"/>
      <c r="P67" s="37"/>
      <c r="Q67" s="8"/>
    </row>
    <row r="68" spans="1:17" s="7" customFormat="1" ht="19.5" customHeight="1">
      <c r="A68" s="24" t="s">
        <v>9</v>
      </c>
      <c r="B68" s="23">
        <f>IF($D68="","",VLOOKUP($D68,'[1]四男準備名單'!$A$7:$P$70,15))</f>
        <v>35</v>
      </c>
      <c r="C68" s="23" t="str">
        <f>IF($D68="","",VLOOKUP($D68,'[1]四男準備名單'!$A$7:$P$70,16))</f>
        <v>S11</v>
      </c>
      <c r="D68" s="22">
        <v>11</v>
      </c>
      <c r="E68" s="21" t="str">
        <f>UPPER(IF($D68="","",VLOOKUP($D68,'[1]四男準備名單'!$A$7:$P$70,2)))</f>
        <v>楊凱恩</v>
      </c>
      <c r="F68" s="20"/>
      <c r="G68" s="20" t="str">
        <f>IF($D68="","",VLOOKUP($D68,'[1]四男準備名單'!$A$7:$P$70,4))</f>
        <v>市立中山國小</v>
      </c>
      <c r="H68" s="19"/>
      <c r="I68" s="18">
        <v>61</v>
      </c>
      <c r="J68" s="9"/>
      <c r="K68" s="10"/>
      <c r="L68" s="11"/>
      <c r="M68" s="36" t="s">
        <v>4</v>
      </c>
      <c r="N68" s="35"/>
      <c r="O68" s="26">
        <v>61</v>
      </c>
      <c r="P68" s="25"/>
      <c r="Q68" s="8"/>
    </row>
    <row r="69" spans="1:17" s="7" customFormat="1" ht="19.5" customHeight="1">
      <c r="A69" s="24" t="s">
        <v>8</v>
      </c>
      <c r="B69" s="23">
        <f>IF($D69="","",VLOOKUP($D69,'[1]四男準備名單'!$A$7:$P$70,15))</f>
        <v>58</v>
      </c>
      <c r="C69" s="23" t="str">
        <f>IF($D69="","",VLOOKUP($D69,'[1]四男準備名單'!$A$7:$P$70,16))</f>
        <v>S15</v>
      </c>
      <c r="D69" s="22">
        <v>15</v>
      </c>
      <c r="E69" s="21" t="str">
        <f>UPPER(IF($D69="","",VLOOKUP($D69,'[1]四男準備名單'!$A$7:$P$70,2)))</f>
        <v>蔡丞翔</v>
      </c>
      <c r="F69" s="20"/>
      <c r="G69" s="20" t="str">
        <f>IF($D69="","",VLOOKUP($D69,'[1]四男準備名單'!$A$7:$P$70,4))</f>
        <v>市立中山國小</v>
      </c>
      <c r="H69" s="27"/>
      <c r="I69" s="26" t="s">
        <v>173</v>
      </c>
      <c r="J69" s="34"/>
      <c r="K69" s="9"/>
      <c r="L69" s="9"/>
      <c r="M69" s="9"/>
      <c r="N69" s="37"/>
      <c r="O69" s="177" t="s">
        <v>199</v>
      </c>
      <c r="P69" s="10"/>
      <c r="Q69" s="8"/>
    </row>
    <row r="70" spans="1:17" s="7" customFormat="1" ht="19.5" customHeight="1">
      <c r="A70" s="29" t="s">
        <v>7</v>
      </c>
      <c r="B70" s="23">
        <f>IF($D70="","",VLOOKUP($D70,'[1]四男準備名單'!$A$7:$P$70,15))</f>
        <v>0</v>
      </c>
      <c r="C70" s="23">
        <f>IF($D70="","",VLOOKUP($D70,'[1]四男準備名單'!$A$7:$P$70,16))</f>
        <v>0</v>
      </c>
      <c r="D70" s="22">
        <v>47</v>
      </c>
      <c r="E70" s="28" t="str">
        <f>UPPER(IF($D70="","",VLOOKUP($D70,'[1]四男準備名單'!$A$7:$P$70,2)))</f>
        <v>陳冠守</v>
      </c>
      <c r="F70" s="23"/>
      <c r="G70" s="23" t="str">
        <f>IF($D70="","",VLOOKUP($D70,'[1]四男準備名單'!$A$7:$P$70,4))</f>
        <v>市立西勢國小</v>
      </c>
      <c r="H70" s="19"/>
      <c r="I70" s="18">
        <v>63</v>
      </c>
      <c r="J70" s="31"/>
      <c r="K70" s="26" t="s">
        <v>173</v>
      </c>
      <c r="L70" s="34"/>
      <c r="M70" s="9"/>
      <c r="N70" s="37"/>
      <c r="O70" s="9"/>
      <c r="P70" s="10"/>
      <c r="Q70" s="8"/>
    </row>
    <row r="71" spans="1:17" s="7" customFormat="1" ht="19.5" customHeight="1">
      <c r="A71" s="29" t="s">
        <v>6</v>
      </c>
      <c r="B71" s="23">
        <f>IF($D71="","",VLOOKUP($D71,'[1]四男準備名單'!$A$7:$P$70,15))</f>
        <v>0</v>
      </c>
      <c r="C71" s="23">
        <f>IF($D71="","",VLOOKUP($D71,'[1]四男準備名單'!$A$7:$P$70,16))</f>
        <v>0</v>
      </c>
      <c r="D71" s="22">
        <v>48</v>
      </c>
      <c r="E71" s="28" t="str">
        <f>UPPER(IF($D71="","",VLOOKUP($D71,'[1]四男準備名單'!$A$7:$P$70,2)))</f>
        <v>劉凱銘</v>
      </c>
      <c r="F71" s="23"/>
      <c r="G71" s="23" t="str">
        <f>IF($D71="","",VLOOKUP($D71,'[1]四男準備名單'!$A$7:$P$70,4))</f>
        <v>縣立僑光國小</v>
      </c>
      <c r="H71" s="27"/>
      <c r="I71" s="26" t="s">
        <v>174</v>
      </c>
      <c r="J71" s="38"/>
      <c r="K71" s="18">
        <v>62</v>
      </c>
      <c r="L71" s="37"/>
      <c r="M71" s="9"/>
      <c r="N71" s="37"/>
      <c r="O71" s="9"/>
      <c r="P71" s="10"/>
      <c r="Q71" s="8"/>
    </row>
    <row r="72" spans="1:17" s="7" customFormat="1" ht="19.5" customHeight="1">
      <c r="A72" s="29" t="s">
        <v>5</v>
      </c>
      <c r="B72" s="23">
        <f>IF($D72="","",VLOOKUP($D72,'[1]四男準備名單'!$A$7:$P$70,15))</f>
        <v>0</v>
      </c>
      <c r="C72" s="23">
        <f>IF($D72="","",VLOOKUP($D72,'[1]四男準備名單'!$A$7:$P$70,16))</f>
        <v>0</v>
      </c>
      <c r="D72" s="22">
        <v>59</v>
      </c>
      <c r="E72" s="28" t="str">
        <f>UPPER(IF($D72="","",VLOOKUP($D72,'[1]四男準備名單'!$A$7:$P$70,2)))</f>
        <v>吳晉岱</v>
      </c>
      <c r="F72" s="23"/>
      <c r="G72" s="23" t="str">
        <f>IF($D72="","",VLOOKUP($D72,'[1]四男準備名單'!$A$7:$P$70,4))</f>
        <v>市立鳥松國小</v>
      </c>
      <c r="H72" s="19"/>
      <c r="I72" s="171" t="s">
        <v>178</v>
      </c>
      <c r="J72" s="10"/>
      <c r="K72" s="36" t="s">
        <v>4</v>
      </c>
      <c r="L72" s="35"/>
      <c r="M72" s="26">
        <v>61</v>
      </c>
      <c r="N72" s="25"/>
      <c r="O72" s="9"/>
      <c r="P72" s="10"/>
      <c r="Q72" s="8"/>
    </row>
    <row r="73" spans="1:17" s="7" customFormat="1" ht="19.5" customHeight="1">
      <c r="A73" s="29" t="s">
        <v>3</v>
      </c>
      <c r="B73" s="23">
        <f>IF($D73="","",VLOOKUP($D73,'[1]四男準備名單'!$A$7:$P$70,15))</f>
        <v>0</v>
      </c>
      <c r="C73" s="23">
        <f>IF($D73="","",VLOOKUP($D73,'[1]四男準備名單'!$A$7:$P$70,16))</f>
        <v>0</v>
      </c>
      <c r="D73" s="22">
        <v>30</v>
      </c>
      <c r="E73" s="28" t="str">
        <f>UPPER(IF($D73="","",VLOOKUP($D73,'[1]四男準備名單'!$A$7:$P$70,2)))</f>
        <v>陳泓翰</v>
      </c>
      <c r="F73" s="23"/>
      <c r="G73" s="23" t="str">
        <f>IF($D73="","",VLOOKUP($D73,'[1]四男準備名單'!$A$7:$P$70,4))</f>
        <v>市立陽明國小</v>
      </c>
      <c r="H73" s="27"/>
      <c r="I73" s="26" t="str">
        <f>UPPER(IF(OR(H74="a",H74="as"),E73,IF(OR(H74="b",H74="bs"),E74,)))</f>
        <v>陳泓翰</v>
      </c>
      <c r="J73" s="34"/>
      <c r="K73" s="33"/>
      <c r="L73" s="32"/>
      <c r="M73" s="18" t="s">
        <v>179</v>
      </c>
      <c r="N73" s="9"/>
      <c r="O73" s="9"/>
      <c r="P73" s="9"/>
      <c r="Q73" s="8"/>
    </row>
    <row r="74" spans="1:17" s="7" customFormat="1" ht="19.5" customHeight="1">
      <c r="A74" s="29" t="s">
        <v>2</v>
      </c>
      <c r="B74" s="23">
        <f>IF($D74="","",VLOOKUP($D74,'[1]四男準備名單'!$A$7:$P$70,15))</f>
        <v>0</v>
      </c>
      <c r="C74" s="23">
        <f>IF($D74="","",VLOOKUP($D74,'[1]四男準備名單'!$A$7:$P$70,16))</f>
        <v>0</v>
      </c>
      <c r="D74" s="22">
        <v>50</v>
      </c>
      <c r="E74" s="28" t="str">
        <f>UPPER(IF($D74="","",VLOOKUP($D74,'[1]四男準備名單'!$A$7:$P$70,2)))</f>
        <v>蕭凱勳</v>
      </c>
      <c r="F74" s="23"/>
      <c r="G74" s="23" t="str">
        <f>IF($D74="","",VLOOKUP($D74,'[1]四男準備名單'!$A$7:$P$70,4))</f>
        <v>縣立僑光國小</v>
      </c>
      <c r="H74" s="19" t="s">
        <v>177</v>
      </c>
      <c r="I74" s="18">
        <v>60</v>
      </c>
      <c r="J74" s="31" t="s">
        <v>180</v>
      </c>
      <c r="K74" s="26" t="s">
        <v>179</v>
      </c>
      <c r="L74" s="30"/>
      <c r="M74" s="9"/>
      <c r="N74" s="9"/>
      <c r="O74" s="9"/>
      <c r="P74" s="9"/>
      <c r="Q74" s="8"/>
    </row>
    <row r="75" spans="1:17" s="7" customFormat="1" ht="19.5" customHeight="1">
      <c r="A75" s="29" t="s">
        <v>1</v>
      </c>
      <c r="B75" s="23">
        <f>IF($D75="","",VLOOKUP($D75,'[1]四男準備名單'!$A$7:$P$70,15))</f>
        <v>0</v>
      </c>
      <c r="C75" s="23">
        <f>IF($D75="","",VLOOKUP($D75,'[1]四男準備名單'!$A$7:$P$70,16))</f>
        <v>0</v>
      </c>
      <c r="D75" s="22">
        <v>28</v>
      </c>
      <c r="E75" s="28" t="str">
        <f>UPPER(IF($D75="","",VLOOKUP($D75,'[1]四男準備名單'!$A$7:$P$70,2)))</f>
        <v>鄭謙文</v>
      </c>
      <c r="F75" s="23"/>
      <c r="G75" s="23" t="str">
        <f>IF($D75="","",VLOOKUP($D75,'[1]四男準備名單'!$A$7:$P$70,4))</f>
        <v>馬禮遜國小部</v>
      </c>
      <c r="H75" s="27"/>
      <c r="I75" s="26" t="str">
        <f>UPPER(IF(OR(H76="a",H76="as"),E75,IF(OR(H76="b",H76="bs"),E76,)))</f>
        <v>林承進</v>
      </c>
      <c r="J75" s="25"/>
      <c r="K75" s="18">
        <v>60</v>
      </c>
      <c r="L75" s="10"/>
      <c r="M75" s="9"/>
      <c r="N75" s="9"/>
      <c r="O75" s="9"/>
      <c r="P75" s="9"/>
      <c r="Q75" s="8"/>
    </row>
    <row r="76" spans="1:17" s="7" customFormat="1" ht="19.5" customHeight="1">
      <c r="A76" s="24" t="s">
        <v>0</v>
      </c>
      <c r="B76" s="23">
        <f>IF($D76="","",VLOOKUP($D76,'[1]四男準備名單'!$A$7:$P$70,15))</f>
        <v>12</v>
      </c>
      <c r="C76" s="23" t="str">
        <f>IF($D76="","",VLOOKUP($D76,'[1]四男準備名單'!$A$7:$P$70,16))</f>
        <v>S2</v>
      </c>
      <c r="D76" s="22">
        <v>2</v>
      </c>
      <c r="E76" s="21" t="str">
        <f>UPPER(IF($D76="","",VLOOKUP($D76,'[1]四男準備名單'!$A$7:$P$70,2)))</f>
        <v>林承進</v>
      </c>
      <c r="F76" s="20"/>
      <c r="G76" s="20" t="str">
        <f>IF($D76="","",VLOOKUP($D76,'[1]四男準備名單'!$A$7:$P$70,4))</f>
        <v>市立中山國小</v>
      </c>
      <c r="H76" s="19" t="s">
        <v>176</v>
      </c>
      <c r="I76" s="18">
        <v>60</v>
      </c>
      <c r="J76" s="9"/>
      <c r="K76" s="10"/>
      <c r="L76" s="11"/>
      <c r="M76" s="10"/>
      <c r="N76" s="10"/>
      <c r="O76" s="9"/>
      <c r="P76" s="9"/>
      <c r="Q76" s="8"/>
    </row>
    <row r="77" spans="1:17" s="7" customFormat="1" ht="17.25" customHeight="1">
      <c r="A77" s="17"/>
      <c r="B77" s="16"/>
      <c r="C77" s="16"/>
      <c r="D77" s="15"/>
      <c r="E77" s="14"/>
      <c r="F77" s="13"/>
      <c r="G77" s="12"/>
      <c r="H77" s="11"/>
      <c r="I77" s="9"/>
      <c r="J77" s="9"/>
      <c r="K77" s="10"/>
      <c r="L77" s="11"/>
      <c r="M77" s="10"/>
      <c r="N77" s="10"/>
      <c r="O77" s="9"/>
      <c r="P77" s="9"/>
      <c r="Q77" s="8"/>
    </row>
    <row r="78" spans="1:9" ht="14.25">
      <c r="A78" s="4"/>
      <c r="B78" s="4"/>
      <c r="C78" s="4"/>
      <c r="D78" s="4"/>
      <c r="E78" s="6"/>
      <c r="F78" s="4"/>
      <c r="G78" s="4"/>
      <c r="H78" s="5"/>
      <c r="I78" s="4"/>
    </row>
  </sheetData>
  <sheetProtection/>
  <mergeCells count="1">
    <mergeCell ref="A4:C4"/>
  </mergeCells>
  <conditionalFormatting sqref="F7:F76">
    <cfRule type="expression" priority="17" dxfId="1" stopIfTrue="1">
      <formula>AND($D7&lt;9,$C7&gt;0)</formula>
    </cfRule>
  </conditionalFormatting>
  <conditionalFormatting sqref="G7:G10 G12:G28 G48:G55 G57:G76 G30:G46">
    <cfRule type="expression" priority="16" dxfId="1" stopIfTrue="1">
      <formula>AND($D7&lt;17,$C7&gt;0)</formula>
    </cfRule>
  </conditionalFormatting>
  <conditionalFormatting sqref="K64 K46:K47 K28:K29 K10:K11 K55:K56 K38 K19:K20 K72 M15 M33 M51 M68 M61 M25 M42">
    <cfRule type="expression" priority="13" dxfId="11" stopIfTrue="1">
      <formula>AND($M$1="CU",K10="Umpire")</formula>
    </cfRule>
    <cfRule type="expression" priority="14" dxfId="10" stopIfTrue="1">
      <formula>AND($M$1="CU",K10&lt;&gt;"Umpire",L10&lt;&gt;"")</formula>
    </cfRule>
    <cfRule type="expression" priority="15" dxfId="9" stopIfTrue="1">
      <formula>AND($M$1="CU",K10&lt;&gt;"Umpire")</formula>
    </cfRule>
  </conditionalFormatting>
  <conditionalFormatting sqref="K8 K13 K17 K22 K26 K35:K36 K40 K44 K49 K53 K58 K62 K66 K70 K74 M19:M20 M38 M46:M47 M55:M56 M64 M72 O15 O33 O51 O68 O42 M28:M29 M10:M11">
    <cfRule type="expression" priority="11" dxfId="1" stopIfTrue="1">
      <formula>J8="as"</formula>
    </cfRule>
    <cfRule type="expression" priority="12" dxfId="1" stopIfTrue="1">
      <formula>J8="bs"</formula>
    </cfRule>
  </conditionalFormatting>
  <conditionalFormatting sqref="I21 I23 I25 I30 I32 I34 I37 I39 I41 I43 I48 I50 I52 I54 I57 I59 I61 I63 I65 I67 I69 I71 I73 I75 O24 O60 I18 I27">
    <cfRule type="expression" priority="9" dxfId="1" stopIfTrue="1">
      <formula>H19="as"</formula>
    </cfRule>
    <cfRule type="expression" priority="10" dxfId="1" stopIfTrue="1">
      <formula>H19="bs"</formula>
    </cfRule>
  </conditionalFormatting>
  <conditionalFormatting sqref="B7:B76">
    <cfRule type="cellIs" priority="7" dxfId="4" operator="equal" stopIfTrue="1">
      <formula>"QA"</formula>
    </cfRule>
    <cfRule type="cellIs" priority="8" dxfId="4" operator="equal" stopIfTrue="1">
      <formula>"DA"</formula>
    </cfRule>
  </conditionalFormatting>
  <conditionalFormatting sqref="H46:H47 H49 H51 H53 H55:H56 H58 H60 H62 H64 H66 H68 H70 H72 H74 H76 J74 J70 J66 J62 J58 J53 J49 L46:L47 L55:L56 L64 L72 N68 N51 N61 H28:H29 H31 H33 H35:H36 H38 H40 H42 H44 J44 J40 J35:J36 J31 L28:L29 L38 N33 N42 H19:H20 H22 H24 H26 J26 J22 L19:L20 N25 H8 H10:H11 H13 H15 H17 J17 J13 J8 L10:L11 N15">
    <cfRule type="expression" priority="6" dxfId="3" stopIfTrue="1">
      <formula>$M$1="CU"</formula>
    </cfRule>
  </conditionalFormatting>
  <conditionalFormatting sqref="D7:D76">
    <cfRule type="expression" priority="5" dxfId="0" stopIfTrue="1">
      <formula>$D7&lt;17</formula>
    </cfRule>
  </conditionalFormatting>
  <conditionalFormatting sqref="I45">
    <cfRule type="expression" priority="3" dxfId="1" stopIfTrue="1">
      <formula>H46="as"</formula>
    </cfRule>
    <cfRule type="expression" priority="4" dxfId="1" stopIfTrue="1">
      <formula>H46="bs"</formula>
    </cfRule>
  </conditionalFormatting>
  <conditionalFormatting sqref="K31">
    <cfRule type="expression" priority="1" dxfId="1" stopIfTrue="1">
      <formula>J32="as"</formula>
    </cfRule>
    <cfRule type="expression" priority="2" dxfId="1" stopIfTrue="1">
      <formula>J32="bs"</formula>
    </cfRule>
  </conditionalFormatting>
  <dataValidations count="1">
    <dataValidation type="list" allowBlank="1" showInputMessage="1" sqref="M61 M68 M51 K72 K64 K55:K56 K46:K47 M25 K19:K20 M15 K10:K11 K28:K29 K38 M33 M42">
      <formula1>$S$7:$S$17</formula1>
    </dataValidation>
  </dataValidations>
  <printOptions horizontalCentered="1"/>
  <pageMargins left="0" right="0" top="0" bottom="0" header="0" footer="0"/>
  <pageSetup horizontalDpi="360" verticalDpi="36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22">
      <selection activeCell="U43" sqref="U43"/>
    </sheetView>
  </sheetViews>
  <sheetFormatPr defaultColWidth="9.140625" defaultRowHeight="12.75"/>
  <cols>
    <col min="1" max="2" width="3.28125" style="0" customWidth="1"/>
    <col min="3" max="3" width="4.7109375" style="0" customWidth="1"/>
    <col min="4" max="4" width="4.28125" style="0" customWidth="1"/>
    <col min="5" max="5" width="12.7109375" style="117" customWidth="1"/>
    <col min="6" max="6" width="2.140625" style="0" customWidth="1"/>
    <col min="7" max="7" width="13.42187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7109375" style="0" customWidth="1"/>
    <col min="19" max="19" width="9.140625" style="0" hidden="1" customWidth="1"/>
  </cols>
  <sheetData>
    <row r="1" spans="1:16" s="108" customFormat="1" ht="21.75" customHeight="1">
      <c r="A1" s="116">
        <f>'[1]Week SetUp'!$A$6</f>
        <v>0</v>
      </c>
      <c r="B1" s="115"/>
      <c r="C1" s="113"/>
      <c r="D1" s="113"/>
      <c r="E1" s="165"/>
      <c r="F1" s="113"/>
      <c r="G1" s="113"/>
      <c r="H1" s="111"/>
      <c r="I1" s="112" t="s">
        <v>98</v>
      </c>
      <c r="J1" s="111"/>
      <c r="K1" s="103"/>
      <c r="L1" s="111"/>
      <c r="M1" s="111" t="s">
        <v>95</v>
      </c>
      <c r="N1" s="111"/>
      <c r="O1" s="110"/>
      <c r="P1" s="109"/>
    </row>
    <row r="2" spans="1:16" s="100" customFormat="1" ht="15">
      <c r="A2" s="107" t="str">
        <f>'[1]Week SetUp'!$A$8</f>
        <v>第十三屆福興盃大專暨青少年網球錦標賽</v>
      </c>
      <c r="B2" s="106"/>
      <c r="C2" s="102"/>
      <c r="D2" s="102"/>
      <c r="E2" s="164"/>
      <c r="F2" s="102"/>
      <c r="G2" s="102"/>
      <c r="H2" s="101"/>
      <c r="I2" s="104"/>
      <c r="J2" s="101"/>
      <c r="K2" s="103"/>
      <c r="L2" s="101"/>
      <c r="M2" s="102"/>
      <c r="N2" s="101"/>
      <c r="O2" s="102"/>
      <c r="P2" s="101"/>
    </row>
    <row r="3" spans="1:16" s="91" customFormat="1" ht="11.25" customHeight="1">
      <c r="A3" s="98" t="s">
        <v>94</v>
      </c>
      <c r="B3" s="95"/>
      <c r="C3" s="95"/>
      <c r="D3" s="95"/>
      <c r="E3" s="163"/>
      <c r="F3" s="98" t="s">
        <v>93</v>
      </c>
      <c r="G3" s="95"/>
      <c r="H3" s="94"/>
      <c r="I3" s="98" t="s">
        <v>92</v>
      </c>
      <c r="J3" s="96"/>
      <c r="K3" s="95"/>
      <c r="L3" s="96"/>
      <c r="M3" s="95"/>
      <c r="N3" s="94"/>
      <c r="O3" s="93"/>
      <c r="P3" s="92" t="s">
        <v>91</v>
      </c>
    </row>
    <row r="4" spans="1:16" s="85" customFormat="1" ht="22.5" customHeight="1" thickBot="1">
      <c r="A4" s="181" t="s">
        <v>97</v>
      </c>
      <c r="B4" s="181"/>
      <c r="C4" s="181"/>
      <c r="D4" s="87"/>
      <c r="E4" s="162"/>
      <c r="F4" s="87" t="str">
        <f>'[1]Week SetUp'!$C$10</f>
        <v>中山網球場</v>
      </c>
      <c r="G4" s="87"/>
      <c r="H4" s="88"/>
      <c r="I4" s="169" t="s">
        <v>129</v>
      </c>
      <c r="J4" s="88"/>
      <c r="K4" s="161"/>
      <c r="L4" s="88"/>
      <c r="M4" s="87"/>
      <c r="N4" s="88"/>
      <c r="O4" s="87"/>
      <c r="P4" s="86" t="str">
        <f>'[1]Week SetUp'!$E$10</f>
        <v>李朝裕</v>
      </c>
    </row>
    <row r="5" spans="1:16" s="68" customFormat="1" ht="16.5">
      <c r="A5" s="84"/>
      <c r="B5" s="83" t="s">
        <v>90</v>
      </c>
      <c r="C5" s="78" t="s">
        <v>89</v>
      </c>
      <c r="D5" s="78" t="s">
        <v>88</v>
      </c>
      <c r="E5" s="160" t="s">
        <v>87</v>
      </c>
      <c r="F5" s="81"/>
      <c r="G5" s="80" t="s">
        <v>86</v>
      </c>
      <c r="H5" s="79"/>
      <c r="I5" s="78" t="s">
        <v>85</v>
      </c>
      <c r="J5" s="79"/>
      <c r="K5" s="78" t="s">
        <v>83</v>
      </c>
      <c r="L5" s="79"/>
      <c r="M5" s="78" t="s">
        <v>82</v>
      </c>
      <c r="N5" s="79"/>
      <c r="O5" s="78" t="s">
        <v>41</v>
      </c>
      <c r="P5" s="77"/>
    </row>
    <row r="6" spans="1:16" s="68" customFormat="1" ht="3.75" customHeight="1" thickBot="1">
      <c r="A6" s="76"/>
      <c r="B6" s="70"/>
      <c r="C6" s="75"/>
      <c r="D6" s="70"/>
      <c r="E6" s="159"/>
      <c r="F6" s="73"/>
      <c r="G6" s="72"/>
      <c r="H6" s="71"/>
      <c r="I6" s="70"/>
      <c r="J6" s="71"/>
      <c r="K6" s="70"/>
      <c r="L6" s="71"/>
      <c r="M6" s="70"/>
      <c r="N6" s="71"/>
      <c r="O6" s="70"/>
      <c r="P6" s="69"/>
    </row>
    <row r="7" spans="1:19" s="7" customFormat="1" ht="15" customHeight="1">
      <c r="A7" s="24">
        <v>1</v>
      </c>
      <c r="B7" s="23">
        <f>IF($D7="","",VLOOKUP($D7,'[1]四女準備名單'!$A$7:$P$38,15))</f>
        <v>7</v>
      </c>
      <c r="C7" s="23" t="str">
        <f>IF($D7="","",VLOOKUP($D7,'[1]四女準備名單'!$A$7:$P$38,16))</f>
        <v>S1</v>
      </c>
      <c r="D7" s="22">
        <v>1</v>
      </c>
      <c r="E7" s="134" t="str">
        <f>UPPER(IF($D7="","",VLOOKUP($D7,'[1]四女準備名單'!$A$7:$P$38,2)))</f>
        <v>王婕芸</v>
      </c>
      <c r="F7" s="20"/>
      <c r="G7" s="20" t="str">
        <f>IF($D7="","",VLOOKUP($D7,'[1]四女準備名單'!$A$7:$P$38,4))</f>
        <v>市立中山國小</v>
      </c>
      <c r="H7" s="140"/>
      <c r="I7" s="132"/>
      <c r="J7" s="132"/>
      <c r="K7" s="132"/>
      <c r="L7" s="132"/>
      <c r="M7" s="147"/>
      <c r="N7" s="155"/>
      <c r="O7" s="129"/>
      <c r="P7" s="128"/>
      <c r="Q7" s="8"/>
      <c r="S7" s="67" t="e">
        <f>#REF!</f>
        <v>#REF!</v>
      </c>
    </row>
    <row r="8" spans="1:19" s="7" customFormat="1" ht="15" customHeight="1">
      <c r="A8" s="29"/>
      <c r="B8" s="138"/>
      <c r="C8" s="138"/>
      <c r="D8" s="138"/>
      <c r="E8" s="137"/>
      <c r="F8" s="136"/>
      <c r="G8" s="36" t="s">
        <v>4</v>
      </c>
      <c r="H8" s="31"/>
      <c r="I8" s="173" t="s">
        <v>188</v>
      </c>
      <c r="J8" s="26"/>
      <c r="K8" s="132"/>
      <c r="L8" s="132"/>
      <c r="M8" s="147"/>
      <c r="N8" s="155"/>
      <c r="O8" s="129"/>
      <c r="P8" s="128"/>
      <c r="Q8" s="8"/>
      <c r="S8" s="66" t="e">
        <f>#REF!</f>
        <v>#REF!</v>
      </c>
    </row>
    <row r="9" spans="1:19" s="7" customFormat="1" ht="15" customHeight="1">
      <c r="A9" s="29">
        <v>2</v>
      </c>
      <c r="B9" s="23">
        <f>IF($D9="","",VLOOKUP($D9,'[1]四女準備名單'!$A$7:$P$38,15))</f>
        <v>0</v>
      </c>
      <c r="C9" s="23">
        <f>IF($D9="","",VLOOKUP($D9,'[1]四女準備名單'!$A$7:$P$38,16))</f>
        <v>0</v>
      </c>
      <c r="D9" s="22">
        <v>24</v>
      </c>
      <c r="E9" s="141" t="str">
        <f>UPPER(IF($D9="","",VLOOKUP($D9,'[1]四女準備名單'!$A$7:$P$38,2)))</f>
        <v>BYE</v>
      </c>
      <c r="F9" s="23"/>
      <c r="G9" s="23">
        <f>IF($D9="","",VLOOKUP($D9,'[1]四女準備名單'!$A$7:$P$38,4))</f>
        <v>0</v>
      </c>
      <c r="H9" s="145"/>
      <c r="I9" s="18"/>
      <c r="J9" s="144"/>
      <c r="K9" s="132"/>
      <c r="L9" s="132"/>
      <c r="M9" s="147"/>
      <c r="N9" s="155"/>
      <c r="O9" s="129"/>
      <c r="P9" s="128"/>
      <c r="Q9" s="8"/>
      <c r="S9" s="66" t="e">
        <f>#REF!</f>
        <v>#REF!</v>
      </c>
    </row>
    <row r="10" spans="1:19" s="7" customFormat="1" ht="15" customHeight="1">
      <c r="A10" s="29"/>
      <c r="B10" s="138"/>
      <c r="C10" s="138"/>
      <c r="D10" s="143"/>
      <c r="E10" s="137"/>
      <c r="F10" s="136"/>
      <c r="G10" s="132"/>
      <c r="H10" s="142"/>
      <c r="I10" s="36" t="s">
        <v>4</v>
      </c>
      <c r="J10" s="35"/>
      <c r="K10" s="173" t="s">
        <v>188</v>
      </c>
      <c r="L10" s="34"/>
      <c r="M10" s="9"/>
      <c r="N10" s="9"/>
      <c r="O10" s="129"/>
      <c r="P10" s="128"/>
      <c r="Q10" s="8"/>
      <c r="S10" s="66" t="e">
        <f>#REF!</f>
        <v>#REF!</v>
      </c>
    </row>
    <row r="11" spans="1:19" s="7" customFormat="1" ht="15" customHeight="1">
      <c r="A11" s="29">
        <v>3</v>
      </c>
      <c r="B11" s="23">
        <f>IF($D11="","",VLOOKUP($D11,'[1]四女準備名單'!$A$7:$P$38,15))</f>
        <v>0</v>
      </c>
      <c r="C11" s="23">
        <f>IF($D11="","",VLOOKUP($D11,'[1]四女準備名單'!$A$7:$P$38,16))</f>
        <v>0</v>
      </c>
      <c r="D11" s="22">
        <v>24</v>
      </c>
      <c r="E11" s="141" t="str">
        <f>UPPER(IF($D11="","",VLOOKUP($D11,'[1]四女準備名單'!$A$7:$P$38,2)))</f>
        <v>BYE</v>
      </c>
      <c r="F11" s="23"/>
      <c r="G11" s="23">
        <f>IF($D11="","",VLOOKUP($D11,'[1]四女準備名單'!$A$7:$P$38,4))</f>
        <v>0</v>
      </c>
      <c r="H11" s="140"/>
      <c r="I11" s="41"/>
      <c r="J11" s="139"/>
      <c r="K11" s="18" t="s">
        <v>197</v>
      </c>
      <c r="L11" s="39"/>
      <c r="M11" s="9"/>
      <c r="N11" s="9"/>
      <c r="O11" s="129"/>
      <c r="P11" s="128"/>
      <c r="Q11" s="8"/>
      <c r="S11" s="66" t="e">
        <f>#REF!</f>
        <v>#REF!</v>
      </c>
    </row>
    <row r="12" spans="1:19" s="7" customFormat="1" ht="15" customHeight="1">
      <c r="A12" s="29"/>
      <c r="B12" s="138"/>
      <c r="C12" s="138"/>
      <c r="D12" s="143"/>
      <c r="E12" s="137"/>
      <c r="F12" s="136"/>
      <c r="G12" s="36" t="s">
        <v>4</v>
      </c>
      <c r="H12" s="31"/>
      <c r="I12" s="26">
        <f>UPPER(IF(OR(H12="a",H12="as"),E11,IF(OR(H12="b",H12="bs"),E13,)))</f>
      </c>
      <c r="J12" s="135"/>
      <c r="K12" s="41"/>
      <c r="L12" s="37"/>
      <c r="M12" s="9"/>
      <c r="N12" s="9"/>
      <c r="O12" s="129"/>
      <c r="P12" s="128"/>
      <c r="Q12" s="8"/>
      <c r="S12" s="66" t="e">
        <f>#REF!</f>
        <v>#REF!</v>
      </c>
    </row>
    <row r="13" spans="1:19" s="7" customFormat="1" ht="15" customHeight="1">
      <c r="A13" s="29">
        <v>4</v>
      </c>
      <c r="B13" s="23">
        <f>IF($D13="","",VLOOKUP($D13,'[1]四女準備名單'!$A$7:$P$38,15))</f>
        <v>0</v>
      </c>
      <c r="C13" s="23">
        <f>IF($D13="","",VLOOKUP($D13,'[1]四女準備名單'!$A$7:$P$38,16))</f>
        <v>0</v>
      </c>
      <c r="D13" s="22">
        <v>15</v>
      </c>
      <c r="E13" s="141" t="str">
        <f>UPPER(IF($D13="","",VLOOKUP($D13,'[1]四女準備名單'!$A$7:$P$38,2)))</f>
        <v>李承芳</v>
      </c>
      <c r="F13" s="23"/>
      <c r="G13" s="23" t="str">
        <f>IF($D13="","",VLOOKUP($D13,'[1]四女準備名單'!$A$7:$P$38,4))</f>
        <v>市立陽明國小</v>
      </c>
      <c r="H13" s="133"/>
      <c r="I13" s="172" t="s">
        <v>189</v>
      </c>
      <c r="J13" s="132"/>
      <c r="K13" s="41"/>
      <c r="L13" s="37"/>
      <c r="M13" s="9"/>
      <c r="N13" s="9"/>
      <c r="O13" s="129"/>
      <c r="P13" s="128"/>
      <c r="Q13" s="8"/>
      <c r="S13" s="66" t="e">
        <f>#REF!</f>
        <v>#REF!</v>
      </c>
    </row>
    <row r="14" spans="1:19" s="7" customFormat="1" ht="15" customHeight="1">
      <c r="A14" s="29"/>
      <c r="B14" s="138"/>
      <c r="C14" s="138"/>
      <c r="D14" s="143"/>
      <c r="E14" s="137"/>
      <c r="F14" s="136"/>
      <c r="G14" s="149"/>
      <c r="H14" s="142"/>
      <c r="I14" s="132"/>
      <c r="J14" s="132"/>
      <c r="K14" s="36" t="s">
        <v>4</v>
      </c>
      <c r="L14" s="35"/>
      <c r="M14" s="173" t="s">
        <v>188</v>
      </c>
      <c r="N14" s="34"/>
      <c r="O14" s="129"/>
      <c r="P14" s="128"/>
      <c r="Q14" s="8"/>
      <c r="S14" s="66" t="e">
        <f>#REF!</f>
        <v>#REF!</v>
      </c>
    </row>
    <row r="15" spans="1:19" s="7" customFormat="1" ht="15" customHeight="1">
      <c r="A15" s="29">
        <v>5</v>
      </c>
      <c r="B15" s="23">
        <f>IF($D15="","",VLOOKUP($D15,'[1]四女準備名單'!$A$7:$P$38,15))</f>
        <v>0</v>
      </c>
      <c r="C15" s="23">
        <f>IF($D15="","",VLOOKUP($D15,'[1]四女準備名單'!$A$7:$P$38,16))</f>
        <v>0</v>
      </c>
      <c r="D15" s="22">
        <v>10</v>
      </c>
      <c r="E15" s="141" t="str">
        <f>UPPER(IF($D15="","",VLOOKUP($D15,'[1]四女準備名單'!$A$7:$P$38,2)))</f>
        <v>戴珮薰</v>
      </c>
      <c r="F15" s="23"/>
      <c r="G15" s="23" t="str">
        <f>IF($D15="","",VLOOKUP($D15,'[1]四女準備名單'!$A$7:$P$38,4))</f>
        <v>市立陽明國小</v>
      </c>
      <c r="H15" s="146"/>
      <c r="I15" s="132"/>
      <c r="J15" s="132"/>
      <c r="K15" s="132"/>
      <c r="L15" s="37"/>
      <c r="M15" s="18">
        <v>60</v>
      </c>
      <c r="N15" s="40"/>
      <c r="O15" s="147"/>
      <c r="P15" s="155"/>
      <c r="Q15" s="8"/>
      <c r="S15" s="66" t="e">
        <f>#REF!</f>
        <v>#REF!</v>
      </c>
    </row>
    <row r="16" spans="1:19" s="7" customFormat="1" ht="15" customHeight="1" thickBot="1">
      <c r="A16" s="29"/>
      <c r="B16" s="138"/>
      <c r="C16" s="138"/>
      <c r="D16" s="143"/>
      <c r="E16" s="137"/>
      <c r="F16" s="136"/>
      <c r="G16" s="36" t="s">
        <v>4</v>
      </c>
      <c r="H16" s="31"/>
      <c r="I16" s="141" t="s">
        <v>181</v>
      </c>
      <c r="J16" s="26"/>
      <c r="K16" s="132"/>
      <c r="L16" s="37"/>
      <c r="M16" s="131"/>
      <c r="N16" s="40"/>
      <c r="O16" s="147"/>
      <c r="P16" s="155"/>
      <c r="Q16" s="8"/>
      <c r="S16" s="65" t="e">
        <f>#REF!</f>
        <v>#REF!</v>
      </c>
    </row>
    <row r="17" spans="1:17" s="7" customFormat="1" ht="15" customHeight="1">
      <c r="A17" s="29">
        <v>6</v>
      </c>
      <c r="B17" s="23">
        <f>IF($D17="","",VLOOKUP($D17,'[1]四女準備名單'!$A$7:$P$38,15))</f>
        <v>0</v>
      </c>
      <c r="C17" s="23">
        <f>IF($D17="","",VLOOKUP($D17,'[1]四女準備名單'!$A$7:$P$38,16))</f>
        <v>0</v>
      </c>
      <c r="D17" s="22">
        <v>23</v>
      </c>
      <c r="E17" s="141" t="str">
        <f>UPPER(IF($D17="","",VLOOKUP($D17,'[1]四女準備名單'!$A$7:$P$38,2)))</f>
        <v>陳毓函</v>
      </c>
      <c r="F17" s="23"/>
      <c r="G17" s="23" t="str">
        <f>IF($D17="","",VLOOKUP($D17,'[1]四女準備名單'!$A$7:$P$38,4))</f>
        <v>市立民族國小</v>
      </c>
      <c r="H17" s="145"/>
      <c r="I17" s="18">
        <v>63</v>
      </c>
      <c r="J17" s="144"/>
      <c r="K17" s="132"/>
      <c r="L17" s="37"/>
      <c r="M17" s="131"/>
      <c r="N17" s="40"/>
      <c r="O17" s="147"/>
      <c r="P17" s="155"/>
      <c r="Q17" s="8"/>
    </row>
    <row r="18" spans="1:17" s="7" customFormat="1" ht="15" customHeight="1">
      <c r="A18" s="29"/>
      <c r="B18" s="138"/>
      <c r="C18" s="138"/>
      <c r="D18" s="143"/>
      <c r="E18" s="137"/>
      <c r="F18" s="136"/>
      <c r="G18" s="132"/>
      <c r="H18" s="142"/>
      <c r="I18" s="36" t="s">
        <v>4</v>
      </c>
      <c r="J18" s="35"/>
      <c r="K18" s="26">
        <v>61</v>
      </c>
      <c r="L18" s="25"/>
      <c r="M18" s="131"/>
      <c r="N18" s="40"/>
      <c r="O18" s="147"/>
      <c r="P18" s="155"/>
      <c r="Q18" s="8"/>
    </row>
    <row r="19" spans="1:17" s="7" customFormat="1" ht="15" customHeight="1">
      <c r="A19" s="29">
        <v>7</v>
      </c>
      <c r="B19" s="23">
        <f>IF($D19="","",VLOOKUP($D19,'[1]四女準備名單'!$A$7:$P$38,15))</f>
        <v>0</v>
      </c>
      <c r="C19" s="23">
        <f>IF($D19="","",VLOOKUP($D19,'[1]四女準備名單'!$A$7:$P$38,16))</f>
        <v>0</v>
      </c>
      <c r="D19" s="22">
        <v>24</v>
      </c>
      <c r="E19" s="141" t="str">
        <f>UPPER(IF($D19="","",VLOOKUP($D19,'[1]四女準備名單'!$A$7:$P$38,2)))</f>
        <v>BYE</v>
      </c>
      <c r="F19" s="23"/>
      <c r="G19" s="23">
        <f>IF($D19="","",VLOOKUP($D19,'[1]四女準備名單'!$A$7:$P$38,4))</f>
        <v>0</v>
      </c>
      <c r="H19" s="140"/>
      <c r="I19" s="41"/>
      <c r="J19" s="139"/>
      <c r="K19" s="172" t="s">
        <v>190</v>
      </c>
      <c r="L19" s="9"/>
      <c r="M19" s="131"/>
      <c r="N19" s="40"/>
      <c r="O19" s="147"/>
      <c r="P19" s="155"/>
      <c r="Q19" s="8"/>
    </row>
    <row r="20" spans="1:17" s="7" customFormat="1" ht="15" customHeight="1">
      <c r="A20" s="29"/>
      <c r="B20" s="138"/>
      <c r="C20" s="138"/>
      <c r="D20" s="138"/>
      <c r="E20" s="137"/>
      <c r="F20" s="136"/>
      <c r="G20" s="36" t="s">
        <v>4</v>
      </c>
      <c r="H20" s="31"/>
      <c r="I20" s="26">
        <f>UPPER(IF(OR(H20="a",H20="as"),E19,IF(OR(H20="b",H20="bs"),E21,)))</f>
      </c>
      <c r="J20" s="135"/>
      <c r="K20" s="41"/>
      <c r="L20" s="9"/>
      <c r="M20" s="131"/>
      <c r="N20" s="40"/>
      <c r="O20" s="147"/>
      <c r="P20" s="155"/>
      <c r="Q20" s="8"/>
    </row>
    <row r="21" spans="1:17" s="7" customFormat="1" ht="15" customHeight="1">
      <c r="A21" s="24">
        <v>8</v>
      </c>
      <c r="B21" s="23">
        <f>IF($D21="","",VLOOKUP($D21,'[1]四女準備名單'!$A$7:$P$38,15))</f>
        <v>34</v>
      </c>
      <c r="C21" s="23" t="str">
        <f>IF($D21="","",VLOOKUP($D21,'[1]四女準備名單'!$A$7:$P$38,16))</f>
        <v>S8</v>
      </c>
      <c r="D21" s="22">
        <v>8</v>
      </c>
      <c r="E21" s="134" t="str">
        <f>UPPER(IF($D21="","",VLOOKUP($D21,'[1]四女準備名單'!$A$7:$P$38,2)))</f>
        <v>吳婷宇</v>
      </c>
      <c r="F21" s="20"/>
      <c r="G21" s="20" t="str">
        <f>IF($D21="","",VLOOKUP($D21,'[1]四女準備名單'!$A$7:$P$38,4))</f>
        <v>市立新甲國小</v>
      </c>
      <c r="H21" s="133"/>
      <c r="I21" s="172" t="s">
        <v>190</v>
      </c>
      <c r="J21" s="132"/>
      <c r="K21" s="41"/>
      <c r="L21" s="9"/>
      <c r="M21" s="131"/>
      <c r="N21" s="40"/>
      <c r="O21" s="147"/>
      <c r="P21" s="155"/>
      <c r="Q21" s="8"/>
    </row>
    <row r="22" spans="1:17" s="7" customFormat="1" ht="15" customHeight="1">
      <c r="A22" s="29"/>
      <c r="B22" s="138"/>
      <c r="C22" s="138"/>
      <c r="D22" s="138"/>
      <c r="E22" s="153"/>
      <c r="F22" s="152"/>
      <c r="G22" s="149"/>
      <c r="H22" s="142"/>
      <c r="I22" s="132"/>
      <c r="J22" s="132"/>
      <c r="K22" s="41"/>
      <c r="L22" s="10"/>
      <c r="M22" s="36" t="s">
        <v>4</v>
      </c>
      <c r="N22" s="35"/>
      <c r="O22" s="26" t="s">
        <v>188</v>
      </c>
      <c r="P22" s="154"/>
      <c r="Q22" s="8"/>
    </row>
    <row r="23" spans="1:17" s="7" customFormat="1" ht="15" customHeight="1">
      <c r="A23" s="24">
        <v>9</v>
      </c>
      <c r="B23" s="23">
        <f>IF($D23="","",VLOOKUP($D23,'[1]四女準備名單'!$A$7:$P$38,15))</f>
        <v>14</v>
      </c>
      <c r="C23" s="23" t="str">
        <f>IF($D23="","",VLOOKUP($D23,'[1]四女準備名單'!$A$7:$P$38,16))</f>
        <v>S4</v>
      </c>
      <c r="D23" s="22">
        <v>4</v>
      </c>
      <c r="E23" s="134" t="str">
        <f>UPPER(IF($D23="","",VLOOKUP($D23,'[1]四女準備名單'!$A$7:$P$38,2)))</f>
        <v>劉孝慈</v>
      </c>
      <c r="F23" s="20"/>
      <c r="G23" s="20" t="str">
        <f>IF($D23="","",VLOOKUP($D23,'[1]四女準備名單'!$A$7:$P$38,4))</f>
        <v>市立民族國小</v>
      </c>
      <c r="H23" s="140"/>
      <c r="I23" s="132"/>
      <c r="J23" s="132"/>
      <c r="K23" s="132"/>
      <c r="L23" s="9"/>
      <c r="M23" s="147"/>
      <c r="N23" s="40"/>
      <c r="O23" s="18">
        <v>86</v>
      </c>
      <c r="P23" s="40"/>
      <c r="Q23" s="8"/>
    </row>
    <row r="24" spans="1:17" s="7" customFormat="1" ht="15" customHeight="1">
      <c r="A24" s="29"/>
      <c r="B24" s="138"/>
      <c r="C24" s="138"/>
      <c r="D24" s="138"/>
      <c r="E24" s="137"/>
      <c r="F24" s="136"/>
      <c r="G24" s="36" t="s">
        <v>4</v>
      </c>
      <c r="H24" s="31"/>
      <c r="I24" s="173" t="s">
        <v>191</v>
      </c>
      <c r="J24" s="26"/>
      <c r="K24" s="132"/>
      <c r="L24" s="9"/>
      <c r="M24" s="147"/>
      <c r="N24" s="40"/>
      <c r="O24" s="147"/>
      <c r="P24" s="40"/>
      <c r="Q24" s="8"/>
    </row>
    <row r="25" spans="1:17" s="7" customFormat="1" ht="15" customHeight="1">
      <c r="A25" s="29">
        <v>10</v>
      </c>
      <c r="B25" s="23">
        <f>IF($D25="","",VLOOKUP($D25,'[1]四女準備名單'!$A$7:$P$38,15))</f>
        <v>0</v>
      </c>
      <c r="C25" s="23">
        <f>IF($D25="","",VLOOKUP($D25,'[1]四女準備名單'!$A$7:$P$38,16))</f>
        <v>0</v>
      </c>
      <c r="D25" s="22">
        <v>24</v>
      </c>
      <c r="E25" s="141" t="str">
        <f>UPPER(IF($D25="","",VLOOKUP($D25,'[1]四女準備名單'!$A$7:$P$38,2)))</f>
        <v>BYE</v>
      </c>
      <c r="F25" s="23"/>
      <c r="G25" s="23">
        <f>IF($D25="","",VLOOKUP($D25,'[1]四女準備名單'!$A$7:$P$38,4))</f>
        <v>0</v>
      </c>
      <c r="H25" s="145"/>
      <c r="I25" s="18"/>
      <c r="J25" s="144"/>
      <c r="K25" s="132"/>
      <c r="L25" s="9"/>
      <c r="M25" s="147"/>
      <c r="N25" s="40"/>
      <c r="O25" s="147"/>
      <c r="P25" s="40"/>
      <c r="Q25" s="8"/>
    </row>
    <row r="26" spans="1:17" s="7" customFormat="1" ht="15" customHeight="1">
      <c r="A26" s="29"/>
      <c r="B26" s="138"/>
      <c r="C26" s="138"/>
      <c r="D26" s="143"/>
      <c r="E26" s="137"/>
      <c r="F26" s="136"/>
      <c r="G26" s="132"/>
      <c r="H26" s="142"/>
      <c r="I26" s="36" t="s">
        <v>4</v>
      </c>
      <c r="J26" s="35"/>
      <c r="K26" s="173" t="s">
        <v>196</v>
      </c>
      <c r="L26" s="34"/>
      <c r="M26" s="147"/>
      <c r="N26" s="40"/>
      <c r="O26" s="147"/>
      <c r="P26" s="40"/>
      <c r="Q26" s="8"/>
    </row>
    <row r="27" spans="1:17" s="7" customFormat="1" ht="15" customHeight="1">
      <c r="A27" s="29">
        <v>11</v>
      </c>
      <c r="B27" s="23">
        <f>IF($D27="","",VLOOKUP($D27,'[1]四女準備名單'!$A$7:$P$38,15))</f>
        <v>0</v>
      </c>
      <c r="C27" s="23">
        <f>IF($D27="","",VLOOKUP($D27,'[1]四女準備名單'!$A$7:$P$38,16))</f>
        <v>0</v>
      </c>
      <c r="D27" s="22">
        <v>12</v>
      </c>
      <c r="E27" s="141" t="str">
        <f>UPPER(IF($D27="","",VLOOKUP($D27,'[1]四女準備名單'!$A$7:$P$38,2)))</f>
        <v>許皪尹</v>
      </c>
      <c r="F27" s="23"/>
      <c r="G27" s="23" t="str">
        <f>IF($D27="","",VLOOKUP($D27,'[1]四女準備名單'!$A$7:$P$38,4))</f>
        <v>市立陽明國小</v>
      </c>
      <c r="H27" s="140"/>
      <c r="I27" s="41"/>
      <c r="J27" s="139"/>
      <c r="K27" s="18">
        <v>64</v>
      </c>
      <c r="L27" s="39"/>
      <c r="M27" s="147"/>
      <c r="N27" s="40"/>
      <c r="O27" s="147"/>
      <c r="P27" s="40"/>
      <c r="Q27" s="8"/>
    </row>
    <row r="28" spans="1:17" s="7" customFormat="1" ht="15" customHeight="1">
      <c r="A28" s="24"/>
      <c r="B28" s="138"/>
      <c r="C28" s="138"/>
      <c r="D28" s="143"/>
      <c r="E28" s="137"/>
      <c r="F28" s="136"/>
      <c r="G28" s="36" t="s">
        <v>4</v>
      </c>
      <c r="H28" s="31"/>
      <c r="I28" s="26">
        <f>UPPER(IF(OR(H28="a",H28="as"),E27,IF(OR(H28="b",H28="bs"),E29,)))</f>
      </c>
      <c r="J28" s="135"/>
      <c r="K28" s="41"/>
      <c r="L28" s="37"/>
      <c r="M28" s="147"/>
      <c r="N28" s="40"/>
      <c r="O28" s="147"/>
      <c r="P28" s="40"/>
      <c r="Q28" s="8"/>
    </row>
    <row r="29" spans="1:17" s="7" customFormat="1" ht="15" customHeight="1">
      <c r="A29" s="29">
        <v>12</v>
      </c>
      <c r="B29" s="23">
        <f>IF($D29="","",VLOOKUP($D29,'[1]四女準備名單'!$A$7:$P$38,15))</f>
        <v>0</v>
      </c>
      <c r="C29" s="23">
        <f>IF($D29="","",VLOOKUP($D29,'[1]四女準備名單'!$A$7:$P$38,16))</f>
        <v>0</v>
      </c>
      <c r="D29" s="22">
        <v>18</v>
      </c>
      <c r="E29" s="141" t="str">
        <f>UPPER(IF($D29="","",VLOOKUP($D29,'[1]四女準備名單'!$A$7:$P$38,2)))</f>
        <v>李宜蓁</v>
      </c>
      <c r="F29" s="23"/>
      <c r="G29" s="23" t="str">
        <f>IF($D29="","",VLOOKUP($D29,'[1]四女準備名單'!$A$7:$P$38,4))</f>
        <v>市立福林國小</v>
      </c>
      <c r="H29" s="133"/>
      <c r="I29" s="175" t="str">
        <f>UPPER(IF($D29="","",VLOOKUP($D29,'[1]四女準備名單'!$A$7:$P$38,2)))</f>
        <v>李宜蓁</v>
      </c>
      <c r="J29" s="132"/>
      <c r="K29" s="41"/>
      <c r="L29" s="37"/>
      <c r="M29" s="147"/>
      <c r="N29" s="40"/>
      <c r="O29" s="147"/>
      <c r="P29" s="40"/>
      <c r="Q29" s="8"/>
    </row>
    <row r="30" spans="1:17" s="7" customFormat="1" ht="15" customHeight="1">
      <c r="A30" s="29"/>
      <c r="B30" s="138"/>
      <c r="C30" s="138"/>
      <c r="D30" s="143"/>
      <c r="E30" s="137"/>
      <c r="F30" s="136"/>
      <c r="G30" s="149"/>
      <c r="H30" s="142"/>
      <c r="I30" s="41">
        <v>60</v>
      </c>
      <c r="J30" s="132"/>
      <c r="K30" s="36" t="s">
        <v>4</v>
      </c>
      <c r="L30" s="35"/>
      <c r="M30" s="26">
        <v>60</v>
      </c>
      <c r="N30" s="148"/>
      <c r="O30" s="147"/>
      <c r="P30" s="40"/>
      <c r="Q30" s="8"/>
    </row>
    <row r="31" spans="1:17" s="7" customFormat="1" ht="15" customHeight="1">
      <c r="A31" s="29">
        <v>13</v>
      </c>
      <c r="B31" s="23">
        <f>IF($D31="","",VLOOKUP($D31,'[1]四女準備名單'!$A$7:$P$38,15))</f>
        <v>0</v>
      </c>
      <c r="C31" s="23">
        <f>IF($D31="","",VLOOKUP($D31,'[1]四女準備名單'!$A$7:$P$38,16))</f>
        <v>0</v>
      </c>
      <c r="D31" s="22">
        <v>17</v>
      </c>
      <c r="E31" s="141" t="str">
        <f>UPPER(IF($D31="","",VLOOKUP($D31,'[1]四女準備名單'!$A$7:$P$38,2)))</f>
        <v>陳沛均</v>
      </c>
      <c r="F31" s="23"/>
      <c r="G31" s="23" t="str">
        <f>IF($D31="","",VLOOKUP($D31,'[1]四女準備名單'!$A$7:$P$38,4))</f>
        <v>縣立大同國小</v>
      </c>
      <c r="H31" s="146"/>
      <c r="I31" s="132"/>
      <c r="J31" s="132"/>
      <c r="K31" s="132"/>
      <c r="L31" s="37"/>
      <c r="M31" s="172" t="s">
        <v>196</v>
      </c>
      <c r="N31" s="130"/>
      <c r="O31" s="147"/>
      <c r="P31" s="40"/>
      <c r="Q31" s="8"/>
    </row>
    <row r="32" spans="1:17" s="7" customFormat="1" ht="15" customHeight="1">
      <c r="A32" s="29"/>
      <c r="B32" s="138"/>
      <c r="C32" s="138"/>
      <c r="D32" s="143"/>
      <c r="E32" s="137"/>
      <c r="F32" s="136"/>
      <c r="G32" s="36" t="s">
        <v>4</v>
      </c>
      <c r="H32" s="31"/>
      <c r="I32" s="141" t="s">
        <v>182</v>
      </c>
      <c r="J32" s="26"/>
      <c r="K32" s="132"/>
      <c r="L32" s="37"/>
      <c r="M32" s="131"/>
      <c r="N32" s="130"/>
      <c r="O32" s="147"/>
      <c r="P32" s="40"/>
      <c r="Q32" s="8"/>
    </row>
    <row r="33" spans="1:17" s="7" customFormat="1" ht="15" customHeight="1">
      <c r="A33" s="29">
        <v>14</v>
      </c>
      <c r="B33" s="23">
        <f>IF($D33="","",VLOOKUP($D33,'[1]四女準備名單'!$A$7:$P$38,15))</f>
        <v>0</v>
      </c>
      <c r="C33" s="23">
        <f>IF($D33="","",VLOOKUP($D33,'[1]四女準備名單'!$A$7:$P$38,16))</f>
        <v>0</v>
      </c>
      <c r="D33" s="22">
        <v>13</v>
      </c>
      <c r="E33" s="141" t="str">
        <f>UPPER(IF($D33="","",VLOOKUP($D33,'[1]四女準備名單'!$A$7:$P$38,2)))</f>
        <v>林彥妤</v>
      </c>
      <c r="F33" s="23"/>
      <c r="G33" s="23" t="str">
        <f>IF($D33="","",VLOOKUP($D33,'[1]四女準備名單'!$A$7:$P$38,4))</f>
        <v>市立陽明國小</v>
      </c>
      <c r="H33" s="145"/>
      <c r="I33" s="18">
        <v>60</v>
      </c>
      <c r="J33" s="144"/>
      <c r="K33" s="132"/>
      <c r="L33" s="37"/>
      <c r="M33" s="131"/>
      <c r="N33" s="130"/>
      <c r="O33" s="147"/>
      <c r="P33" s="40"/>
      <c r="Q33" s="8"/>
    </row>
    <row r="34" spans="1:17" s="7" customFormat="1" ht="15" customHeight="1">
      <c r="A34" s="29"/>
      <c r="B34" s="138"/>
      <c r="C34" s="138"/>
      <c r="D34" s="143"/>
      <c r="E34" s="137"/>
      <c r="F34" s="136"/>
      <c r="G34" s="132"/>
      <c r="H34" s="142"/>
      <c r="I34" s="36" t="s">
        <v>4</v>
      </c>
      <c r="J34" s="35"/>
      <c r="K34" s="26">
        <v>60</v>
      </c>
      <c r="L34" s="25"/>
      <c r="M34" s="131"/>
      <c r="N34" s="130"/>
      <c r="O34" s="147"/>
      <c r="P34" s="40"/>
      <c r="Q34" s="8"/>
    </row>
    <row r="35" spans="1:17" s="7" customFormat="1" ht="15" customHeight="1">
      <c r="A35" s="29">
        <v>15</v>
      </c>
      <c r="B35" s="23">
        <f>IF($D35="","",VLOOKUP($D35,'[1]四女準備名單'!$A$7:$P$38,15))</f>
        <v>0</v>
      </c>
      <c r="C35" s="23">
        <f>IF($D35="","",VLOOKUP($D35,'[1]四女準備名單'!$A$7:$P$38,16))</f>
        <v>0</v>
      </c>
      <c r="D35" s="22">
        <v>24</v>
      </c>
      <c r="E35" s="141" t="str">
        <f>UPPER(IF($D35="","",VLOOKUP($D35,'[1]四女準備名單'!$A$7:$P$38,2)))</f>
        <v>BYE</v>
      </c>
      <c r="F35" s="23"/>
      <c r="G35" s="23">
        <f>IF($D35="","",VLOOKUP($D35,'[1]四女準備名單'!$A$7:$P$38,4))</f>
        <v>0</v>
      </c>
      <c r="H35" s="140"/>
      <c r="I35" s="41"/>
      <c r="J35" s="139"/>
      <c r="K35" s="172" t="s">
        <v>192</v>
      </c>
      <c r="L35" s="9"/>
      <c r="M35" s="131"/>
      <c r="N35" s="130"/>
      <c r="O35" s="147"/>
      <c r="P35" s="40"/>
      <c r="Q35" s="8"/>
    </row>
    <row r="36" spans="1:17" s="7" customFormat="1" ht="15" customHeight="1">
      <c r="A36" s="29"/>
      <c r="B36" s="138"/>
      <c r="C36" s="138"/>
      <c r="D36" s="138"/>
      <c r="E36" s="137"/>
      <c r="F36" s="136"/>
      <c r="G36" s="36" t="s">
        <v>4</v>
      </c>
      <c r="H36" s="31"/>
      <c r="I36" s="26">
        <f>UPPER(IF(OR(H36="a",H36="as"),E35,IF(OR(H36="b",H36="bs"),E37,)))</f>
      </c>
      <c r="J36" s="135"/>
      <c r="K36" s="41"/>
      <c r="L36" s="9"/>
      <c r="M36" s="131"/>
      <c r="N36" s="130"/>
      <c r="O36" s="147"/>
      <c r="P36" s="40"/>
      <c r="Q36" s="8"/>
    </row>
    <row r="37" spans="1:17" s="7" customFormat="1" ht="15" customHeight="1">
      <c r="A37" s="24">
        <v>16</v>
      </c>
      <c r="B37" s="23">
        <f>IF($D37="","",VLOOKUP($D37,'[1]四女準備名單'!$A$7:$P$38,15))</f>
        <v>21</v>
      </c>
      <c r="C37" s="23" t="str">
        <f>IF($D37="","",VLOOKUP($D37,'[1]四女準備名單'!$A$7:$P$38,16))</f>
        <v>S6</v>
      </c>
      <c r="D37" s="22">
        <v>6</v>
      </c>
      <c r="E37" s="134" t="str">
        <f>UPPER(IF($D37="","",VLOOKUP($D37,'[1]四女準備名單'!$A$7:$P$38,2)))</f>
        <v>陳亭汝</v>
      </c>
      <c r="F37" s="20"/>
      <c r="G37" s="20" t="str">
        <f>IF($D37="","",VLOOKUP($D37,'[1]四女準備名單'!$A$7:$P$38,4))</f>
        <v>市立西勢國小</v>
      </c>
      <c r="H37" s="133"/>
      <c r="I37" s="172" t="s">
        <v>192</v>
      </c>
      <c r="J37" s="132"/>
      <c r="K37" s="41"/>
      <c r="L37" s="9"/>
      <c r="M37" s="130"/>
      <c r="N37" s="130"/>
      <c r="O37" s="147"/>
      <c r="P37" s="40"/>
      <c r="Q37" s="8"/>
    </row>
    <row r="38" spans="1:17" s="7" customFormat="1" ht="15" customHeight="1">
      <c r="A38" s="29"/>
      <c r="B38" s="138"/>
      <c r="C38" s="138"/>
      <c r="D38" s="138"/>
      <c r="E38" s="137"/>
      <c r="F38" s="136"/>
      <c r="G38" s="132"/>
      <c r="H38" s="142"/>
      <c r="I38" s="132"/>
      <c r="J38" s="132"/>
      <c r="K38" s="41"/>
      <c r="L38" s="10"/>
      <c r="M38" s="158" t="s">
        <v>40</v>
      </c>
      <c r="N38" s="44"/>
      <c r="O38" s="26" t="s">
        <v>187</v>
      </c>
      <c r="P38" s="43"/>
      <c r="Q38" s="8"/>
    </row>
    <row r="39" spans="1:17" s="7" customFormat="1" ht="15" customHeight="1">
      <c r="A39" s="24">
        <v>17</v>
      </c>
      <c r="B39" s="23">
        <f>IF($D39="","",VLOOKUP($D39,'[1]四女準備名單'!$A$7:$P$38,15))</f>
        <v>19</v>
      </c>
      <c r="C39" s="23" t="str">
        <f>IF($D39="","",VLOOKUP($D39,'[1]四女準備名單'!$A$7:$P$38,16))</f>
        <v>S5</v>
      </c>
      <c r="D39" s="22">
        <v>5</v>
      </c>
      <c r="E39" s="134" t="str">
        <f>UPPER(IF($D39="","",VLOOKUP($D39,'[1]四女準備名單'!$A$7:$P$38,2)))</f>
        <v>謝昀蓁</v>
      </c>
      <c r="F39" s="20"/>
      <c r="G39" s="20" t="str">
        <f>IF($D39="","",VLOOKUP($D39,'[1]四女準備名單'!$A$7:$P$38,4))</f>
        <v>市立黎明國小</v>
      </c>
      <c r="H39" s="140"/>
      <c r="I39" s="132"/>
      <c r="J39" s="132"/>
      <c r="K39" s="132"/>
      <c r="L39" s="9"/>
      <c r="M39" s="36" t="s">
        <v>4</v>
      </c>
      <c r="N39" s="42"/>
      <c r="O39" s="157">
        <v>84</v>
      </c>
      <c r="P39" s="156"/>
      <c r="Q39" s="8"/>
    </row>
    <row r="40" spans="1:17" s="7" customFormat="1" ht="15" customHeight="1">
      <c r="A40" s="29"/>
      <c r="B40" s="138"/>
      <c r="C40" s="138"/>
      <c r="D40" s="138"/>
      <c r="E40" s="137"/>
      <c r="F40" s="136"/>
      <c r="G40" s="36" t="s">
        <v>4</v>
      </c>
      <c r="H40" s="31"/>
      <c r="I40" s="173" t="s">
        <v>193</v>
      </c>
      <c r="J40" s="26"/>
      <c r="K40" s="132"/>
      <c r="L40" s="9"/>
      <c r="M40" s="147"/>
      <c r="N40" s="155"/>
      <c r="O40" s="147"/>
      <c r="P40" s="40"/>
      <c r="Q40" s="8"/>
    </row>
    <row r="41" spans="1:17" s="7" customFormat="1" ht="15" customHeight="1">
      <c r="A41" s="29">
        <v>18</v>
      </c>
      <c r="B41" s="23">
        <f>IF($D41="","",VLOOKUP($D41,'[1]四女準備名單'!$A$7:$P$38,15))</f>
        <v>0</v>
      </c>
      <c r="C41" s="23">
        <f>IF($D41="","",VLOOKUP($D41,'[1]四女準備名單'!$A$7:$P$38,16))</f>
        <v>0</v>
      </c>
      <c r="D41" s="22">
        <v>24</v>
      </c>
      <c r="E41" s="141" t="str">
        <f>UPPER(IF($D41="","",VLOOKUP($D41,'[1]四女準備名單'!$A$7:$P$38,2)))</f>
        <v>BYE</v>
      </c>
      <c r="F41" s="23"/>
      <c r="G41" s="23">
        <f>IF($D41="","",VLOOKUP($D41,'[1]四女準備名單'!$A$7:$P$38,4))</f>
        <v>0</v>
      </c>
      <c r="H41" s="145"/>
      <c r="I41" s="18"/>
      <c r="J41" s="144"/>
      <c r="K41" s="132"/>
      <c r="L41" s="9"/>
      <c r="M41" s="147"/>
      <c r="N41" s="155"/>
      <c r="O41" s="147"/>
      <c r="P41" s="40"/>
      <c r="Q41" s="8"/>
    </row>
    <row r="42" spans="1:17" s="7" customFormat="1" ht="15" customHeight="1">
      <c r="A42" s="29"/>
      <c r="B42" s="138"/>
      <c r="C42" s="138"/>
      <c r="D42" s="143"/>
      <c r="E42" s="137"/>
      <c r="F42" s="136"/>
      <c r="G42" s="132"/>
      <c r="H42" s="142"/>
      <c r="I42" s="36" t="s">
        <v>4</v>
      </c>
      <c r="J42" s="35"/>
      <c r="K42" s="173" t="s">
        <v>183</v>
      </c>
      <c r="L42" s="34"/>
      <c r="M42" s="147"/>
      <c r="N42" s="155"/>
      <c r="O42" s="147"/>
      <c r="P42" s="40"/>
      <c r="Q42" s="8"/>
    </row>
    <row r="43" spans="1:17" s="7" customFormat="1" ht="15" customHeight="1">
      <c r="A43" s="29">
        <v>19</v>
      </c>
      <c r="B43" s="23">
        <f>IF($D43="","",VLOOKUP($D43,'[1]四女準備名單'!$A$7:$P$38,15))</f>
        <v>0</v>
      </c>
      <c r="C43" s="23">
        <f>IF($D43="","",VLOOKUP($D43,'[1]四女準備名單'!$A$7:$P$38,16))</f>
        <v>0</v>
      </c>
      <c r="D43" s="22">
        <v>11</v>
      </c>
      <c r="E43" s="141" t="str">
        <f>UPPER(IF($D43="","",VLOOKUP($D43,'[1]四女準備名單'!$A$7:$P$38,2)))</f>
        <v>吳亦涵</v>
      </c>
      <c r="F43" s="23"/>
      <c r="G43" s="23" t="str">
        <f>IF($D43="","",VLOOKUP($D43,'[1]四女準備名單'!$A$7:$P$38,4))</f>
        <v>市立陽明國小</v>
      </c>
      <c r="H43" s="140"/>
      <c r="I43" s="41"/>
      <c r="J43" s="139"/>
      <c r="K43" s="18">
        <v>61</v>
      </c>
      <c r="L43" s="39"/>
      <c r="M43" s="147"/>
      <c r="N43" s="155"/>
      <c r="O43" s="147"/>
      <c r="P43" s="40"/>
      <c r="Q43" s="8"/>
    </row>
    <row r="44" spans="1:17" s="7" customFormat="1" ht="15" customHeight="1">
      <c r="A44" s="29"/>
      <c r="B44" s="138"/>
      <c r="C44" s="138"/>
      <c r="D44" s="143"/>
      <c r="E44" s="137"/>
      <c r="F44" s="136"/>
      <c r="G44" s="36" t="s">
        <v>4</v>
      </c>
      <c r="H44" s="31"/>
      <c r="I44" s="26">
        <v>60</v>
      </c>
      <c r="J44" s="135"/>
      <c r="K44" s="41"/>
      <c r="L44" s="37"/>
      <c r="M44" s="147"/>
      <c r="N44" s="155"/>
      <c r="O44" s="147"/>
      <c r="P44" s="40"/>
      <c r="Q44" s="8"/>
    </row>
    <row r="45" spans="1:17" s="7" customFormat="1" ht="15" customHeight="1">
      <c r="A45" s="29"/>
      <c r="B45" s="23">
        <f>IF($D45="","",VLOOKUP($D45,'[1]四女準備名單'!$A$7:$P$38,15))</f>
        <v>0</v>
      </c>
      <c r="C45" s="23">
        <f>IF($D45="","",VLOOKUP($D45,'[1]四女準備名單'!$A$7:$P$38,16))</f>
        <v>0</v>
      </c>
      <c r="D45" s="22">
        <v>14</v>
      </c>
      <c r="E45" s="141" t="str">
        <f>UPPER(IF($D45="","",VLOOKUP($D45,'[1]四女準備名單'!$A$7:$P$38,2)))</f>
        <v>黃僅婷</v>
      </c>
      <c r="F45" s="23"/>
      <c r="G45" s="23" t="str">
        <f>IF($D45="","",VLOOKUP($D45,'[1]四女準備名單'!$A$7:$P$38,4))</f>
        <v>市立陽明國小</v>
      </c>
      <c r="H45" s="133"/>
      <c r="I45" s="172" t="s">
        <v>183</v>
      </c>
      <c r="J45" s="132"/>
      <c r="K45" s="41"/>
      <c r="L45" s="37"/>
      <c r="M45" s="147"/>
      <c r="N45" s="155"/>
      <c r="O45" s="147"/>
      <c r="P45" s="40"/>
      <c r="Q45" s="8"/>
    </row>
    <row r="46" spans="1:17" s="7" customFormat="1" ht="15" customHeight="1">
      <c r="A46" s="29"/>
      <c r="B46" s="138"/>
      <c r="C46" s="138"/>
      <c r="D46" s="143"/>
      <c r="E46" s="137"/>
      <c r="F46" s="136"/>
      <c r="G46" s="149"/>
      <c r="H46" s="142"/>
      <c r="I46" s="132"/>
      <c r="J46" s="132"/>
      <c r="K46" s="36" t="s">
        <v>4</v>
      </c>
      <c r="L46" s="35"/>
      <c r="M46" s="173" t="s">
        <v>187</v>
      </c>
      <c r="N46" s="154"/>
      <c r="O46" s="147"/>
      <c r="P46" s="40"/>
      <c r="Q46" s="8"/>
    </row>
    <row r="47" spans="1:17" s="7" customFormat="1" ht="15" customHeight="1">
      <c r="A47" s="29">
        <v>21</v>
      </c>
      <c r="B47" s="23">
        <f>IF($D47="","",VLOOKUP($D47,'[1]四女準備名單'!$A$7:$P$38,15))</f>
        <v>0</v>
      </c>
      <c r="C47" s="23">
        <f>IF($D47="","",VLOOKUP($D47,'[1]四女準備名單'!$A$7:$P$38,16))</f>
        <v>0</v>
      </c>
      <c r="D47" s="22">
        <v>22</v>
      </c>
      <c r="E47" s="141" t="str">
        <f>UPPER(IF($D47="","",VLOOKUP($D47,'[1]四女準備名單'!$A$7:$P$38,2)))</f>
        <v>賴芃妤</v>
      </c>
      <c r="F47" s="23"/>
      <c r="G47" s="23" t="str">
        <f>IF($D47="","",VLOOKUP($D47,'[1]四女準備名單'!$A$7:$P$38,4))</f>
        <v>縣立花壇國小</v>
      </c>
      <c r="H47" s="146"/>
      <c r="I47" s="132"/>
      <c r="J47" s="132"/>
      <c r="K47" s="132"/>
      <c r="L47" s="37"/>
      <c r="M47" s="18">
        <v>60</v>
      </c>
      <c r="N47" s="40"/>
      <c r="O47" s="147"/>
      <c r="P47" s="40"/>
      <c r="Q47" s="8"/>
    </row>
    <row r="48" spans="1:17" s="7" customFormat="1" ht="15" customHeight="1">
      <c r="A48" s="29"/>
      <c r="B48" s="138"/>
      <c r="C48" s="138"/>
      <c r="D48" s="143"/>
      <c r="E48" s="137"/>
      <c r="F48" s="136"/>
      <c r="G48" s="36" t="s">
        <v>4</v>
      </c>
      <c r="H48" s="31"/>
      <c r="I48" s="173" t="s">
        <v>185</v>
      </c>
      <c r="J48" s="26"/>
      <c r="K48" s="132"/>
      <c r="L48" s="37"/>
      <c r="M48" s="131"/>
      <c r="N48" s="40"/>
      <c r="O48" s="147"/>
      <c r="P48" s="40"/>
      <c r="Q48" s="8"/>
    </row>
    <row r="49" spans="1:17" s="7" customFormat="1" ht="15" customHeight="1">
      <c r="A49" s="29">
        <v>22</v>
      </c>
      <c r="B49" s="23">
        <f>IF($D49="","",VLOOKUP($D49,'[1]四女準備名單'!$A$7:$P$38,15))</f>
        <v>0</v>
      </c>
      <c r="C49" s="23">
        <f>IF($D49="","",VLOOKUP($D49,'[1]四女準備名單'!$A$7:$P$38,16))</f>
        <v>0</v>
      </c>
      <c r="D49" s="22">
        <v>16</v>
      </c>
      <c r="E49" s="141" t="str">
        <f>UPPER(IF($D49="","",VLOOKUP($D49,'[1]四女準備名單'!$A$7:$P$38,2)))</f>
        <v>曾子穎</v>
      </c>
      <c r="F49" s="23"/>
      <c r="G49" s="23" t="str">
        <f>IF($D49="","",VLOOKUP($D49,'[1]四女準備名單'!$A$7:$P$38,4))</f>
        <v>市立加昌國小</v>
      </c>
      <c r="H49" s="145"/>
      <c r="I49" s="18">
        <v>64</v>
      </c>
      <c r="J49" s="144"/>
      <c r="K49" s="132"/>
      <c r="L49" s="37"/>
      <c r="M49" s="131"/>
      <c r="N49" s="40"/>
      <c r="O49" s="147"/>
      <c r="P49" s="40"/>
      <c r="Q49" s="8"/>
    </row>
    <row r="50" spans="1:17" s="7" customFormat="1" ht="15" customHeight="1">
      <c r="A50" s="29"/>
      <c r="B50" s="138"/>
      <c r="C50" s="138"/>
      <c r="D50" s="143"/>
      <c r="E50" s="137"/>
      <c r="F50" s="136"/>
      <c r="G50" s="132"/>
      <c r="H50" s="142"/>
      <c r="I50" s="36" t="s">
        <v>4</v>
      </c>
      <c r="J50" s="35"/>
      <c r="K50" s="26">
        <v>61</v>
      </c>
      <c r="L50" s="25"/>
      <c r="M50" s="131"/>
      <c r="N50" s="40"/>
      <c r="O50" s="147"/>
      <c r="P50" s="40"/>
      <c r="Q50" s="8"/>
    </row>
    <row r="51" spans="1:17" s="7" customFormat="1" ht="15" customHeight="1">
      <c r="A51" s="29">
        <v>23</v>
      </c>
      <c r="B51" s="23">
        <f>IF($D51="","",VLOOKUP($D51,'[1]四女準備名單'!$A$7:$P$38,15))</f>
        <v>0</v>
      </c>
      <c r="C51" s="23">
        <f>IF($D51="","",VLOOKUP($D51,'[1]四女準備名單'!$A$7:$P$38,16))</f>
        <v>0</v>
      </c>
      <c r="D51" s="22">
        <v>24</v>
      </c>
      <c r="E51" s="141" t="str">
        <f>UPPER(IF($D51="","",VLOOKUP($D51,'[1]四女準備名單'!$A$7:$P$38,2)))</f>
        <v>BYE</v>
      </c>
      <c r="F51" s="23"/>
      <c r="G51" s="23">
        <f>IF($D51="","",VLOOKUP($D51,'[1]四女準備名單'!$A$7:$P$38,4))</f>
        <v>0</v>
      </c>
      <c r="H51" s="140"/>
      <c r="I51" s="41"/>
      <c r="J51" s="139"/>
      <c r="K51" s="172" t="s">
        <v>187</v>
      </c>
      <c r="L51" s="9"/>
      <c r="M51" s="131"/>
      <c r="N51" s="40"/>
      <c r="O51" s="147"/>
      <c r="P51" s="40"/>
      <c r="Q51" s="8"/>
    </row>
    <row r="52" spans="1:17" s="7" customFormat="1" ht="15" customHeight="1">
      <c r="A52" s="29"/>
      <c r="B52" s="138"/>
      <c r="C52" s="138"/>
      <c r="D52" s="138"/>
      <c r="E52" s="137"/>
      <c r="F52" s="136"/>
      <c r="G52" s="36" t="s">
        <v>4</v>
      </c>
      <c r="H52" s="31"/>
      <c r="I52" s="26">
        <f>UPPER(IF(OR(H52="a",H52="as"),E51,IF(OR(H52="b",H52="bs"),E53,)))</f>
      </c>
      <c r="J52" s="135"/>
      <c r="K52" s="41"/>
      <c r="L52" s="9"/>
      <c r="M52" s="131"/>
      <c r="N52" s="40"/>
      <c r="O52" s="147"/>
      <c r="P52" s="40"/>
      <c r="Q52" s="8"/>
    </row>
    <row r="53" spans="1:17" s="7" customFormat="1" ht="15" customHeight="1">
      <c r="A53" s="24">
        <v>24</v>
      </c>
      <c r="B53" s="23">
        <f>IF($D53="","",VLOOKUP($D53,'[1]四女準備名單'!$A$7:$P$38,15))</f>
        <v>12</v>
      </c>
      <c r="C53" s="23" t="str">
        <f>IF($D53="","",VLOOKUP($D53,'[1]四女準備名單'!$A$7:$P$38,16))</f>
        <v>S3</v>
      </c>
      <c r="D53" s="22">
        <v>3</v>
      </c>
      <c r="E53" s="134" t="str">
        <f>UPPER(IF($D53="","",VLOOKUP($D53,'[1]四女準備名單'!$A$7:$P$38,2)))</f>
        <v>林芳安</v>
      </c>
      <c r="F53" s="20"/>
      <c r="G53" s="20" t="str">
        <f>IF($D53="","",VLOOKUP($D53,'[1]四女準備名單'!$A$7:$P$38,4))</f>
        <v>國立屏東教大實小</v>
      </c>
      <c r="H53" s="133"/>
      <c r="I53" s="172" t="s">
        <v>187</v>
      </c>
      <c r="J53" s="132"/>
      <c r="K53" s="41"/>
      <c r="L53" s="9"/>
      <c r="M53" s="131"/>
      <c r="N53" s="40"/>
      <c r="O53" s="147"/>
      <c r="P53" s="40"/>
      <c r="Q53" s="8"/>
    </row>
    <row r="54" spans="1:17" s="7" customFormat="1" ht="15" customHeight="1">
      <c r="A54" s="29"/>
      <c r="B54" s="138"/>
      <c r="C54" s="138"/>
      <c r="D54" s="138"/>
      <c r="E54" s="153"/>
      <c r="F54" s="152"/>
      <c r="G54" s="149"/>
      <c r="H54" s="142"/>
      <c r="I54" s="132"/>
      <c r="J54" s="132"/>
      <c r="K54" s="41"/>
      <c r="L54" s="10"/>
      <c r="M54" s="36" t="s">
        <v>4</v>
      </c>
      <c r="N54" s="35"/>
      <c r="O54" s="26">
        <v>81</v>
      </c>
      <c r="P54" s="148"/>
      <c r="Q54" s="8"/>
    </row>
    <row r="55" spans="1:17" s="7" customFormat="1" ht="15" customHeight="1">
      <c r="A55" s="24">
        <v>25</v>
      </c>
      <c r="B55" s="23">
        <f>IF($D55="","",VLOOKUP($D55,'[1]四女準備名單'!$A$7:$P$38,15))</f>
        <v>24</v>
      </c>
      <c r="C55" s="23" t="str">
        <f>IF($D55="","",VLOOKUP($D55,'[1]四女準備名單'!$A$7:$P$38,16))</f>
        <v>S7</v>
      </c>
      <c r="D55" s="22">
        <v>7</v>
      </c>
      <c r="E55" s="134" t="str">
        <f>UPPER(IF($D55="","",VLOOKUP($D55,'[1]四女準備名單'!$A$7:$P$38,2)))</f>
        <v>張天馨</v>
      </c>
      <c r="F55" s="20"/>
      <c r="G55" s="20" t="str">
        <f>IF($D55="","",VLOOKUP($D55,'[1]四女準備名單'!$A$7:$P$38,4))</f>
        <v>縣立朴子國小</v>
      </c>
      <c r="H55" s="140"/>
      <c r="I55" s="132"/>
      <c r="J55" s="132"/>
      <c r="K55" s="132"/>
      <c r="L55" s="9"/>
      <c r="M55" s="147"/>
      <c r="N55" s="40"/>
      <c r="O55" s="18" t="s">
        <v>187</v>
      </c>
      <c r="P55" s="151"/>
      <c r="Q55" s="8"/>
    </row>
    <row r="56" spans="1:17" s="7" customFormat="1" ht="15" customHeight="1">
      <c r="A56" s="29"/>
      <c r="B56" s="138"/>
      <c r="C56" s="138"/>
      <c r="D56" s="138"/>
      <c r="E56" s="137"/>
      <c r="F56" s="136"/>
      <c r="G56" s="36" t="s">
        <v>4</v>
      </c>
      <c r="H56" s="31"/>
      <c r="I56" s="173" t="s">
        <v>186</v>
      </c>
      <c r="J56" s="26"/>
      <c r="K56" s="132"/>
      <c r="L56" s="9"/>
      <c r="M56" s="147"/>
      <c r="N56" s="40"/>
      <c r="O56" s="147"/>
      <c r="P56" s="130"/>
      <c r="Q56" s="8"/>
    </row>
    <row r="57" spans="1:17" s="7" customFormat="1" ht="15" customHeight="1">
      <c r="A57" s="29">
        <v>26</v>
      </c>
      <c r="B57" s="23">
        <f>IF($D57="","",VLOOKUP($D57,'[1]四女準備名單'!$A$7:$P$38,15))</f>
        <v>0</v>
      </c>
      <c r="C57" s="23">
        <f>IF($D57="","",VLOOKUP($D57,'[1]四女準備名單'!$A$7:$P$38,16))</f>
        <v>0</v>
      </c>
      <c r="D57" s="22">
        <v>24</v>
      </c>
      <c r="E57" s="141" t="str">
        <f>UPPER(IF($D57="","",VLOOKUP($D57,'[1]四女準備名單'!$A$7:$P$38,2)))</f>
        <v>BYE</v>
      </c>
      <c r="F57" s="23"/>
      <c r="G57" s="23">
        <f>IF($D57="","",VLOOKUP($D57,'[1]四女準備名單'!$A$7:$P$38,4))</f>
        <v>0</v>
      </c>
      <c r="H57" s="145"/>
      <c r="I57" s="18"/>
      <c r="J57" s="144"/>
      <c r="K57" s="132"/>
      <c r="L57" s="9"/>
      <c r="M57" s="147"/>
      <c r="N57" s="40"/>
      <c r="O57" s="147"/>
      <c r="P57" s="130"/>
      <c r="Q57" s="8"/>
    </row>
    <row r="58" spans="1:17" s="7" customFormat="1" ht="15" customHeight="1">
      <c r="A58" s="29"/>
      <c r="B58" s="138"/>
      <c r="C58" s="138"/>
      <c r="D58" s="143"/>
      <c r="E58" s="137"/>
      <c r="F58" s="136"/>
      <c r="G58" s="132"/>
      <c r="H58" s="142"/>
      <c r="I58" s="36" t="s">
        <v>4</v>
      </c>
      <c r="J58" s="35"/>
      <c r="K58" s="173" t="s">
        <v>184</v>
      </c>
      <c r="L58" s="34"/>
      <c r="M58" s="147"/>
      <c r="N58" s="40"/>
      <c r="O58" s="147"/>
      <c r="P58" s="130"/>
      <c r="Q58" s="8"/>
    </row>
    <row r="59" spans="1:17" s="7" customFormat="1" ht="15" customHeight="1">
      <c r="A59" s="29">
        <v>27</v>
      </c>
      <c r="B59" s="23">
        <f>IF($D59="","",VLOOKUP($D59,'[1]四女準備名單'!$A$7:$P$38,15))</f>
        <v>0</v>
      </c>
      <c r="C59" s="23">
        <f>IF($D59="","",VLOOKUP($D59,'[1]四女準備名單'!$A$7:$P$38,16))</f>
        <v>0</v>
      </c>
      <c r="D59" s="22">
        <v>21</v>
      </c>
      <c r="E59" s="141" t="str">
        <f>UPPER(IF($D59="","",VLOOKUP($D59,'[1]四女準備名單'!$A$7:$P$38,2)))</f>
        <v>林立絃</v>
      </c>
      <c r="F59" s="23"/>
      <c r="G59" s="23" t="str">
        <f>IF($D59="","",VLOOKUP($D59,'[1]四女準備名單'!$A$7:$P$38,4))</f>
        <v>縣立南陽國小</v>
      </c>
      <c r="H59" s="140"/>
      <c r="I59" s="41"/>
      <c r="J59" s="139"/>
      <c r="K59" s="18">
        <v>60</v>
      </c>
      <c r="L59" s="39"/>
      <c r="M59" s="147"/>
      <c r="N59" s="40"/>
      <c r="O59" s="147"/>
      <c r="P59" s="130"/>
      <c r="Q59" s="150"/>
    </row>
    <row r="60" spans="1:17" s="7" customFormat="1" ht="15" customHeight="1">
      <c r="A60" s="29"/>
      <c r="B60" s="138"/>
      <c r="C60" s="138"/>
      <c r="D60" s="143"/>
      <c r="E60" s="137"/>
      <c r="F60" s="136"/>
      <c r="G60" s="36" t="s">
        <v>4</v>
      </c>
      <c r="H60" s="31"/>
      <c r="I60" s="26">
        <v>63</v>
      </c>
      <c r="J60" s="135"/>
      <c r="K60" s="41"/>
      <c r="L60" s="37"/>
      <c r="M60" s="147"/>
      <c r="N60" s="40"/>
      <c r="O60" s="147"/>
      <c r="P60" s="130"/>
      <c r="Q60" s="8"/>
    </row>
    <row r="61" spans="1:17" s="7" customFormat="1" ht="15" customHeight="1">
      <c r="A61" s="29">
        <v>28</v>
      </c>
      <c r="B61" s="23">
        <f>IF($D61="","",VLOOKUP($D61,'[1]四女準備名單'!$A$7:$P$38,15))</f>
        <v>0</v>
      </c>
      <c r="C61" s="23">
        <f>IF($D61="","",VLOOKUP($D61,'[1]四女準備名單'!$A$7:$P$38,16))</f>
        <v>0</v>
      </c>
      <c r="D61" s="22">
        <v>20</v>
      </c>
      <c r="E61" s="141" t="str">
        <f>UPPER(IF($D61="","",VLOOKUP($D61,'[1]四女準備名單'!$A$7:$P$38,2)))</f>
        <v>江朋真</v>
      </c>
      <c r="F61" s="23"/>
      <c r="G61" s="23" t="str">
        <f>IF($D61="","",VLOOKUP($D61,'[1]四女準備名單'!$A$7:$P$38,4))</f>
        <v>市立黎明國小</v>
      </c>
      <c r="H61" s="133"/>
      <c r="I61" s="172" t="s">
        <v>184</v>
      </c>
      <c r="J61" s="132"/>
      <c r="K61" s="41"/>
      <c r="L61" s="37"/>
      <c r="M61" s="147"/>
      <c r="N61" s="40"/>
      <c r="O61" s="147"/>
      <c r="P61" s="130"/>
      <c r="Q61" s="8"/>
    </row>
    <row r="62" spans="1:17" s="7" customFormat="1" ht="15" customHeight="1">
      <c r="A62" s="29"/>
      <c r="B62" s="138"/>
      <c r="C62" s="138"/>
      <c r="D62" s="143"/>
      <c r="E62" s="137"/>
      <c r="F62" s="136"/>
      <c r="G62" s="149"/>
      <c r="H62" s="142"/>
      <c r="I62" s="132"/>
      <c r="J62" s="132"/>
      <c r="K62" s="36" t="s">
        <v>4</v>
      </c>
      <c r="L62" s="35"/>
      <c r="M62" s="26">
        <v>64</v>
      </c>
      <c r="N62" s="148"/>
      <c r="O62" s="147"/>
      <c r="P62" s="130"/>
      <c r="Q62" s="8"/>
    </row>
    <row r="63" spans="1:17" s="7" customFormat="1" ht="15" customHeight="1">
      <c r="A63" s="29">
        <v>29</v>
      </c>
      <c r="B63" s="23">
        <f>IF($D63="","",VLOOKUP($D63,'[1]四女準備名單'!$A$7:$P$38,15))</f>
        <v>0</v>
      </c>
      <c r="C63" s="23">
        <f>IF($D63="","",VLOOKUP($D63,'[1]四女準備名單'!$A$7:$P$38,16))</f>
        <v>0</v>
      </c>
      <c r="D63" s="22">
        <v>19</v>
      </c>
      <c r="E63" s="141" t="str">
        <f>UPPER(IF($D63="","",VLOOKUP($D63,'[1]四女準備名單'!$A$7:$P$38,2)))</f>
        <v>林佳圓</v>
      </c>
      <c r="F63" s="23"/>
      <c r="G63" s="23" t="str">
        <f>IF($D63="","",VLOOKUP($D63,'[1]四女準備名單'!$A$7:$P$38,4))</f>
        <v>市立鳥松國小</v>
      </c>
      <c r="H63" s="146"/>
      <c r="I63" s="132"/>
      <c r="J63" s="132"/>
      <c r="K63" s="132"/>
      <c r="L63" s="37"/>
      <c r="M63" s="172" t="s">
        <v>194</v>
      </c>
      <c r="N63" s="10"/>
      <c r="O63" s="129"/>
      <c r="P63" s="128"/>
      <c r="Q63" s="8"/>
    </row>
    <row r="64" spans="1:17" s="7" customFormat="1" ht="15" customHeight="1">
      <c r="A64" s="29"/>
      <c r="B64" s="138"/>
      <c r="C64" s="138"/>
      <c r="D64" s="143"/>
      <c r="E64" s="137"/>
      <c r="F64" s="136"/>
      <c r="G64" s="36" t="s">
        <v>4</v>
      </c>
      <c r="H64" s="31"/>
      <c r="I64" s="173" t="s">
        <v>195</v>
      </c>
      <c r="J64" s="26"/>
      <c r="K64" s="132"/>
      <c r="L64" s="37"/>
      <c r="M64" s="9"/>
      <c r="N64" s="10"/>
      <c r="O64" s="129"/>
      <c r="P64" s="128"/>
      <c r="Q64" s="8"/>
    </row>
    <row r="65" spans="1:17" s="7" customFormat="1" ht="15" customHeight="1">
      <c r="A65" s="29">
        <v>30</v>
      </c>
      <c r="B65" s="23">
        <f>IF($D65="","",VLOOKUP($D65,'[1]四女準備名單'!$A$7:$P$38,15))</f>
        <v>34</v>
      </c>
      <c r="C65" s="23">
        <f>IF($D65="","",VLOOKUP($D65,'[1]四女準備名單'!$A$7:$P$38,16))</f>
        <v>0</v>
      </c>
      <c r="D65" s="22">
        <v>9</v>
      </c>
      <c r="E65" s="141" t="str">
        <f>UPPER(IF($D65="","",VLOOKUP($D65,'[1]四女準備名單'!$A$7:$P$38,2)))</f>
        <v>陳名馥</v>
      </c>
      <c r="F65" s="23"/>
      <c r="G65" s="23" t="str">
        <f>IF($D65="","",VLOOKUP($D65,'[1]四女準備名單'!$A$7:$P$38,4))</f>
        <v>市立黎明國小</v>
      </c>
      <c r="H65" s="145"/>
      <c r="I65" s="18"/>
      <c r="J65" s="144"/>
      <c r="K65" s="132"/>
      <c r="L65" s="37"/>
      <c r="M65" s="9"/>
      <c r="N65" s="10"/>
      <c r="O65" s="129"/>
      <c r="P65" s="128"/>
      <c r="Q65" s="8"/>
    </row>
    <row r="66" spans="1:17" s="7" customFormat="1" ht="15" customHeight="1">
      <c r="A66" s="29"/>
      <c r="B66" s="138"/>
      <c r="C66" s="138"/>
      <c r="D66" s="143"/>
      <c r="E66" s="137"/>
      <c r="F66" s="136"/>
      <c r="G66" s="132"/>
      <c r="H66" s="142"/>
      <c r="I66" s="36" t="s">
        <v>4</v>
      </c>
      <c r="J66" s="35"/>
      <c r="K66" s="176">
        <v>62</v>
      </c>
      <c r="L66" s="25"/>
      <c r="M66" s="9"/>
      <c r="N66" s="10"/>
      <c r="O66" s="129"/>
      <c r="P66" s="128"/>
      <c r="Q66" s="8"/>
    </row>
    <row r="67" spans="1:17" s="7" customFormat="1" ht="15" customHeight="1">
      <c r="A67" s="29">
        <v>31</v>
      </c>
      <c r="B67" s="23">
        <f>IF($D67="","",VLOOKUP($D67,'[1]四女準備名單'!$A$7:$P$38,15))</f>
        <v>0</v>
      </c>
      <c r="C67" s="23">
        <f>IF($D67="","",VLOOKUP($D67,'[1]四女準備名單'!$A$7:$P$38,16))</f>
        <v>0</v>
      </c>
      <c r="D67" s="22">
        <v>24</v>
      </c>
      <c r="E67" s="141" t="str">
        <f>UPPER(IF($D67="","",VLOOKUP($D67,'[1]四女準備名單'!$A$7:$P$38,2)))</f>
        <v>BYE</v>
      </c>
      <c r="F67" s="23"/>
      <c r="G67" s="23">
        <f>IF($D67="","",VLOOKUP($D67,'[1]四女準備名單'!$A$7:$P$38,4))</f>
        <v>0</v>
      </c>
      <c r="H67" s="140"/>
      <c r="I67" s="41"/>
      <c r="J67" s="139"/>
      <c r="K67" s="172" t="s">
        <v>194</v>
      </c>
      <c r="L67" s="9"/>
      <c r="M67" s="9"/>
      <c r="N67" s="9"/>
      <c r="O67" s="129"/>
      <c r="P67" s="128"/>
      <c r="Q67" s="8"/>
    </row>
    <row r="68" spans="1:17" s="7" customFormat="1" ht="15" customHeight="1">
      <c r="A68" s="29"/>
      <c r="B68" s="138"/>
      <c r="C68" s="138"/>
      <c r="D68" s="138"/>
      <c r="E68" s="137"/>
      <c r="F68" s="136"/>
      <c r="G68" s="36" t="s">
        <v>4</v>
      </c>
      <c r="H68" s="31"/>
      <c r="I68" s="26">
        <f>UPPER(IF(OR(H68="a",H68="as"),E67,IF(OR(H68="b",H68="bs"),E69,)))</f>
      </c>
      <c r="J68" s="135"/>
      <c r="K68" s="41"/>
      <c r="L68" s="9"/>
      <c r="M68" s="9"/>
      <c r="N68" s="9"/>
      <c r="O68" s="129"/>
      <c r="P68" s="128"/>
      <c r="Q68" s="8"/>
    </row>
    <row r="69" spans="1:17" s="7" customFormat="1" ht="15" customHeight="1">
      <c r="A69" s="24">
        <v>32</v>
      </c>
      <c r="B69" s="23">
        <f>IF($D69="","",VLOOKUP($D69,'[1]四女準備名單'!$A$7:$P$38,15))</f>
        <v>9</v>
      </c>
      <c r="C69" s="23" t="str">
        <f>IF($D69="","",VLOOKUP($D69,'[1]四女準備名單'!$A$7:$P$38,16))</f>
        <v>S2</v>
      </c>
      <c r="D69" s="22">
        <v>2</v>
      </c>
      <c r="E69" s="134" t="str">
        <f>UPPER(IF($D69="","",VLOOKUP($D69,'[1]四女準備名單'!$A$7:$P$38,2)))</f>
        <v>簡珮羽</v>
      </c>
      <c r="F69" s="20"/>
      <c r="G69" s="20" t="str">
        <f>IF($D69="","",VLOOKUP($D69,'[1]四女準備名單'!$A$7:$P$38,4))</f>
        <v>市立中山國小</v>
      </c>
      <c r="H69" s="133"/>
      <c r="I69" s="172" t="s">
        <v>194</v>
      </c>
      <c r="J69" s="132"/>
      <c r="K69" s="41"/>
      <c r="L69" s="41"/>
      <c r="M69" s="131"/>
      <c r="N69" s="130"/>
      <c r="O69" s="129"/>
      <c r="P69" s="128"/>
      <c r="Q69" s="8"/>
    </row>
    <row r="70" spans="1:17" s="118" customFormat="1" ht="6.75" customHeight="1">
      <c r="A70" s="127"/>
      <c r="B70" s="127"/>
      <c r="C70" s="127"/>
      <c r="D70" s="127"/>
      <c r="E70" s="126"/>
      <c r="F70" s="125"/>
      <c r="G70" s="125"/>
      <c r="H70" s="124"/>
      <c r="I70" s="121"/>
      <c r="J70" s="120"/>
      <c r="K70" s="123"/>
      <c r="L70" s="122"/>
      <c r="M70" s="123"/>
      <c r="N70" s="122"/>
      <c r="O70" s="121"/>
      <c r="P70" s="120"/>
      <c r="Q70" s="119"/>
    </row>
  </sheetData>
  <sheetProtection/>
  <mergeCells count="1">
    <mergeCell ref="A4:C4"/>
  </mergeCells>
  <conditionalFormatting sqref="F39 F41 F7 F9 F11 F13 F15 F17 F19 F23 F43 F45 F47 F49 F51 F53 F21 F25 F27 F29 F31 F33 F35 F37 F55 F57 F59 F61 F63 F65 F67 F69">
    <cfRule type="expression" priority="13" dxfId="1" stopIfTrue="1">
      <formula>AND($D7&lt;9,$C7&gt;0)</formula>
    </cfRule>
  </conditionalFormatting>
  <conditionalFormatting sqref="G8 G40 G16 K14 G20 K30 G24 G48 K46 G52 G32 G44 G36 G12 K62 G28 I18 I26 I34 I42 I50 I58 I66 I10 G56 G64 G68 G60 M22 M39 M54">
    <cfRule type="expression" priority="10" dxfId="11" stopIfTrue="1">
      <formula>AND($M$1="CU",G8="Umpire")</formula>
    </cfRule>
    <cfRule type="expression" priority="11" dxfId="10" stopIfTrue="1">
      <formula>AND($M$1="CU",G8&lt;&gt;"Umpire",H8&lt;&gt;"")</formula>
    </cfRule>
    <cfRule type="expression" priority="12" dxfId="9"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O54 I8 I12 I20 I24 I28 I36 I40 I44 I48 I52 I56 I60 I64 I68">
    <cfRule type="expression" priority="7" dxfId="1" stopIfTrue="1">
      <formula>H8="as"</formula>
    </cfRule>
    <cfRule type="expression" priority="8" dxfId="1" stopIfTrue="1">
      <formula>H8="bs"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H8 H12 H16 H20 H24 H28 H32 H36 H40 H44 H48 H52 H56 H60 H64 H68 J66 J58 J50 J42 J34 J26 J18 J10 L14 L30 L46 L62 N54 N39 N22">
    <cfRule type="expression" priority="4" dxfId="3" stopIfTrue="1">
      <formula>$M$1="CU"</formula>
    </cfRule>
  </conditionalFormatting>
  <conditionalFormatting sqref="O38">
    <cfRule type="expression" priority="2" dxfId="1" stopIfTrue="1">
      <formula>N39="as"</formula>
    </cfRule>
    <cfRule type="expression" priority="3" dxfId="1"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72"/>
  <sheetViews>
    <sheetView showGridLines="0" showZeros="0" tabSelected="1" zoomScalePageLayoutView="0" workbookViewId="0" topLeftCell="A1">
      <selection activeCell="T44" sqref="T4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3.7109375" style="0" customWidth="1"/>
    <col min="7" max="7" width="13.851562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28125" style="0" customWidth="1"/>
    <col min="19" max="19" width="11.421875" style="0" hidden="1" customWidth="1"/>
  </cols>
  <sheetData>
    <row r="1" spans="1:16" s="108" customFormat="1" ht="21.75" customHeight="1">
      <c r="A1" s="116">
        <f>'[2]Week SetUp'!$A$6</f>
        <v>0</v>
      </c>
      <c r="B1" s="115"/>
      <c r="C1" s="113"/>
      <c r="D1" s="113"/>
      <c r="E1" s="113"/>
      <c r="F1" s="113"/>
      <c r="G1" s="113"/>
      <c r="H1" s="111"/>
      <c r="I1" s="112" t="s">
        <v>96</v>
      </c>
      <c r="J1" s="111"/>
      <c r="K1" s="103"/>
      <c r="L1" s="111"/>
      <c r="M1" s="111" t="s">
        <v>95</v>
      </c>
      <c r="N1" s="111"/>
      <c r="O1" s="110"/>
      <c r="P1" s="109"/>
    </row>
    <row r="2" spans="1:16" s="100" customFormat="1" ht="12.75">
      <c r="A2" s="107" t="str">
        <f>'[2]Week SetUp'!$A$8</f>
        <v>第十三屆福興盃大專團體暨青少年網球錦標賽</v>
      </c>
      <c r="B2" s="106"/>
      <c r="C2" s="102"/>
      <c r="D2" s="102"/>
      <c r="E2" s="102"/>
      <c r="F2" s="102"/>
      <c r="G2" s="102"/>
      <c r="H2" s="101"/>
      <c r="I2" s="104"/>
      <c r="J2" s="101"/>
      <c r="K2" s="103"/>
      <c r="L2" s="101"/>
      <c r="M2" s="102"/>
      <c r="N2" s="101"/>
      <c r="O2" s="102"/>
      <c r="P2" s="101"/>
    </row>
    <row r="3" spans="1:16" s="91" customFormat="1" ht="9">
      <c r="A3" s="98" t="s">
        <v>140</v>
      </c>
      <c r="B3" s="95"/>
      <c r="C3" s="95"/>
      <c r="D3" s="95"/>
      <c r="E3" s="93"/>
      <c r="F3" s="98" t="s">
        <v>117</v>
      </c>
      <c r="G3" s="95"/>
      <c r="H3" s="94"/>
      <c r="I3" s="98" t="s">
        <v>139</v>
      </c>
      <c r="J3" s="96"/>
      <c r="K3" s="97"/>
      <c r="L3" s="96"/>
      <c r="M3" s="95"/>
      <c r="N3" s="94"/>
      <c r="O3" s="93"/>
      <c r="P3" s="92" t="s">
        <v>115</v>
      </c>
    </row>
    <row r="4" spans="1:16" s="85" customFormat="1" ht="11.25" customHeight="1" thickBot="1">
      <c r="A4" s="181" t="e">
        <f>'[2]Week SetUp'!#REF!</f>
        <v>#REF!</v>
      </c>
      <c r="B4" s="181"/>
      <c r="C4" s="181"/>
      <c r="D4" s="87"/>
      <c r="E4" s="87"/>
      <c r="F4" s="87" t="str">
        <f>'[2]Week SetUp'!$C$10</f>
        <v>中山網球場</v>
      </c>
      <c r="G4" s="87"/>
      <c r="H4" s="88"/>
      <c r="I4" s="170">
        <f>'[2]Week SetUp'!$D$10</f>
        <v>0</v>
      </c>
      <c r="J4" s="88"/>
      <c r="K4" s="89" t="str">
        <f>'[2]Week SetUp'!$A$12</f>
        <v>104.2/25~3/1</v>
      </c>
      <c r="L4" s="88"/>
      <c r="M4" s="87"/>
      <c r="N4" s="88"/>
      <c r="O4" s="87"/>
      <c r="P4" s="86" t="str">
        <f>'[2]Week SetUp'!$E$10</f>
        <v>李朝裕</v>
      </c>
    </row>
    <row r="5" spans="1:16" s="68" customFormat="1" ht="9.75">
      <c r="A5" s="84"/>
      <c r="B5" s="83" t="s">
        <v>90</v>
      </c>
      <c r="C5" s="78" t="s">
        <v>138</v>
      </c>
      <c r="D5" s="78"/>
      <c r="E5" s="80" t="s">
        <v>137</v>
      </c>
      <c r="F5" s="81"/>
      <c r="G5" s="80" t="s">
        <v>110</v>
      </c>
      <c r="H5" s="79"/>
      <c r="I5" s="78" t="s">
        <v>136</v>
      </c>
      <c r="J5" s="79"/>
      <c r="K5" s="78" t="s">
        <v>135</v>
      </c>
      <c r="L5" s="79"/>
      <c r="M5" s="78" t="s">
        <v>134</v>
      </c>
      <c r="N5" s="79"/>
      <c r="O5" s="78" t="s">
        <v>133</v>
      </c>
      <c r="P5" s="77"/>
    </row>
    <row r="6" spans="1:16" s="68" customFormat="1" ht="3.75" customHeight="1" thickBot="1">
      <c r="A6" s="76"/>
      <c r="B6" s="70"/>
      <c r="C6" s="75"/>
      <c r="D6" s="70"/>
      <c r="E6" s="72"/>
      <c r="F6" s="73"/>
      <c r="G6" s="72"/>
      <c r="H6" s="71"/>
      <c r="I6" s="70"/>
      <c r="J6" s="71"/>
      <c r="K6" s="70"/>
      <c r="L6" s="71"/>
      <c r="M6" s="70"/>
      <c r="N6" s="71"/>
      <c r="O6" s="70"/>
      <c r="P6" s="69"/>
    </row>
    <row r="7" spans="1:19" s="7" customFormat="1" ht="15" customHeight="1">
      <c r="A7" s="24" t="s">
        <v>81</v>
      </c>
      <c r="B7" s="23">
        <f>IF($D7="","",VLOOKUP($D7,'[2]五男準備名單'!$A$7:$P$70,15))</f>
        <v>0</v>
      </c>
      <c r="C7" s="23" t="str">
        <f>IF($D7="","",VLOOKUP($D7,'[2]五男準備名單'!$A$7:$P$70,16))</f>
        <v>S1</v>
      </c>
      <c r="D7" s="166">
        <v>1</v>
      </c>
      <c r="E7" s="20" t="str">
        <f>UPPER(IF($D7="","",VLOOKUP($D7,'[2]五男準備名單'!$A$7:$P$70,2)))</f>
        <v>楊凱翔</v>
      </c>
      <c r="F7" s="20"/>
      <c r="G7" s="20" t="str">
        <f>IF($D7="","",VLOOKUP($D7,'[2]五男準備名單'!$A$7:$P$70,4))</f>
        <v>市立中山國小</v>
      </c>
      <c r="H7" s="27"/>
      <c r="I7" s="26" t="s">
        <v>269</v>
      </c>
      <c r="J7" s="34"/>
      <c r="K7" s="9"/>
      <c r="L7" s="9"/>
      <c r="M7" s="9"/>
      <c r="N7" s="9"/>
      <c r="O7" s="9"/>
      <c r="P7" s="9"/>
      <c r="Q7" s="8"/>
      <c r="S7" s="67" t="e">
        <f>#REF!</f>
        <v>#REF!</v>
      </c>
    </row>
    <row r="8" spans="1:19" s="7" customFormat="1" ht="15" customHeight="1">
      <c r="A8" s="29" t="s">
        <v>80</v>
      </c>
      <c r="B8" s="23">
        <f>IF($D8="","",VLOOKUP($D8,'[2]五男準備名單'!$A$7:$P$70,15))</f>
        <v>0</v>
      </c>
      <c r="C8" s="23">
        <f>IF($D8="","",VLOOKUP($D8,'[2]五男準備名單'!$A$7:$P$70,16))</f>
        <v>0</v>
      </c>
      <c r="D8" s="22">
        <v>60</v>
      </c>
      <c r="E8" s="23" t="str">
        <f>UPPER(IF($D8="","",VLOOKUP($D8,'[2]五男準備名單'!$A$7:$P$70,2)))</f>
        <v>BYE</v>
      </c>
      <c r="F8" s="23"/>
      <c r="G8" s="23">
        <f>IF($D8="","",VLOOKUP($D8,'[2]五男準備名單'!$A$7:$P$70,4))</f>
        <v>0</v>
      </c>
      <c r="H8" s="19"/>
      <c r="I8" s="18"/>
      <c r="J8" s="31"/>
      <c r="K8" s="26" t="s">
        <v>269</v>
      </c>
      <c r="L8" s="34"/>
      <c r="M8" s="9"/>
      <c r="N8" s="9"/>
      <c r="O8" s="9"/>
      <c r="P8" s="9"/>
      <c r="Q8" s="8"/>
      <c r="S8" s="66" t="e">
        <f>#REF!</f>
        <v>#REF!</v>
      </c>
    </row>
    <row r="9" spans="1:19" s="7" customFormat="1" ht="15" customHeight="1">
      <c r="A9" s="29" t="s">
        <v>79</v>
      </c>
      <c r="B9" s="23">
        <f>IF($D9="","",VLOOKUP($D9,'[2]五男準備名單'!$A$7:$P$70,15))</f>
        <v>0</v>
      </c>
      <c r="C9" s="23">
        <f>IF($D9="","",VLOOKUP($D9,'[2]五男準備名單'!$A$7:$P$70,16))</f>
        <v>0</v>
      </c>
      <c r="D9" s="22">
        <v>52</v>
      </c>
      <c r="E9" s="23" t="str">
        <f>UPPER(IF($D9="","",VLOOKUP($D9,'[2]五男準備名單'!$A$7:$P$70,2)))</f>
        <v>盧文曦</v>
      </c>
      <c r="F9" s="23"/>
      <c r="G9" s="23" t="str">
        <f>IF($D9="","",VLOOKUP($D9,'[2]五男準備名單'!$A$7:$P$70,4))</f>
        <v>市立民族國小</v>
      </c>
      <c r="H9" s="27"/>
      <c r="I9" s="26" t="s">
        <v>270</v>
      </c>
      <c r="J9" s="38"/>
      <c r="K9" s="18">
        <v>60</v>
      </c>
      <c r="L9" s="37"/>
      <c r="M9" s="9"/>
      <c r="N9" s="9"/>
      <c r="O9" s="9"/>
      <c r="P9" s="9"/>
      <c r="Q9" s="8"/>
      <c r="S9" s="66" t="e">
        <f>#REF!</f>
        <v>#REF!</v>
      </c>
    </row>
    <row r="10" spans="1:19" s="7" customFormat="1" ht="15" customHeight="1">
      <c r="A10" s="29" t="s">
        <v>78</v>
      </c>
      <c r="B10" s="23">
        <f>IF($D10="","",VLOOKUP($D10,'[2]五男準備名單'!$A$7:$P$70,15))</f>
        <v>0</v>
      </c>
      <c r="C10" s="23">
        <f>IF($D10="","",VLOOKUP($D10,'[2]五男準備名單'!$A$7:$P$70,16))</f>
        <v>0</v>
      </c>
      <c r="D10" s="22">
        <v>23</v>
      </c>
      <c r="E10" s="23" t="str">
        <f>UPPER(IF($D10="","",VLOOKUP($D10,'[2]五男準備名單'!$A$7:$P$70,2)))</f>
        <v>郭昱成</v>
      </c>
      <c r="F10" s="23"/>
      <c r="G10" s="23" t="str">
        <f>IF($D10="","",VLOOKUP($D10,'[2]五男準備名單'!$A$7:$P$70,4))</f>
        <v>市立福林國小</v>
      </c>
      <c r="H10" s="19"/>
      <c r="I10" s="18">
        <v>62</v>
      </c>
      <c r="J10" s="10"/>
      <c r="K10" s="36" t="s">
        <v>4</v>
      </c>
      <c r="L10" s="35"/>
      <c r="M10" s="26" t="s">
        <v>269</v>
      </c>
      <c r="N10" s="34"/>
      <c r="O10" s="9"/>
      <c r="P10" s="9"/>
      <c r="Q10" s="8"/>
      <c r="S10" s="66" t="e">
        <f>#REF!</f>
        <v>#REF!</v>
      </c>
    </row>
    <row r="11" spans="1:19" s="7" customFormat="1" ht="15" customHeight="1">
      <c r="A11" s="29" t="s">
        <v>75</v>
      </c>
      <c r="B11" s="23">
        <f>IF($D11="","",VLOOKUP($D11,'[2]五男準備名單'!$A$7:$P$70,15))</f>
        <v>0</v>
      </c>
      <c r="C11" s="23">
        <f>IF($D11="","",VLOOKUP($D11,'[2]五男準備名單'!$A$7:$P$70,16))</f>
        <v>0</v>
      </c>
      <c r="D11" s="22">
        <v>45</v>
      </c>
      <c r="E11" s="23" t="str">
        <f>UPPER(IF($D11="","",VLOOKUP($D11,'[2]五男準備名單'!$A$7:$P$70,2)))</f>
        <v>陳聖</v>
      </c>
      <c r="F11" s="23"/>
      <c r="G11" s="23" t="str">
        <f>IF($D11="","",VLOOKUP($D11,'[2]五男準備名單'!$A$7:$P$70,4))</f>
        <v>市立民族國小</v>
      </c>
      <c r="H11" s="27"/>
      <c r="I11" s="26" t="s">
        <v>271</v>
      </c>
      <c r="J11" s="34"/>
      <c r="K11" s="33"/>
      <c r="L11" s="32"/>
      <c r="M11" s="18">
        <v>62</v>
      </c>
      <c r="N11" s="39"/>
      <c r="O11" s="9"/>
      <c r="P11" s="9"/>
      <c r="Q11" s="8"/>
      <c r="S11" s="66" t="e">
        <f>#REF!</f>
        <v>#REF!</v>
      </c>
    </row>
    <row r="12" spans="1:19" s="7" customFormat="1" ht="15" customHeight="1">
      <c r="A12" s="29" t="s">
        <v>74</v>
      </c>
      <c r="B12" s="23">
        <f>IF($D12="","",VLOOKUP($D12,'[2]五男準備名單'!$A$7:$P$70,15))</f>
        <v>0</v>
      </c>
      <c r="C12" s="23">
        <f>IF($D12="","",VLOOKUP($D12,'[2]五男準備名單'!$A$7:$P$70,16))</f>
        <v>0</v>
      </c>
      <c r="D12" s="22">
        <v>36</v>
      </c>
      <c r="E12" s="23" t="str">
        <f>UPPER(IF($D12="","",VLOOKUP($D12,'[2]五男準備名單'!$A$7:$P$70,2)))</f>
        <v>許育陽</v>
      </c>
      <c r="F12" s="23"/>
      <c r="G12" s="23" t="str">
        <f>IF($D12="","",VLOOKUP($D12,'[2]五男準備名單'!$A$7:$P$70,4))</f>
        <v>市立仕隆國小</v>
      </c>
      <c r="H12" s="19"/>
      <c r="I12" s="18" t="s">
        <v>272</v>
      </c>
      <c r="J12" s="31"/>
      <c r="K12" s="26" t="s">
        <v>273</v>
      </c>
      <c r="L12" s="30"/>
      <c r="M12" s="9"/>
      <c r="N12" s="37"/>
      <c r="O12" s="9"/>
      <c r="P12" s="9"/>
      <c r="Q12" s="8"/>
      <c r="S12" s="66" t="e">
        <f>#REF!</f>
        <v>#REF!</v>
      </c>
    </row>
    <row r="13" spans="1:19" s="7" customFormat="1" ht="15" customHeight="1">
      <c r="A13" s="29" t="s">
        <v>73</v>
      </c>
      <c r="B13" s="23">
        <f>IF($D13="","",VLOOKUP($D13,'[2]五男準備名單'!$A$7:$P$70,15))</f>
        <v>0</v>
      </c>
      <c r="C13" s="23">
        <f>IF($D13="","",VLOOKUP($D13,'[2]五男準備名單'!$A$7:$P$70,16))</f>
        <v>0</v>
      </c>
      <c r="D13" s="22">
        <v>56</v>
      </c>
      <c r="E13" s="23" t="str">
        <f>UPPER(IF($D13="","",VLOOKUP($D13,'[2]五男準備名單'!$A$7:$P$70,2)))</f>
        <v>顧忠穎</v>
      </c>
      <c r="F13" s="23"/>
      <c r="G13" s="23" t="str">
        <f>IF($D13="","",VLOOKUP($D13,'[2]五男準備名單'!$A$7:$P$70,4))</f>
        <v>縣立花壇國小</v>
      </c>
      <c r="H13" s="27"/>
      <c r="I13" s="26" t="s">
        <v>273</v>
      </c>
      <c r="J13" s="25"/>
      <c r="K13" s="18">
        <v>60</v>
      </c>
      <c r="L13" s="10"/>
      <c r="M13" s="9"/>
      <c r="N13" s="37"/>
      <c r="O13" s="9"/>
      <c r="P13" s="9"/>
      <c r="Q13" s="8"/>
      <c r="S13" s="66" t="e">
        <f>#REF!</f>
        <v>#REF!</v>
      </c>
    </row>
    <row r="14" spans="1:19" s="7" customFormat="1" ht="15" customHeight="1">
      <c r="A14" s="24" t="s">
        <v>72</v>
      </c>
      <c r="B14" s="23">
        <f>IF($D14="","",VLOOKUP($D14,'[2]五男準備名單'!$A$7:$P$70,15))</f>
        <v>0</v>
      </c>
      <c r="C14" s="23" t="str">
        <f>IF($D14="","",VLOOKUP($D14,'[2]五男準備名單'!$A$7:$P$70,16))</f>
        <v>S14</v>
      </c>
      <c r="D14" s="22">
        <v>14</v>
      </c>
      <c r="E14" s="20" t="str">
        <f>UPPER(IF($D14="","",VLOOKUP($D14,'[2]五男準備名單'!$A$7:$P$70,2)))</f>
        <v>蔡鎮安</v>
      </c>
      <c r="F14" s="20"/>
      <c r="G14" s="20" t="str">
        <f>IF($D14="","",VLOOKUP($D14,'[2]五男準備名單'!$A$7:$P$70,4))</f>
        <v>市立日新國小</v>
      </c>
      <c r="H14" s="19"/>
      <c r="I14" s="18">
        <v>62</v>
      </c>
      <c r="J14" s="9"/>
      <c r="K14" s="10"/>
      <c r="L14" s="11"/>
      <c r="M14" s="36" t="s">
        <v>4</v>
      </c>
      <c r="N14" s="35"/>
      <c r="O14" s="26" t="s">
        <v>269</v>
      </c>
      <c r="P14" s="34"/>
      <c r="Q14" s="8"/>
      <c r="S14" s="66" t="e">
        <f>#REF!</f>
        <v>#REF!</v>
      </c>
    </row>
    <row r="15" spans="1:19" s="7" customFormat="1" ht="15" customHeight="1">
      <c r="A15" s="24" t="s">
        <v>71</v>
      </c>
      <c r="B15" s="23">
        <f>IF($D15="","",VLOOKUP($D15,'[2]五男準備名單'!$A$7:$P$70,15))</f>
        <v>0</v>
      </c>
      <c r="C15" s="23" t="str">
        <f>IF($D15="","",VLOOKUP($D15,'[2]五男準備名單'!$A$7:$P$70,16))</f>
        <v>S10</v>
      </c>
      <c r="D15" s="22">
        <v>10</v>
      </c>
      <c r="E15" s="20" t="str">
        <f>UPPER(IF($D15="","",VLOOKUP($D15,'[2]五男準備名單'!$A$7:$P$70,2)))</f>
        <v>鐘埜維</v>
      </c>
      <c r="F15" s="20"/>
      <c r="G15" s="20" t="str">
        <f>IF($D15="","",VLOOKUP($D15,'[2]五男準備名單'!$A$7:$P$70,4))</f>
        <v>市立民族國小</v>
      </c>
      <c r="H15" s="27"/>
      <c r="I15" s="26" t="s">
        <v>274</v>
      </c>
      <c r="J15" s="34"/>
      <c r="K15" s="9"/>
      <c r="L15" s="9"/>
      <c r="M15" s="9"/>
      <c r="N15" s="37"/>
      <c r="O15" s="18">
        <v>62</v>
      </c>
      <c r="P15" s="39"/>
      <c r="Q15" s="8"/>
      <c r="S15" s="66" t="e">
        <f>#REF!</f>
        <v>#REF!</v>
      </c>
    </row>
    <row r="16" spans="1:19" s="7" customFormat="1" ht="15" customHeight="1" thickBot="1">
      <c r="A16" s="29" t="s">
        <v>70</v>
      </c>
      <c r="B16" s="23">
        <f>IF($D16="","",VLOOKUP($D16,'[2]五男準備名單'!$A$7:$P$70,15))</f>
        <v>0</v>
      </c>
      <c r="C16" s="23">
        <f>IF($D16="","",VLOOKUP($D16,'[2]五男準備名單'!$A$7:$P$70,16))</f>
        <v>0</v>
      </c>
      <c r="D16" s="22">
        <v>30</v>
      </c>
      <c r="E16" s="23" t="str">
        <f>UPPER(IF($D16="","",VLOOKUP($D16,'[2]五男準備名單'!$A$7:$P$70,2)))</f>
        <v>莫飛</v>
      </c>
      <c r="F16" s="23"/>
      <c r="G16" s="23" t="str">
        <f>IF($D16="","",VLOOKUP($D16,'[2]五男準備名單'!$A$7:$P$70,4))</f>
        <v>縣立潮昇國小</v>
      </c>
      <c r="H16" s="19"/>
      <c r="I16" s="18">
        <v>75</v>
      </c>
      <c r="J16" s="31"/>
      <c r="K16" s="26" t="s">
        <v>274</v>
      </c>
      <c r="L16" s="34"/>
      <c r="M16" s="9"/>
      <c r="N16" s="37"/>
      <c r="O16" s="9"/>
      <c r="P16" s="37"/>
      <c r="Q16" s="8"/>
      <c r="S16" s="65" t="e">
        <f>#REF!</f>
        <v>#REF!</v>
      </c>
    </row>
    <row r="17" spans="1:17" s="7" customFormat="1" ht="15" customHeight="1">
      <c r="A17" s="29" t="s">
        <v>69</v>
      </c>
      <c r="B17" s="23">
        <f>IF($D17="","",VLOOKUP($D17,'[2]五男準備名單'!$A$7:$P$70,15))</f>
        <v>0</v>
      </c>
      <c r="C17" s="23">
        <f>IF($D17="","",VLOOKUP($D17,'[2]五男準備名單'!$A$7:$P$70,16))</f>
        <v>0</v>
      </c>
      <c r="D17" s="22">
        <v>40</v>
      </c>
      <c r="E17" s="23" t="str">
        <f>UPPER(IF($D17="","",VLOOKUP($D17,'[2]五男準備名單'!$A$7:$P$70,2)))</f>
        <v>吳銚智</v>
      </c>
      <c r="F17" s="23"/>
      <c r="G17" s="23" t="str">
        <f>IF($D17="","",VLOOKUP($D17,'[2]五男準備名單'!$A$7:$P$70,4))</f>
        <v>市立民族國小</v>
      </c>
      <c r="H17" s="27"/>
      <c r="I17" s="26" t="s">
        <v>275</v>
      </c>
      <c r="J17" s="38"/>
      <c r="K17" s="18">
        <v>60</v>
      </c>
      <c r="L17" s="37"/>
      <c r="M17" s="9"/>
      <c r="N17" s="37"/>
      <c r="O17" s="9"/>
      <c r="P17" s="37"/>
      <c r="Q17" s="8"/>
    </row>
    <row r="18" spans="1:17" s="7" customFormat="1" ht="15" customHeight="1">
      <c r="A18" s="29" t="s">
        <v>68</v>
      </c>
      <c r="B18" s="23">
        <f>IF($D18="","",VLOOKUP($D18,'[2]五男準備名單'!$A$7:$P$70,15))</f>
        <v>0</v>
      </c>
      <c r="C18" s="23">
        <f>IF($D18="","",VLOOKUP($D18,'[2]五男準備名單'!$A$7:$P$70,16))</f>
        <v>0</v>
      </c>
      <c r="D18" s="22">
        <v>55</v>
      </c>
      <c r="E18" s="23" t="str">
        <f>UPPER(IF($D18="","",VLOOKUP($D18,'[2]五男準備名單'!$A$7:$P$70,2)))</f>
        <v>陳晉揚</v>
      </c>
      <c r="F18" s="23"/>
      <c r="G18" s="23" t="str">
        <f>IF($D18="","",VLOOKUP($D18,'[2]五男準備名單'!$A$7:$P$70,4))</f>
        <v>縣立溪北國小</v>
      </c>
      <c r="H18" s="19"/>
      <c r="I18" s="18" t="s">
        <v>272</v>
      </c>
      <c r="J18" s="10"/>
      <c r="K18" s="36" t="s">
        <v>4</v>
      </c>
      <c r="L18" s="35"/>
      <c r="M18" s="26" t="s">
        <v>274</v>
      </c>
      <c r="N18" s="25"/>
      <c r="O18" s="9"/>
      <c r="P18" s="37"/>
      <c r="Q18" s="8"/>
    </row>
    <row r="19" spans="1:17" s="7" customFormat="1" ht="15" customHeight="1">
      <c r="A19" s="29" t="s">
        <v>65</v>
      </c>
      <c r="B19" s="23">
        <f>IF($D19="","",VLOOKUP($D19,'[2]五男準備名單'!$A$7:$P$70,15))</f>
        <v>0</v>
      </c>
      <c r="C19" s="23">
        <f>IF($D19="","",VLOOKUP($D19,'[2]五男準備名單'!$A$7:$P$70,16))</f>
        <v>0</v>
      </c>
      <c r="D19" s="22">
        <v>28</v>
      </c>
      <c r="E19" s="23" t="str">
        <f>UPPER(IF($D19="","",VLOOKUP($D19,'[2]五男準備名單'!$A$7:$P$70,2)))</f>
        <v>黃冠彰</v>
      </c>
      <c r="F19" s="23"/>
      <c r="G19" s="23" t="str">
        <f>IF($D19="","",VLOOKUP($D19,'[2]五男準備名單'!$A$7:$P$70,4))</f>
        <v>縣立忠孝國小</v>
      </c>
      <c r="H19" s="27"/>
      <c r="I19" s="26" t="s">
        <v>276</v>
      </c>
      <c r="J19" s="34"/>
      <c r="K19" s="33"/>
      <c r="L19" s="32"/>
      <c r="M19" s="18">
        <v>60</v>
      </c>
      <c r="N19" s="9"/>
      <c r="O19" s="9"/>
      <c r="P19" s="37"/>
      <c r="Q19" s="8"/>
    </row>
    <row r="20" spans="1:17" s="7" customFormat="1" ht="15" customHeight="1">
      <c r="A20" s="29" t="s">
        <v>64</v>
      </c>
      <c r="B20" s="23">
        <f>IF($D20="","",VLOOKUP($D20,'[2]五男準備名單'!$A$7:$P$70,15))</f>
        <v>0</v>
      </c>
      <c r="C20" s="23">
        <f>IF($D20="","",VLOOKUP($D20,'[2]五男準備名單'!$A$7:$P$70,16))</f>
        <v>0</v>
      </c>
      <c r="D20" s="22">
        <v>50</v>
      </c>
      <c r="E20" s="23" t="str">
        <f>UPPER(IF($D20="","",VLOOKUP($D20,'[2]五男準備名單'!$A$7:$P$70,2)))</f>
        <v>葛藍雨果</v>
      </c>
      <c r="F20" s="23"/>
      <c r="G20" s="23" t="str">
        <f>IF($D20="","",VLOOKUP($D20,'[2]五男準備名單'!$A$7:$P$70,4))</f>
        <v>市立民族國小</v>
      </c>
      <c r="H20" s="19"/>
      <c r="I20" s="18">
        <v>60</v>
      </c>
      <c r="J20" s="31"/>
      <c r="K20" s="26" t="s">
        <v>276</v>
      </c>
      <c r="L20" s="30"/>
      <c r="M20" s="9"/>
      <c r="N20" s="9"/>
      <c r="O20" s="9"/>
      <c r="P20" s="37"/>
      <c r="Q20" s="8"/>
    </row>
    <row r="21" spans="1:17" s="7" customFormat="1" ht="15" customHeight="1">
      <c r="A21" s="29" t="s">
        <v>63</v>
      </c>
      <c r="B21" s="23">
        <f>IF($D21="","",VLOOKUP($D21,'[2]五男準備名單'!$A$7:$P$70,15))</f>
        <v>0</v>
      </c>
      <c r="C21" s="23">
        <f>IF($D21="","",VLOOKUP($D21,'[2]五男準備名單'!$A$7:$P$70,16))</f>
        <v>0</v>
      </c>
      <c r="D21" s="22">
        <v>60</v>
      </c>
      <c r="E21" s="23" t="str">
        <f>UPPER(IF($D21="","",VLOOKUP($D21,'[2]五男準備名單'!$A$7:$P$70,2)))</f>
        <v>BYE</v>
      </c>
      <c r="F21" s="23"/>
      <c r="G21" s="23">
        <f>IF($D21="","",VLOOKUP($D21,'[2]五男準備名單'!$A$7:$P$70,4))</f>
        <v>0</v>
      </c>
      <c r="H21" s="27"/>
      <c r="I21" s="26" t="s">
        <v>277</v>
      </c>
      <c r="J21" s="25"/>
      <c r="K21" s="18" t="s">
        <v>272</v>
      </c>
      <c r="L21" s="10"/>
      <c r="M21" s="9"/>
      <c r="N21" s="9"/>
      <c r="O21" s="9"/>
      <c r="P21" s="37"/>
      <c r="Q21" s="8"/>
    </row>
    <row r="22" spans="1:17" s="7" customFormat="1" ht="15" customHeight="1">
      <c r="A22" s="24" t="s">
        <v>62</v>
      </c>
      <c r="B22" s="23">
        <f>IF($D22="","",VLOOKUP($D22,'[2]五男準備名單'!$A$7:$P$70,15))</f>
        <v>0</v>
      </c>
      <c r="C22" s="23" t="str">
        <f>IF($D22="","",VLOOKUP($D22,'[2]五男準備名單'!$A$7:$P$70,16))</f>
        <v>S5</v>
      </c>
      <c r="D22" s="22">
        <v>5</v>
      </c>
      <c r="E22" s="20" t="str">
        <f>UPPER(IF($D22="","",VLOOKUP($D22,'[2]五男準備名單'!$A$7:$P$70,2)))</f>
        <v>陳柏鈞</v>
      </c>
      <c r="F22" s="20"/>
      <c r="G22" s="20" t="str">
        <f>IF($D22="","",VLOOKUP($D22,'[2]五男準備名單'!$A$7:$P$70,4))</f>
        <v>市立中山國小</v>
      </c>
      <c r="H22" s="19"/>
      <c r="I22" s="18"/>
      <c r="J22" s="9"/>
      <c r="K22" s="10"/>
      <c r="L22" s="11"/>
      <c r="M22" s="45" t="s">
        <v>61</v>
      </c>
      <c r="N22" s="44"/>
      <c r="O22" s="26" t="s">
        <v>269</v>
      </c>
      <c r="P22" s="43"/>
      <c r="Q22" s="8"/>
    </row>
    <row r="23" spans="1:17" s="7" customFormat="1" ht="15" customHeight="1">
      <c r="A23" s="24" t="s">
        <v>60</v>
      </c>
      <c r="B23" s="23">
        <f>IF($D23="","",VLOOKUP($D23,'[2]五男準備名單'!$A$7:$P$70,15))</f>
        <v>0</v>
      </c>
      <c r="C23" s="23" t="str">
        <f>IF($D23="","",VLOOKUP($D23,'[2]五男準備名單'!$A$7:$P$70,16))</f>
        <v>S4</v>
      </c>
      <c r="D23" s="22">
        <v>4</v>
      </c>
      <c r="E23" s="20" t="str">
        <f>UPPER(IF($D23="","",VLOOKUP($D23,'[2]五男準備名單'!$A$7:$P$70,2)))</f>
        <v>周裕翔</v>
      </c>
      <c r="F23" s="20"/>
      <c r="G23" s="20" t="str">
        <f>IF($D23="","",VLOOKUP($D23,'[2]五男準備名單'!$A$7:$P$70,4))</f>
        <v>市立陽明國小</v>
      </c>
      <c r="H23" s="27"/>
      <c r="I23" s="26" t="s">
        <v>278</v>
      </c>
      <c r="J23" s="34"/>
      <c r="K23" s="9"/>
      <c r="L23" s="9"/>
      <c r="M23" s="36" t="s">
        <v>4</v>
      </c>
      <c r="N23" s="42"/>
      <c r="O23" s="41">
        <v>81</v>
      </c>
      <c r="P23" s="40"/>
      <c r="Q23" s="8"/>
    </row>
    <row r="24" spans="1:17" s="7" customFormat="1" ht="15" customHeight="1">
      <c r="A24" s="29" t="s">
        <v>59</v>
      </c>
      <c r="B24" s="23">
        <f>IF($D24="","",VLOOKUP($D24,'[2]五男準備名單'!$A$7:$P$70,15))</f>
        <v>0</v>
      </c>
      <c r="C24" s="23">
        <f>IF($D24="","",VLOOKUP($D24,'[2]五男準備名單'!$A$7:$P$70,16))</f>
        <v>0</v>
      </c>
      <c r="D24" s="22">
        <v>60</v>
      </c>
      <c r="E24" s="23" t="str">
        <f>UPPER(IF($D24="","",VLOOKUP($D24,'[2]五男準備名單'!$A$7:$P$70,2)))</f>
        <v>BYE</v>
      </c>
      <c r="F24" s="23"/>
      <c r="G24" s="23">
        <f>IF($D24="","",VLOOKUP($D24,'[2]五男準備名單'!$A$7:$P$70,4))</f>
        <v>0</v>
      </c>
      <c r="H24" s="19"/>
      <c r="I24" s="18"/>
      <c r="J24" s="31"/>
      <c r="K24" s="26" t="s">
        <v>278</v>
      </c>
      <c r="L24" s="34"/>
      <c r="M24" s="9"/>
      <c r="N24" s="9"/>
      <c r="O24" s="9"/>
      <c r="P24" s="37"/>
      <c r="Q24" s="8"/>
    </row>
    <row r="25" spans="1:17" s="7" customFormat="1" ht="15" customHeight="1">
      <c r="A25" s="29" t="s">
        <v>58</v>
      </c>
      <c r="B25" s="23">
        <f>IF($D25="","",VLOOKUP($D25,'[2]五男準備名單'!$A$7:$P$70,15))</f>
        <v>0</v>
      </c>
      <c r="C25" s="23">
        <f>IF($D25="","",VLOOKUP($D25,'[2]五男準備名單'!$A$7:$P$70,16))</f>
        <v>0</v>
      </c>
      <c r="D25" s="22">
        <v>29</v>
      </c>
      <c r="E25" s="23" t="str">
        <f>UPPER(IF($D25="","",VLOOKUP($D25,'[2]五男準備名單'!$A$7:$P$70,2)))</f>
        <v>吳承蔚</v>
      </c>
      <c r="F25" s="23"/>
      <c r="G25" s="23" t="str">
        <f>IF($D25="","",VLOOKUP($D25,'[2]五男準備名單'!$A$7:$P$70,4))</f>
        <v>市立黎明國小</v>
      </c>
      <c r="H25" s="27"/>
      <c r="I25" s="26" t="s">
        <v>279</v>
      </c>
      <c r="J25" s="38"/>
      <c r="K25" s="18">
        <v>62</v>
      </c>
      <c r="L25" s="37"/>
      <c r="M25" s="9"/>
      <c r="N25" s="9"/>
      <c r="O25" s="9"/>
      <c r="P25" s="37"/>
      <c r="Q25" s="8"/>
    </row>
    <row r="26" spans="1:17" s="7" customFormat="1" ht="15" customHeight="1">
      <c r="A26" s="29" t="s">
        <v>57</v>
      </c>
      <c r="B26" s="23">
        <f>IF($D26="","",VLOOKUP($D26,'[2]五男準備名單'!$A$7:$P$70,15))</f>
        <v>0</v>
      </c>
      <c r="C26" s="23">
        <f>IF($D26="","",VLOOKUP($D26,'[2]五男準備名單'!$A$7:$P$70,16))</f>
        <v>0</v>
      </c>
      <c r="D26" s="22">
        <v>49</v>
      </c>
      <c r="E26" s="23" t="str">
        <f>UPPER(IF($D26="","",VLOOKUP($D26,'[2]五男準備名單'!$A$7:$P$70,2)))</f>
        <v>高維廷</v>
      </c>
      <c r="F26" s="23"/>
      <c r="G26" s="23" t="str">
        <f>IF($D26="","",VLOOKUP($D26,'[2]五男準備名單'!$A$7:$P$70,4))</f>
        <v>市立民族國小</v>
      </c>
      <c r="H26" s="19"/>
      <c r="I26" s="18">
        <v>60</v>
      </c>
      <c r="J26" s="10"/>
      <c r="K26" s="36" t="s">
        <v>4</v>
      </c>
      <c r="L26" s="35"/>
      <c r="M26" s="26" t="s">
        <v>278</v>
      </c>
      <c r="N26" s="34"/>
      <c r="O26" s="9"/>
      <c r="P26" s="37"/>
      <c r="Q26" s="8"/>
    </row>
    <row r="27" spans="1:17" s="7" customFormat="1" ht="15" customHeight="1">
      <c r="A27" s="29" t="s">
        <v>54</v>
      </c>
      <c r="B27" s="23">
        <f>IF($D27="","",VLOOKUP($D27,'[2]五男準備名單'!$A$7:$P$70,15))</f>
        <v>0</v>
      </c>
      <c r="C27" s="23">
        <f>IF($D27="","",VLOOKUP($D27,'[2]五男準備名單'!$A$7:$P$70,16))</f>
        <v>0</v>
      </c>
      <c r="D27" s="22">
        <v>18</v>
      </c>
      <c r="E27" s="23" t="str">
        <f>UPPER(IF($D27="","",VLOOKUP($D27,'[2]五男準備名單'!$A$7:$P$70,2)))</f>
        <v>陳俊彥</v>
      </c>
      <c r="F27" s="23"/>
      <c r="G27" s="23" t="str">
        <f>IF($D27="","",VLOOKUP($D27,'[2]五男準備名單'!$A$7:$P$70,4))</f>
        <v>縣立光華國小</v>
      </c>
      <c r="H27" s="27"/>
      <c r="I27" s="26" t="s">
        <v>280</v>
      </c>
      <c r="J27" s="34"/>
      <c r="K27" s="33"/>
      <c r="L27" s="32"/>
      <c r="M27" s="18">
        <v>61</v>
      </c>
      <c r="N27" s="39"/>
      <c r="O27" s="9"/>
      <c r="P27" s="37"/>
      <c r="Q27" s="8"/>
    </row>
    <row r="28" spans="1:17" s="7" customFormat="1" ht="15" customHeight="1">
      <c r="A28" s="29" t="s">
        <v>53</v>
      </c>
      <c r="B28" s="23">
        <f>IF($D28="","",VLOOKUP($D28,'[2]五男準備名單'!$A$7:$P$70,15))</f>
        <v>0</v>
      </c>
      <c r="C28" s="23">
        <f>IF($D28="","",VLOOKUP($D28,'[2]五男準備名單'!$A$7:$P$70,16))</f>
        <v>0</v>
      </c>
      <c r="D28" s="22">
        <v>43</v>
      </c>
      <c r="E28" s="23" t="str">
        <f>UPPER(IF($D28="","",VLOOKUP($D28,'[2]五男準備名單'!$A$7:$P$70,2)))</f>
        <v>陳品融</v>
      </c>
      <c r="F28" s="23"/>
      <c r="G28" s="23" t="str">
        <f>IF($D28="","",VLOOKUP($D28,'[2]五男準備名單'!$A$7:$P$70,4))</f>
        <v>市立民族國小</v>
      </c>
      <c r="H28" s="19"/>
      <c r="I28" s="18" t="s">
        <v>281</v>
      </c>
      <c r="J28" s="31"/>
      <c r="K28" s="26" t="s">
        <v>282</v>
      </c>
      <c r="L28" s="30"/>
      <c r="M28" s="9"/>
      <c r="N28" s="37"/>
      <c r="O28" s="9"/>
      <c r="P28" s="37"/>
      <c r="Q28" s="8"/>
    </row>
    <row r="29" spans="1:17" s="7" customFormat="1" ht="15" customHeight="1">
      <c r="A29" s="29" t="s">
        <v>52</v>
      </c>
      <c r="B29" s="23">
        <f>IF($D29="","",VLOOKUP($D29,'[2]五男準備名單'!$A$7:$P$70,15))</f>
        <v>0</v>
      </c>
      <c r="C29" s="23">
        <f>IF($D29="","",VLOOKUP($D29,'[2]五男準備名單'!$A$7:$P$70,16))</f>
        <v>0</v>
      </c>
      <c r="D29" s="22">
        <v>22</v>
      </c>
      <c r="E29" s="23" t="str">
        <f>UPPER(IF($D29="","",VLOOKUP($D29,'[2]五男準備名單'!$A$7:$P$70,2)))</f>
        <v>賴奕宏</v>
      </c>
      <c r="F29" s="23"/>
      <c r="G29" s="23" t="str">
        <f>IF($D29="","",VLOOKUP($D29,'[2]五男準備名單'!$A$7:$P$70,4))</f>
        <v>市立福林國小</v>
      </c>
      <c r="H29" s="27"/>
      <c r="I29" s="26" t="s">
        <v>282</v>
      </c>
      <c r="J29" s="25"/>
      <c r="K29" s="18">
        <v>60</v>
      </c>
      <c r="L29" s="10"/>
      <c r="M29" s="9"/>
      <c r="N29" s="37"/>
      <c r="O29" s="9"/>
      <c r="P29" s="37"/>
      <c r="Q29" s="8"/>
    </row>
    <row r="30" spans="1:17" s="7" customFormat="1" ht="15" customHeight="1">
      <c r="A30" s="24" t="s">
        <v>51</v>
      </c>
      <c r="B30" s="23">
        <f>IF($D30="","",VLOOKUP($D30,'[2]五男準備名單'!$A$7:$P$70,15))</f>
        <v>0</v>
      </c>
      <c r="C30" s="23" t="str">
        <f>IF($D30="","",VLOOKUP($D30,'[2]五男準備名單'!$A$7:$P$70,16))</f>
        <v>S15</v>
      </c>
      <c r="D30" s="22">
        <v>15</v>
      </c>
      <c r="E30" s="20" t="str">
        <f>UPPER(IF($D30="","",VLOOKUP($D30,'[2]五男準備名單'!$A$7:$P$70,2)))</f>
        <v>盧煜翔</v>
      </c>
      <c r="F30" s="20"/>
      <c r="G30" s="20" t="str">
        <f>IF($D30="","",VLOOKUP($D30,'[2]五男準備名單'!$A$7:$P$70,4))</f>
        <v>市立鳥松國小</v>
      </c>
      <c r="H30" s="19"/>
      <c r="I30" s="18">
        <v>63</v>
      </c>
      <c r="J30" s="9"/>
      <c r="K30" s="10"/>
      <c r="L30" s="11"/>
      <c r="M30" s="36" t="s">
        <v>4</v>
      </c>
      <c r="N30" s="35"/>
      <c r="O30" s="26" t="s">
        <v>278</v>
      </c>
      <c r="P30" s="25"/>
      <c r="Q30" s="8"/>
    </row>
    <row r="31" spans="1:17" s="7" customFormat="1" ht="15" customHeight="1">
      <c r="A31" s="24" t="s">
        <v>50</v>
      </c>
      <c r="B31" s="23">
        <f>IF($D31="","",VLOOKUP($D31,'[2]五男準備名單'!$A$7:$P$70,15))</f>
        <v>0</v>
      </c>
      <c r="C31" s="23" t="str">
        <f>IF($D31="","",VLOOKUP($D31,'[2]五男準備名單'!$A$7:$P$70,16))</f>
        <v>S11</v>
      </c>
      <c r="D31" s="22">
        <v>11</v>
      </c>
      <c r="E31" s="20" t="str">
        <f>UPPER(IF($D31="","",VLOOKUP($D31,'[2]五男準備名單'!$A$7:$P$70,2)))</f>
        <v>蔡科毅</v>
      </c>
      <c r="F31" s="20"/>
      <c r="G31" s="20" t="str">
        <f>IF($D31="","",VLOOKUP($D31,'[2]五男準備名單'!$A$7:$P$70,4))</f>
        <v>市立陽明國小</v>
      </c>
      <c r="H31" s="27"/>
      <c r="I31" s="26" t="s">
        <v>283</v>
      </c>
      <c r="J31" s="34"/>
      <c r="K31" s="9"/>
      <c r="L31" s="9"/>
      <c r="M31" s="9"/>
      <c r="N31" s="37"/>
      <c r="O31" s="18">
        <v>63</v>
      </c>
      <c r="P31" s="10"/>
      <c r="Q31" s="8"/>
    </row>
    <row r="32" spans="1:17" s="7" customFormat="1" ht="15" customHeight="1">
      <c r="A32" s="29" t="s">
        <v>49</v>
      </c>
      <c r="B32" s="23">
        <f>IF($D32="","",VLOOKUP($D32,'[2]五男準備名單'!$A$7:$P$70,15))</f>
        <v>0</v>
      </c>
      <c r="C32" s="23">
        <f>IF($D32="","",VLOOKUP($D32,'[2]五男準備名單'!$A$7:$P$70,16))</f>
        <v>0</v>
      </c>
      <c r="D32" s="22">
        <v>54</v>
      </c>
      <c r="E32" s="23" t="str">
        <f>UPPER(IF($D32="","",VLOOKUP($D32,'[2]五男準備名單'!$A$7:$P$70,2)))</f>
        <v>蔡秉燁</v>
      </c>
      <c r="F32" s="23"/>
      <c r="G32" s="23" t="str">
        <f>IF($D32="","",VLOOKUP($D32,'[2]五男準備名單'!$A$7:$P$70,4))</f>
        <v>市立民族國小</v>
      </c>
      <c r="H32" s="19"/>
      <c r="I32" s="18">
        <v>64</v>
      </c>
      <c r="J32" s="31"/>
      <c r="K32" s="26" t="s">
        <v>283</v>
      </c>
      <c r="L32" s="34"/>
      <c r="M32" s="9"/>
      <c r="N32" s="37"/>
      <c r="O32" s="9"/>
      <c r="P32" s="10"/>
      <c r="Q32" s="8"/>
    </row>
    <row r="33" spans="1:17" s="7" customFormat="1" ht="15" customHeight="1">
      <c r="A33" s="29" t="s">
        <v>46</v>
      </c>
      <c r="B33" s="23">
        <f>IF($D33="","",VLOOKUP($D33,'[2]五男準備名單'!$A$7:$P$70,15))</f>
        <v>0</v>
      </c>
      <c r="C33" s="23">
        <f>IF($D33="","",VLOOKUP($D33,'[2]五男準備名單'!$A$7:$P$70,16))</f>
        <v>0</v>
      </c>
      <c r="D33" s="22">
        <v>19</v>
      </c>
      <c r="E33" s="23" t="str">
        <f>UPPER(IF($D33="","",VLOOKUP($D33,'[2]五男準備名單'!$A$7:$P$70,2)))</f>
        <v>蔡子彬</v>
      </c>
      <c r="F33" s="23"/>
      <c r="G33" s="23" t="str">
        <f>IF($D33="","",VLOOKUP($D33,'[2]五男準備名單'!$A$7:$P$70,4))</f>
        <v>國立南科實中(國小部)</v>
      </c>
      <c r="H33" s="27"/>
      <c r="I33" s="26" t="s">
        <v>284</v>
      </c>
      <c r="J33" s="38"/>
      <c r="K33" s="18">
        <v>62</v>
      </c>
      <c r="L33" s="37"/>
      <c r="M33" s="9"/>
      <c r="N33" s="37"/>
      <c r="O33" s="9"/>
      <c r="P33" s="10"/>
      <c r="Q33" s="8"/>
    </row>
    <row r="34" spans="1:17" s="7" customFormat="1" ht="15" customHeight="1">
      <c r="A34" s="29" t="s">
        <v>44</v>
      </c>
      <c r="B34" s="23">
        <f>IF($D34="","",VLOOKUP($D34,'[2]五男準備名單'!$A$7:$P$70,15))</f>
        <v>0</v>
      </c>
      <c r="C34" s="23">
        <f>IF($D34="","",VLOOKUP($D34,'[2]五男準備名單'!$A$7:$P$70,16))</f>
        <v>0</v>
      </c>
      <c r="D34" s="22">
        <v>51</v>
      </c>
      <c r="E34" s="23" t="str">
        <f>UPPER(IF($D34="","",VLOOKUP($D34,'[2]五男準備名單'!$A$7:$P$70,2)))</f>
        <v>王廷宇</v>
      </c>
      <c r="F34" s="23"/>
      <c r="G34" s="23" t="str">
        <f>IF($D34="","",VLOOKUP($D34,'[2]五男準備名單'!$A$7:$P$70,4))</f>
        <v>市立民族國小</v>
      </c>
      <c r="H34" s="19"/>
      <c r="I34" s="18">
        <v>63</v>
      </c>
      <c r="J34" s="10"/>
      <c r="K34" s="36" t="s">
        <v>4</v>
      </c>
      <c r="L34" s="35"/>
      <c r="M34" s="26" t="s">
        <v>283</v>
      </c>
      <c r="N34" s="25"/>
      <c r="O34" s="9"/>
      <c r="P34" s="10"/>
      <c r="Q34" s="8"/>
    </row>
    <row r="35" spans="1:17" s="7" customFormat="1" ht="15" customHeight="1">
      <c r="A35" s="29" t="s">
        <v>43</v>
      </c>
      <c r="B35" s="23">
        <f>IF($D35="","",VLOOKUP($D35,'[2]五男準備名單'!$A$7:$P$70,15))</f>
        <v>0</v>
      </c>
      <c r="C35" s="23">
        <f>IF($D35="","",VLOOKUP($D35,'[2]五男準備名單'!$A$7:$P$70,16))</f>
        <v>0</v>
      </c>
      <c r="D35" s="22">
        <v>21</v>
      </c>
      <c r="E35" s="23" t="str">
        <f>UPPER(IF($D35="","",VLOOKUP($D35,'[2]五男準備名單'!$A$7:$P$70,2)))</f>
        <v>潘俊臣</v>
      </c>
      <c r="F35" s="23"/>
      <c r="G35" s="23" t="str">
        <f>IF($D35="","",VLOOKUP($D35,'[2]五男準備名單'!$A$7:$P$70,4))</f>
        <v>市立民族國小</v>
      </c>
      <c r="H35" s="27"/>
      <c r="I35" s="26" t="s">
        <v>285</v>
      </c>
      <c r="J35" s="34"/>
      <c r="K35" s="33"/>
      <c r="L35" s="32"/>
      <c r="M35" s="18">
        <v>64</v>
      </c>
      <c r="N35" s="9"/>
      <c r="O35" s="9"/>
      <c r="P35" s="9"/>
      <c r="Q35" s="8"/>
    </row>
    <row r="36" spans="1:17" s="7" customFormat="1" ht="15" customHeight="1">
      <c r="A36" s="29" t="s">
        <v>42</v>
      </c>
      <c r="B36" s="23">
        <f>IF($D36="","",VLOOKUP($D36,'[2]五男準備名單'!$A$7:$P$70,15))</f>
        <v>0</v>
      </c>
      <c r="C36" s="23">
        <f>IF($D36="","",VLOOKUP($D36,'[2]五男準備名單'!$A$7:$P$70,16))</f>
        <v>0</v>
      </c>
      <c r="D36" s="22">
        <v>47</v>
      </c>
      <c r="E36" s="23" t="str">
        <f>UPPER(IF($D36="","",VLOOKUP($D36,'[2]五男準備名單'!$A$7:$P$70,2)))</f>
        <v>吳耘弘</v>
      </c>
      <c r="F36" s="23"/>
      <c r="G36" s="23" t="str">
        <f>IF($D36="","",VLOOKUP($D36,'[2]五男準備名單'!$A$7:$P$70,4))</f>
        <v>市立民族國小</v>
      </c>
      <c r="H36" s="19"/>
      <c r="I36" s="18">
        <v>60</v>
      </c>
      <c r="J36" s="31"/>
      <c r="K36" s="26" t="s">
        <v>286</v>
      </c>
      <c r="L36" s="30"/>
      <c r="M36" s="63" t="s">
        <v>132</v>
      </c>
      <c r="N36" s="53"/>
      <c r="O36" s="63" t="s">
        <v>131</v>
      </c>
      <c r="P36" s="53"/>
      <c r="Q36" s="8"/>
    </row>
    <row r="37" spans="1:17" s="7" customFormat="1" ht="15" customHeight="1">
      <c r="A37" s="29" t="s">
        <v>39</v>
      </c>
      <c r="B37" s="23">
        <f>IF($D37="","",VLOOKUP($D37,'[2]五男準備名單'!$A$7:$P$70,15))</f>
        <v>0</v>
      </c>
      <c r="C37" s="23">
        <f>IF($D37="","",VLOOKUP($D37,'[2]五男準備名單'!$A$7:$P$70,16))</f>
        <v>0</v>
      </c>
      <c r="D37" s="22">
        <v>60</v>
      </c>
      <c r="E37" s="23" t="str">
        <f>UPPER(IF($D37="","",VLOOKUP($D37,'[2]五男準備名單'!$A$7:$P$70,2)))</f>
        <v>BYE</v>
      </c>
      <c r="F37" s="23"/>
      <c r="G37" s="23">
        <f>IF($D37="","",VLOOKUP($D37,'[2]五男準備名單'!$A$7:$P$70,4))</f>
        <v>0</v>
      </c>
      <c r="H37" s="27"/>
      <c r="I37" s="26" t="s">
        <v>286</v>
      </c>
      <c r="J37" s="25"/>
      <c r="K37" s="18">
        <v>60</v>
      </c>
      <c r="L37" s="10"/>
      <c r="M37" s="55" t="s">
        <v>269</v>
      </c>
      <c r="N37" s="57"/>
      <c r="O37" s="62"/>
      <c r="P37" s="53"/>
      <c r="Q37" s="8"/>
    </row>
    <row r="38" spans="1:17" s="7" customFormat="1" ht="15" customHeight="1">
      <c r="A38" s="24" t="s">
        <v>38</v>
      </c>
      <c r="B38" s="23">
        <f>IF($D38="","",VLOOKUP($D38,'[2]五男準備名單'!$A$7:$P$70,15))</f>
        <v>0</v>
      </c>
      <c r="C38" s="23" t="str">
        <f>IF($D38="","",VLOOKUP($D38,'[2]五男準備名單'!$A$7:$P$70,16))</f>
        <v>S6</v>
      </c>
      <c r="D38" s="22">
        <v>6</v>
      </c>
      <c r="E38" s="20" t="str">
        <f>UPPER(IF($D38="","",VLOOKUP($D38,'[2]五男準備名單'!$A$7:$P$70,2)))</f>
        <v>盛力晨</v>
      </c>
      <c r="F38" s="20"/>
      <c r="G38" s="20" t="str">
        <f>IF($D38="","",VLOOKUP($D38,'[2]五男準備名單'!$A$7:$P$70,4))</f>
        <v>市立陽明國小</v>
      </c>
      <c r="H38" s="19"/>
      <c r="I38" s="18"/>
      <c r="J38" s="9"/>
      <c r="K38" s="10"/>
      <c r="L38" s="61"/>
      <c r="M38" s="60" t="s">
        <v>4</v>
      </c>
      <c r="N38" s="59"/>
      <c r="O38" s="58" t="s">
        <v>269</v>
      </c>
      <c r="P38" s="57"/>
      <c r="Q38" s="8"/>
    </row>
    <row r="39" spans="1:17" s="7" customFormat="1" ht="15" customHeight="1">
      <c r="A39" s="24" t="s">
        <v>37</v>
      </c>
      <c r="B39" s="23">
        <f>IF($D39="","",VLOOKUP($D39,'[2]五男準備名單'!$A$7:$P$70,15))</f>
        <v>0</v>
      </c>
      <c r="C39" s="23" t="str">
        <f>IF($D39="","",VLOOKUP($D39,'[2]五男準備名單'!$A$7:$P$70,16))</f>
        <v>S7</v>
      </c>
      <c r="D39" s="22">
        <v>7</v>
      </c>
      <c r="E39" s="20" t="str">
        <f>UPPER(IF($D39="","",VLOOKUP($D39,'[2]五男準備名單'!$A$7:$P$70,2)))</f>
        <v>陳璿紘</v>
      </c>
      <c r="F39" s="20"/>
      <c r="G39" s="20" t="str">
        <f>IF($D39="","",VLOOKUP($D39,'[2]五男準備名單'!$A$7:$P$70,4))</f>
        <v>市立陽明國小</v>
      </c>
      <c r="H39" s="27"/>
      <c r="I39" s="26" t="s">
        <v>287</v>
      </c>
      <c r="J39" s="34"/>
      <c r="K39" s="9"/>
      <c r="L39" s="56"/>
      <c r="M39" s="55">
        <f>UPPER(IF(OR(N55="a",N55="as"),O46,IF(OR(N55="b",N55="bs"),O62,)))</f>
      </c>
      <c r="N39" s="54"/>
      <c r="O39" s="53" t="s">
        <v>305</v>
      </c>
      <c r="P39" s="53"/>
      <c r="Q39" s="8"/>
    </row>
    <row r="40" spans="1:17" s="7" customFormat="1" ht="15" customHeight="1">
      <c r="A40" s="29" t="s">
        <v>36</v>
      </c>
      <c r="B40" s="23">
        <f>IF($D40="","",VLOOKUP($D40,'[2]五男準備名單'!$A$7:$P$70,15))</f>
        <v>0</v>
      </c>
      <c r="C40" s="23">
        <f>IF($D40="","",VLOOKUP($D40,'[2]五男準備名單'!$A$7:$P$70,16))</f>
        <v>0</v>
      </c>
      <c r="D40" s="22">
        <v>60</v>
      </c>
      <c r="E40" s="23" t="str">
        <f>UPPER(IF($D40="","",VLOOKUP($D40,'[2]五男準備名單'!$A$7:$P$70,2)))</f>
        <v>BYE</v>
      </c>
      <c r="F40" s="23"/>
      <c r="G40" s="23">
        <f>IF($D40="","",VLOOKUP($D40,'[2]五男準備名單'!$A$7:$P$70,4))</f>
        <v>0</v>
      </c>
      <c r="H40" s="19"/>
      <c r="I40" s="18"/>
      <c r="J40" s="31"/>
      <c r="K40" s="26" t="s">
        <v>288</v>
      </c>
      <c r="L40" s="34"/>
      <c r="M40" s="53" t="s">
        <v>302</v>
      </c>
      <c r="N40" s="53"/>
      <c r="O40" s="53"/>
      <c r="P40" s="53"/>
      <c r="Q40" s="8"/>
    </row>
    <row r="41" spans="1:17" s="7" customFormat="1" ht="15" customHeight="1">
      <c r="A41" s="29" t="s">
        <v>35</v>
      </c>
      <c r="B41" s="23">
        <f>IF($D41="","",VLOOKUP($D41,'[2]五男準備名單'!$A$7:$P$70,15))</f>
        <v>0</v>
      </c>
      <c r="C41" s="23">
        <f>IF($D41="","",VLOOKUP($D41,'[2]五男準備名單'!$A$7:$P$70,16))</f>
        <v>0</v>
      </c>
      <c r="D41" s="22">
        <v>27</v>
      </c>
      <c r="E41" s="23" t="str">
        <f>UPPER(IF($D41="","",VLOOKUP($D41,'[2]五男準備名單'!$A$7:$P$70,2)))</f>
        <v>羅莛凱</v>
      </c>
      <c r="F41" s="23"/>
      <c r="G41" s="23" t="str">
        <f>IF($D41="","",VLOOKUP($D41,'[2]五男準備名單'!$A$7:$P$70,4))</f>
        <v>市立龍潭國小</v>
      </c>
      <c r="H41" s="27"/>
      <c r="I41" s="26" t="s">
        <v>288</v>
      </c>
      <c r="J41" s="38"/>
      <c r="K41" s="18" t="s">
        <v>303</v>
      </c>
      <c r="L41" s="37"/>
      <c r="M41" s="53"/>
      <c r="N41" s="53"/>
      <c r="O41" s="53"/>
      <c r="P41" s="53"/>
      <c r="Q41" s="8"/>
    </row>
    <row r="42" spans="1:17" s="7" customFormat="1" ht="15" customHeight="1">
      <c r="A42" s="29" t="s">
        <v>34</v>
      </c>
      <c r="B42" s="23">
        <f>IF($D42="","",VLOOKUP($D42,'[2]五男準備名單'!$A$7:$P$70,15))</f>
        <v>0</v>
      </c>
      <c r="C42" s="23">
        <f>IF($D42="","",VLOOKUP($D42,'[2]五男準備名單'!$A$7:$P$70,16))</f>
        <v>0</v>
      </c>
      <c r="D42" s="22">
        <v>38</v>
      </c>
      <c r="E42" s="23" t="str">
        <f>UPPER(IF($D42="","",VLOOKUP($D42,'[2]五男準備名單'!$A$7:$P$70,2)))</f>
        <v>李睿修</v>
      </c>
      <c r="F42" s="23"/>
      <c r="G42" s="23" t="str">
        <f>IF($D42="","",VLOOKUP($D42,'[2]五男準備名單'!$A$7:$P$70,4))</f>
        <v>縣立中正國小</v>
      </c>
      <c r="H42" s="19"/>
      <c r="I42" s="18">
        <v>61</v>
      </c>
      <c r="J42" s="10"/>
      <c r="K42" s="36" t="s">
        <v>4</v>
      </c>
      <c r="L42" s="35"/>
      <c r="M42" s="26" t="s">
        <v>289</v>
      </c>
      <c r="N42" s="34"/>
      <c r="O42" s="9"/>
      <c r="P42" s="9"/>
      <c r="Q42" s="8"/>
    </row>
    <row r="43" spans="1:17" s="7" customFormat="1" ht="15" customHeight="1">
      <c r="A43" s="29" t="s">
        <v>31</v>
      </c>
      <c r="B43" s="23">
        <f>IF($D43="","",VLOOKUP($D43,'[2]五男準備名單'!$A$7:$P$70,15))</f>
        <v>0</v>
      </c>
      <c r="C43" s="23">
        <f>IF($D43="","",VLOOKUP($D43,'[2]五男準備名單'!$A$7:$P$70,16))</f>
        <v>0</v>
      </c>
      <c r="D43" s="22">
        <v>32</v>
      </c>
      <c r="E43" s="23" t="str">
        <f>UPPER(IF($D43="","",VLOOKUP($D43,'[2]五男準備名單'!$A$7:$P$70,2)))</f>
        <v>王誠</v>
      </c>
      <c r="F43" s="23"/>
      <c r="G43" s="23" t="str">
        <f>IF($D43="","",VLOOKUP($D43,'[2]五男準備名單'!$A$7:$P$70,4))</f>
        <v>市立億載國小</v>
      </c>
      <c r="H43" s="27"/>
      <c r="I43" s="26" t="s">
        <v>289</v>
      </c>
      <c r="J43" s="34"/>
      <c r="K43" s="33"/>
      <c r="L43" s="32"/>
      <c r="M43" s="18">
        <v>63</v>
      </c>
      <c r="N43" s="39"/>
      <c r="O43" s="9"/>
      <c r="P43" s="9"/>
      <c r="Q43" s="8"/>
    </row>
    <row r="44" spans="1:17" s="7" customFormat="1" ht="15" customHeight="1">
      <c r="A44" s="29" t="s">
        <v>30</v>
      </c>
      <c r="B44" s="23">
        <f>IF($D44="","",VLOOKUP($D44,'[2]五男準備名單'!$A$7:$P$70,15))</f>
        <v>0</v>
      </c>
      <c r="C44" s="23">
        <f>IF($D44="","",VLOOKUP($D44,'[2]五男準備名單'!$A$7:$P$70,16))</f>
        <v>0</v>
      </c>
      <c r="D44" s="22">
        <v>25</v>
      </c>
      <c r="E44" s="23" t="str">
        <f>UPPER(IF($D44="","",VLOOKUP($D44,'[2]五男準備名單'!$A$7:$P$70,2)))</f>
        <v>王愷翊</v>
      </c>
      <c r="F44" s="23"/>
      <c r="G44" s="23" t="str">
        <f>IF($D44="","",VLOOKUP($D44,'[2]五男準備名單'!$A$7:$P$70,4))</f>
        <v>市立龍潭國小</v>
      </c>
      <c r="H44" s="19"/>
      <c r="I44" s="18">
        <v>60</v>
      </c>
      <c r="J44" s="31"/>
      <c r="K44" s="26" t="s">
        <v>289</v>
      </c>
      <c r="L44" s="30"/>
      <c r="M44" s="9"/>
      <c r="N44" s="37"/>
      <c r="O44" s="9"/>
      <c r="P44" s="9"/>
      <c r="Q44" s="8"/>
    </row>
    <row r="45" spans="1:17" s="7" customFormat="1" ht="15" customHeight="1">
      <c r="A45" s="29" t="s">
        <v>29</v>
      </c>
      <c r="B45" s="23">
        <f>IF($D45="","",VLOOKUP($D45,'[2]五男準備名單'!$A$7:$P$70,15))</f>
        <v>0</v>
      </c>
      <c r="C45" s="23">
        <f>IF($D45="","",VLOOKUP($D45,'[2]五男準備名單'!$A$7:$P$70,16))</f>
        <v>0</v>
      </c>
      <c r="D45" s="22">
        <v>34</v>
      </c>
      <c r="E45" s="23" t="str">
        <f>UPPER(IF($D45="","",VLOOKUP($D45,'[2]五男準備名單'!$A$7:$P$70,2)))</f>
        <v>邱勇傑</v>
      </c>
      <c r="F45" s="23"/>
      <c r="G45" s="23" t="str">
        <f>IF($D45="","",VLOOKUP($D45,'[2]五男準備名單'!$A$7:$P$70,4))</f>
        <v>縣立潮昇國小</v>
      </c>
      <c r="H45" s="27"/>
      <c r="I45" s="26" t="s">
        <v>290</v>
      </c>
      <c r="J45" s="25"/>
      <c r="K45" s="18">
        <v>64</v>
      </c>
      <c r="L45" s="10"/>
      <c r="M45" s="9"/>
      <c r="N45" s="37"/>
      <c r="O45" s="9"/>
      <c r="P45" s="9"/>
      <c r="Q45" s="8"/>
    </row>
    <row r="46" spans="1:17" s="7" customFormat="1" ht="15" customHeight="1">
      <c r="A46" s="24" t="s">
        <v>28</v>
      </c>
      <c r="B46" s="23">
        <f>IF($D46="","",VLOOKUP($D46,'[2]五男準備名單'!$A$7:$P$70,15))</f>
        <v>0</v>
      </c>
      <c r="C46" s="23" t="str">
        <f>IF($D46="","",VLOOKUP($D46,'[2]五男準備名單'!$A$7:$P$70,16))</f>
        <v>S12</v>
      </c>
      <c r="D46" s="22">
        <v>12</v>
      </c>
      <c r="E46" s="20" t="str">
        <f>UPPER(IF($D46="","",VLOOKUP($D46,'[2]五男準備名單'!$A$7:$P$70,2)))</f>
        <v>郭冠亨</v>
      </c>
      <c r="F46" s="20"/>
      <c r="G46" s="20" t="str">
        <f>IF($D46="","",VLOOKUP($D46,'[2]五男準備名單'!$A$7:$P$70,4))</f>
        <v>市立中山國小</v>
      </c>
      <c r="H46" s="19"/>
      <c r="I46" s="18">
        <v>63</v>
      </c>
      <c r="J46" s="9"/>
      <c r="K46" s="10"/>
      <c r="L46" s="11"/>
      <c r="M46" s="36" t="s">
        <v>4</v>
      </c>
      <c r="N46" s="35"/>
      <c r="O46" s="26" t="s">
        <v>294</v>
      </c>
      <c r="P46" s="34"/>
      <c r="Q46" s="8"/>
    </row>
    <row r="47" spans="1:17" s="7" customFormat="1" ht="15" customHeight="1">
      <c r="A47" s="24" t="s">
        <v>27</v>
      </c>
      <c r="B47" s="23">
        <f>IF($D47="","",VLOOKUP($D47,'[2]五男準備名單'!$A$7:$P$70,15))</f>
        <v>0</v>
      </c>
      <c r="C47" s="23" t="str">
        <f>IF($D47="","",VLOOKUP($D47,'[2]五男準備名單'!$A$7:$P$70,16))</f>
        <v>S16</v>
      </c>
      <c r="D47" s="22">
        <v>16</v>
      </c>
      <c r="E47" s="20" t="str">
        <f>UPPER(IF($D47="","",VLOOKUP($D47,'[2]五男準備名單'!$A$7:$P$70,2)))</f>
        <v>李宸</v>
      </c>
      <c r="F47" s="20"/>
      <c r="G47" s="20" t="str">
        <f>IF($D47="","",VLOOKUP($D47,'[2]五男準備名單'!$A$7:$P$70,4))</f>
        <v>市立中山國小</v>
      </c>
      <c r="H47" s="27"/>
      <c r="I47" s="26" t="s">
        <v>291</v>
      </c>
      <c r="J47" s="34"/>
      <c r="K47" s="9"/>
      <c r="L47" s="9"/>
      <c r="M47" s="9"/>
      <c r="N47" s="37"/>
      <c r="O47" s="18">
        <v>60</v>
      </c>
      <c r="P47" s="39"/>
      <c r="Q47" s="8"/>
    </row>
    <row r="48" spans="1:17" s="7" customFormat="1" ht="15" customHeight="1">
      <c r="A48" s="29" t="s">
        <v>26</v>
      </c>
      <c r="B48" s="23">
        <f>IF($D48="","",VLOOKUP($D48,'[2]五男準備名單'!$A$7:$P$70,15))</f>
        <v>0</v>
      </c>
      <c r="C48" s="23">
        <f>IF($D48="","",VLOOKUP($D48,'[2]五男準備名單'!$A$7:$P$70,16))</f>
        <v>0</v>
      </c>
      <c r="D48" s="22">
        <v>42</v>
      </c>
      <c r="E48" s="23" t="str">
        <f>UPPER(IF($D48="","",VLOOKUP($D48,'[2]五男準備名單'!$A$7:$P$70,2)))</f>
        <v>戴詳霖</v>
      </c>
      <c r="F48" s="23"/>
      <c r="G48" s="23" t="str">
        <f>IF($D48="","",VLOOKUP($D48,'[2]五男準備名單'!$A$7:$P$70,4))</f>
        <v>市立民族國小</v>
      </c>
      <c r="H48" s="19"/>
      <c r="I48" s="18" t="s">
        <v>272</v>
      </c>
      <c r="J48" s="31"/>
      <c r="K48" s="26" t="s">
        <v>292</v>
      </c>
      <c r="L48" s="34"/>
      <c r="M48" s="9"/>
      <c r="N48" s="37"/>
      <c r="O48" s="9"/>
      <c r="P48" s="37"/>
      <c r="Q48" s="8"/>
    </row>
    <row r="49" spans="1:17" s="7" customFormat="1" ht="15" customHeight="1">
      <c r="A49" s="29" t="s">
        <v>25</v>
      </c>
      <c r="B49" s="23">
        <f>IF($D49="","",VLOOKUP($D49,'[2]五男準備名單'!$A$7:$P$70,15))</f>
        <v>0</v>
      </c>
      <c r="C49" s="23">
        <f>IF($D49="","",VLOOKUP($D49,'[2]五男準備名單'!$A$7:$P$70,16))</f>
        <v>0</v>
      </c>
      <c r="D49" s="22">
        <v>24</v>
      </c>
      <c r="E49" s="23" t="str">
        <f>UPPER(IF($D49="","",VLOOKUP($D49,'[2]五男準備名單'!$A$7:$P$70,2)))</f>
        <v>吳宇恩</v>
      </c>
      <c r="F49" s="23"/>
      <c r="G49" s="23" t="str">
        <f>IF($D49="","",VLOOKUP($D49,'[2]五男準備名單'!$A$7:$P$70,4))</f>
        <v>市立龍潭國小</v>
      </c>
      <c r="H49" s="27"/>
      <c r="I49" s="26" t="s">
        <v>292</v>
      </c>
      <c r="J49" s="38"/>
      <c r="K49" s="18">
        <v>62</v>
      </c>
      <c r="L49" s="37"/>
      <c r="M49" s="9"/>
      <c r="N49" s="37"/>
      <c r="O49" s="9"/>
      <c r="P49" s="37"/>
      <c r="Q49" s="8"/>
    </row>
    <row r="50" spans="1:17" s="7" customFormat="1" ht="15" customHeight="1">
      <c r="A50" s="29" t="s">
        <v>24</v>
      </c>
      <c r="B50" s="23">
        <f>IF($D50="","",VLOOKUP($D50,'[2]五男準備名單'!$A$7:$P$70,15))</f>
        <v>0</v>
      </c>
      <c r="C50" s="23">
        <f>IF($D50="","",VLOOKUP($D50,'[2]五男準備名單'!$A$7:$P$70,16))</f>
        <v>0</v>
      </c>
      <c r="D50" s="22">
        <v>33</v>
      </c>
      <c r="E50" s="23" t="str">
        <f>UPPER(IF($D50="","",VLOOKUP($D50,'[2]五男準備名單'!$A$7:$P$70,2)))</f>
        <v>王浚</v>
      </c>
      <c r="F50" s="23"/>
      <c r="G50" s="23" t="str">
        <f>IF($D50="","",VLOOKUP($D50,'[2]五男準備名單'!$A$7:$P$70,4))</f>
        <v>市立億載國小</v>
      </c>
      <c r="H50" s="19"/>
      <c r="I50" s="18">
        <v>61</v>
      </c>
      <c r="J50" s="10"/>
      <c r="K50" s="36" t="s">
        <v>4</v>
      </c>
      <c r="L50" s="35"/>
      <c r="M50" s="26" t="s">
        <v>294</v>
      </c>
      <c r="N50" s="25"/>
      <c r="O50" s="9"/>
      <c r="P50" s="37"/>
      <c r="Q50" s="8"/>
    </row>
    <row r="51" spans="1:17" s="7" customFormat="1" ht="15" customHeight="1">
      <c r="A51" s="29" t="s">
        <v>21</v>
      </c>
      <c r="B51" s="23">
        <f>IF($D51="","",VLOOKUP($D51,'[2]五男準備名單'!$A$7:$P$70,15))</f>
        <v>0</v>
      </c>
      <c r="C51" s="23">
        <f>IF($D51="","",VLOOKUP($D51,'[2]五男準備名單'!$A$7:$P$70,16))</f>
        <v>0</v>
      </c>
      <c r="D51" s="22">
        <v>37</v>
      </c>
      <c r="E51" s="23" t="str">
        <f>UPPER(IF($D51="","",VLOOKUP($D51,'[2]五男準備名單'!$A$7:$P$70,2)))</f>
        <v>許朝勝</v>
      </c>
      <c r="F51" s="23"/>
      <c r="G51" s="23" t="str">
        <f>IF($D51="","",VLOOKUP($D51,'[2]五男準備名單'!$A$7:$P$70,4))</f>
        <v>市立仕隆國小</v>
      </c>
      <c r="H51" s="27"/>
      <c r="I51" s="26" t="s">
        <v>293</v>
      </c>
      <c r="J51" s="34"/>
      <c r="K51" s="33"/>
      <c r="L51" s="32"/>
      <c r="M51" s="18">
        <v>61</v>
      </c>
      <c r="N51" s="9"/>
      <c r="O51" s="9"/>
      <c r="P51" s="37"/>
      <c r="Q51" s="8"/>
    </row>
    <row r="52" spans="1:17" s="7" customFormat="1" ht="15" customHeight="1">
      <c r="A52" s="29" t="s">
        <v>20</v>
      </c>
      <c r="B52" s="23">
        <f>IF($D52="","",VLOOKUP($D52,'[2]五男準備名單'!$A$7:$P$70,15))</f>
        <v>0</v>
      </c>
      <c r="C52" s="23">
        <f>IF($D52="","",VLOOKUP($D52,'[2]五男準備名單'!$A$7:$P$70,16))</f>
        <v>0</v>
      </c>
      <c r="D52" s="22">
        <v>26</v>
      </c>
      <c r="E52" s="23" t="str">
        <f>UPPER(IF($D52="","",VLOOKUP($D52,'[2]五男準備名單'!$A$7:$P$70,2)))</f>
        <v>吳僑龍</v>
      </c>
      <c r="F52" s="23"/>
      <c r="G52" s="23" t="str">
        <f>IF($D52="","",VLOOKUP($D52,'[2]五男準備名單'!$A$7:$P$70,4))</f>
        <v>市立龍潭國小</v>
      </c>
      <c r="H52" s="19"/>
      <c r="I52" s="18">
        <v>61</v>
      </c>
      <c r="J52" s="31"/>
      <c r="K52" s="26" t="s">
        <v>294</v>
      </c>
      <c r="L52" s="30"/>
      <c r="M52" s="9"/>
      <c r="N52" s="9"/>
      <c r="O52" s="9"/>
      <c r="P52" s="37"/>
      <c r="Q52" s="8"/>
    </row>
    <row r="53" spans="1:17" s="7" customFormat="1" ht="15" customHeight="1">
      <c r="A53" s="29" t="s">
        <v>19</v>
      </c>
      <c r="B53" s="23">
        <f>IF($D53="","",VLOOKUP($D53,'[2]五男準備名單'!$A$7:$P$70,15))</f>
        <v>0</v>
      </c>
      <c r="C53" s="23">
        <f>IF($D53="","",VLOOKUP($D53,'[2]五男準備名單'!$A$7:$P$70,16))</f>
        <v>0</v>
      </c>
      <c r="D53" s="22">
        <v>60</v>
      </c>
      <c r="E53" s="23" t="str">
        <f>UPPER(IF($D53="","",VLOOKUP($D53,'[2]五男準備名單'!$A$7:$P$70,2)))</f>
        <v>BYE</v>
      </c>
      <c r="F53" s="23"/>
      <c r="G53" s="23">
        <f>IF($D53="","",VLOOKUP($D53,'[2]五男準備名單'!$A$7:$P$70,4))</f>
        <v>0</v>
      </c>
      <c r="H53" s="27"/>
      <c r="I53" s="26" t="s">
        <v>294</v>
      </c>
      <c r="J53" s="25"/>
      <c r="K53" s="18">
        <v>60</v>
      </c>
      <c r="L53" s="10"/>
      <c r="M53" s="9"/>
      <c r="N53" s="9"/>
      <c r="O53" s="9"/>
      <c r="P53" s="37"/>
      <c r="Q53" s="8"/>
    </row>
    <row r="54" spans="1:17" s="7" customFormat="1" ht="15" customHeight="1">
      <c r="A54" s="24" t="s">
        <v>18</v>
      </c>
      <c r="B54" s="23">
        <f>IF($D54="","",VLOOKUP($D54,'[2]五男準備名單'!$A$7:$P$70,15))</f>
        <v>0</v>
      </c>
      <c r="C54" s="23" t="str">
        <f>IF($D54="","",VLOOKUP($D54,'[2]五男準備名單'!$A$7:$P$70,16))</f>
        <v>S3</v>
      </c>
      <c r="D54" s="22">
        <v>3</v>
      </c>
      <c r="E54" s="20" t="str">
        <f>UPPER(IF($D54="","",VLOOKUP($D54,'[2]五男準備名單'!$A$7:$P$70,2)))</f>
        <v>龐鼎宸</v>
      </c>
      <c r="F54" s="20"/>
      <c r="G54" s="20" t="str">
        <f>IF($D54="","",VLOOKUP($D54,'[2]五男準備名單'!$A$7:$P$70,4))</f>
        <v>市立民族國小</v>
      </c>
      <c r="H54" s="19"/>
      <c r="I54" s="18"/>
      <c r="J54" s="9"/>
      <c r="K54" s="10"/>
      <c r="L54" s="11"/>
      <c r="M54" s="45" t="s">
        <v>17</v>
      </c>
      <c r="N54" s="44"/>
      <c r="O54" s="26" t="s">
        <v>302</v>
      </c>
      <c r="P54" s="43"/>
      <c r="Q54" s="8"/>
    </row>
    <row r="55" spans="1:17" s="7" customFormat="1" ht="15" customHeight="1">
      <c r="A55" s="24" t="s">
        <v>16</v>
      </c>
      <c r="B55" s="23">
        <f>IF($D55="","",VLOOKUP($D55,'[2]五男準備名單'!$A$7:$P$70,15))</f>
        <v>0</v>
      </c>
      <c r="C55" s="23" t="str">
        <f>IF($D55="","",VLOOKUP($D55,'[2]五男準備名單'!$A$7:$P$70,16))</f>
        <v>S8</v>
      </c>
      <c r="D55" s="22">
        <v>8</v>
      </c>
      <c r="E55" s="20" t="str">
        <f>UPPER(IF($D55="","",VLOOKUP($D55,'[2]五男準備名單'!$A$7:$P$70,2)))</f>
        <v>陳耀宏</v>
      </c>
      <c r="F55" s="20"/>
      <c r="G55" s="20" t="str">
        <f>IF($D55="","",VLOOKUP($D55,'[2]五男準備名單'!$A$7:$P$70,4))</f>
        <v>市立三民國小</v>
      </c>
      <c r="H55" s="27"/>
      <c r="I55" s="26" t="s">
        <v>295</v>
      </c>
      <c r="J55" s="34"/>
      <c r="K55" s="9"/>
      <c r="L55" s="9"/>
      <c r="M55" s="36" t="s">
        <v>4</v>
      </c>
      <c r="N55" s="42"/>
      <c r="O55" s="41">
        <v>82</v>
      </c>
      <c r="P55" s="40"/>
      <c r="Q55" s="8"/>
    </row>
    <row r="56" spans="1:17" s="7" customFormat="1" ht="15" customHeight="1">
      <c r="A56" s="29" t="s">
        <v>15</v>
      </c>
      <c r="B56" s="23">
        <f>IF($D56="","",VLOOKUP($D56,'[2]五男準備名單'!$A$7:$P$70,15))</f>
        <v>0</v>
      </c>
      <c r="C56" s="23">
        <f>IF($D56="","",VLOOKUP($D56,'[2]五男準備名單'!$A$7:$P$70,16))</f>
        <v>0</v>
      </c>
      <c r="D56" s="22">
        <v>60</v>
      </c>
      <c r="E56" s="23" t="str">
        <f>UPPER(IF($D56="","",VLOOKUP($D56,'[2]五男準備名單'!$A$7:$P$70,2)))</f>
        <v>BYE</v>
      </c>
      <c r="F56" s="23"/>
      <c r="G56" s="23">
        <f>IF($D56="","",VLOOKUP($D56,'[2]五男準備名單'!$A$7:$P$70,4))</f>
        <v>0</v>
      </c>
      <c r="H56" s="19"/>
      <c r="I56" s="18"/>
      <c r="J56" s="31"/>
      <c r="K56" s="26" t="s">
        <v>295</v>
      </c>
      <c r="L56" s="34"/>
      <c r="M56" s="9"/>
      <c r="N56" s="9"/>
      <c r="O56" s="9"/>
      <c r="P56" s="37"/>
      <c r="Q56" s="8"/>
    </row>
    <row r="57" spans="1:17" s="7" customFormat="1" ht="15" customHeight="1">
      <c r="A57" s="29" t="s">
        <v>14</v>
      </c>
      <c r="B57" s="23">
        <f>IF($D57="","",VLOOKUP($D57,'[2]五男準備名單'!$A$7:$P$70,15))</f>
        <v>0</v>
      </c>
      <c r="C57" s="23">
        <f>IF($D57="","",VLOOKUP($D57,'[2]五男準備名單'!$A$7:$P$70,16))</f>
        <v>0</v>
      </c>
      <c r="D57" s="22">
        <v>46</v>
      </c>
      <c r="E57" s="23" t="str">
        <f>UPPER(IF($D57="","",VLOOKUP($D57,'[2]五男準備名單'!$A$7:$P$70,2)))</f>
        <v>林諒</v>
      </c>
      <c r="F57" s="23"/>
      <c r="G57" s="23" t="str">
        <f>IF($D57="","",VLOOKUP($D57,'[2]五男準備名單'!$A$7:$P$70,4))</f>
        <v>市立民族國小</v>
      </c>
      <c r="H57" s="27"/>
      <c r="I57" s="26" t="s">
        <v>296</v>
      </c>
      <c r="J57" s="38"/>
      <c r="K57" s="18">
        <v>63</v>
      </c>
      <c r="L57" s="37"/>
      <c r="M57" s="9"/>
      <c r="N57" s="9"/>
      <c r="O57" s="9"/>
      <c r="P57" s="37"/>
      <c r="Q57" s="8"/>
    </row>
    <row r="58" spans="1:17" s="7" customFormat="1" ht="15" customHeight="1">
      <c r="A58" s="29" t="s">
        <v>13</v>
      </c>
      <c r="B58" s="23">
        <f>IF($D58="","",VLOOKUP($D58,'[2]五男準備名單'!$A$7:$P$70,15))</f>
        <v>0</v>
      </c>
      <c r="C58" s="23">
        <f>IF($D58="","",VLOOKUP($D58,'[2]五男準備名單'!$A$7:$P$70,16))</f>
        <v>0</v>
      </c>
      <c r="D58" s="22">
        <v>20</v>
      </c>
      <c r="E58" s="23" t="str">
        <f>UPPER(IF($D58="","",VLOOKUP($D58,'[2]五男準備名單'!$A$7:$P$70,2)))</f>
        <v>李元蓁</v>
      </c>
      <c r="F58" s="23"/>
      <c r="G58" s="23" t="str">
        <f>IF($D58="","",VLOOKUP($D58,'[2]五男準備名單'!$A$7:$P$70,4))</f>
        <v>國立南科實中(國小部)</v>
      </c>
      <c r="H58" s="19"/>
      <c r="I58" s="18">
        <v>61</v>
      </c>
      <c r="J58" s="10"/>
      <c r="K58" s="36" t="s">
        <v>4</v>
      </c>
      <c r="L58" s="35"/>
      <c r="M58" s="26" t="s">
        <v>298</v>
      </c>
      <c r="N58" s="34"/>
      <c r="O58" s="9"/>
      <c r="P58" s="37"/>
      <c r="Q58" s="8"/>
    </row>
    <row r="59" spans="1:17" s="7" customFormat="1" ht="15" customHeight="1">
      <c r="A59" s="29" t="s">
        <v>12</v>
      </c>
      <c r="B59" s="23">
        <f>IF($D59="","",VLOOKUP($D59,'[2]五男準備名單'!$A$7:$P$70,15))</f>
        <v>0</v>
      </c>
      <c r="C59" s="23">
        <f>IF($D59="","",VLOOKUP($D59,'[2]五男準備名單'!$A$7:$P$70,16))</f>
        <v>0</v>
      </c>
      <c r="D59" s="22">
        <v>53</v>
      </c>
      <c r="E59" s="23" t="str">
        <f>UPPER(IF($D59="","",VLOOKUP($D59,'[2]五男準備名單'!$A$7:$P$70,2)))</f>
        <v>賴煌偉</v>
      </c>
      <c r="F59" s="23"/>
      <c r="G59" s="23" t="str">
        <f>IF($D59="","",VLOOKUP($D59,'[2]五男準備名單'!$A$7:$P$70,4))</f>
        <v>市立民族國小</v>
      </c>
      <c r="H59" s="27"/>
      <c r="I59" s="26" t="s">
        <v>297</v>
      </c>
      <c r="J59" s="34"/>
      <c r="K59" s="33"/>
      <c r="L59" s="32"/>
      <c r="M59" s="18">
        <v>63</v>
      </c>
      <c r="N59" s="39"/>
      <c r="O59" s="9"/>
      <c r="P59" s="37"/>
      <c r="Q59" s="8"/>
    </row>
    <row r="60" spans="1:17" s="7" customFormat="1" ht="15" customHeight="1">
      <c r="A60" s="29" t="s">
        <v>11</v>
      </c>
      <c r="B60" s="23">
        <f>IF($D60="","",VLOOKUP($D60,'[2]五男準備名單'!$A$7:$P$70,15))</f>
        <v>0</v>
      </c>
      <c r="C60" s="23">
        <f>IF($D60="","",VLOOKUP($D60,'[2]五男準備名單'!$A$7:$P$70,16))</f>
        <v>0</v>
      </c>
      <c r="D60" s="22">
        <v>48</v>
      </c>
      <c r="E60" s="23" t="str">
        <f>UPPER(IF($D60="","",VLOOKUP($D60,'[2]五男準備名單'!$A$7:$P$70,2)))</f>
        <v>吳泓佑</v>
      </c>
      <c r="F60" s="23"/>
      <c r="G60" s="23" t="str">
        <f>IF($D60="","",VLOOKUP($D60,'[2]五男準備名單'!$A$7:$P$70,4))</f>
        <v>市立民族國小</v>
      </c>
      <c r="H60" s="19"/>
      <c r="I60" s="18">
        <v>63</v>
      </c>
      <c r="J60" s="31"/>
      <c r="K60" s="26" t="s">
        <v>298</v>
      </c>
      <c r="L60" s="30"/>
      <c r="M60" s="9"/>
      <c r="N60" s="37"/>
      <c r="O60" s="9"/>
      <c r="P60" s="37"/>
      <c r="Q60" s="8"/>
    </row>
    <row r="61" spans="1:17" s="7" customFormat="1" ht="15" customHeight="1">
      <c r="A61" s="29" t="s">
        <v>10</v>
      </c>
      <c r="B61" s="23">
        <f>IF($D61="","",VLOOKUP($D61,'[2]五男準備名單'!$A$7:$P$70,15))</f>
        <v>0</v>
      </c>
      <c r="C61" s="23">
        <f>IF($D61="","",VLOOKUP($D61,'[2]五男準備名單'!$A$7:$P$70,16))</f>
        <v>0</v>
      </c>
      <c r="D61" s="22">
        <v>44</v>
      </c>
      <c r="E61" s="23" t="str">
        <f>UPPER(IF($D61="","",VLOOKUP($D61,'[2]五男準備名單'!$A$7:$P$70,2)))</f>
        <v>陳祐昇</v>
      </c>
      <c r="F61" s="23"/>
      <c r="G61" s="23" t="str">
        <f>IF($D61="","",VLOOKUP($D61,'[2]五男準備名單'!$A$7:$P$70,4))</f>
        <v>市立民族國小</v>
      </c>
      <c r="H61" s="27"/>
      <c r="I61" s="26" t="s">
        <v>298</v>
      </c>
      <c r="J61" s="25"/>
      <c r="K61" s="18">
        <v>60</v>
      </c>
      <c r="L61" s="10"/>
      <c r="M61" s="9"/>
      <c r="N61" s="37"/>
      <c r="O61" s="9"/>
      <c r="P61" s="37"/>
      <c r="Q61" s="8"/>
    </row>
    <row r="62" spans="1:17" s="7" customFormat="1" ht="15" customHeight="1">
      <c r="A62" s="24" t="s">
        <v>9</v>
      </c>
      <c r="B62" s="23">
        <f>IF($D62="","",VLOOKUP($D62,'[2]五男準備名單'!$A$7:$P$70,15))</f>
        <v>0</v>
      </c>
      <c r="C62" s="23" t="str">
        <f>IF($D62="","",VLOOKUP($D62,'[2]五男準備名單'!$A$7:$P$70,16))</f>
        <v>S9</v>
      </c>
      <c r="D62" s="22">
        <v>9</v>
      </c>
      <c r="E62" s="20" t="str">
        <f>UPPER(IF($D62="","",VLOOKUP($D62,'[2]五男準備名單'!$A$7:$P$70,2)))</f>
        <v>蘇昺禎</v>
      </c>
      <c r="F62" s="20"/>
      <c r="G62" s="20" t="str">
        <f>IF($D62="","",VLOOKUP($D62,'[2]五男準備名單'!$A$7:$P$70,4))</f>
        <v>市立新甲國小</v>
      </c>
      <c r="H62" s="19"/>
      <c r="I62" s="18">
        <v>61</v>
      </c>
      <c r="J62" s="9"/>
      <c r="K62" s="10"/>
      <c r="L62" s="11"/>
      <c r="M62" s="36" t="s">
        <v>4</v>
      </c>
      <c r="N62" s="35"/>
      <c r="O62" s="26" t="s">
        <v>302</v>
      </c>
      <c r="P62" s="25"/>
      <c r="Q62" s="8"/>
    </row>
    <row r="63" spans="1:17" s="7" customFormat="1" ht="15" customHeight="1">
      <c r="A63" s="24" t="s">
        <v>8</v>
      </c>
      <c r="B63" s="23">
        <f>IF($D63="","",VLOOKUP($D63,'[2]五男準備名單'!$A$7:$P$70,15))</f>
        <v>0</v>
      </c>
      <c r="C63" s="23" t="str">
        <f>IF($D63="","",VLOOKUP($D63,'[2]五男準備名單'!$A$7:$P$70,16))</f>
        <v>S13</v>
      </c>
      <c r="D63" s="22">
        <v>13</v>
      </c>
      <c r="E63" s="20" t="str">
        <f>UPPER(IF($D63="","",VLOOKUP($D63,'[2]五男準備名單'!$A$7:$P$70,2)))</f>
        <v>林伯諺</v>
      </c>
      <c r="F63" s="20"/>
      <c r="G63" s="20" t="str">
        <f>IF($D63="","",VLOOKUP($D63,'[2]五男準備名單'!$A$7:$P$70,4))</f>
        <v>市立天母國小</v>
      </c>
      <c r="H63" s="27"/>
      <c r="I63" s="26" t="s">
        <v>299</v>
      </c>
      <c r="J63" s="34"/>
      <c r="K63" s="9"/>
      <c r="L63" s="9"/>
      <c r="M63" s="9"/>
      <c r="N63" s="37"/>
      <c r="O63" s="18">
        <v>63</v>
      </c>
      <c r="P63" s="10"/>
      <c r="Q63" s="8"/>
    </row>
    <row r="64" spans="1:17" s="7" customFormat="1" ht="15" customHeight="1">
      <c r="A64" s="29" t="s">
        <v>7</v>
      </c>
      <c r="B64" s="23">
        <f>IF($D64="","",VLOOKUP($D64,'[2]五男準備名單'!$A$7:$P$70,15))</f>
        <v>0</v>
      </c>
      <c r="C64" s="23">
        <f>IF($D64="","",VLOOKUP($D64,'[2]五男準備名單'!$A$7:$P$70,16))</f>
        <v>0</v>
      </c>
      <c r="D64" s="22">
        <v>17</v>
      </c>
      <c r="E64" s="23" t="str">
        <f>UPPER(IF($D64="","",VLOOKUP($D64,'[2]五男準備名單'!$A$7:$P$70,2)))</f>
        <v>陳晉均</v>
      </c>
      <c r="F64" s="23"/>
      <c r="G64" s="23" t="str">
        <f>IF($D64="","",VLOOKUP($D64,'[2]五男準備名單'!$A$7:$P$70,4))</f>
        <v>縣立潮昇國小</v>
      </c>
      <c r="H64" s="19"/>
      <c r="I64" s="18">
        <v>62</v>
      </c>
      <c r="J64" s="31"/>
      <c r="K64" s="26" t="s">
        <v>299</v>
      </c>
      <c r="L64" s="34"/>
      <c r="M64" s="9"/>
      <c r="N64" s="37"/>
      <c r="O64" s="9"/>
      <c r="P64" s="10"/>
      <c r="Q64" s="8"/>
    </row>
    <row r="65" spans="1:17" s="7" customFormat="1" ht="15" customHeight="1">
      <c r="A65" s="29" t="s">
        <v>6</v>
      </c>
      <c r="B65" s="23">
        <f>IF($D65="","",VLOOKUP($D65,'[2]五男準備名單'!$A$7:$P$70,15))</f>
        <v>0</v>
      </c>
      <c r="C65" s="23">
        <f>IF($D65="","",VLOOKUP($D65,'[2]五男準備名單'!$A$7:$P$70,16))</f>
        <v>0</v>
      </c>
      <c r="D65" s="22">
        <v>31</v>
      </c>
      <c r="E65" s="23" t="str">
        <f>UPPER(IF($D65="","",VLOOKUP($D65,'[2]五男準備名單'!$A$7:$P$70,2)))</f>
        <v>周祐德</v>
      </c>
      <c r="F65" s="23"/>
      <c r="G65" s="23" t="str">
        <f>IF($D65="","",VLOOKUP($D65,'[2]五男準備名單'!$A$7:$P$70,4))</f>
        <v>市立中山國小</v>
      </c>
      <c r="H65" s="27"/>
      <c r="I65" s="26" t="s">
        <v>300</v>
      </c>
      <c r="J65" s="38"/>
      <c r="K65" s="18">
        <v>61</v>
      </c>
      <c r="L65" s="37"/>
      <c r="M65" s="9"/>
      <c r="N65" s="37"/>
      <c r="O65" s="9"/>
      <c r="P65" s="10"/>
      <c r="Q65" s="8"/>
    </row>
    <row r="66" spans="1:17" s="7" customFormat="1" ht="15" customHeight="1">
      <c r="A66" s="29" t="s">
        <v>5</v>
      </c>
      <c r="B66" s="23">
        <f>IF($D66="","",VLOOKUP($D66,'[2]五男準備名單'!$A$7:$P$70,15))</f>
        <v>0</v>
      </c>
      <c r="C66" s="23">
        <f>IF($D66="","",VLOOKUP($D66,'[2]五男準備名單'!$A$7:$P$70,16))</f>
        <v>0</v>
      </c>
      <c r="D66" s="22">
        <v>41</v>
      </c>
      <c r="E66" s="23" t="str">
        <f>UPPER(IF($D66="","",VLOOKUP($D66,'[2]五男準備名單'!$A$7:$P$70,2)))</f>
        <v>林信廷</v>
      </c>
      <c r="F66" s="23"/>
      <c r="G66" s="23" t="str">
        <f>IF($D66="","",VLOOKUP($D66,'[2]五男準備名單'!$A$7:$P$70,4))</f>
        <v>市立民族國小</v>
      </c>
      <c r="H66" s="19"/>
      <c r="I66" s="18">
        <v>61</v>
      </c>
      <c r="J66" s="10"/>
      <c r="K66" s="36" t="s">
        <v>4</v>
      </c>
      <c r="L66" s="35"/>
      <c r="M66" s="26" t="s">
        <v>302</v>
      </c>
      <c r="N66" s="25"/>
      <c r="O66" s="9"/>
      <c r="P66" s="10"/>
      <c r="Q66" s="8"/>
    </row>
    <row r="67" spans="1:17" s="7" customFormat="1" ht="15" customHeight="1">
      <c r="A67" s="29" t="s">
        <v>3</v>
      </c>
      <c r="B67" s="23">
        <f>IF($D67="","",VLOOKUP($D67,'[2]五男準備名單'!$A$7:$P$70,15))</f>
        <v>0</v>
      </c>
      <c r="C67" s="23">
        <f>IF($D67="","",VLOOKUP($D67,'[2]五男準備名單'!$A$7:$P$70,16))</f>
        <v>0</v>
      </c>
      <c r="D67" s="22">
        <v>35</v>
      </c>
      <c r="E67" s="23" t="str">
        <f>UPPER(IF($D67="","",VLOOKUP($D67,'[2]五男準備名單'!$A$7:$P$70,2)))</f>
        <v>吳岳軒</v>
      </c>
      <c r="F67" s="23"/>
      <c r="G67" s="23" t="str">
        <f>IF($D67="","",VLOOKUP($D67,'[2]五男準備名單'!$A$7:$P$70,4))</f>
        <v>市立鳥松國小</v>
      </c>
      <c r="H67" s="27"/>
      <c r="I67" s="26" t="s">
        <v>301</v>
      </c>
      <c r="J67" s="34"/>
      <c r="K67" s="33"/>
      <c r="L67" s="32"/>
      <c r="M67" s="18">
        <v>60</v>
      </c>
      <c r="N67" s="9"/>
      <c r="O67" s="9"/>
      <c r="P67" s="9"/>
      <c r="Q67" s="8"/>
    </row>
    <row r="68" spans="1:17" s="7" customFormat="1" ht="15" customHeight="1">
      <c r="A68" s="29" t="s">
        <v>2</v>
      </c>
      <c r="B68" s="23">
        <f>IF($D68="","",VLOOKUP($D68,'[2]五男準備名單'!$A$7:$P$70,15))</f>
        <v>0</v>
      </c>
      <c r="C68" s="23">
        <f>IF($D68="","",VLOOKUP($D68,'[2]五男準備名單'!$A$7:$P$70,16))</f>
        <v>0</v>
      </c>
      <c r="D68" s="22">
        <v>39</v>
      </c>
      <c r="E68" s="23" t="str">
        <f>UPPER(IF($D68="","",VLOOKUP($D68,'[2]五男準備名單'!$A$7:$P$70,2)))</f>
        <v>張簡千煜</v>
      </c>
      <c r="F68" s="23"/>
      <c r="G68" s="23" t="str">
        <f>IF($D68="","",VLOOKUP($D68,'[2]五男準備名單'!$A$7:$P$70,4))</f>
        <v>市立民族國小</v>
      </c>
      <c r="H68" s="19"/>
      <c r="I68" s="18">
        <v>62</v>
      </c>
      <c r="J68" s="31"/>
      <c r="K68" s="26" t="s">
        <v>302</v>
      </c>
      <c r="L68" s="30"/>
      <c r="M68" s="9"/>
      <c r="N68" s="9"/>
      <c r="O68" s="9"/>
      <c r="P68" s="9"/>
      <c r="Q68" s="8"/>
    </row>
    <row r="69" spans="1:17" s="7" customFormat="1" ht="15" customHeight="1">
      <c r="A69" s="29" t="s">
        <v>1</v>
      </c>
      <c r="B69" s="23">
        <f>IF($D69="","",VLOOKUP($D69,'[2]五男準備名單'!$A$7:$P$70,15))</f>
        <v>0</v>
      </c>
      <c r="C69" s="23">
        <f>IF($D69="","",VLOOKUP($D69,'[2]五男準備名單'!$A$7:$P$70,16))</f>
        <v>0</v>
      </c>
      <c r="D69" s="22">
        <v>60</v>
      </c>
      <c r="E69" s="23" t="str">
        <f>UPPER(IF($D69="","",VLOOKUP($D69,'[2]五男準備名單'!$A$7:$P$70,2)))</f>
        <v>BYE</v>
      </c>
      <c r="F69" s="23"/>
      <c r="G69" s="23">
        <f>IF($D69="","",VLOOKUP($D69,'[2]五男準備名單'!$A$7:$P$70,4))</f>
        <v>0</v>
      </c>
      <c r="H69" s="27"/>
      <c r="I69" s="26" t="s">
        <v>302</v>
      </c>
      <c r="J69" s="25"/>
      <c r="K69" s="18">
        <v>60</v>
      </c>
      <c r="L69" s="10"/>
      <c r="M69" s="9"/>
      <c r="N69" s="9"/>
      <c r="O69" s="9"/>
      <c r="P69" s="9"/>
      <c r="Q69" s="8"/>
    </row>
    <row r="70" spans="1:17" s="7" customFormat="1" ht="15" customHeight="1">
      <c r="A70" s="24" t="s">
        <v>0</v>
      </c>
      <c r="B70" s="23">
        <f>IF($D70="","",VLOOKUP($D70,'[2]五男準備名單'!$A$7:$P$70,15))</f>
        <v>0</v>
      </c>
      <c r="C70" s="23" t="str">
        <f>IF($D70="","",VLOOKUP($D70,'[2]五男準備名單'!$A$7:$P$70,16))</f>
        <v>S2</v>
      </c>
      <c r="D70" s="22">
        <v>2</v>
      </c>
      <c r="E70" s="20" t="str">
        <f>UPPER(IF($D70="","",VLOOKUP($D70,'[2]五男準備名單'!$A$7:$P$70,2)))</f>
        <v>巫秉融</v>
      </c>
      <c r="F70" s="20"/>
      <c r="G70" s="20" t="str">
        <f>IF($D70="","",VLOOKUP($D70,'[2]五男準備名單'!$A$7:$P$70,4))</f>
        <v>市立東信國小</v>
      </c>
      <c r="H70" s="19"/>
      <c r="I70" s="18"/>
      <c r="J70" s="9"/>
      <c r="K70" s="10"/>
      <c r="L70" s="11"/>
      <c r="M70" s="10"/>
      <c r="N70" s="10"/>
      <c r="O70" s="9"/>
      <c r="P70" s="9"/>
      <c r="Q70" s="8"/>
    </row>
    <row r="71" spans="1:17" s="7" customFormat="1" ht="17.25" customHeight="1">
      <c r="A71" s="17"/>
      <c r="B71" s="16"/>
      <c r="C71" s="16"/>
      <c r="D71" s="15"/>
      <c r="E71" s="12"/>
      <c r="F71" s="13"/>
      <c r="G71" s="12"/>
      <c r="H71" s="11"/>
      <c r="I71" s="9"/>
      <c r="J71" s="9"/>
      <c r="K71" s="10"/>
      <c r="L71" s="11"/>
      <c r="M71" s="10"/>
      <c r="N71" s="10"/>
      <c r="O71" s="9"/>
      <c r="P71" s="9"/>
      <c r="Q71" s="8"/>
    </row>
    <row r="72" spans="1:9" ht="12.75">
      <c r="A72" s="4"/>
      <c r="B72" s="4"/>
      <c r="C72" s="4"/>
      <c r="D72" s="4"/>
      <c r="E72" s="4"/>
      <c r="F72" s="4"/>
      <c r="G72" s="4"/>
      <c r="H72" s="5"/>
      <c r="I72" s="4"/>
    </row>
  </sheetData>
  <sheetProtection/>
  <mergeCells count="1">
    <mergeCell ref="A4:C4"/>
  </mergeCells>
  <conditionalFormatting sqref="F7:F70">
    <cfRule type="expression" priority="13" dxfId="1" stopIfTrue="1">
      <formula>AND($D7&lt;9,$C7&gt;0)</formula>
    </cfRule>
  </conditionalFormatting>
  <conditionalFormatting sqref="G7:G70">
    <cfRule type="expression" priority="12" dxfId="1" stopIfTrue="1">
      <formula>AND($D7&lt;17,$C7&gt;0)</formula>
    </cfRule>
  </conditionalFormatting>
  <conditionalFormatting sqref="K58 K42 K26 K10 K50 K34 K18 K66 M14 M30 M46 M62 M55 M23 M38">
    <cfRule type="expression" priority="9" dxfId="11" stopIfTrue="1">
      <formula>AND($M$1="CU",K10="Umpire")</formula>
    </cfRule>
    <cfRule type="expression" priority="10" dxfId="10" stopIfTrue="1">
      <formula>AND($M$1="CU",K10&lt;&gt;"Umpire",L10&lt;&gt;"")</formula>
    </cfRule>
    <cfRule type="expression" priority="11" dxfId="9" stopIfTrue="1">
      <formula>AND($M$1="CU",K10&lt;&gt;"Umpire")</formula>
    </cfRule>
  </conditionalFormatting>
  <conditionalFormatting sqref="K8 K12 K16 K20 K24 K28 K32 K36 K40 K44 K48 K52 K56 K60 K64 K68 M18 M26 M34 M42 M50 M58 M66 O14 O30 O46 O62 O38 M10">
    <cfRule type="expression" priority="7" dxfId="1" stopIfTrue="1">
      <formula>J8="as"</formula>
    </cfRule>
    <cfRule type="expression" priority="8" dxfId="1" stopIfTrue="1">
      <formula>J8="bs"</formula>
    </cfRule>
  </conditionalFormatting>
  <conditionalFormatting sqref="I7 I9 I11 I13 I15 I17 I19 I21 I23 I25 I27 I29 I31 I33 I35 I37 I39 I41 I43 I45 I47 I49 I51 I53 I55 I57 I59 I61 I63 I65 I67 I69 O22 O54">
    <cfRule type="expression" priority="5" dxfId="1" stopIfTrue="1">
      <formula>H8="as"</formula>
    </cfRule>
    <cfRule type="expression" priority="6" dxfId="1" stopIfTrue="1">
      <formula>H8="bs"</formula>
    </cfRule>
  </conditionalFormatting>
  <conditionalFormatting sqref="B7:B70">
    <cfRule type="cellIs" priority="3" dxfId="4" operator="equal" stopIfTrue="1">
      <formula>"QA"</formula>
    </cfRule>
    <cfRule type="cellIs" priority="4" dxfId="4"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 dxfId="3" stopIfTrue="1">
      <formula>$M$1="CU"</formula>
    </cfRule>
  </conditionalFormatting>
  <conditionalFormatting sqref="D7:D70">
    <cfRule type="expression" priority="1" dxfId="0"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A46">
      <selection activeCell="U57" sqref="U5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421875" style="0" customWidth="1"/>
    <col min="7" max="7" width="12.710937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7109375" style="0" customWidth="1"/>
    <col min="19" max="19" width="9.140625" style="0" hidden="1" customWidth="1"/>
  </cols>
  <sheetData>
    <row r="1" spans="1:16" s="108" customFormat="1" ht="21.75" customHeight="1">
      <c r="A1" s="116">
        <f>'[2]Week SetUp'!$A$6</f>
        <v>0</v>
      </c>
      <c r="B1" s="115"/>
      <c r="C1" s="113"/>
      <c r="D1" s="113"/>
      <c r="E1" s="113"/>
      <c r="F1" s="113"/>
      <c r="G1" s="113"/>
      <c r="H1" s="111"/>
      <c r="I1" s="112" t="s">
        <v>119</v>
      </c>
      <c r="J1" s="111"/>
      <c r="K1" s="103"/>
      <c r="L1" s="111"/>
      <c r="M1" s="111" t="s">
        <v>95</v>
      </c>
      <c r="N1" s="111"/>
      <c r="O1" s="110"/>
      <c r="P1" s="109"/>
    </row>
    <row r="2" spans="1:16" s="100" customFormat="1" ht="12.75">
      <c r="A2" s="107" t="str">
        <f>'[2]Week SetUp'!$A$8</f>
        <v>第十三屆福興盃大專團體暨青少年網球錦標賽</v>
      </c>
      <c r="B2" s="106"/>
      <c r="C2" s="102"/>
      <c r="D2" s="102"/>
      <c r="E2" s="102"/>
      <c r="F2" s="102"/>
      <c r="G2" s="102"/>
      <c r="H2" s="101"/>
      <c r="I2" s="104"/>
      <c r="J2" s="101"/>
      <c r="K2" s="103"/>
      <c r="L2" s="101"/>
      <c r="M2" s="102"/>
      <c r="N2" s="101"/>
      <c r="O2" s="102"/>
      <c r="P2" s="101"/>
    </row>
    <row r="3" spans="1:16" s="91" customFormat="1" ht="11.25" customHeight="1">
      <c r="A3" s="98" t="s">
        <v>94</v>
      </c>
      <c r="B3" s="95"/>
      <c r="C3" s="95"/>
      <c r="D3" s="95"/>
      <c r="E3" s="93"/>
      <c r="F3" s="98" t="s">
        <v>126</v>
      </c>
      <c r="G3" s="95"/>
      <c r="H3" s="94"/>
      <c r="I3" s="98" t="s">
        <v>92</v>
      </c>
      <c r="J3" s="96"/>
      <c r="K3" s="95"/>
      <c r="L3" s="96"/>
      <c r="M3" s="95"/>
      <c r="N3" s="94"/>
      <c r="O3" s="93"/>
      <c r="P3" s="92" t="s">
        <v>125</v>
      </c>
    </row>
    <row r="4" spans="1:16" s="85" customFormat="1" ht="19.5" customHeight="1" thickBot="1">
      <c r="A4" s="181" t="s">
        <v>127</v>
      </c>
      <c r="B4" s="181"/>
      <c r="C4" s="181"/>
      <c r="D4" s="87"/>
      <c r="E4" s="87"/>
      <c r="F4" s="87" t="str">
        <f>'[2]Week SetUp'!$C$10</f>
        <v>中山網球場</v>
      </c>
      <c r="G4" s="87"/>
      <c r="H4" s="88"/>
      <c r="I4" s="169" t="s">
        <v>128</v>
      </c>
      <c r="J4" s="88"/>
      <c r="K4" s="161"/>
      <c r="L4" s="88"/>
      <c r="M4" s="87"/>
      <c r="N4" s="88"/>
      <c r="O4" s="87"/>
      <c r="P4" s="86" t="str">
        <f>'[2]Week SetUp'!$E$10</f>
        <v>李朝裕</v>
      </c>
    </row>
    <row r="5" spans="1:16" s="68" customFormat="1" ht="9.75">
      <c r="A5" s="84"/>
      <c r="B5" s="83" t="s">
        <v>90</v>
      </c>
      <c r="C5" s="78" t="s">
        <v>113</v>
      </c>
      <c r="D5" s="78"/>
      <c r="E5" s="80" t="s">
        <v>111</v>
      </c>
      <c r="F5" s="81"/>
      <c r="G5" s="80" t="s">
        <v>86</v>
      </c>
      <c r="H5" s="79"/>
      <c r="I5" s="78" t="s">
        <v>124</v>
      </c>
      <c r="J5" s="79"/>
      <c r="K5" s="78" t="s">
        <v>123</v>
      </c>
      <c r="L5" s="79"/>
      <c r="M5" s="78" t="s">
        <v>82</v>
      </c>
      <c r="N5" s="79"/>
      <c r="O5" s="78" t="s">
        <v>41</v>
      </c>
      <c r="P5" s="77"/>
    </row>
    <row r="6" spans="1:16" s="68" customFormat="1" ht="3.75" customHeight="1" thickBot="1">
      <c r="A6" s="76"/>
      <c r="B6" s="70"/>
      <c r="C6" s="75"/>
      <c r="D6" s="70"/>
      <c r="E6" s="72"/>
      <c r="F6" s="73"/>
      <c r="G6" s="72"/>
      <c r="H6" s="71"/>
      <c r="I6" s="70"/>
      <c r="J6" s="71"/>
      <c r="K6" s="70"/>
      <c r="L6" s="71"/>
      <c r="M6" s="70"/>
      <c r="N6" s="71"/>
      <c r="O6" s="70"/>
      <c r="P6" s="69"/>
    </row>
    <row r="7" spans="1:19" s="7" customFormat="1" ht="19.5" customHeight="1">
      <c r="A7" s="24">
        <v>1</v>
      </c>
      <c r="B7" s="23">
        <f>IF($D7="","",VLOOKUP($D7,'[2]五女準備名單'!$A$7:$P$38,15))</f>
        <v>0</v>
      </c>
      <c r="C7" s="23" t="str">
        <f>IF($D7="","",VLOOKUP($D7,'[2]五女準備名單'!$A$7:$P$38,16))</f>
        <v>S1</v>
      </c>
      <c r="D7" s="22">
        <v>1</v>
      </c>
      <c r="E7" s="20" t="str">
        <f>UPPER(IF($D7="","",VLOOKUP($D7,'[2]五女準備名單'!$A$7:$P$38,2)))</f>
        <v>楊亞依</v>
      </c>
      <c r="F7" s="20"/>
      <c r="G7" s="20" t="str">
        <f>IF($D7="","",VLOOKUP($D7,'[2]五女準備名單'!$A$7:$P$38,4))</f>
        <v>市立中山國小</v>
      </c>
      <c r="H7" s="140"/>
      <c r="I7" s="132"/>
      <c r="J7" s="132"/>
      <c r="K7" s="132"/>
      <c r="L7" s="132"/>
      <c r="M7" s="147"/>
      <c r="N7" s="155"/>
      <c r="O7" s="129"/>
      <c r="P7" s="128"/>
      <c r="Q7" s="8"/>
      <c r="S7" s="67" t="e">
        <f>#REF!</f>
        <v>#REF!</v>
      </c>
    </row>
    <row r="8" spans="1:19" s="7" customFormat="1" ht="19.5" customHeight="1">
      <c r="A8" s="29"/>
      <c r="B8" s="138"/>
      <c r="C8" s="138"/>
      <c r="D8" s="138"/>
      <c r="E8" s="132"/>
      <c r="F8" s="136"/>
      <c r="G8" s="36" t="s">
        <v>4</v>
      </c>
      <c r="H8" s="31"/>
      <c r="I8" s="26" t="s">
        <v>251</v>
      </c>
      <c r="J8" s="26"/>
      <c r="K8" s="132"/>
      <c r="L8" s="132"/>
      <c r="M8" s="147"/>
      <c r="N8" s="155"/>
      <c r="O8" s="129"/>
      <c r="P8" s="128"/>
      <c r="Q8" s="8"/>
      <c r="S8" s="66" t="e">
        <f>#REF!</f>
        <v>#REF!</v>
      </c>
    </row>
    <row r="9" spans="1:19" s="7" customFormat="1" ht="19.5" customHeight="1">
      <c r="A9" s="29">
        <v>2</v>
      </c>
      <c r="B9" s="23">
        <f>IF($D9="","",VLOOKUP($D9,'[2]五女準備名單'!$A$7:$P$38,15))</f>
        <v>0</v>
      </c>
      <c r="C9" s="23">
        <f>IF($D9="","",VLOOKUP($D9,'[2]五女準備名單'!$A$7:$P$38,16))</f>
        <v>0</v>
      </c>
      <c r="D9" s="22">
        <v>21</v>
      </c>
      <c r="E9" s="23" t="str">
        <f>UPPER(IF($D9="","",VLOOKUP($D9,'[2]五女準備名單'!$A$7:$P$38,2)))</f>
        <v>BYE</v>
      </c>
      <c r="F9" s="23"/>
      <c r="G9" s="23">
        <f>IF($D9="","",VLOOKUP($D9,'[2]五女準備名單'!$A$7:$P$38,4))</f>
        <v>0</v>
      </c>
      <c r="H9" s="145"/>
      <c r="I9" s="18"/>
      <c r="J9" s="144"/>
      <c r="K9" s="132"/>
      <c r="L9" s="132"/>
      <c r="M9" s="147"/>
      <c r="N9" s="155"/>
      <c r="O9" s="129"/>
      <c r="P9" s="128"/>
      <c r="Q9" s="8"/>
      <c r="S9" s="66" t="e">
        <f>#REF!</f>
        <v>#REF!</v>
      </c>
    </row>
    <row r="10" spans="1:19" s="7" customFormat="1" ht="19.5" customHeight="1">
      <c r="A10" s="29"/>
      <c r="B10" s="138"/>
      <c r="C10" s="138"/>
      <c r="D10" s="143"/>
      <c r="E10" s="132"/>
      <c r="F10" s="136"/>
      <c r="G10" s="132"/>
      <c r="H10" s="142"/>
      <c r="I10" s="36" t="s">
        <v>4</v>
      </c>
      <c r="J10" s="35"/>
      <c r="K10" s="26" t="s">
        <v>252</v>
      </c>
      <c r="L10" s="34"/>
      <c r="M10" s="9"/>
      <c r="N10" s="9"/>
      <c r="O10" s="129"/>
      <c r="P10" s="128"/>
      <c r="Q10" s="8"/>
      <c r="S10" s="66" t="e">
        <f>#REF!</f>
        <v>#REF!</v>
      </c>
    </row>
    <row r="11" spans="1:19" s="7" customFormat="1" ht="19.5" customHeight="1">
      <c r="A11" s="29">
        <v>3</v>
      </c>
      <c r="B11" s="23">
        <f>IF($D11="","",VLOOKUP($D11,'[2]五女準備名單'!$A$7:$P$38,15))</f>
        <v>0</v>
      </c>
      <c r="C11" s="23">
        <f>IF($D11="","",VLOOKUP($D11,'[2]五女準備名單'!$A$7:$P$38,16))</f>
        <v>0</v>
      </c>
      <c r="D11" s="22">
        <v>21</v>
      </c>
      <c r="E11" s="23" t="str">
        <f>UPPER(IF($D11="","",VLOOKUP($D11,'[2]五女準備名單'!$A$7:$P$38,2)))</f>
        <v>BYE</v>
      </c>
      <c r="F11" s="23"/>
      <c r="G11" s="23">
        <f>IF($D11="","",VLOOKUP($D11,'[2]五女準備名單'!$A$7:$P$38,4))</f>
        <v>0</v>
      </c>
      <c r="H11" s="140"/>
      <c r="I11" s="41"/>
      <c r="J11" s="139"/>
      <c r="K11" s="18" t="s">
        <v>232</v>
      </c>
      <c r="L11" s="39"/>
      <c r="M11" s="9"/>
      <c r="N11" s="9"/>
      <c r="O11" s="129"/>
      <c r="P11" s="128"/>
      <c r="Q11" s="8"/>
      <c r="S11" s="66" t="e">
        <f>#REF!</f>
        <v>#REF!</v>
      </c>
    </row>
    <row r="12" spans="1:19" s="7" customFormat="1" ht="19.5" customHeight="1">
      <c r="A12" s="29"/>
      <c r="B12" s="138"/>
      <c r="C12" s="138"/>
      <c r="D12" s="143"/>
      <c r="E12" s="132"/>
      <c r="F12" s="136"/>
      <c r="G12" s="36" t="s">
        <v>4</v>
      </c>
      <c r="H12" s="31"/>
      <c r="I12" s="26" t="s">
        <v>252</v>
      </c>
      <c r="J12" s="135"/>
      <c r="K12" s="41"/>
      <c r="L12" s="37"/>
      <c r="M12" s="9"/>
      <c r="N12" s="9"/>
      <c r="O12" s="129"/>
      <c r="P12" s="128"/>
      <c r="Q12" s="8"/>
      <c r="S12" s="66" t="e">
        <f>#REF!</f>
        <v>#REF!</v>
      </c>
    </row>
    <row r="13" spans="1:19" s="7" customFormat="1" ht="19.5" customHeight="1">
      <c r="A13" s="29">
        <v>4</v>
      </c>
      <c r="B13" s="23">
        <f>IF($D13="","",VLOOKUP($D13,'[2]五女準備名單'!$A$7:$P$38,15))</f>
        <v>0</v>
      </c>
      <c r="C13" s="23">
        <f>IF($D13="","",VLOOKUP($D13,'[2]五女準備名單'!$A$7:$P$38,16))</f>
        <v>0</v>
      </c>
      <c r="D13" s="22">
        <v>14</v>
      </c>
      <c r="E13" s="23" t="str">
        <f>UPPER(IF($D13="","",VLOOKUP($D13,'[2]五女準備名單'!$A$7:$P$38,2)))</f>
        <v>高陳思妤</v>
      </c>
      <c r="F13" s="23"/>
      <c r="G13" s="23" t="str">
        <f>IF($D13="","",VLOOKUP($D13,'[2]五女準備名單'!$A$7:$P$38,4))</f>
        <v>市立民族國小</v>
      </c>
      <c r="H13" s="133"/>
      <c r="I13" s="18"/>
      <c r="J13" s="132"/>
      <c r="K13" s="41"/>
      <c r="L13" s="37"/>
      <c r="M13" s="9"/>
      <c r="N13" s="9"/>
      <c r="O13" s="129"/>
      <c r="P13" s="128"/>
      <c r="Q13" s="8"/>
      <c r="S13" s="66" t="e">
        <f>#REF!</f>
        <v>#REF!</v>
      </c>
    </row>
    <row r="14" spans="1:19" s="7" customFormat="1" ht="19.5" customHeight="1">
      <c r="A14" s="29"/>
      <c r="B14" s="138"/>
      <c r="C14" s="138"/>
      <c r="D14" s="143"/>
      <c r="E14" s="132"/>
      <c r="F14" s="136"/>
      <c r="G14" s="149"/>
      <c r="H14" s="142"/>
      <c r="I14" s="132"/>
      <c r="J14" s="132"/>
      <c r="K14" s="36" t="s">
        <v>4</v>
      </c>
      <c r="L14" s="35"/>
      <c r="M14" s="26" t="s">
        <v>254</v>
      </c>
      <c r="N14" s="34"/>
      <c r="O14" s="129"/>
      <c r="P14" s="128"/>
      <c r="Q14" s="8"/>
      <c r="S14" s="66" t="e">
        <f>#REF!</f>
        <v>#REF!</v>
      </c>
    </row>
    <row r="15" spans="1:19" s="7" customFormat="1" ht="19.5" customHeight="1">
      <c r="A15" s="29">
        <v>5</v>
      </c>
      <c r="B15" s="23">
        <f>IF($D15="","",VLOOKUP($D15,'[2]五女準備名單'!$A$7:$P$38,15))</f>
        <v>0</v>
      </c>
      <c r="C15" s="23">
        <f>IF($D15="","",VLOOKUP($D15,'[2]五女準備名單'!$A$7:$P$38,16))</f>
        <v>0</v>
      </c>
      <c r="D15" s="22">
        <v>13</v>
      </c>
      <c r="E15" s="23" t="str">
        <f>UPPER(IF($D15="","",VLOOKUP($D15,'[2]五女準備名單'!$A$7:$P$38,2)))</f>
        <v>吳承瑾</v>
      </c>
      <c r="F15" s="23"/>
      <c r="G15" s="23" t="str">
        <f>IF($D15="","",VLOOKUP($D15,'[2]五女準備名單'!$A$7:$P$38,4))</f>
        <v>市立鳥松國小</v>
      </c>
      <c r="H15" s="146"/>
      <c r="I15" s="132"/>
      <c r="J15" s="132"/>
      <c r="K15" s="132"/>
      <c r="L15" s="37"/>
      <c r="M15" s="18">
        <v>60</v>
      </c>
      <c r="N15" s="40"/>
      <c r="O15" s="147"/>
      <c r="P15" s="155"/>
      <c r="Q15" s="8"/>
      <c r="S15" s="66" t="e">
        <f>#REF!</f>
        <v>#REF!</v>
      </c>
    </row>
    <row r="16" spans="1:19" s="7" customFormat="1" ht="19.5" customHeight="1" thickBot="1">
      <c r="A16" s="29"/>
      <c r="B16" s="138"/>
      <c r="C16" s="138"/>
      <c r="D16" s="143"/>
      <c r="E16" s="132"/>
      <c r="F16" s="136"/>
      <c r="G16" s="36" t="s">
        <v>4</v>
      </c>
      <c r="H16" s="31"/>
      <c r="I16" s="26" t="s">
        <v>253</v>
      </c>
      <c r="J16" s="26"/>
      <c r="K16" s="132"/>
      <c r="L16" s="37"/>
      <c r="M16" s="131"/>
      <c r="N16" s="40"/>
      <c r="O16" s="147"/>
      <c r="P16" s="155"/>
      <c r="Q16" s="8"/>
      <c r="S16" s="65" t="e">
        <f>#REF!</f>
        <v>#REF!</v>
      </c>
    </row>
    <row r="17" spans="1:17" s="7" customFormat="1" ht="19.5" customHeight="1">
      <c r="A17" s="29">
        <v>6</v>
      </c>
      <c r="B17" s="23">
        <f>IF($D17="","",VLOOKUP($D17,'[2]五女準備名單'!$A$7:$P$38,15))</f>
        <v>0</v>
      </c>
      <c r="C17" s="23">
        <f>IF($D17="","",VLOOKUP($D17,'[2]五女準備名單'!$A$7:$P$38,16))</f>
        <v>0</v>
      </c>
      <c r="D17" s="22">
        <v>21</v>
      </c>
      <c r="E17" s="23" t="str">
        <f>UPPER(IF($D17="","",VLOOKUP($D17,'[2]五女準備名單'!$A$7:$P$38,2)))</f>
        <v>BYE</v>
      </c>
      <c r="F17" s="23"/>
      <c r="G17" s="23">
        <f>IF($D17="","",VLOOKUP($D17,'[2]五女準備名單'!$A$7:$P$38,4))</f>
        <v>0</v>
      </c>
      <c r="H17" s="145"/>
      <c r="I17" s="18"/>
      <c r="J17" s="144"/>
      <c r="K17" s="132"/>
      <c r="L17" s="37"/>
      <c r="M17" s="131"/>
      <c r="N17" s="40"/>
      <c r="O17" s="147"/>
      <c r="P17" s="155"/>
      <c r="Q17" s="8"/>
    </row>
    <row r="18" spans="1:17" s="7" customFormat="1" ht="19.5" customHeight="1">
      <c r="A18" s="29"/>
      <c r="B18" s="138"/>
      <c r="C18" s="138"/>
      <c r="D18" s="143"/>
      <c r="E18" s="132"/>
      <c r="F18" s="136"/>
      <c r="G18" s="132"/>
      <c r="H18" s="142"/>
      <c r="I18" s="36" t="s">
        <v>4</v>
      </c>
      <c r="J18" s="35"/>
      <c r="K18" s="26" t="s">
        <v>254</v>
      </c>
      <c r="L18" s="25"/>
      <c r="M18" s="131"/>
      <c r="N18" s="40"/>
      <c r="O18" s="147"/>
      <c r="P18" s="155"/>
      <c r="Q18" s="8"/>
    </row>
    <row r="19" spans="1:17" s="7" customFormat="1" ht="19.5" customHeight="1">
      <c r="A19" s="29">
        <v>7</v>
      </c>
      <c r="B19" s="23">
        <f>IF($D19="","",VLOOKUP($D19,'[2]五女準備名單'!$A$7:$P$38,15))</f>
        <v>0</v>
      </c>
      <c r="C19" s="23">
        <f>IF($D19="","",VLOOKUP($D19,'[2]五女準備名單'!$A$7:$P$38,16))</f>
        <v>0</v>
      </c>
      <c r="D19" s="22">
        <v>21</v>
      </c>
      <c r="E19" s="23" t="str">
        <f>UPPER(IF($D19="","",VLOOKUP($D19,'[2]五女準備名單'!$A$7:$P$38,2)))</f>
        <v>BYE</v>
      </c>
      <c r="F19" s="23"/>
      <c r="G19" s="23">
        <f>IF($D19="","",VLOOKUP($D19,'[2]五女準備名單'!$A$7:$P$38,4))</f>
        <v>0</v>
      </c>
      <c r="H19" s="140"/>
      <c r="I19" s="41"/>
      <c r="J19" s="139"/>
      <c r="K19" s="18">
        <v>61</v>
      </c>
      <c r="L19" s="9"/>
      <c r="M19" s="131"/>
      <c r="N19" s="40"/>
      <c r="O19" s="147"/>
      <c r="P19" s="155"/>
      <c r="Q19" s="8"/>
    </row>
    <row r="20" spans="1:17" s="7" customFormat="1" ht="19.5" customHeight="1">
      <c r="A20" s="29"/>
      <c r="B20" s="138"/>
      <c r="C20" s="138"/>
      <c r="D20" s="138"/>
      <c r="E20" s="132"/>
      <c r="F20" s="136"/>
      <c r="G20" s="36" t="s">
        <v>4</v>
      </c>
      <c r="H20" s="31"/>
      <c r="I20" s="26" t="s">
        <v>254</v>
      </c>
      <c r="J20" s="135"/>
      <c r="K20" s="41"/>
      <c r="L20" s="9"/>
      <c r="M20" s="131"/>
      <c r="N20" s="40"/>
      <c r="O20" s="147"/>
      <c r="P20" s="155"/>
      <c r="Q20" s="8"/>
    </row>
    <row r="21" spans="1:17" s="7" customFormat="1" ht="19.5" customHeight="1">
      <c r="A21" s="24">
        <v>8</v>
      </c>
      <c r="B21" s="23">
        <f>IF($D21="","",VLOOKUP($D21,'[2]五女準備名單'!$A$7:$P$38,15))</f>
        <v>0</v>
      </c>
      <c r="C21" s="23" t="str">
        <f>IF($D21="","",VLOOKUP($D21,'[2]五女準備名單'!$A$7:$P$38,16))</f>
        <v>S7</v>
      </c>
      <c r="D21" s="22">
        <v>7</v>
      </c>
      <c r="E21" s="20" t="str">
        <f>UPPER(IF($D21="","",VLOOKUP($D21,'[2]五女準備名單'!$A$7:$P$38,2)))</f>
        <v>謝昀恩</v>
      </c>
      <c r="F21" s="20"/>
      <c r="G21" s="20" t="str">
        <f>IF($D21="","",VLOOKUP($D21,'[2]五女準備名單'!$A$7:$P$38,4))</f>
        <v>市立新甲國小</v>
      </c>
      <c r="H21" s="133"/>
      <c r="I21" s="18"/>
      <c r="J21" s="132"/>
      <c r="K21" s="41"/>
      <c r="L21" s="9"/>
      <c r="M21" s="131"/>
      <c r="N21" s="40"/>
      <c r="O21" s="147"/>
      <c r="P21" s="155"/>
      <c r="Q21" s="8"/>
    </row>
    <row r="22" spans="1:17" s="7" customFormat="1" ht="19.5" customHeight="1">
      <c r="A22" s="29"/>
      <c r="B22" s="138"/>
      <c r="C22" s="138"/>
      <c r="D22" s="138"/>
      <c r="E22" s="149"/>
      <c r="F22" s="152"/>
      <c r="G22" s="149"/>
      <c r="H22" s="142"/>
      <c r="I22" s="132"/>
      <c r="J22" s="132"/>
      <c r="K22" s="41"/>
      <c r="L22" s="10"/>
      <c r="M22" s="36" t="s">
        <v>4</v>
      </c>
      <c r="N22" s="35"/>
      <c r="O22" s="26" t="s">
        <v>255</v>
      </c>
      <c r="P22" s="154"/>
      <c r="Q22" s="8"/>
    </row>
    <row r="23" spans="1:17" s="7" customFormat="1" ht="19.5" customHeight="1">
      <c r="A23" s="24">
        <v>9</v>
      </c>
      <c r="B23" s="23">
        <f>IF($D23="","",VLOOKUP($D23,'[2]五女準備名單'!$A$7:$P$38,15))</f>
        <v>0</v>
      </c>
      <c r="C23" s="23" t="str">
        <f>IF($D23="","",VLOOKUP($D23,'[2]五女準備名單'!$A$7:$P$38,16))</f>
        <v>S3</v>
      </c>
      <c r="D23" s="22">
        <v>3</v>
      </c>
      <c r="E23" s="20" t="str">
        <f>UPPER(IF($D23="","",VLOOKUP($D23,'[2]五女準備名單'!$A$7:$P$38,2)))</f>
        <v>鍾汶㚬</v>
      </c>
      <c r="F23" s="20"/>
      <c r="G23" s="20" t="str">
        <f>IF($D23="","",VLOOKUP($D23,'[2]五女準備名單'!$A$7:$P$38,4))</f>
        <v>縣立仁愛國小</v>
      </c>
      <c r="H23" s="140"/>
      <c r="I23" s="132"/>
      <c r="J23" s="132"/>
      <c r="K23" s="132"/>
      <c r="L23" s="9"/>
      <c r="M23" s="147"/>
      <c r="N23" s="40"/>
      <c r="O23" s="18">
        <v>83</v>
      </c>
      <c r="P23" s="40"/>
      <c r="Q23" s="8"/>
    </row>
    <row r="24" spans="1:17" s="7" customFormat="1" ht="19.5" customHeight="1">
      <c r="A24" s="29"/>
      <c r="B24" s="138"/>
      <c r="C24" s="138"/>
      <c r="D24" s="138"/>
      <c r="E24" s="132"/>
      <c r="F24" s="136"/>
      <c r="G24" s="36" t="s">
        <v>4</v>
      </c>
      <c r="H24" s="31"/>
      <c r="I24" s="26" t="s">
        <v>255</v>
      </c>
      <c r="J24" s="26"/>
      <c r="K24" s="132"/>
      <c r="L24" s="9"/>
      <c r="M24" s="147"/>
      <c r="N24" s="40"/>
      <c r="O24" s="147"/>
      <c r="P24" s="40"/>
      <c r="Q24" s="8"/>
    </row>
    <row r="25" spans="1:17" s="7" customFormat="1" ht="19.5" customHeight="1">
      <c r="A25" s="29">
        <v>10</v>
      </c>
      <c r="B25" s="23">
        <f>IF($D25="","",VLOOKUP($D25,'[2]五女準備名單'!$A$7:$P$38,15))</f>
        <v>0</v>
      </c>
      <c r="C25" s="23">
        <f>IF($D25="","",VLOOKUP($D25,'[2]五女準備名單'!$A$7:$P$38,16))</f>
        <v>0</v>
      </c>
      <c r="D25" s="22">
        <v>21</v>
      </c>
      <c r="E25" s="23" t="str">
        <f>UPPER(IF($D25="","",VLOOKUP($D25,'[2]五女準備名單'!$A$7:$P$38,2)))</f>
        <v>BYE</v>
      </c>
      <c r="F25" s="23"/>
      <c r="G25" s="23">
        <f>IF($D25="","",VLOOKUP($D25,'[2]五女準備名單'!$A$7:$P$38,4))</f>
        <v>0</v>
      </c>
      <c r="H25" s="145"/>
      <c r="I25" s="18"/>
      <c r="J25" s="144"/>
      <c r="K25" s="132"/>
      <c r="L25" s="9"/>
      <c r="M25" s="147"/>
      <c r="N25" s="40"/>
      <c r="O25" s="147"/>
      <c r="P25" s="40"/>
      <c r="Q25" s="8"/>
    </row>
    <row r="26" spans="1:17" s="7" customFormat="1" ht="19.5" customHeight="1">
      <c r="A26" s="29"/>
      <c r="B26" s="138"/>
      <c r="C26" s="138"/>
      <c r="D26" s="143"/>
      <c r="E26" s="132"/>
      <c r="F26" s="136"/>
      <c r="G26" s="132"/>
      <c r="H26" s="142"/>
      <c r="I26" s="36" t="s">
        <v>4</v>
      </c>
      <c r="J26" s="35"/>
      <c r="K26" s="26" t="s">
        <v>255</v>
      </c>
      <c r="L26" s="34"/>
      <c r="M26" s="147"/>
      <c r="N26" s="40"/>
      <c r="O26" s="147"/>
      <c r="P26" s="40"/>
      <c r="Q26" s="8"/>
    </row>
    <row r="27" spans="1:17" s="7" customFormat="1" ht="19.5" customHeight="1">
      <c r="A27" s="29">
        <v>11</v>
      </c>
      <c r="B27" s="23">
        <f>IF($D27="","",VLOOKUP($D27,'[2]五女準備名單'!$A$7:$P$38,15))</f>
        <v>0</v>
      </c>
      <c r="C27" s="23">
        <f>IF($D27="","",VLOOKUP($D27,'[2]五女準備名單'!$A$7:$P$38,16))</f>
        <v>0</v>
      </c>
      <c r="D27" s="22">
        <v>21</v>
      </c>
      <c r="E27" s="23" t="str">
        <f>UPPER(IF($D27="","",VLOOKUP($D27,'[2]五女準備名單'!$A$7:$P$38,2)))</f>
        <v>BYE</v>
      </c>
      <c r="F27" s="23"/>
      <c r="G27" s="23">
        <f>IF($D27="","",VLOOKUP($D27,'[2]五女準備名單'!$A$7:$P$38,4))</f>
        <v>0</v>
      </c>
      <c r="H27" s="140"/>
      <c r="I27" s="41"/>
      <c r="J27" s="139"/>
      <c r="K27" s="18">
        <v>60</v>
      </c>
      <c r="L27" s="39"/>
      <c r="M27" s="147"/>
      <c r="N27" s="40"/>
      <c r="O27" s="147"/>
      <c r="P27" s="40"/>
      <c r="Q27" s="8"/>
    </row>
    <row r="28" spans="1:17" s="7" customFormat="1" ht="19.5" customHeight="1">
      <c r="A28" s="24"/>
      <c r="B28" s="138"/>
      <c r="C28" s="138"/>
      <c r="D28" s="143"/>
      <c r="E28" s="132"/>
      <c r="F28" s="136"/>
      <c r="G28" s="36" t="s">
        <v>4</v>
      </c>
      <c r="H28" s="31"/>
      <c r="I28" s="26" t="s">
        <v>256</v>
      </c>
      <c r="J28" s="135"/>
      <c r="K28" s="41"/>
      <c r="L28" s="37"/>
      <c r="M28" s="147"/>
      <c r="N28" s="40"/>
      <c r="O28" s="147"/>
      <c r="P28" s="40"/>
      <c r="Q28" s="8"/>
    </row>
    <row r="29" spans="1:17" s="7" customFormat="1" ht="19.5" customHeight="1">
      <c r="A29" s="29">
        <v>12</v>
      </c>
      <c r="B29" s="23">
        <f>IF($D29="","",VLOOKUP($D29,'[2]五女準備名單'!$A$7:$P$38,15))</f>
        <v>0</v>
      </c>
      <c r="C29" s="23">
        <f>IF($D29="","",VLOOKUP($D29,'[2]五女準備名單'!$A$7:$P$38,16))</f>
        <v>0</v>
      </c>
      <c r="D29" s="22">
        <v>12</v>
      </c>
      <c r="E29" s="23" t="str">
        <f>UPPER(IF($D29="","",VLOOKUP($D29,'[2]五女準備名單'!$A$7:$P$38,2)))</f>
        <v>吳沛蓁</v>
      </c>
      <c r="F29" s="23"/>
      <c r="G29" s="23" t="str">
        <f>IF($D29="","",VLOOKUP($D29,'[2]五女準備名單'!$A$7:$P$38,4))</f>
        <v>市立鳥松國小</v>
      </c>
      <c r="H29" s="133"/>
      <c r="I29" s="18"/>
      <c r="J29" s="132"/>
      <c r="K29" s="41"/>
      <c r="L29" s="37"/>
      <c r="M29" s="147"/>
      <c r="N29" s="40"/>
      <c r="O29" s="147"/>
      <c r="P29" s="40"/>
      <c r="Q29" s="8"/>
    </row>
    <row r="30" spans="1:17" s="7" customFormat="1" ht="19.5" customHeight="1">
      <c r="A30" s="29"/>
      <c r="B30" s="138"/>
      <c r="C30" s="138"/>
      <c r="D30" s="143"/>
      <c r="E30" s="132"/>
      <c r="F30" s="136"/>
      <c r="G30" s="149"/>
      <c r="H30" s="142"/>
      <c r="I30" s="132"/>
      <c r="J30" s="132"/>
      <c r="K30" s="36" t="s">
        <v>4</v>
      </c>
      <c r="L30" s="35"/>
      <c r="M30" s="26" t="s">
        <v>255</v>
      </c>
      <c r="N30" s="148"/>
      <c r="O30" s="147"/>
      <c r="P30" s="40"/>
      <c r="Q30" s="8"/>
    </row>
    <row r="31" spans="1:17" s="7" customFormat="1" ht="19.5" customHeight="1">
      <c r="A31" s="29">
        <v>13</v>
      </c>
      <c r="B31" s="23">
        <f>IF($D31="","",VLOOKUP($D31,'[2]五女準備名單'!$A$7:$P$38,15))</f>
        <v>0</v>
      </c>
      <c r="C31" s="23">
        <f>IF($D31="","",VLOOKUP($D31,'[2]五女準備名單'!$A$7:$P$38,16))</f>
        <v>0</v>
      </c>
      <c r="D31" s="22">
        <v>9</v>
      </c>
      <c r="E31" s="23" t="str">
        <f>UPPER(IF($D31="","",VLOOKUP($D31,'[2]五女準備名單'!$A$7:$P$38,2)))</f>
        <v>李妮諭</v>
      </c>
      <c r="F31" s="23"/>
      <c r="G31" s="23" t="str">
        <f>IF($D31="","",VLOOKUP($D31,'[2]五女準備名單'!$A$7:$P$38,4))</f>
        <v>縣立海豐國小</v>
      </c>
      <c r="H31" s="146"/>
      <c r="I31" s="132"/>
      <c r="J31" s="132"/>
      <c r="K31" s="132"/>
      <c r="L31" s="37"/>
      <c r="M31" s="18">
        <v>61</v>
      </c>
      <c r="N31" s="130"/>
      <c r="O31" s="147"/>
      <c r="P31" s="40"/>
      <c r="Q31" s="8"/>
    </row>
    <row r="32" spans="1:17" s="7" customFormat="1" ht="19.5" customHeight="1">
      <c r="A32" s="29"/>
      <c r="B32" s="138"/>
      <c r="C32" s="138"/>
      <c r="D32" s="143"/>
      <c r="E32" s="132"/>
      <c r="F32" s="136"/>
      <c r="G32" s="36" t="s">
        <v>4</v>
      </c>
      <c r="H32" s="31"/>
      <c r="I32" s="26" t="s">
        <v>257</v>
      </c>
      <c r="J32" s="26"/>
      <c r="K32" s="132"/>
      <c r="L32" s="37"/>
      <c r="M32" s="131"/>
      <c r="N32" s="130"/>
      <c r="O32" s="147"/>
      <c r="P32" s="40"/>
      <c r="Q32" s="8"/>
    </row>
    <row r="33" spans="1:17" s="7" customFormat="1" ht="19.5" customHeight="1">
      <c r="A33" s="29">
        <v>14</v>
      </c>
      <c r="B33" s="23">
        <f>IF($D33="","",VLOOKUP($D33,'[2]五女準備名單'!$A$7:$P$38,15))</f>
        <v>0</v>
      </c>
      <c r="C33" s="23">
        <f>IF($D33="","",VLOOKUP($D33,'[2]五女準備名單'!$A$7:$P$38,16))</f>
        <v>0</v>
      </c>
      <c r="D33" s="22">
        <v>11</v>
      </c>
      <c r="E33" s="23" t="str">
        <f>UPPER(IF($D33="","",VLOOKUP($D33,'[2]五女準備名單'!$A$7:$P$38,2)))</f>
        <v>蘇奐云</v>
      </c>
      <c r="F33" s="23"/>
      <c r="G33" s="23" t="str">
        <f>IF($D33="","",VLOOKUP($D33,'[2]五女準備名單'!$A$7:$P$38,4))</f>
        <v>市立鳥松國小</v>
      </c>
      <c r="H33" s="145"/>
      <c r="I33" s="18">
        <v>62</v>
      </c>
      <c r="J33" s="144"/>
      <c r="K33" s="132"/>
      <c r="L33" s="37"/>
      <c r="M33" s="131"/>
      <c r="N33" s="130"/>
      <c r="O33" s="147"/>
      <c r="P33" s="40"/>
      <c r="Q33" s="8"/>
    </row>
    <row r="34" spans="1:17" s="7" customFormat="1" ht="19.5" customHeight="1">
      <c r="A34" s="29"/>
      <c r="B34" s="138"/>
      <c r="C34" s="138"/>
      <c r="D34" s="143"/>
      <c r="E34" s="132"/>
      <c r="F34" s="136"/>
      <c r="G34" s="132"/>
      <c r="H34" s="142"/>
      <c r="I34" s="36" t="s">
        <v>4</v>
      </c>
      <c r="J34" s="35"/>
      <c r="K34" s="26" t="s">
        <v>258</v>
      </c>
      <c r="L34" s="25"/>
      <c r="M34" s="131"/>
      <c r="N34" s="130"/>
      <c r="O34" s="147"/>
      <c r="P34" s="40"/>
      <c r="Q34" s="8"/>
    </row>
    <row r="35" spans="1:17" s="7" customFormat="1" ht="19.5" customHeight="1">
      <c r="A35" s="29">
        <v>15</v>
      </c>
      <c r="B35" s="23">
        <f>IF($D35="","",VLOOKUP($D35,'[2]五女準備名單'!$A$7:$P$38,15))</f>
        <v>0</v>
      </c>
      <c r="C35" s="23">
        <f>IF($D35="","",VLOOKUP($D35,'[2]五女準備名單'!$A$7:$P$38,16))</f>
        <v>0</v>
      </c>
      <c r="D35" s="22">
        <v>21</v>
      </c>
      <c r="E35" s="23" t="str">
        <f>UPPER(IF($D35="","",VLOOKUP($D35,'[2]五女準備名單'!$A$7:$P$38,2)))</f>
        <v>BYE</v>
      </c>
      <c r="F35" s="23"/>
      <c r="G35" s="23">
        <f>IF($D35="","",VLOOKUP($D35,'[2]五女準備名單'!$A$7:$P$38,4))</f>
        <v>0</v>
      </c>
      <c r="H35" s="140"/>
      <c r="I35" s="41"/>
      <c r="J35" s="139"/>
      <c r="K35" s="18">
        <v>60</v>
      </c>
      <c r="L35" s="9"/>
      <c r="M35" s="131"/>
      <c r="N35" s="130"/>
      <c r="O35" s="147"/>
      <c r="P35" s="40"/>
      <c r="Q35" s="8"/>
    </row>
    <row r="36" spans="1:17" s="7" customFormat="1" ht="19.5" customHeight="1">
      <c r="A36" s="29"/>
      <c r="B36" s="138"/>
      <c r="C36" s="138"/>
      <c r="D36" s="138"/>
      <c r="E36" s="132"/>
      <c r="F36" s="136"/>
      <c r="G36" s="36" t="s">
        <v>4</v>
      </c>
      <c r="H36" s="31"/>
      <c r="I36" s="26" t="s">
        <v>258</v>
      </c>
      <c r="J36" s="135"/>
      <c r="K36" s="41"/>
      <c r="L36" s="9"/>
      <c r="M36" s="131"/>
      <c r="N36" s="130"/>
      <c r="O36" s="147"/>
      <c r="P36" s="40"/>
      <c r="Q36" s="8"/>
    </row>
    <row r="37" spans="1:17" s="7" customFormat="1" ht="19.5" customHeight="1">
      <c r="A37" s="24">
        <v>16</v>
      </c>
      <c r="B37" s="23">
        <f>IF($D37="","",VLOOKUP($D37,'[2]五女準備名單'!$A$7:$P$38,15))</f>
        <v>0</v>
      </c>
      <c r="C37" s="23" t="str">
        <f>IF($D37="","",VLOOKUP($D37,'[2]五女準備名單'!$A$7:$P$38,16))</f>
        <v>S5</v>
      </c>
      <c r="D37" s="22">
        <v>5</v>
      </c>
      <c r="E37" s="20" t="str">
        <f>UPPER(IF($D37="","",VLOOKUP($D37,'[2]五女準備名單'!$A$7:$P$38,2)))</f>
        <v>蔡昀芸</v>
      </c>
      <c r="F37" s="20"/>
      <c r="G37" s="20" t="str">
        <f>IF($D37="","",VLOOKUP($D37,'[2]五女準備名單'!$A$7:$P$38,4))</f>
        <v>縣立大同國小</v>
      </c>
      <c r="H37" s="133"/>
      <c r="I37" s="18"/>
      <c r="J37" s="132"/>
      <c r="K37" s="41"/>
      <c r="L37" s="9"/>
      <c r="M37" s="130"/>
      <c r="N37" s="130"/>
      <c r="O37" s="147"/>
      <c r="P37" s="40"/>
      <c r="Q37" s="8"/>
    </row>
    <row r="38" spans="1:17" s="7" customFormat="1" ht="19.5" customHeight="1">
      <c r="A38" s="29"/>
      <c r="B38" s="138"/>
      <c r="C38" s="138"/>
      <c r="D38" s="138"/>
      <c r="E38" s="132"/>
      <c r="F38" s="136"/>
      <c r="G38" s="132"/>
      <c r="H38" s="142"/>
      <c r="I38" s="132"/>
      <c r="J38" s="132"/>
      <c r="K38" s="41"/>
      <c r="L38" s="10"/>
      <c r="M38" s="158" t="s">
        <v>122</v>
      </c>
      <c r="N38" s="44"/>
      <c r="O38" s="26" t="s">
        <v>267</v>
      </c>
      <c r="P38" s="43"/>
      <c r="Q38" s="8"/>
    </row>
    <row r="39" spans="1:17" s="7" customFormat="1" ht="19.5" customHeight="1">
      <c r="A39" s="24">
        <v>17</v>
      </c>
      <c r="B39" s="23">
        <f>IF($D39="","",VLOOKUP($D39,'[2]五女準備名單'!$A$7:$P$38,15))</f>
        <v>0</v>
      </c>
      <c r="C39" s="23" t="str">
        <f>IF($D39="","",VLOOKUP($D39,'[2]五女準備名單'!$A$7:$P$38,16))</f>
        <v>S6</v>
      </c>
      <c r="D39" s="22">
        <v>6</v>
      </c>
      <c r="E39" s="20" t="str">
        <f>UPPER(IF($D39="","",VLOOKUP($D39,'[2]五女準備名單'!$A$7:$P$38,2)))</f>
        <v>侯雅若</v>
      </c>
      <c r="F39" s="20"/>
      <c r="G39" s="20" t="str">
        <f>IF($D39="","",VLOOKUP($D39,'[2]五女準備名單'!$A$7:$P$38,4))</f>
        <v>市立億載國小</v>
      </c>
      <c r="H39" s="140"/>
      <c r="I39" s="132"/>
      <c r="J39" s="132"/>
      <c r="K39" s="132"/>
      <c r="L39" s="9"/>
      <c r="M39" s="36" t="s">
        <v>4</v>
      </c>
      <c r="N39" s="42"/>
      <c r="O39" s="157">
        <v>81</v>
      </c>
      <c r="P39" s="156"/>
      <c r="Q39" s="8"/>
    </row>
    <row r="40" spans="1:17" s="7" customFormat="1" ht="19.5" customHeight="1">
      <c r="A40" s="29"/>
      <c r="B40" s="138"/>
      <c r="C40" s="138"/>
      <c r="D40" s="138"/>
      <c r="E40" s="132"/>
      <c r="F40" s="136"/>
      <c r="G40" s="36" t="s">
        <v>4</v>
      </c>
      <c r="H40" s="31"/>
      <c r="I40" s="26" t="s">
        <v>259</v>
      </c>
      <c r="J40" s="26"/>
      <c r="K40" s="132"/>
      <c r="L40" s="9"/>
      <c r="M40" s="147"/>
      <c r="N40" s="155"/>
      <c r="O40" s="147"/>
      <c r="P40" s="40"/>
      <c r="Q40" s="8"/>
    </row>
    <row r="41" spans="1:17" s="7" customFormat="1" ht="19.5" customHeight="1">
      <c r="A41" s="29">
        <v>18</v>
      </c>
      <c r="B41" s="23">
        <f>IF($D41="","",VLOOKUP($D41,'[2]五女準備名單'!$A$7:$P$38,15))</f>
        <v>0</v>
      </c>
      <c r="C41" s="23">
        <f>IF($D41="","",VLOOKUP($D41,'[2]五女準備名單'!$A$7:$P$38,16))</f>
        <v>0</v>
      </c>
      <c r="D41" s="22">
        <v>21</v>
      </c>
      <c r="E41" s="23" t="str">
        <f>UPPER(IF($D41="","",VLOOKUP($D41,'[2]五女準備名單'!$A$7:$P$38,2)))</f>
        <v>BYE</v>
      </c>
      <c r="F41" s="23"/>
      <c r="G41" s="23">
        <f>IF($D41="","",VLOOKUP($D41,'[2]五女準備名單'!$A$7:$P$38,4))</f>
        <v>0</v>
      </c>
      <c r="H41" s="145"/>
      <c r="I41" s="18"/>
      <c r="J41" s="144"/>
      <c r="K41" s="132"/>
      <c r="L41" s="9"/>
      <c r="M41" s="147"/>
      <c r="N41" s="155"/>
      <c r="O41" s="147"/>
      <c r="P41" s="40"/>
      <c r="Q41" s="8"/>
    </row>
    <row r="42" spans="1:17" s="7" customFormat="1" ht="19.5" customHeight="1">
      <c r="A42" s="29"/>
      <c r="B42" s="138"/>
      <c r="C42" s="138"/>
      <c r="D42" s="143"/>
      <c r="E42" s="132"/>
      <c r="F42" s="136"/>
      <c r="G42" s="132"/>
      <c r="H42" s="142"/>
      <c r="I42" s="36" t="s">
        <v>4</v>
      </c>
      <c r="J42" s="35"/>
      <c r="K42" s="26" t="s">
        <v>259</v>
      </c>
      <c r="L42" s="34"/>
      <c r="M42" s="147"/>
      <c r="N42" s="155"/>
      <c r="O42" s="147"/>
      <c r="P42" s="40"/>
      <c r="Q42" s="8"/>
    </row>
    <row r="43" spans="1:17" s="7" customFormat="1" ht="19.5" customHeight="1">
      <c r="A43" s="29">
        <v>19</v>
      </c>
      <c r="B43" s="23">
        <f>IF($D43="","",VLOOKUP($D43,'[2]五女準備名單'!$A$7:$P$38,15))</f>
        <v>0</v>
      </c>
      <c r="C43" s="23">
        <f>IF($D43="","",VLOOKUP($D43,'[2]五女準備名單'!$A$7:$P$38,16))</f>
        <v>0</v>
      </c>
      <c r="D43" s="22">
        <v>21</v>
      </c>
      <c r="E43" s="23" t="str">
        <f>UPPER(IF($D43="","",VLOOKUP($D43,'[2]五女準備名單'!$A$7:$P$38,2)))</f>
        <v>BYE</v>
      </c>
      <c r="F43" s="23"/>
      <c r="G43" s="23">
        <f>IF($D43="","",VLOOKUP($D43,'[2]五女準備名單'!$A$7:$P$38,4))</f>
        <v>0</v>
      </c>
      <c r="H43" s="140"/>
      <c r="I43" s="41"/>
      <c r="J43" s="139"/>
      <c r="K43" s="18">
        <v>61</v>
      </c>
      <c r="L43" s="39"/>
      <c r="M43" s="147"/>
      <c r="N43" s="155"/>
      <c r="O43" s="147"/>
      <c r="P43" s="40"/>
      <c r="Q43" s="8"/>
    </row>
    <row r="44" spans="1:17" s="7" customFormat="1" ht="19.5" customHeight="1">
      <c r="A44" s="29"/>
      <c r="B44" s="138"/>
      <c r="C44" s="138"/>
      <c r="D44" s="143"/>
      <c r="E44" s="132"/>
      <c r="F44" s="136"/>
      <c r="G44" s="36" t="s">
        <v>4</v>
      </c>
      <c r="H44" s="31"/>
      <c r="I44" s="26" t="s">
        <v>259</v>
      </c>
      <c r="J44" s="135"/>
      <c r="K44" s="41"/>
      <c r="L44" s="37"/>
      <c r="M44" s="147"/>
      <c r="N44" s="155"/>
      <c r="O44" s="147"/>
      <c r="P44" s="40"/>
      <c r="Q44" s="8"/>
    </row>
    <row r="45" spans="1:17" s="7" customFormat="1" ht="19.5" customHeight="1">
      <c r="A45" s="29">
        <v>20</v>
      </c>
      <c r="B45" s="23">
        <f>IF($D45="","",VLOOKUP($D45,'[2]五女準備名單'!$A$7:$P$38,15))</f>
        <v>0</v>
      </c>
      <c r="C45" s="23">
        <f>IF($D45="","",VLOOKUP($D45,'[2]五女準備名單'!$A$7:$P$38,16))</f>
        <v>0</v>
      </c>
      <c r="D45" s="22">
        <v>18</v>
      </c>
      <c r="E45" s="23" t="str">
        <f>UPPER(IF($D45="","",VLOOKUP($D45,'[2]五女準備名單'!$A$7:$P$38,2)))</f>
        <v>林淳儇</v>
      </c>
      <c r="F45" s="23"/>
      <c r="G45" s="23" t="str">
        <f>IF($D45="","",VLOOKUP($D45,'[2]五女準備名單'!$A$7:$P$38,4))</f>
        <v>縣立溪北國小</v>
      </c>
      <c r="H45" s="133"/>
      <c r="I45" s="18"/>
      <c r="J45" s="132"/>
      <c r="K45" s="41"/>
      <c r="L45" s="37"/>
      <c r="M45" s="147"/>
      <c r="N45" s="155"/>
      <c r="O45" s="147"/>
      <c r="P45" s="40"/>
      <c r="Q45" s="8"/>
    </row>
    <row r="46" spans="1:17" s="7" customFormat="1" ht="19.5" customHeight="1">
      <c r="A46" s="29"/>
      <c r="B46" s="138"/>
      <c r="C46" s="138"/>
      <c r="D46" s="143"/>
      <c r="E46" s="132"/>
      <c r="F46" s="136"/>
      <c r="G46" s="149"/>
      <c r="H46" s="142"/>
      <c r="I46" s="132"/>
      <c r="J46" s="132"/>
      <c r="K46" s="36" t="s">
        <v>4</v>
      </c>
      <c r="L46" s="35"/>
      <c r="M46" s="26" t="s">
        <v>267</v>
      </c>
      <c r="N46" s="154"/>
      <c r="O46" s="147"/>
      <c r="P46" s="40"/>
      <c r="Q46" s="8"/>
    </row>
    <row r="47" spans="1:17" s="7" customFormat="1" ht="19.5" customHeight="1">
      <c r="A47" s="29">
        <v>21</v>
      </c>
      <c r="B47" s="23">
        <f>IF($D47="","",VLOOKUP($D47,'[2]五女準備名單'!$A$7:$P$38,15))</f>
        <v>0</v>
      </c>
      <c r="C47" s="23">
        <f>IF($D47="","",VLOOKUP($D47,'[2]五女準備名單'!$A$7:$P$38,16))</f>
        <v>0</v>
      </c>
      <c r="D47" s="22">
        <v>15</v>
      </c>
      <c r="E47" s="23" t="str">
        <f>UPPER(IF($D47="","",VLOOKUP($D47,'[2]五女準備名單'!$A$7:$P$38,2)))</f>
        <v>白柔依</v>
      </c>
      <c r="F47" s="23"/>
      <c r="G47" s="23" t="str">
        <f>IF($D47="","",VLOOKUP($D47,'[2]五女準備名單'!$A$7:$P$38,4))</f>
        <v>市立民族國小</v>
      </c>
      <c r="H47" s="146"/>
      <c r="I47" s="132"/>
      <c r="J47" s="132"/>
      <c r="K47" s="132"/>
      <c r="L47" s="37"/>
      <c r="M47" s="18">
        <v>60</v>
      </c>
      <c r="N47" s="40"/>
      <c r="O47" s="147"/>
      <c r="P47" s="40"/>
      <c r="Q47" s="8"/>
    </row>
    <row r="48" spans="1:17" s="7" customFormat="1" ht="19.5" customHeight="1">
      <c r="A48" s="29"/>
      <c r="B48" s="138"/>
      <c r="C48" s="138"/>
      <c r="D48" s="143"/>
      <c r="E48" s="132"/>
      <c r="F48" s="136"/>
      <c r="G48" s="36" t="s">
        <v>4</v>
      </c>
      <c r="H48" s="31"/>
      <c r="I48" s="26" t="s">
        <v>260</v>
      </c>
      <c r="J48" s="26"/>
      <c r="K48" s="132"/>
      <c r="L48" s="37"/>
      <c r="M48" s="131"/>
      <c r="N48" s="40"/>
      <c r="O48" s="147"/>
      <c r="P48" s="40"/>
      <c r="Q48" s="8"/>
    </row>
    <row r="49" spans="1:17" s="7" customFormat="1" ht="19.5" customHeight="1">
      <c r="A49" s="29">
        <v>22</v>
      </c>
      <c r="B49" s="23">
        <f>IF($D49="","",VLOOKUP($D49,'[2]五女準備名單'!$A$7:$P$38,15))</f>
        <v>0</v>
      </c>
      <c r="C49" s="23">
        <f>IF($D49="","",VLOOKUP($D49,'[2]五女準備名單'!$A$7:$P$38,16))</f>
        <v>0</v>
      </c>
      <c r="D49" s="22">
        <v>21</v>
      </c>
      <c r="E49" s="23" t="str">
        <f>UPPER(IF($D49="","",VLOOKUP($D49,'[2]五女準備名單'!$A$7:$P$38,2)))</f>
        <v>BYE</v>
      </c>
      <c r="F49" s="23"/>
      <c r="G49" s="23">
        <f>IF($D49="","",VLOOKUP($D49,'[2]五女準備名單'!$A$7:$P$38,4))</f>
        <v>0</v>
      </c>
      <c r="H49" s="145"/>
      <c r="I49" s="18"/>
      <c r="J49" s="144"/>
      <c r="K49" s="132"/>
      <c r="L49" s="37"/>
      <c r="M49" s="131"/>
      <c r="N49" s="40"/>
      <c r="O49" s="147"/>
      <c r="P49" s="40"/>
      <c r="Q49" s="8"/>
    </row>
    <row r="50" spans="1:17" s="7" customFormat="1" ht="19.5" customHeight="1">
      <c r="A50" s="29"/>
      <c r="B50" s="138"/>
      <c r="C50" s="138"/>
      <c r="D50" s="143"/>
      <c r="E50" s="132"/>
      <c r="F50" s="136"/>
      <c r="G50" s="132"/>
      <c r="H50" s="142"/>
      <c r="I50" s="36" t="s">
        <v>4</v>
      </c>
      <c r="J50" s="35"/>
      <c r="K50" s="26" t="s">
        <v>261</v>
      </c>
      <c r="L50" s="25"/>
      <c r="M50" s="131"/>
      <c r="N50" s="40"/>
      <c r="O50" s="147"/>
      <c r="P50" s="40"/>
      <c r="Q50" s="8"/>
    </row>
    <row r="51" spans="1:17" s="7" customFormat="1" ht="19.5" customHeight="1">
      <c r="A51" s="29">
        <v>23</v>
      </c>
      <c r="B51" s="23">
        <f>IF($D51="","",VLOOKUP($D51,'[2]五女準備名單'!$A$7:$P$38,15))</f>
        <v>0</v>
      </c>
      <c r="C51" s="23">
        <f>IF($D51="","",VLOOKUP($D51,'[2]五女準備名單'!$A$7:$P$38,16))</f>
        <v>0</v>
      </c>
      <c r="D51" s="22">
        <v>21</v>
      </c>
      <c r="E51" s="23" t="str">
        <f>UPPER(IF($D51="","",VLOOKUP($D51,'[2]五女準備名單'!$A$7:$P$38,2)))</f>
        <v>BYE</v>
      </c>
      <c r="F51" s="23"/>
      <c r="G51" s="23">
        <f>IF($D51="","",VLOOKUP($D51,'[2]五女準備名單'!$A$7:$P$38,4))</f>
        <v>0</v>
      </c>
      <c r="H51" s="140"/>
      <c r="I51" s="41"/>
      <c r="J51" s="139"/>
      <c r="K51" s="18">
        <v>61</v>
      </c>
      <c r="L51" s="9"/>
      <c r="M51" s="131"/>
      <c r="N51" s="40"/>
      <c r="O51" s="147"/>
      <c r="P51" s="40"/>
      <c r="Q51" s="8"/>
    </row>
    <row r="52" spans="1:20" s="7" customFormat="1" ht="19.5" customHeight="1">
      <c r="A52" s="29"/>
      <c r="B52" s="138"/>
      <c r="C52" s="138"/>
      <c r="D52" s="138"/>
      <c r="E52" s="132"/>
      <c r="F52" s="136"/>
      <c r="G52" s="36" t="s">
        <v>4</v>
      </c>
      <c r="H52" s="31"/>
      <c r="I52" s="26" t="s">
        <v>261</v>
      </c>
      <c r="J52" s="135"/>
      <c r="K52" s="41"/>
      <c r="L52" s="9"/>
      <c r="M52" s="131"/>
      <c r="N52" s="40"/>
      <c r="O52" s="147"/>
      <c r="P52" s="40"/>
      <c r="Q52" s="8"/>
      <c r="T52" s="180"/>
    </row>
    <row r="53" spans="1:17" s="7" customFormat="1" ht="19.5" customHeight="1">
      <c r="A53" s="24">
        <v>24</v>
      </c>
      <c r="B53" s="23">
        <f>IF($D53="","",VLOOKUP($D53,'[2]五女準備名單'!$A$7:$P$38,15))</f>
        <v>0</v>
      </c>
      <c r="C53" s="23" t="str">
        <f>IF($D53="","",VLOOKUP($D53,'[2]五女準備名單'!$A$7:$P$38,16))</f>
        <v>S4</v>
      </c>
      <c r="D53" s="22">
        <v>4</v>
      </c>
      <c r="E53" s="20" t="str">
        <f>UPPER(IF($D53="","",VLOOKUP($D53,'[2]五女準備名單'!$A$7:$P$38,2)))</f>
        <v>張婷芝</v>
      </c>
      <c r="F53" s="20"/>
      <c r="G53" s="20" t="str">
        <f>IF($D53="","",VLOOKUP($D53,'[2]五女準備名單'!$A$7:$P$38,4))</f>
        <v>縣立潮昇國小</v>
      </c>
      <c r="H53" s="133"/>
      <c r="I53" s="18"/>
      <c r="J53" s="132"/>
      <c r="K53" s="41"/>
      <c r="L53" s="9"/>
      <c r="M53" s="131"/>
      <c r="N53" s="40"/>
      <c r="O53" s="147">
        <v>97</v>
      </c>
      <c r="P53" s="40"/>
      <c r="Q53" s="8"/>
    </row>
    <row r="54" spans="1:18" s="7" customFormat="1" ht="19.5" customHeight="1">
      <c r="A54" s="29"/>
      <c r="B54" s="138"/>
      <c r="C54" s="138"/>
      <c r="D54" s="138"/>
      <c r="E54" s="149"/>
      <c r="F54" s="152"/>
      <c r="G54" s="149"/>
      <c r="H54" s="142"/>
      <c r="I54" s="132"/>
      <c r="J54" s="132"/>
      <c r="K54" s="41"/>
      <c r="L54" s="10"/>
      <c r="M54" s="36" t="s">
        <v>4</v>
      </c>
      <c r="N54" s="35"/>
      <c r="O54" s="18" t="s">
        <v>267</v>
      </c>
      <c r="P54" s="151"/>
      <c r="Q54" s="179"/>
      <c r="R54" s="180"/>
    </row>
    <row r="55" spans="1:17" s="7" customFormat="1" ht="19.5" customHeight="1">
      <c r="A55" s="24">
        <v>25</v>
      </c>
      <c r="B55" s="23">
        <f>IF($D55="","",VLOOKUP($D55,'[2]五女準備名單'!$A$7:$P$38,15))</f>
        <v>0</v>
      </c>
      <c r="C55" s="23" t="str">
        <f>IF($D55="","",VLOOKUP($D55,'[2]五女準備名單'!$A$7:$P$38,16))</f>
        <v>S8</v>
      </c>
      <c r="D55" s="22">
        <v>8</v>
      </c>
      <c r="E55" s="20" t="str">
        <f>UPPER(IF($D55="","",VLOOKUP($D55,'[2]五女準備名單'!$A$7:$P$38,2)))</f>
        <v>田謹瑄</v>
      </c>
      <c r="F55" s="20"/>
      <c r="G55" s="20" t="str">
        <f>IF($D55="","",VLOOKUP($D55,'[2]五女準備名單'!$A$7:$P$38,4))</f>
        <v>市立中山國小</v>
      </c>
      <c r="H55" s="140"/>
      <c r="I55" s="132"/>
      <c r="J55" s="132"/>
      <c r="K55" s="132"/>
      <c r="L55" s="9"/>
      <c r="M55" s="147"/>
      <c r="N55" s="40"/>
      <c r="P55" s="130"/>
      <c r="Q55" s="8"/>
    </row>
    <row r="56" spans="1:17" s="7" customFormat="1" ht="19.5" customHeight="1">
      <c r="A56" s="29"/>
      <c r="B56" s="138"/>
      <c r="C56" s="138"/>
      <c r="D56" s="138"/>
      <c r="E56" s="132"/>
      <c r="F56" s="136"/>
      <c r="G56" s="36" t="s">
        <v>4</v>
      </c>
      <c r="H56" s="31"/>
      <c r="I56" s="26" t="s">
        <v>262</v>
      </c>
      <c r="J56" s="26"/>
      <c r="K56" s="132"/>
      <c r="L56" s="9"/>
      <c r="M56" s="147"/>
      <c r="N56" s="40"/>
      <c r="O56" s="147"/>
      <c r="P56" s="130"/>
      <c r="Q56" s="8"/>
    </row>
    <row r="57" spans="1:17" s="7" customFormat="1" ht="19.5" customHeight="1">
      <c r="A57" s="29">
        <v>26</v>
      </c>
      <c r="B57" s="23">
        <f>IF($D57="","",VLOOKUP($D57,'[2]五女準備名單'!$A$7:$P$38,15))</f>
        <v>0</v>
      </c>
      <c r="C57" s="23">
        <f>IF($D57="","",VLOOKUP($D57,'[2]五女準備名單'!$A$7:$P$38,16))</f>
        <v>0</v>
      </c>
      <c r="D57" s="22">
        <v>21</v>
      </c>
      <c r="E57" s="23" t="str">
        <f>UPPER(IF($D57="","",VLOOKUP($D57,'[2]五女準備名單'!$A$7:$P$38,2)))</f>
        <v>BYE</v>
      </c>
      <c r="F57" s="23"/>
      <c r="G57" s="23">
        <f>IF($D57="","",VLOOKUP($D57,'[2]五女準備名單'!$A$7:$P$38,4))</f>
        <v>0</v>
      </c>
      <c r="H57" s="145"/>
      <c r="I57" s="18"/>
      <c r="J57" s="144"/>
      <c r="K57" s="132"/>
      <c r="L57" s="9"/>
      <c r="M57" s="147"/>
      <c r="N57" s="40"/>
      <c r="O57" s="147"/>
      <c r="P57" s="130"/>
      <c r="Q57" s="8"/>
    </row>
    <row r="58" spans="1:17" s="7" customFormat="1" ht="19.5" customHeight="1">
      <c r="A58" s="29"/>
      <c r="B58" s="138"/>
      <c r="C58" s="138"/>
      <c r="D58" s="143"/>
      <c r="E58" s="132"/>
      <c r="F58" s="136"/>
      <c r="G58" s="132"/>
      <c r="H58" s="142"/>
      <c r="I58" s="36" t="s">
        <v>4</v>
      </c>
      <c r="J58" s="35"/>
      <c r="K58" s="26" t="s">
        <v>263</v>
      </c>
      <c r="L58" s="34"/>
      <c r="M58" s="147"/>
      <c r="N58" s="40"/>
      <c r="O58" s="147"/>
      <c r="P58" s="130"/>
      <c r="Q58" s="8"/>
    </row>
    <row r="59" spans="1:17" s="7" customFormat="1" ht="19.5" customHeight="1">
      <c r="A59" s="29">
        <v>27</v>
      </c>
      <c r="B59" s="23">
        <f>IF($D59="","",VLOOKUP($D59,'[2]五女準備名單'!$A$7:$P$38,15))</f>
        <v>0</v>
      </c>
      <c r="C59" s="23">
        <f>IF($D59="","",VLOOKUP($D59,'[2]五女準備名單'!$A$7:$P$38,16))</f>
        <v>0</v>
      </c>
      <c r="D59" s="22">
        <v>17</v>
      </c>
      <c r="E59" s="23" t="str">
        <f>UPPER(IF($D59="","",VLOOKUP($D59,'[2]五女準備名單'!$A$7:$P$38,2)))</f>
        <v>陳曦</v>
      </c>
      <c r="F59" s="23"/>
      <c r="G59" s="23" t="str">
        <f>IF($D59="","",VLOOKUP($D59,'[2]五女準備名單'!$A$7:$P$38,4))</f>
        <v>市立陽明國小</v>
      </c>
      <c r="H59" s="140"/>
      <c r="I59" s="41"/>
      <c r="J59" s="139"/>
      <c r="K59" s="18">
        <v>62</v>
      </c>
      <c r="L59" s="39"/>
      <c r="M59" s="147"/>
      <c r="N59" s="40"/>
      <c r="O59" s="147"/>
      <c r="P59" s="130"/>
      <c r="Q59" s="150"/>
    </row>
    <row r="60" spans="1:17" s="7" customFormat="1" ht="19.5" customHeight="1">
      <c r="A60" s="29"/>
      <c r="B60" s="138"/>
      <c r="C60" s="138"/>
      <c r="D60" s="143"/>
      <c r="E60" s="132"/>
      <c r="F60" s="136"/>
      <c r="G60" s="36" t="s">
        <v>4</v>
      </c>
      <c r="H60" s="31"/>
      <c r="I60" s="26" t="s">
        <v>263</v>
      </c>
      <c r="J60" s="135"/>
      <c r="K60" s="41"/>
      <c r="L60" s="37"/>
      <c r="M60" s="147"/>
      <c r="N60" s="40"/>
      <c r="O60" s="147"/>
      <c r="P60" s="130"/>
      <c r="Q60" s="8"/>
    </row>
    <row r="61" spans="1:17" s="7" customFormat="1" ht="19.5" customHeight="1">
      <c r="A61" s="29">
        <v>28</v>
      </c>
      <c r="B61" s="23">
        <f>IF($D61="","",VLOOKUP($D61,'[2]五女準備名單'!$A$7:$P$38,15))</f>
        <v>0</v>
      </c>
      <c r="C61" s="23">
        <f>IF($D61="","",VLOOKUP($D61,'[2]五女準備名單'!$A$7:$P$38,16))</f>
        <v>0</v>
      </c>
      <c r="D61" s="22">
        <v>16</v>
      </c>
      <c r="E61" s="23" t="str">
        <f>UPPER(IF($D61="","",VLOOKUP($D61,'[2]五女準備名單'!$A$7:$P$38,2)))</f>
        <v>沈靖容</v>
      </c>
      <c r="F61" s="23"/>
      <c r="G61" s="23" t="str">
        <f>IF($D61="","",VLOOKUP($D61,'[2]五女準備名單'!$A$7:$P$38,4))</f>
        <v>縣立大同國小</v>
      </c>
      <c r="H61" s="133"/>
      <c r="I61" s="18">
        <v>61</v>
      </c>
      <c r="J61" s="132"/>
      <c r="K61" s="41"/>
      <c r="L61" s="37"/>
      <c r="M61" s="147"/>
      <c r="N61" s="40"/>
      <c r="O61" s="147"/>
      <c r="P61" s="130"/>
      <c r="Q61" s="8"/>
    </row>
    <row r="62" spans="1:17" s="7" customFormat="1" ht="19.5" customHeight="1">
      <c r="A62" s="29"/>
      <c r="B62" s="138"/>
      <c r="C62" s="138"/>
      <c r="D62" s="143"/>
      <c r="E62" s="132"/>
      <c r="F62" s="136"/>
      <c r="G62" s="149"/>
      <c r="H62" s="142"/>
      <c r="I62" s="132"/>
      <c r="J62" s="132"/>
      <c r="K62" s="36" t="s">
        <v>4</v>
      </c>
      <c r="L62" s="35"/>
      <c r="M62" s="26" t="s">
        <v>265</v>
      </c>
      <c r="N62" s="148"/>
      <c r="O62" s="147"/>
      <c r="P62" s="130"/>
      <c r="Q62" s="8"/>
    </row>
    <row r="63" spans="1:17" s="7" customFormat="1" ht="19.5" customHeight="1">
      <c r="A63" s="29">
        <v>29</v>
      </c>
      <c r="B63" s="23">
        <f>IF($D63="","",VLOOKUP($D63,'[2]五女準備名單'!$A$7:$P$38,15))</f>
        <v>0</v>
      </c>
      <c r="C63" s="23">
        <f>IF($D63="","",VLOOKUP($D63,'[2]五女準備名單'!$A$7:$P$38,16))</f>
        <v>0</v>
      </c>
      <c r="D63" s="22">
        <v>10</v>
      </c>
      <c r="E63" s="23" t="str">
        <f>UPPER(IF($D63="","",VLOOKUP($D63,'[2]五女準備名單'!$A$7:$P$38,2)))</f>
        <v>王玫瓔</v>
      </c>
      <c r="F63" s="23"/>
      <c r="G63" s="23" t="str">
        <f>IF($D63="","",VLOOKUP($D63,'[2]五女準備名單'!$A$7:$P$38,4))</f>
        <v>縣立海豐國小</v>
      </c>
      <c r="H63" s="146"/>
      <c r="I63" s="132"/>
      <c r="J63" s="132"/>
      <c r="K63" s="132"/>
      <c r="L63" s="37"/>
      <c r="M63" s="18">
        <v>62</v>
      </c>
      <c r="N63" s="10"/>
      <c r="O63" s="129"/>
      <c r="P63" s="128"/>
      <c r="Q63" s="8"/>
    </row>
    <row r="64" spans="1:17" s="7" customFormat="1" ht="19.5" customHeight="1">
      <c r="A64" s="29"/>
      <c r="B64" s="138"/>
      <c r="C64" s="138"/>
      <c r="D64" s="143"/>
      <c r="E64" s="132"/>
      <c r="F64" s="136"/>
      <c r="G64" s="36" t="s">
        <v>4</v>
      </c>
      <c r="H64" s="31"/>
      <c r="I64" s="26" t="s">
        <v>264</v>
      </c>
      <c r="J64" s="26"/>
      <c r="K64" s="132"/>
      <c r="L64" s="37"/>
      <c r="M64" s="9"/>
      <c r="N64" s="10"/>
      <c r="O64" s="129"/>
      <c r="P64" s="128"/>
      <c r="Q64" s="8"/>
    </row>
    <row r="65" spans="1:17" s="7" customFormat="1" ht="19.5" customHeight="1">
      <c r="A65" s="29">
        <v>30</v>
      </c>
      <c r="B65" s="23">
        <f>IF($D65="","",VLOOKUP($D65,'[2]五女準備名單'!$A$7:$P$38,15))</f>
        <v>0</v>
      </c>
      <c r="C65" s="23">
        <f>IF($D65="","",VLOOKUP($D65,'[2]五女準備名單'!$A$7:$P$38,16))</f>
        <v>0</v>
      </c>
      <c r="D65" s="22">
        <v>21</v>
      </c>
      <c r="E65" s="23" t="str">
        <f>UPPER(IF($D65="","",VLOOKUP($D65,'[2]五女準備名單'!$A$7:$P$38,2)))</f>
        <v>BYE</v>
      </c>
      <c r="F65" s="23"/>
      <c r="G65" s="23">
        <f>IF($D65="","",VLOOKUP($D65,'[2]五女準備名單'!$A$7:$P$38,4))</f>
        <v>0</v>
      </c>
      <c r="H65" s="145"/>
      <c r="I65" s="18"/>
      <c r="J65" s="144"/>
      <c r="K65" s="132"/>
      <c r="L65" s="37"/>
      <c r="M65" s="9"/>
      <c r="N65" s="10"/>
      <c r="O65" s="129"/>
      <c r="P65" s="128"/>
      <c r="Q65" s="8"/>
    </row>
    <row r="66" spans="1:17" s="7" customFormat="1" ht="19.5" customHeight="1">
      <c r="A66" s="29"/>
      <c r="B66" s="138"/>
      <c r="C66" s="138"/>
      <c r="D66" s="143"/>
      <c r="E66" s="132"/>
      <c r="F66" s="136"/>
      <c r="G66" s="132"/>
      <c r="H66" s="142"/>
      <c r="I66" s="36" t="s">
        <v>4</v>
      </c>
      <c r="J66" s="35"/>
      <c r="K66" s="26" t="s">
        <v>265</v>
      </c>
      <c r="L66" s="25"/>
      <c r="M66" s="9"/>
      <c r="N66" s="10"/>
      <c r="O66" s="129"/>
      <c r="P66" s="128"/>
      <c r="Q66" s="8"/>
    </row>
    <row r="67" spans="1:17" s="7" customFormat="1" ht="19.5" customHeight="1">
      <c r="A67" s="29">
        <v>31</v>
      </c>
      <c r="B67" s="23">
        <f>IF($D67="","",VLOOKUP($D67,'[2]五女準備名單'!$A$7:$P$38,15))</f>
        <v>0</v>
      </c>
      <c r="C67" s="23">
        <f>IF($D67="","",VLOOKUP($D67,'[2]五女準備名單'!$A$7:$P$38,16))</f>
        <v>0</v>
      </c>
      <c r="D67" s="22">
        <v>21</v>
      </c>
      <c r="E67" s="23" t="str">
        <f>UPPER(IF($D67="","",VLOOKUP($D67,'[2]五女準備名單'!$A$7:$P$38,2)))</f>
        <v>BYE</v>
      </c>
      <c r="F67" s="23"/>
      <c r="G67" s="23">
        <f>IF($D67="","",VLOOKUP($D67,'[2]五女準備名單'!$A$7:$P$38,4))</f>
        <v>0</v>
      </c>
      <c r="H67" s="140"/>
      <c r="I67" s="41"/>
      <c r="J67" s="139"/>
      <c r="K67" s="18">
        <v>60</v>
      </c>
      <c r="L67" s="9"/>
      <c r="M67" s="9"/>
      <c r="N67" s="9"/>
      <c r="O67" s="129"/>
      <c r="P67" s="128"/>
      <c r="Q67" s="8"/>
    </row>
    <row r="68" spans="1:17" s="7" customFormat="1" ht="19.5" customHeight="1">
      <c r="A68" s="29"/>
      <c r="B68" s="138"/>
      <c r="C68" s="138"/>
      <c r="D68" s="138"/>
      <c r="E68" s="132"/>
      <c r="F68" s="136"/>
      <c r="G68" s="36" t="s">
        <v>4</v>
      </c>
      <c r="H68" s="31"/>
      <c r="I68" s="26" t="s">
        <v>265</v>
      </c>
      <c r="J68" s="135"/>
      <c r="K68" s="41"/>
      <c r="L68" s="9"/>
      <c r="M68" s="9"/>
      <c r="N68" s="9"/>
      <c r="O68" s="129"/>
      <c r="P68" s="128"/>
      <c r="Q68" s="8"/>
    </row>
    <row r="69" spans="1:17" s="7" customFormat="1" ht="19.5" customHeight="1">
      <c r="A69" s="24">
        <v>32</v>
      </c>
      <c r="B69" s="23">
        <f>IF($D69="","",VLOOKUP($D69,'[2]五女準備名單'!$A$7:$P$38,15))</f>
        <v>0</v>
      </c>
      <c r="C69" s="23" t="str">
        <f>IF($D69="","",VLOOKUP($D69,'[2]五女準備名單'!$A$7:$P$38,16))</f>
        <v>S2</v>
      </c>
      <c r="D69" s="22">
        <v>2</v>
      </c>
      <c r="E69" s="20" t="str">
        <f>UPPER(IF($D69="","",VLOOKUP($D69,'[2]五女準備名單'!$A$7:$P$38,2)))</f>
        <v>蔡侑芩</v>
      </c>
      <c r="F69" s="20"/>
      <c r="G69" s="20" t="str">
        <f>IF($D69="","",VLOOKUP($D69,'[2]五女準備名單'!$A$7:$P$38,4))</f>
        <v>市立民族國小</v>
      </c>
      <c r="H69" s="133"/>
      <c r="I69" s="18"/>
      <c r="J69" s="132"/>
      <c r="K69" s="41"/>
      <c r="L69" s="41"/>
      <c r="M69" s="131"/>
      <c r="N69" s="130"/>
      <c r="O69" s="129"/>
      <c r="P69" s="128"/>
      <c r="Q69" s="8"/>
    </row>
    <row r="70" spans="1:17" s="118" customFormat="1" ht="6.75" customHeight="1">
      <c r="A70" s="127"/>
      <c r="B70" s="127"/>
      <c r="C70" s="127"/>
      <c r="D70" s="127"/>
      <c r="E70" s="125"/>
      <c r="F70" s="125"/>
      <c r="G70" s="125"/>
      <c r="H70" s="124"/>
      <c r="I70" s="121"/>
      <c r="J70" s="120"/>
      <c r="K70" s="123"/>
      <c r="L70" s="122"/>
      <c r="M70" s="123"/>
      <c r="N70" s="122"/>
      <c r="O70" s="121"/>
      <c r="P70" s="120"/>
      <c r="Q70" s="119"/>
    </row>
  </sheetData>
  <sheetProtection/>
  <mergeCells count="1">
    <mergeCell ref="A4:C4"/>
  </mergeCells>
  <conditionalFormatting sqref="F39 F41 F7 F9 F11 F13 F15 F17 F19 F23 F43 F45 F47 F49 F51 F53 F21 F25 F27 F29 F31 F33 F35 F37 F55 F57 F59 F61 F63 F65 F67 F69">
    <cfRule type="expression" priority="13" dxfId="1" stopIfTrue="1">
      <formula>AND($D7&lt;9,$C7&gt;0)</formula>
    </cfRule>
  </conditionalFormatting>
  <conditionalFormatting sqref="G8 G40 G16 K14 G20 K30 G24 G48 K46 G52 G32 G44 G36 G12 K62 G28 I18 I26 I34 I42 I50 I58 I66 I10 G56 G64 G68 G60 M22 M39 M54">
    <cfRule type="expression" priority="10" dxfId="11" stopIfTrue="1">
      <formula>AND($M$1="CU",G8="Umpire")</formula>
    </cfRule>
    <cfRule type="expression" priority="11" dxfId="10" stopIfTrue="1">
      <formula>AND($M$1="CU",G8&lt;&gt;"Umpire",H8&lt;&gt;"")</formula>
    </cfRule>
    <cfRule type="expression" priority="12" dxfId="9"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I8 I12 I16 I20 I24 I28 I32 I36 I40 I44 I48 I52 I56 I60 I64 I68">
    <cfRule type="expression" priority="7" dxfId="1" stopIfTrue="1">
      <formula>H8="as"</formula>
    </cfRule>
    <cfRule type="expression" priority="8" dxfId="1" stopIfTrue="1">
      <formula>H8="bs"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H8 H12 H16 H20 H24 H28 H32 H36 H40 H44 H48 H52 H56 H60 H64 H68 J66 J58 J50 J42 J34 J26 J18 J10 L14 L30 L46 L62 N54 N39 N22">
    <cfRule type="expression" priority="4" dxfId="3" stopIfTrue="1">
      <formula>$M$1="CU"</formula>
    </cfRule>
  </conditionalFormatting>
  <conditionalFormatting sqref="O38">
    <cfRule type="expression" priority="2" dxfId="1" stopIfTrue="1">
      <formula>N39="as"</formula>
    </cfRule>
    <cfRule type="expression" priority="3" dxfId="1"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58"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7"/>
  <sheetViews>
    <sheetView showGridLines="0" showZeros="0" zoomScalePageLayoutView="0" workbookViewId="0" topLeftCell="A40">
      <selection activeCell="M51" sqref="M51"/>
    </sheetView>
  </sheetViews>
  <sheetFormatPr defaultColWidth="9.140625" defaultRowHeight="12.75"/>
  <cols>
    <col min="1" max="2" width="3.28125" style="0" customWidth="1"/>
    <col min="3" max="3" width="4.7109375" style="0" customWidth="1"/>
    <col min="4" max="4" width="4.28125" style="0" customWidth="1"/>
    <col min="5" max="5" width="12.7109375" style="3" customWidth="1"/>
    <col min="6" max="6" width="2.57421875" style="0" customWidth="1"/>
    <col min="7" max="7" width="14.28125" style="0" customWidth="1"/>
    <col min="8" max="8" width="1.710937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28125" style="0" customWidth="1"/>
    <col min="19" max="19" width="11.421875" style="0" hidden="1" customWidth="1"/>
  </cols>
  <sheetData>
    <row r="1" spans="1:16" s="108" customFormat="1" ht="21.75" customHeight="1">
      <c r="A1" s="116">
        <f>'[3]Week SetUp'!$A$6</f>
        <v>0</v>
      </c>
      <c r="B1" s="115"/>
      <c r="C1" s="113"/>
      <c r="D1" s="113"/>
      <c r="E1" s="114"/>
      <c r="F1" s="113"/>
      <c r="G1" s="113"/>
      <c r="H1" s="111"/>
      <c r="I1" s="112" t="s">
        <v>96</v>
      </c>
      <c r="J1" s="111"/>
      <c r="K1" s="103"/>
      <c r="L1" s="111"/>
      <c r="M1" s="111" t="s">
        <v>95</v>
      </c>
      <c r="N1" s="111"/>
      <c r="O1" s="110"/>
      <c r="P1" s="109"/>
    </row>
    <row r="2" spans="1:16" s="100" customFormat="1" ht="14.25">
      <c r="A2" s="107" t="str">
        <f>'[3]Week SetUp'!$A$8</f>
        <v>第十三屆福興盃大專團體暨青少年網球錦標賽</v>
      </c>
      <c r="B2" s="106"/>
      <c r="C2" s="102"/>
      <c r="D2" s="102"/>
      <c r="E2" s="105"/>
      <c r="F2" s="102"/>
      <c r="G2" s="102"/>
      <c r="H2" s="101"/>
      <c r="I2" s="104"/>
      <c r="J2" s="101"/>
      <c r="K2" s="103"/>
      <c r="L2" s="101"/>
      <c r="M2" s="102"/>
      <c r="N2" s="101"/>
      <c r="O2" s="102"/>
      <c r="P2" s="101"/>
    </row>
    <row r="3" spans="1:16" s="91" customFormat="1" ht="15">
      <c r="A3" s="98" t="s">
        <v>94</v>
      </c>
      <c r="B3" s="95"/>
      <c r="C3" s="95"/>
      <c r="D3" s="95"/>
      <c r="E3" s="99"/>
      <c r="F3" s="98" t="s">
        <v>93</v>
      </c>
      <c r="G3" s="95"/>
      <c r="H3" s="94"/>
      <c r="I3" s="98" t="s">
        <v>92</v>
      </c>
      <c r="J3" s="96"/>
      <c r="K3" s="97"/>
      <c r="L3" s="96"/>
      <c r="M3" s="95"/>
      <c r="N3" s="94"/>
      <c r="O3" s="93"/>
      <c r="P3" s="92" t="s">
        <v>91</v>
      </c>
    </row>
    <row r="4" spans="1:16" s="85" customFormat="1" ht="15.75" customHeight="1" thickBot="1">
      <c r="A4" s="181" t="s">
        <v>97</v>
      </c>
      <c r="B4" s="181"/>
      <c r="C4" s="181"/>
      <c r="D4" s="87"/>
      <c r="E4" s="90"/>
      <c r="F4" s="87" t="str">
        <f>'[3]Week SetUp'!$C$10</f>
        <v>中山網球場</v>
      </c>
      <c r="G4" s="87"/>
      <c r="H4" s="88"/>
      <c r="I4" s="168" t="s">
        <v>120</v>
      </c>
      <c r="J4" s="88"/>
      <c r="K4" s="89"/>
      <c r="L4" s="88"/>
      <c r="M4" s="87"/>
      <c r="N4" s="88"/>
      <c r="O4" s="87"/>
      <c r="P4" s="86" t="str">
        <f>'[3]Week SetUp'!$E$10</f>
        <v>李朝裕</v>
      </c>
    </row>
    <row r="5" spans="1:16" s="68" customFormat="1" ht="15.75">
      <c r="A5" s="84"/>
      <c r="B5" s="83" t="s">
        <v>90</v>
      </c>
      <c r="C5" s="78" t="s">
        <v>89</v>
      </c>
      <c r="D5" s="78" t="s">
        <v>88</v>
      </c>
      <c r="E5" s="82" t="s">
        <v>87</v>
      </c>
      <c r="F5" s="81"/>
      <c r="G5" s="80" t="s">
        <v>86</v>
      </c>
      <c r="H5" s="79"/>
      <c r="I5" s="78" t="s">
        <v>85</v>
      </c>
      <c r="J5" s="79"/>
      <c r="K5" s="78" t="s">
        <v>84</v>
      </c>
      <c r="L5" s="79"/>
      <c r="M5" s="78" t="s">
        <v>83</v>
      </c>
      <c r="N5" s="79"/>
      <c r="O5" s="78" t="s">
        <v>82</v>
      </c>
      <c r="P5" s="77"/>
    </row>
    <row r="6" spans="1:16" s="68" customFormat="1" ht="3.75" customHeight="1" thickBot="1">
      <c r="A6" s="76"/>
      <c r="B6" s="70"/>
      <c r="C6" s="75"/>
      <c r="D6" s="70"/>
      <c r="E6" s="74"/>
      <c r="F6" s="73"/>
      <c r="G6" s="72"/>
      <c r="H6" s="71"/>
      <c r="I6" s="70"/>
      <c r="J6" s="71"/>
      <c r="K6" s="70"/>
      <c r="L6" s="71"/>
      <c r="M6" s="70"/>
      <c r="N6" s="71"/>
      <c r="O6" s="70"/>
      <c r="P6" s="69"/>
    </row>
    <row r="7" spans="1:19" s="7" customFormat="1" ht="19.5" customHeight="1">
      <c r="A7" s="24" t="s">
        <v>81</v>
      </c>
      <c r="B7" s="23">
        <f>IF($D7="","",VLOOKUP($D7,'[3]六男準備名單'!$A$7:$P$70,15))</f>
        <v>2</v>
      </c>
      <c r="C7" s="23" t="str">
        <f>IF($D7="","",VLOOKUP($D7,'[3]六男準備名單'!$A$7:$P$70,16))</f>
        <v>S1</v>
      </c>
      <c r="D7" s="22">
        <v>1</v>
      </c>
      <c r="E7" s="21" t="str">
        <f>UPPER(IF($D7="","",VLOOKUP($D7,'[3]六男準備名單'!$A$7:$P$70,2)))</f>
        <v>張程翔</v>
      </c>
      <c r="F7" s="20"/>
      <c r="G7" s="20" t="str">
        <f>IF($D7="","",VLOOKUP($D7,'[3]六男準備名單'!$A$7:$P$70,4))</f>
        <v>市立三重國小</v>
      </c>
      <c r="H7" s="27"/>
      <c r="I7" s="21" t="s">
        <v>200</v>
      </c>
      <c r="J7" s="34"/>
      <c r="K7" s="9"/>
      <c r="L7" s="9"/>
      <c r="M7" s="9"/>
      <c r="N7" s="9"/>
      <c r="O7" s="9"/>
      <c r="P7" s="9"/>
      <c r="Q7" s="8"/>
      <c r="S7" s="67" t="e">
        <f>#REF!</f>
        <v>#REF!</v>
      </c>
    </row>
    <row r="8" spans="1:19" s="7" customFormat="1" ht="19.5" customHeight="1">
      <c r="A8" s="29" t="s">
        <v>80</v>
      </c>
      <c r="B8" s="23">
        <f>IF($D8="","",VLOOKUP($D8,'[3]六男準備名單'!$A$7:$P$70,15))</f>
        <v>0</v>
      </c>
      <c r="C8" s="23">
        <f>IF($D8="","",VLOOKUP($D8,'[3]六男準備名單'!$A$7:$P$70,16))</f>
        <v>0</v>
      </c>
      <c r="D8" s="22">
        <v>61</v>
      </c>
      <c r="E8" s="28" t="str">
        <f>UPPER(IF($D8="","",VLOOKUP($D8,'[3]六男準備名單'!$A$7:$P$70,2)))</f>
        <v>邱士鈞</v>
      </c>
      <c r="F8" s="23"/>
      <c r="G8" s="23" t="str">
        <f>IF($D8="","",VLOOKUP($D8,'[3]六男準備名單'!$A$7:$P$70,4))</f>
        <v>市立龍潭國小</v>
      </c>
      <c r="H8" s="19"/>
      <c r="I8" s="18">
        <v>60</v>
      </c>
      <c r="J8" s="31"/>
      <c r="K8" s="26" t="s">
        <v>200</v>
      </c>
      <c r="L8" s="34"/>
      <c r="M8" s="9"/>
      <c r="N8" s="9"/>
      <c r="O8" s="9"/>
      <c r="P8" s="9"/>
      <c r="Q8" s="8"/>
      <c r="S8" s="66" t="e">
        <f>#REF!</f>
        <v>#REF!</v>
      </c>
    </row>
    <row r="9" spans="1:19" s="7" customFormat="1" ht="19.5" customHeight="1">
      <c r="A9" s="29" t="s">
        <v>79</v>
      </c>
      <c r="B9" s="23">
        <f>IF($D9="","",VLOOKUP($D9,'[3]六男準備名單'!$A$7:$P$70,15))</f>
        <v>193</v>
      </c>
      <c r="C9" s="23">
        <f>IF($D9="","",VLOOKUP($D9,'[3]六男準備名單'!$A$7:$P$70,16))</f>
        <v>0</v>
      </c>
      <c r="D9" s="22">
        <v>39</v>
      </c>
      <c r="E9" s="28" t="str">
        <f>UPPER(IF($D9="","",VLOOKUP($D9,'[3]六男準備名單'!$A$7:$P$70,2)))</f>
        <v>蔡榮哲</v>
      </c>
      <c r="F9" s="23"/>
      <c r="G9" s="23" t="str">
        <f>IF($D9="","",VLOOKUP($D9,'[3]六男準備名單'!$A$7:$P$70,4))</f>
        <v>市立陽明國小</v>
      </c>
      <c r="H9" s="27"/>
      <c r="I9" s="26" t="s">
        <v>201</v>
      </c>
      <c r="J9" s="38"/>
      <c r="K9" s="18">
        <v>60</v>
      </c>
      <c r="L9" s="37"/>
      <c r="M9" s="9"/>
      <c r="N9" s="9"/>
      <c r="O9" s="9"/>
      <c r="P9" s="9"/>
      <c r="Q9" s="8"/>
      <c r="S9" s="66" t="e">
        <f>#REF!</f>
        <v>#REF!</v>
      </c>
    </row>
    <row r="10" spans="1:19" s="7" customFormat="1" ht="19.5" customHeight="1">
      <c r="A10" s="29" t="s">
        <v>78</v>
      </c>
      <c r="B10" s="23">
        <f>IF($D10="","",VLOOKUP($D10,'[3]六男準備名單'!$A$7:$P$70,15))</f>
        <v>0</v>
      </c>
      <c r="C10" s="23">
        <f>IF($D10="","",VLOOKUP($D10,'[3]六男準備名單'!$A$7:$P$70,16))</f>
        <v>0</v>
      </c>
      <c r="D10" s="22">
        <v>46</v>
      </c>
      <c r="E10" s="28" t="str">
        <f>UPPER(IF($D10="","",VLOOKUP($D10,'[3]六男準備名單'!$A$7:$P$70,2)))</f>
        <v>王柏傑</v>
      </c>
      <c r="F10" s="23"/>
      <c r="G10" s="23" t="str">
        <f>IF($D10="","",VLOOKUP($D10,'[3]六男準備名單'!$A$7:$P$70,4))</f>
        <v>市立仕隆國小</v>
      </c>
      <c r="H10" s="19"/>
      <c r="I10" s="18">
        <v>60</v>
      </c>
      <c r="J10" s="10"/>
      <c r="K10" s="36" t="s">
        <v>4</v>
      </c>
      <c r="L10" s="35"/>
      <c r="M10" s="41">
        <f>UPPER(IF(OR(L10="a",L10="as"),K8,IF(OR(L10="b",L10="bs"),K13,)))</f>
      </c>
      <c r="N10" s="10"/>
      <c r="O10" s="9"/>
      <c r="P10" s="9"/>
      <c r="Q10" s="8"/>
      <c r="S10" s="66" t="e">
        <f>#REF!</f>
        <v>#REF!</v>
      </c>
    </row>
    <row r="11" spans="1:19" s="7" customFormat="1" ht="19.5" customHeight="1">
      <c r="A11" s="29" t="s">
        <v>77</v>
      </c>
      <c r="B11" s="23"/>
      <c r="C11" s="23"/>
      <c r="D11" s="167"/>
      <c r="E11" s="48" t="s">
        <v>103</v>
      </c>
      <c r="F11" s="47"/>
      <c r="G11" s="47"/>
      <c r="H11" s="42"/>
      <c r="I11" s="41"/>
      <c r="J11" s="10"/>
      <c r="K11" s="36"/>
      <c r="L11" s="35"/>
      <c r="M11" s="64" t="s">
        <v>200</v>
      </c>
      <c r="N11" s="34"/>
      <c r="O11" s="9"/>
      <c r="P11" s="9"/>
      <c r="Q11" s="8"/>
      <c r="S11" s="66"/>
    </row>
    <row r="12" spans="1:19" s="7" customFormat="1" ht="19.5" customHeight="1">
      <c r="A12" s="29" t="s">
        <v>75</v>
      </c>
      <c r="B12" s="23">
        <f>IF($D12="","",VLOOKUP($D12,'[3]六男準備名單'!$A$7:$P$70,15))</f>
        <v>78</v>
      </c>
      <c r="C12" s="23">
        <f>IF($D12="","",VLOOKUP($D12,'[3]六男準備名單'!$A$7:$P$70,16))</f>
        <v>0</v>
      </c>
      <c r="D12" s="22">
        <v>24</v>
      </c>
      <c r="E12" s="28" t="str">
        <f>UPPER(IF($D12="","",VLOOKUP($D12,'[3]六男準備名單'!$A$7:$P$70,2)))</f>
        <v>郝晉</v>
      </c>
      <c r="F12" s="46"/>
      <c r="G12" s="23" t="str">
        <f>IF($D12="","",VLOOKUP($D12,'[3]六男準備名單'!$A$7:$P$70,4))</f>
        <v>縣立仁愛國小</v>
      </c>
      <c r="H12" s="27"/>
      <c r="I12" s="26" t="s">
        <v>202</v>
      </c>
      <c r="J12" s="34"/>
      <c r="K12" s="33"/>
      <c r="L12" s="32"/>
      <c r="M12" s="18">
        <v>63</v>
      </c>
      <c r="N12" s="39"/>
      <c r="O12" s="9"/>
      <c r="P12" s="9"/>
      <c r="Q12" s="8"/>
      <c r="S12" s="66" t="e">
        <f>#REF!</f>
        <v>#REF!</v>
      </c>
    </row>
    <row r="13" spans="1:19" s="7" customFormat="1" ht="19.5" customHeight="1">
      <c r="A13" s="29" t="s">
        <v>74</v>
      </c>
      <c r="B13" s="23">
        <f>IF($D13="","",VLOOKUP($D13,'[3]六男準備名單'!$A$7:$P$70,15))</f>
        <v>142</v>
      </c>
      <c r="C13" s="23">
        <f>IF($D13="","",VLOOKUP($D13,'[3]六男準備名單'!$A$7:$P$70,16))</f>
        <v>0</v>
      </c>
      <c r="D13" s="22">
        <v>34</v>
      </c>
      <c r="E13" s="28" t="str">
        <f>UPPER(IF($D13="","",VLOOKUP($D13,'[3]六男準備名單'!$A$7:$P$70,2)))</f>
        <v>林毓翔</v>
      </c>
      <c r="F13" s="23"/>
      <c r="G13" s="23" t="str">
        <f>IF($D13="","",VLOOKUP($D13,'[3]六男準備名單'!$A$7:$P$70,4))</f>
        <v>縣立大同國小</v>
      </c>
      <c r="H13" s="19"/>
      <c r="I13" s="18">
        <v>62</v>
      </c>
      <c r="J13" s="31"/>
      <c r="K13" s="26" t="s">
        <v>203</v>
      </c>
      <c r="L13" s="30"/>
      <c r="M13" s="9"/>
      <c r="N13" s="37"/>
      <c r="O13" s="9"/>
      <c r="P13" s="9"/>
      <c r="Q13" s="8"/>
      <c r="S13" s="66" t="e">
        <f>#REF!</f>
        <v>#REF!</v>
      </c>
    </row>
    <row r="14" spans="1:19" s="7" customFormat="1" ht="19.5" customHeight="1">
      <c r="A14" s="29" t="s">
        <v>73</v>
      </c>
      <c r="B14" s="23">
        <f>IF($D14="","",VLOOKUP($D14,'[3]六男準備名單'!$A$7:$P$70,15))</f>
        <v>218</v>
      </c>
      <c r="C14" s="23">
        <f>IF($D14="","",VLOOKUP($D14,'[3]六男準備名單'!$A$7:$P$70,16))</f>
        <v>0</v>
      </c>
      <c r="D14" s="22">
        <v>44</v>
      </c>
      <c r="E14" s="28" t="str">
        <f>UPPER(IF($D14="","",VLOOKUP($D14,'[3]六男準備名單'!$A$7:$P$70,2)))</f>
        <v>吳亞哲</v>
      </c>
      <c r="F14" s="23"/>
      <c r="G14" s="23" t="str">
        <f>IF($D14="","",VLOOKUP($D14,'[3]六男準備名單'!$A$7:$P$70,4))</f>
        <v>民族國小</v>
      </c>
      <c r="H14" s="27"/>
      <c r="I14" s="26" t="s">
        <v>203</v>
      </c>
      <c r="J14" s="25"/>
      <c r="K14" s="18">
        <v>62</v>
      </c>
      <c r="L14" s="10"/>
      <c r="M14" s="9"/>
      <c r="N14" s="37"/>
      <c r="O14" s="9"/>
      <c r="P14" s="9"/>
      <c r="Q14" s="8"/>
      <c r="S14" s="66" t="e">
        <f>#REF!</f>
        <v>#REF!</v>
      </c>
    </row>
    <row r="15" spans="1:19" s="7" customFormat="1" ht="19.5" customHeight="1">
      <c r="A15" s="24" t="s">
        <v>72</v>
      </c>
      <c r="B15" s="23">
        <f>IF($D15="","",VLOOKUP($D15,'[3]六男準備名單'!$A$7:$P$70,15))</f>
        <v>40</v>
      </c>
      <c r="C15" s="23" t="str">
        <f>IF($D15="","",VLOOKUP($D15,'[3]六男準備名單'!$A$7:$P$70,16))</f>
        <v>S14</v>
      </c>
      <c r="D15" s="22">
        <v>14</v>
      </c>
      <c r="E15" s="21" t="str">
        <f>UPPER(IF($D15="","",VLOOKUP($D15,'[3]六男準備名單'!$A$7:$P$70,2)))</f>
        <v>林家頡</v>
      </c>
      <c r="F15" s="20"/>
      <c r="G15" s="20" t="str">
        <f>IF($D15="","",VLOOKUP($D15,'[3]六男準備名單'!$A$7:$P$70,4))</f>
        <v>市立三重國小</v>
      </c>
      <c r="H15" s="19"/>
      <c r="I15" s="18">
        <v>60</v>
      </c>
      <c r="J15" s="9"/>
      <c r="K15" s="10"/>
      <c r="L15" s="11"/>
      <c r="M15" s="36" t="s">
        <v>4</v>
      </c>
      <c r="N15" s="35"/>
      <c r="O15" s="26" t="s">
        <v>200</v>
      </c>
      <c r="P15" s="34"/>
      <c r="Q15" s="8"/>
      <c r="S15" s="66" t="e">
        <f>#REF!</f>
        <v>#REF!</v>
      </c>
    </row>
    <row r="16" spans="1:19" s="7" customFormat="1" ht="19.5" customHeight="1">
      <c r="A16" s="24" t="s">
        <v>71</v>
      </c>
      <c r="B16" s="23">
        <f>IF($D16="","",VLOOKUP($D16,'[3]六男準備名單'!$A$7:$P$70,15))</f>
        <v>25</v>
      </c>
      <c r="C16" s="23" t="str">
        <f>IF($D16="","",VLOOKUP($D16,'[3]六男準備名單'!$A$7:$P$70,16))</f>
        <v>S9</v>
      </c>
      <c r="D16" s="22">
        <v>9</v>
      </c>
      <c r="E16" s="21" t="str">
        <f>UPPER(IF($D16="","",VLOOKUP($D16,'[3]六男準備名單'!$A$7:$P$70,2)))</f>
        <v>王平</v>
      </c>
      <c r="F16" s="20"/>
      <c r="G16" s="20" t="str">
        <f>IF($D16="","",VLOOKUP($D16,'[3]六男準備名單'!$A$7:$P$70,4))</f>
        <v>南科實中(國小部)</v>
      </c>
      <c r="H16" s="27"/>
      <c r="I16" s="26" t="s">
        <v>204</v>
      </c>
      <c r="J16" s="34"/>
      <c r="K16" s="9"/>
      <c r="L16" s="9"/>
      <c r="M16" s="9"/>
      <c r="N16" s="37"/>
      <c r="O16" s="18">
        <v>64</v>
      </c>
      <c r="P16" s="39"/>
      <c r="Q16" s="8"/>
      <c r="S16" s="66" t="e">
        <f>#REF!</f>
        <v>#REF!</v>
      </c>
    </row>
    <row r="17" spans="1:19" s="7" customFormat="1" ht="19.5" customHeight="1" thickBot="1">
      <c r="A17" s="29" t="s">
        <v>70</v>
      </c>
      <c r="B17" s="23">
        <f>IF($D17="","",VLOOKUP($D17,'[3]六男準備名單'!$A$7:$P$70,15))</f>
        <v>142</v>
      </c>
      <c r="C17" s="23">
        <f>IF($D17="","",VLOOKUP($D17,'[3]六男準備名單'!$A$7:$P$70,16))</f>
        <v>0</v>
      </c>
      <c r="D17" s="22">
        <v>33</v>
      </c>
      <c r="E17" s="28" t="str">
        <f>UPPER(IF($D17="","",VLOOKUP($D17,'[3]六男準備名單'!$A$7:$P$70,2)))</f>
        <v>盧彥璋</v>
      </c>
      <c r="F17" s="23"/>
      <c r="G17" s="23" t="str">
        <f>IF($D17="","",VLOOKUP($D17,'[3]六男準備名單'!$A$7:$P$70,4))</f>
        <v>市立東光國小</v>
      </c>
      <c r="H17" s="19"/>
      <c r="I17" s="18">
        <v>61</v>
      </c>
      <c r="J17" s="31"/>
      <c r="K17" s="26" t="s">
        <v>204</v>
      </c>
      <c r="L17" s="34"/>
      <c r="M17" s="9"/>
      <c r="N17" s="37"/>
      <c r="O17" s="9"/>
      <c r="P17" s="37"/>
      <c r="Q17" s="8"/>
      <c r="S17" s="65" t="e">
        <f>#REF!</f>
        <v>#REF!</v>
      </c>
    </row>
    <row r="18" spans="1:17" s="7" customFormat="1" ht="19.5" customHeight="1">
      <c r="A18" s="29" t="s">
        <v>69</v>
      </c>
      <c r="B18" s="23">
        <f>IF($D18="","",VLOOKUP($D18,'[3]六男準備名單'!$A$7:$P$70,15))</f>
        <v>123</v>
      </c>
      <c r="C18" s="23">
        <f>IF($D18="","",VLOOKUP($D18,'[3]六男準備名單'!$A$7:$P$70,16))</f>
        <v>0</v>
      </c>
      <c r="D18" s="22">
        <v>29</v>
      </c>
      <c r="E18" s="28" t="str">
        <f>UPPER(IF($D18="","",VLOOKUP($D18,'[3]六男準備名單'!$A$7:$P$70,2)))</f>
        <v>林謹祈</v>
      </c>
      <c r="F18" s="23"/>
      <c r="G18" s="23" t="str">
        <f>IF($D18="","",VLOOKUP($D18,'[3]六男準備名單'!$A$7:$P$70,4))</f>
        <v>市立中山國小</v>
      </c>
      <c r="H18" s="27"/>
      <c r="I18" s="26" t="s">
        <v>205</v>
      </c>
      <c r="J18" s="38"/>
      <c r="K18" s="18">
        <v>60</v>
      </c>
      <c r="L18" s="37"/>
      <c r="M18" s="9"/>
      <c r="N18" s="37"/>
      <c r="O18" s="9"/>
      <c r="P18" s="37"/>
      <c r="Q18" s="8"/>
    </row>
    <row r="19" spans="1:17" s="7" customFormat="1" ht="19.5" customHeight="1">
      <c r="A19" s="29" t="s">
        <v>68</v>
      </c>
      <c r="B19" s="23">
        <f>IF($D19="","",VLOOKUP($D19,'[3]六男準備名單'!$A$7:$P$70,15))</f>
        <v>162</v>
      </c>
      <c r="C19" s="23">
        <f>IF($D19="","",VLOOKUP($D19,'[3]六男準備名單'!$A$7:$P$70,16))</f>
        <v>0</v>
      </c>
      <c r="D19" s="22">
        <v>36</v>
      </c>
      <c r="E19" s="28" t="str">
        <f>UPPER(IF($D19="","",VLOOKUP($D19,'[3]六男準備名單'!$A$7:$P$70,2)))</f>
        <v>林佳德</v>
      </c>
      <c r="F19" s="23"/>
      <c r="G19" s="23" t="str">
        <f>IF($D19="","",VLOOKUP($D19,'[3]六男準備名單'!$A$7:$P$70,4))</f>
        <v>市立鳥松國小</v>
      </c>
      <c r="H19" s="19"/>
      <c r="I19" s="18">
        <v>63</v>
      </c>
      <c r="J19" s="10"/>
      <c r="K19" s="36" t="s">
        <v>4</v>
      </c>
      <c r="L19" s="35"/>
      <c r="M19" s="41">
        <f>UPPER(IF(OR(L19="a",L19="as"),K17,IF(OR(L19="b",L19="bs"),K22,)))</f>
      </c>
      <c r="N19" s="37"/>
      <c r="O19" s="9"/>
      <c r="P19" s="37"/>
      <c r="Q19" s="8"/>
    </row>
    <row r="20" spans="1:17" s="7" customFormat="1" ht="19.5" customHeight="1">
      <c r="A20" s="29" t="s">
        <v>67</v>
      </c>
      <c r="B20" s="23"/>
      <c r="C20" s="23"/>
      <c r="D20" s="167"/>
      <c r="E20" s="48" t="s">
        <v>102</v>
      </c>
      <c r="F20" s="52"/>
      <c r="G20" s="51"/>
      <c r="H20" s="50"/>
      <c r="I20" s="41"/>
      <c r="J20" s="10"/>
      <c r="K20" s="36"/>
      <c r="L20" s="35"/>
      <c r="M20" s="64" t="s">
        <v>204</v>
      </c>
      <c r="N20" s="25"/>
      <c r="O20" s="9"/>
      <c r="P20" s="37"/>
      <c r="Q20" s="8"/>
    </row>
    <row r="21" spans="1:17" s="7" customFormat="1" ht="19.5" customHeight="1">
      <c r="A21" s="29" t="s">
        <v>65</v>
      </c>
      <c r="B21" s="23">
        <f>IF($D21="","",VLOOKUP($D21,'[3]六男準備名單'!$A$7:$P$70,15))</f>
        <v>62</v>
      </c>
      <c r="C21" s="23">
        <f>IF($D21="","",VLOOKUP($D21,'[3]六男準備名單'!$A$7:$P$70,16))</f>
        <v>0</v>
      </c>
      <c r="D21" s="22">
        <v>19</v>
      </c>
      <c r="E21" s="28" t="str">
        <f>UPPER(IF($D21="","",VLOOKUP($D21,'[3]六男準備名單'!$A$7:$P$70,2)))</f>
        <v>董丞惟</v>
      </c>
      <c r="F21" s="23"/>
      <c r="G21" s="23" t="str">
        <f>IF($D21="","",VLOOKUP($D21,'[3]六男準備名單'!$A$7:$P$70,4))</f>
        <v>市立中山國小</v>
      </c>
      <c r="H21" s="27"/>
      <c r="I21" s="26" t="s">
        <v>206</v>
      </c>
      <c r="J21" s="34"/>
      <c r="K21" s="33"/>
      <c r="L21" s="32"/>
      <c r="M21" s="49">
        <v>64</v>
      </c>
      <c r="N21" s="9"/>
      <c r="O21" s="9"/>
      <c r="P21" s="37"/>
      <c r="Q21" s="8"/>
    </row>
    <row r="22" spans="1:17" s="7" customFormat="1" ht="19.5" customHeight="1">
      <c r="A22" s="29" t="s">
        <v>64</v>
      </c>
      <c r="B22" s="23">
        <f>IF($D22="","",VLOOKUP($D22,'[3]六男準備名單'!$A$7:$P$70,15))</f>
        <v>162</v>
      </c>
      <c r="C22" s="23">
        <f>IF($D22="","",VLOOKUP($D22,'[3]六男準備名單'!$A$7:$P$70,16))</f>
        <v>0</v>
      </c>
      <c r="D22" s="22">
        <v>38</v>
      </c>
      <c r="E22" s="28" t="str">
        <f>UPPER(IF($D22="","",VLOOKUP($D22,'[3]六男準備名單'!$A$7:$P$70,2)))</f>
        <v>林芠宏</v>
      </c>
      <c r="F22" s="23"/>
      <c r="G22" s="23" t="str">
        <f>IF($D22="","",VLOOKUP($D22,'[3]六男準備名單'!$A$7:$P$70,4))</f>
        <v>國立屏東教大實小</v>
      </c>
      <c r="H22" s="19"/>
      <c r="I22" s="18">
        <v>64</v>
      </c>
      <c r="J22" s="31"/>
      <c r="K22" s="26" t="s">
        <v>207</v>
      </c>
      <c r="L22" s="30"/>
      <c r="M22" s="9"/>
      <c r="N22" s="9"/>
      <c r="O22" s="9"/>
      <c r="P22" s="37"/>
      <c r="Q22" s="8"/>
    </row>
    <row r="23" spans="1:17" s="7" customFormat="1" ht="19.5" customHeight="1">
      <c r="A23" s="29" t="s">
        <v>63</v>
      </c>
      <c r="B23" s="23">
        <f>IF($D23="","",VLOOKUP($D23,'[3]六男準備名單'!$A$7:$P$70,15))</f>
        <v>62</v>
      </c>
      <c r="C23" s="23">
        <f>IF($D23="","",VLOOKUP($D23,'[3]六男準備名單'!$A$7:$P$70,16))</f>
        <v>0</v>
      </c>
      <c r="D23" s="22">
        <v>20</v>
      </c>
      <c r="E23" s="28" t="str">
        <f>UPPER(IF($D23="","",VLOOKUP($D23,'[3]六男準備名單'!$A$7:$P$70,2)))</f>
        <v>黃致恩</v>
      </c>
      <c r="F23" s="23"/>
      <c r="G23" s="23" t="str">
        <f>IF($D23="","",VLOOKUP($D23,'[3]六男準備名單'!$A$7:$P$70,4))</f>
        <v>市立億載國小</v>
      </c>
      <c r="H23" s="27"/>
      <c r="I23" s="26" t="s">
        <v>207</v>
      </c>
      <c r="J23" s="25"/>
      <c r="K23" s="18">
        <v>61</v>
      </c>
      <c r="L23" s="10"/>
      <c r="M23" s="9"/>
      <c r="N23" s="9"/>
      <c r="O23" s="9"/>
      <c r="P23" s="37"/>
      <c r="Q23" s="8"/>
    </row>
    <row r="24" spans="1:17" s="7" customFormat="1" ht="19.5" customHeight="1">
      <c r="A24" s="24" t="s">
        <v>62</v>
      </c>
      <c r="B24" s="23">
        <f>IF($D24="","",VLOOKUP($D24,'[3]六男準備名單'!$A$7:$P$70,15))</f>
        <v>13</v>
      </c>
      <c r="C24" s="23" t="str">
        <f>IF($D24="","",VLOOKUP($D24,'[3]六男準備名單'!$A$7:$P$70,16))</f>
        <v>S6</v>
      </c>
      <c r="D24" s="22">
        <v>6</v>
      </c>
      <c r="E24" s="21" t="str">
        <f>UPPER(IF($D24="","",VLOOKUP($D24,'[3]六男準備名單'!$A$7:$P$70,2)))</f>
        <v>黃崇維</v>
      </c>
      <c r="F24" s="20"/>
      <c r="G24" s="20" t="str">
        <f>IF($D24="","",VLOOKUP($D24,'[3]六男準備名單'!$A$7:$P$70,4))</f>
        <v>市立油廠國小</v>
      </c>
      <c r="H24" s="19"/>
      <c r="I24" s="18">
        <v>62</v>
      </c>
      <c r="J24" s="9"/>
      <c r="K24" s="10"/>
      <c r="L24" s="11"/>
      <c r="M24" s="45" t="s">
        <v>61</v>
      </c>
      <c r="N24" s="44"/>
      <c r="O24" s="26" t="s">
        <v>208</v>
      </c>
      <c r="P24" s="43"/>
      <c r="Q24" s="8"/>
    </row>
    <row r="25" spans="1:17" s="7" customFormat="1" ht="19.5" customHeight="1">
      <c r="A25" s="24" t="s">
        <v>60</v>
      </c>
      <c r="B25" s="23">
        <f>IF($D25="","",VLOOKUP($D25,'[3]六男準備名單'!$A$7:$P$70,15))</f>
        <v>8</v>
      </c>
      <c r="C25" s="23" t="str">
        <f>IF($D25="","",VLOOKUP($D25,'[3]六男準備名單'!$A$7:$P$70,16))</f>
        <v>S4</v>
      </c>
      <c r="D25" s="22">
        <v>4</v>
      </c>
      <c r="E25" s="21" t="str">
        <f>UPPER(IF($D25="","",VLOOKUP($D25,'[3]六男準備名單'!$A$7:$P$70,2)))</f>
        <v>黃榆翔</v>
      </c>
      <c r="F25" s="20"/>
      <c r="G25" s="20" t="str">
        <f>IF($D25="","",VLOOKUP($D25,'[3]六男準備名單'!$A$7:$P$70,4))</f>
        <v>民族國小</v>
      </c>
      <c r="H25" s="27"/>
      <c r="I25" s="26" t="s">
        <v>208</v>
      </c>
      <c r="J25" s="34"/>
      <c r="K25" s="9"/>
      <c r="L25" s="9"/>
      <c r="M25" s="36" t="s">
        <v>4</v>
      </c>
      <c r="N25" s="42"/>
      <c r="O25" s="41">
        <v>86</v>
      </c>
      <c r="P25" s="40"/>
      <c r="Q25" s="8"/>
    </row>
    <row r="26" spans="1:17" s="7" customFormat="1" ht="19.5" customHeight="1">
      <c r="A26" s="29" t="s">
        <v>59</v>
      </c>
      <c r="B26" s="23">
        <f>IF($D26="","",VLOOKUP($D26,'[3]六男準備名單'!$A$7:$P$70,15))</f>
        <v>0</v>
      </c>
      <c r="C26" s="23">
        <f>IF($D26="","",VLOOKUP($D26,'[3]六男準備名單'!$A$7:$P$70,16))</f>
        <v>0</v>
      </c>
      <c r="D26" s="22">
        <v>54</v>
      </c>
      <c r="E26" s="28" t="str">
        <f>UPPER(IF($D26="","",VLOOKUP($D26,'[3]六男準備名單'!$A$7:$P$70,2)))</f>
        <v>周治邑</v>
      </c>
      <c r="F26" s="23"/>
      <c r="G26" s="23" t="str">
        <f>IF($D26="","",VLOOKUP($D26,'[3]六男準備名單'!$A$7:$P$70,4))</f>
        <v>民族國小</v>
      </c>
      <c r="H26" s="19"/>
      <c r="I26" s="18">
        <v>60</v>
      </c>
      <c r="J26" s="31"/>
      <c r="K26" s="26" t="s">
        <v>208</v>
      </c>
      <c r="L26" s="34"/>
      <c r="M26" s="9"/>
      <c r="N26" s="9"/>
      <c r="O26" s="9"/>
      <c r="P26" s="37"/>
      <c r="Q26" s="8"/>
    </row>
    <row r="27" spans="1:17" s="7" customFormat="1" ht="19.5" customHeight="1">
      <c r="A27" s="29" t="s">
        <v>58</v>
      </c>
      <c r="B27" s="23">
        <f>IF($D27="","",VLOOKUP($D27,'[3]六男準備名單'!$A$7:$P$70,15))</f>
        <v>0</v>
      </c>
      <c r="C27" s="23">
        <f>IF($D27="","",VLOOKUP($D27,'[3]六男準備名單'!$A$7:$P$70,16))</f>
        <v>0</v>
      </c>
      <c r="D27" s="22">
        <v>47</v>
      </c>
      <c r="E27" s="28" t="str">
        <f>UPPER(IF($D27="","",VLOOKUP($D27,'[3]六男準備名單'!$A$7:$P$70,2)))</f>
        <v>郭宗諺</v>
      </c>
      <c r="F27" s="23"/>
      <c r="G27" s="23" t="str">
        <f>IF($D27="","",VLOOKUP($D27,'[3]六男準備名單'!$A$7:$P$70,4))</f>
        <v>市立鳥松國小</v>
      </c>
      <c r="H27" s="27"/>
      <c r="I27" s="26" t="s">
        <v>209</v>
      </c>
      <c r="J27" s="38"/>
      <c r="K27" s="18">
        <v>61</v>
      </c>
      <c r="L27" s="37"/>
      <c r="M27" s="9"/>
      <c r="N27" s="9"/>
      <c r="O27" s="9"/>
      <c r="P27" s="37"/>
      <c r="Q27" s="8"/>
    </row>
    <row r="28" spans="1:17" s="7" customFormat="1" ht="19.5" customHeight="1">
      <c r="A28" s="29" t="s">
        <v>57</v>
      </c>
      <c r="B28" s="23">
        <f>IF($D28="","",VLOOKUP($D28,'[3]六男準備名單'!$A$7:$P$70,15))</f>
        <v>70</v>
      </c>
      <c r="C28" s="23">
        <f>IF($D28="","",VLOOKUP($D28,'[3]六男準備名單'!$A$7:$P$70,16))</f>
        <v>0</v>
      </c>
      <c r="D28" s="22">
        <v>23</v>
      </c>
      <c r="E28" s="28" t="str">
        <f>UPPER(IF($D28="","",VLOOKUP($D28,'[3]六男準備名單'!$A$7:$P$70,2)))</f>
        <v>夏恩</v>
      </c>
      <c r="F28" s="23"/>
      <c r="G28" s="23" t="str">
        <f>IF($D28="","",VLOOKUP($D28,'[3]六男準備名單'!$A$7:$P$70,4))</f>
        <v>市立黎明國小</v>
      </c>
      <c r="H28" s="19"/>
      <c r="I28" s="18">
        <v>60</v>
      </c>
      <c r="J28" s="10"/>
      <c r="K28" s="36" t="s">
        <v>4</v>
      </c>
      <c r="L28" s="35"/>
      <c r="M28" s="26" t="s">
        <v>208</v>
      </c>
      <c r="N28" s="34"/>
      <c r="O28" s="9"/>
      <c r="P28" s="37"/>
      <c r="Q28" s="8"/>
    </row>
    <row r="29" spans="1:17" s="7" customFormat="1" ht="19.5" customHeight="1">
      <c r="A29" s="29" t="s">
        <v>56</v>
      </c>
      <c r="B29" s="23"/>
      <c r="C29" s="23"/>
      <c r="D29" s="167"/>
      <c r="E29" s="48" t="s">
        <v>101</v>
      </c>
      <c r="F29" s="52"/>
      <c r="G29" s="51"/>
      <c r="H29" s="50"/>
      <c r="I29" s="41"/>
      <c r="J29" s="10"/>
      <c r="K29" s="36"/>
      <c r="L29" s="35"/>
      <c r="M29" s="18">
        <v>60</v>
      </c>
      <c r="N29" s="39"/>
      <c r="O29" s="9"/>
      <c r="P29" s="37"/>
      <c r="Q29" s="8"/>
    </row>
    <row r="30" spans="1:17" s="7" customFormat="1" ht="19.5" customHeight="1">
      <c r="A30" s="29" t="s">
        <v>54</v>
      </c>
      <c r="B30" s="23">
        <f>IF($D30="","",VLOOKUP($D30,'[3]六男準備名單'!$A$7:$P$70,15))</f>
        <v>0</v>
      </c>
      <c r="C30" s="23">
        <f>IF($D30="","",VLOOKUP($D30,'[3]六男準備名單'!$A$7:$P$70,16))</f>
        <v>0</v>
      </c>
      <c r="D30" s="22">
        <v>56</v>
      </c>
      <c r="E30" s="28" t="str">
        <f>UPPER(IF($D30="","",VLOOKUP($D30,'[3]六男準備名單'!$A$7:$P$70,2)))</f>
        <v>白依聖</v>
      </c>
      <c r="F30" s="23"/>
      <c r="G30" s="23" t="str">
        <f>IF($D30="","",VLOOKUP($D30,'[3]六男準備名單'!$A$7:$P$70,4))</f>
        <v>民族國小</v>
      </c>
      <c r="H30" s="27"/>
      <c r="I30" s="26" t="s">
        <v>210</v>
      </c>
      <c r="J30" s="34"/>
      <c r="K30" s="33"/>
      <c r="L30" s="32"/>
      <c r="M30" s="49"/>
      <c r="N30" s="37"/>
      <c r="O30" s="9"/>
      <c r="P30" s="37"/>
      <c r="Q30" s="8"/>
    </row>
    <row r="31" spans="1:17" s="7" customFormat="1" ht="19.5" customHeight="1">
      <c r="A31" s="29" t="s">
        <v>53</v>
      </c>
      <c r="B31" s="23">
        <f>IF($D31="","",VLOOKUP($D31,'[3]六男準備名單'!$A$7:$P$70,15))</f>
        <v>115</v>
      </c>
      <c r="C31" s="23">
        <f>IF($D31="","",VLOOKUP($D31,'[3]六男準備名單'!$A$7:$P$70,16))</f>
        <v>0</v>
      </c>
      <c r="D31" s="22">
        <v>28</v>
      </c>
      <c r="E31" s="28" t="str">
        <f>UPPER(IF($D31="","",VLOOKUP($D31,'[3]六男準備名單'!$A$7:$P$70,2)))</f>
        <v>吳承軒</v>
      </c>
      <c r="F31" s="23"/>
      <c r="G31" s="23" t="str">
        <f>IF($D31="","",VLOOKUP($D31,'[3]六男準備名單'!$A$7:$P$70,4))</f>
        <v>市立鳥松國小</v>
      </c>
      <c r="H31" s="19"/>
      <c r="I31" s="18">
        <v>62</v>
      </c>
      <c r="J31" s="31"/>
      <c r="K31" s="26" t="s">
        <v>211</v>
      </c>
      <c r="L31" s="30"/>
      <c r="M31" s="9"/>
      <c r="N31" s="37"/>
      <c r="O31" s="9"/>
      <c r="P31" s="37"/>
      <c r="Q31" s="8"/>
    </row>
    <row r="32" spans="1:17" s="7" customFormat="1" ht="19.5" customHeight="1">
      <c r="A32" s="29" t="s">
        <v>52</v>
      </c>
      <c r="B32" s="23">
        <f>IF($D32="","",VLOOKUP($D32,'[3]六男準備名單'!$A$7:$P$70,15))</f>
        <v>0</v>
      </c>
      <c r="C32" s="23">
        <f>IF($D32="","",VLOOKUP($D32,'[3]六男準備名單'!$A$7:$P$70,16))</f>
        <v>0</v>
      </c>
      <c r="D32" s="22">
        <v>57</v>
      </c>
      <c r="E32" s="28" t="str">
        <f>UPPER(IF($D32="","",VLOOKUP($D32,'[3]六男準備名單'!$A$7:$P$70,2)))</f>
        <v>溫國荃</v>
      </c>
      <c r="F32" s="23"/>
      <c r="G32" s="23" t="str">
        <f>IF($D32="","",VLOOKUP($D32,'[3]六男準備名單'!$A$7:$P$70,4))</f>
        <v>市立黎明國小</v>
      </c>
      <c r="H32" s="27"/>
      <c r="I32" s="26" t="s">
        <v>211</v>
      </c>
      <c r="J32" s="25"/>
      <c r="K32" s="18">
        <v>62</v>
      </c>
      <c r="L32" s="10"/>
      <c r="M32" s="9"/>
      <c r="N32" s="37"/>
      <c r="O32" s="9"/>
      <c r="P32" s="37"/>
      <c r="Q32" s="8"/>
    </row>
    <row r="33" spans="1:17" s="7" customFormat="1" ht="19.5" customHeight="1">
      <c r="A33" s="24" t="s">
        <v>51</v>
      </c>
      <c r="B33" s="23">
        <f>IF($D33="","",VLOOKUP($D33,'[3]六男準備名單'!$A$7:$P$70,15))</f>
        <v>49</v>
      </c>
      <c r="C33" s="23" t="str">
        <f>IF($D33="","",VLOOKUP($D33,'[3]六男準備名單'!$A$7:$P$70,16))</f>
        <v>S15</v>
      </c>
      <c r="D33" s="22">
        <v>15</v>
      </c>
      <c r="E33" s="21" t="str">
        <f>UPPER(IF($D33="","",VLOOKUP($D33,'[3]六男準備名單'!$A$7:$P$70,2)))</f>
        <v>李奇</v>
      </c>
      <c r="F33" s="20"/>
      <c r="G33" s="20" t="str">
        <f>IF($D33="","",VLOOKUP($D33,'[3]六男準備名單'!$A$7:$P$70,4))</f>
        <v>市立陽明國小</v>
      </c>
      <c r="H33" s="19"/>
      <c r="I33" s="18">
        <v>61</v>
      </c>
      <c r="J33" s="9"/>
      <c r="K33" s="10"/>
      <c r="L33" s="11"/>
      <c r="M33" s="36" t="s">
        <v>4</v>
      </c>
      <c r="N33" s="35"/>
      <c r="O33" s="26" t="s">
        <v>208</v>
      </c>
      <c r="P33" s="25"/>
      <c r="Q33" s="8"/>
    </row>
    <row r="34" spans="1:17" s="7" customFormat="1" ht="19.5" customHeight="1">
      <c r="A34" s="24" t="s">
        <v>50</v>
      </c>
      <c r="B34" s="23">
        <f>IF($D34="","",VLOOKUP($D34,'[3]六男準備名單'!$A$7:$P$70,15))</f>
        <v>26</v>
      </c>
      <c r="C34" s="23" t="str">
        <f>IF($D34="","",VLOOKUP($D34,'[3]六男準備名單'!$A$7:$P$70,16))</f>
        <v>S10</v>
      </c>
      <c r="D34" s="22">
        <v>10</v>
      </c>
      <c r="E34" s="21" t="str">
        <f>UPPER(IF($D34="","",VLOOKUP($D34,'[3]六男準備名單'!$A$7:$P$70,2)))</f>
        <v>張銘宸</v>
      </c>
      <c r="F34" s="20"/>
      <c r="G34" s="20" t="str">
        <f>IF($D34="","",VLOOKUP($D34,'[3]六男準備名單'!$A$7:$P$70,4))</f>
        <v>民族國小</v>
      </c>
      <c r="H34" s="27"/>
      <c r="I34" s="26" t="s">
        <v>212</v>
      </c>
      <c r="J34" s="34"/>
      <c r="K34" s="9"/>
      <c r="L34" s="9"/>
      <c r="M34" s="9"/>
      <c r="N34" s="37"/>
      <c r="O34" s="18" t="s">
        <v>234</v>
      </c>
      <c r="P34" s="10"/>
      <c r="Q34" s="8"/>
    </row>
    <row r="35" spans="1:17" s="7" customFormat="1" ht="19.5" customHeight="1">
      <c r="A35" s="29" t="s">
        <v>49</v>
      </c>
      <c r="B35" s="23">
        <f>IF($D35="","",VLOOKUP($D35,'[3]六男準備名單'!$A$7:$P$70,15))</f>
        <v>200</v>
      </c>
      <c r="C35" s="23">
        <f>IF($D35="","",VLOOKUP($D35,'[3]六男準備名單'!$A$7:$P$70,16))</f>
        <v>0</v>
      </c>
      <c r="D35" s="22">
        <v>43</v>
      </c>
      <c r="E35" s="28" t="str">
        <f>UPPER(IF($D35="","",VLOOKUP($D35,'[3]六男準備名單'!$A$7:$P$70,2)))</f>
        <v>陳禹睿</v>
      </c>
      <c r="F35" s="23"/>
      <c r="G35" s="23" t="str">
        <f>IF($D35="","",VLOOKUP($D35,'[3]六男準備名單'!$A$7:$P$70,4))</f>
        <v>民族國小</v>
      </c>
      <c r="H35" s="19"/>
      <c r="I35" s="18">
        <v>61</v>
      </c>
      <c r="J35" s="31"/>
      <c r="K35" s="26" t="s">
        <v>212</v>
      </c>
      <c r="L35" s="34"/>
      <c r="M35" s="9"/>
      <c r="N35" s="37"/>
      <c r="O35" s="9"/>
      <c r="P35" s="10"/>
      <c r="Q35" s="8"/>
    </row>
    <row r="36" spans="1:17" s="7" customFormat="1" ht="19.5" customHeight="1">
      <c r="A36" s="29" t="s">
        <v>48</v>
      </c>
      <c r="B36" s="23"/>
      <c r="C36" s="23"/>
      <c r="D36" s="167"/>
      <c r="E36" s="48" t="s">
        <v>100</v>
      </c>
      <c r="F36" s="47"/>
      <c r="G36" s="47"/>
      <c r="H36" s="42"/>
      <c r="I36" s="41"/>
      <c r="J36" s="35"/>
      <c r="K36" s="18">
        <v>61</v>
      </c>
      <c r="L36" s="39"/>
      <c r="M36" s="9"/>
      <c r="N36" s="37"/>
      <c r="O36" s="9"/>
      <c r="P36" s="10"/>
      <c r="Q36" s="8"/>
    </row>
    <row r="37" spans="1:17" s="7" customFormat="1" ht="19.5" customHeight="1">
      <c r="A37" s="29" t="s">
        <v>46</v>
      </c>
      <c r="B37" s="23">
        <f>IF($D37="","",VLOOKUP($D37,'[3]六男準備名單'!$A$7:$P$70,15))</f>
        <v>0</v>
      </c>
      <c r="C37" s="23">
        <f>IF($D37="","",VLOOKUP($D37,'[3]六男準備名單'!$A$7:$P$70,16))</f>
        <v>0</v>
      </c>
      <c r="D37" s="22">
        <v>53</v>
      </c>
      <c r="E37" s="28" t="str">
        <f>UPPER(IF($D37="","",VLOOKUP($D37,'[3]六男準備名單'!$A$7:$P$70,2)))</f>
        <v>王軍翰</v>
      </c>
      <c r="F37" s="46"/>
      <c r="G37" s="23" t="str">
        <f>IF($D37="","",VLOOKUP($D37,'[3]六男準備名單'!$A$7:$P$70,4))</f>
        <v>民族國小</v>
      </c>
      <c r="H37" s="27"/>
      <c r="I37" s="26" t="s">
        <v>213</v>
      </c>
      <c r="J37" s="38"/>
      <c r="K37" s="49"/>
      <c r="L37" s="37"/>
      <c r="M37" s="9"/>
      <c r="N37" s="37"/>
      <c r="O37" s="9"/>
      <c r="P37" s="10"/>
      <c r="Q37" s="8"/>
    </row>
    <row r="38" spans="1:17" s="7" customFormat="1" ht="19.5" customHeight="1">
      <c r="A38" s="29" t="s">
        <v>44</v>
      </c>
      <c r="B38" s="23">
        <f>IF($D38="","",VLOOKUP($D38,'[3]六男準備名單'!$A$7:$P$70,15))</f>
        <v>193</v>
      </c>
      <c r="C38" s="23">
        <f>IF($D38="","",VLOOKUP($D38,'[3]六男準備名單'!$A$7:$P$70,16))</f>
        <v>0</v>
      </c>
      <c r="D38" s="22">
        <v>40</v>
      </c>
      <c r="E38" s="28" t="str">
        <f>UPPER(IF($D38="","",VLOOKUP($D38,'[3]六男準備名單'!$A$7:$P$70,2)))</f>
        <v>曾郁庭</v>
      </c>
      <c r="F38" s="23"/>
      <c r="G38" s="23" t="str">
        <f>IF($D38="","",VLOOKUP($D38,'[3]六男準備名單'!$A$7:$P$70,4))</f>
        <v>縣立仁愛國小</v>
      </c>
      <c r="H38" s="19"/>
      <c r="I38" s="18">
        <v>63</v>
      </c>
      <c r="J38" s="10"/>
      <c r="K38" s="36" t="s">
        <v>4</v>
      </c>
      <c r="L38" s="35"/>
      <c r="M38" s="26" t="s">
        <v>215</v>
      </c>
      <c r="N38" s="25"/>
      <c r="O38" s="9"/>
      <c r="P38" s="10"/>
      <c r="Q38" s="8"/>
    </row>
    <row r="39" spans="1:17" s="7" customFormat="1" ht="19.5" customHeight="1">
      <c r="A39" s="29" t="s">
        <v>43</v>
      </c>
      <c r="B39" s="23">
        <f>IF($D39="","",VLOOKUP($D39,'[3]六男準備名單'!$A$7:$P$70,15))</f>
        <v>218</v>
      </c>
      <c r="C39" s="23">
        <f>IF($D39="","",VLOOKUP($D39,'[3]六男準備名單'!$A$7:$P$70,16))</f>
        <v>0</v>
      </c>
      <c r="D39" s="22">
        <v>45</v>
      </c>
      <c r="E39" s="28" t="str">
        <f>UPPER(IF($D39="","",VLOOKUP($D39,'[3]六男準備名單'!$A$7:$P$70,2)))</f>
        <v>謝明憲</v>
      </c>
      <c r="F39" s="23"/>
      <c r="G39" s="23" t="str">
        <f>IF($D39="","",VLOOKUP($D39,'[3]六男準備名單'!$A$7:$P$70,4))</f>
        <v>縣立大同國小</v>
      </c>
      <c r="H39" s="27"/>
      <c r="I39" s="26" t="s">
        <v>214</v>
      </c>
      <c r="J39" s="34"/>
      <c r="K39" s="33"/>
      <c r="L39" s="32"/>
      <c r="M39" s="18">
        <v>62</v>
      </c>
      <c r="N39" s="9"/>
      <c r="O39" s="9"/>
      <c r="P39" s="9"/>
      <c r="Q39" s="8"/>
    </row>
    <row r="40" spans="1:17" s="7" customFormat="1" ht="19.5" customHeight="1">
      <c r="A40" s="29" t="s">
        <v>42</v>
      </c>
      <c r="B40" s="23">
        <f>IF($D40="","",VLOOKUP($D40,'[3]六男準備名單'!$A$7:$P$70,15))</f>
        <v>162</v>
      </c>
      <c r="C40" s="23">
        <f>IF($D40="","",VLOOKUP($D40,'[3]六男準備名單'!$A$7:$P$70,16))</f>
        <v>0</v>
      </c>
      <c r="D40" s="22">
        <v>37</v>
      </c>
      <c r="E40" s="28" t="str">
        <f>UPPER(IF($D40="","",VLOOKUP($D40,'[3]六男準備名單'!$A$7:$P$70,2)))</f>
        <v>郭亞陶</v>
      </c>
      <c r="F40" s="23"/>
      <c r="G40" s="23" t="str">
        <f>IF($D40="","",VLOOKUP($D40,'[3]六男準備名單'!$A$7:$P$70,4))</f>
        <v>市立黎明國小</v>
      </c>
      <c r="H40" s="19"/>
      <c r="I40" s="18">
        <v>61</v>
      </c>
      <c r="J40" s="31"/>
      <c r="K40" s="26" t="s">
        <v>215</v>
      </c>
      <c r="L40" s="30"/>
      <c r="M40" s="63" t="s">
        <v>41</v>
      </c>
      <c r="N40" s="53"/>
      <c r="O40" s="63" t="s">
        <v>40</v>
      </c>
      <c r="P40" s="53"/>
      <c r="Q40" s="8"/>
    </row>
    <row r="41" spans="1:17" s="7" customFormat="1" ht="19.5" customHeight="1">
      <c r="A41" s="29" t="s">
        <v>39</v>
      </c>
      <c r="B41" s="23">
        <f>IF($D41="","",VLOOKUP($D41,'[3]六男準備名單'!$A$7:$P$70,15))</f>
        <v>0</v>
      </c>
      <c r="C41" s="23">
        <f>IF($D41="","",VLOOKUP($D41,'[3]六男準備名單'!$A$7:$P$70,16))</f>
        <v>0</v>
      </c>
      <c r="D41" s="22">
        <v>64</v>
      </c>
      <c r="E41" s="28" t="str">
        <f>UPPER(IF($D41="","",VLOOKUP($D41,'[3]六男準備名單'!$A$7:$P$70,2)))</f>
        <v>黃冠銓</v>
      </c>
      <c r="F41" s="23"/>
      <c r="G41" s="23" t="str">
        <f>IF($D41="","",VLOOKUP($D41,'[3]六男準備名單'!$A$7:$P$70,4))</f>
        <v>縣立光榮國小</v>
      </c>
      <c r="H41" s="27"/>
      <c r="I41" s="26" t="s">
        <v>215</v>
      </c>
      <c r="J41" s="25"/>
      <c r="K41" s="18">
        <v>60</v>
      </c>
      <c r="L41" s="10"/>
      <c r="M41" s="55" t="s">
        <v>208</v>
      </c>
      <c r="N41" s="57"/>
      <c r="O41" s="62"/>
      <c r="P41" s="53"/>
      <c r="Q41" s="8"/>
    </row>
    <row r="42" spans="1:17" s="7" customFormat="1" ht="19.5" customHeight="1">
      <c r="A42" s="24" t="s">
        <v>38</v>
      </c>
      <c r="B42" s="23">
        <f>IF($D42="","",VLOOKUP($D42,'[3]六男準備名單'!$A$7:$P$70,15))</f>
        <v>11</v>
      </c>
      <c r="C42" s="23" t="str">
        <f>IF($D42="","",VLOOKUP($D42,'[3]六男準備名單'!$A$7:$P$70,16))</f>
        <v>S5</v>
      </c>
      <c r="D42" s="22">
        <v>5</v>
      </c>
      <c r="E42" s="21" t="str">
        <f>UPPER(IF($D42="","",VLOOKUP($D42,'[3]六男準備名單'!$A$7:$P$70,2)))</f>
        <v>張翰堯</v>
      </c>
      <c r="F42" s="20"/>
      <c r="G42" s="20" t="str">
        <f>IF($D42="","",VLOOKUP($D42,'[3]六男準備名單'!$A$7:$P$70,4))</f>
        <v>市立中山國小</v>
      </c>
      <c r="H42" s="19"/>
      <c r="I42" s="18" t="s">
        <v>216</v>
      </c>
      <c r="J42" s="9"/>
      <c r="K42" s="10"/>
      <c r="L42" s="61"/>
      <c r="M42" s="60" t="s">
        <v>4</v>
      </c>
      <c r="N42" s="59"/>
      <c r="O42" s="58" t="s">
        <v>233</v>
      </c>
      <c r="P42" s="57"/>
      <c r="Q42" s="8"/>
    </row>
    <row r="43" spans="1:17" s="7" customFormat="1" ht="19.5" customHeight="1">
      <c r="A43" s="24" t="s">
        <v>37</v>
      </c>
      <c r="B43" s="23">
        <f>IF($D43="","",VLOOKUP($D43,'[3]六男準備名單'!$A$7:$P$70,15))</f>
        <v>14</v>
      </c>
      <c r="C43" s="23" t="str">
        <f>IF($D43="","",VLOOKUP($D43,'[3]六男準備名單'!$A$7:$P$70,16))</f>
        <v>S7</v>
      </c>
      <c r="D43" s="22">
        <v>7</v>
      </c>
      <c r="E43" s="21" t="str">
        <f>UPPER(IF($D43="","",VLOOKUP($D43,'[3]六男準備名單'!$A$7:$P$70,2)))</f>
        <v>邱祐辰</v>
      </c>
      <c r="F43" s="20"/>
      <c r="G43" s="20" t="str">
        <f>IF($D43="","",VLOOKUP($D43,'[3]六男準備名單'!$A$7:$P$70,4))</f>
        <v>市立陽明國小</v>
      </c>
      <c r="H43" s="27"/>
      <c r="I43" s="26" t="s">
        <v>217</v>
      </c>
      <c r="J43" s="34"/>
      <c r="K43" s="9"/>
      <c r="L43" s="56"/>
      <c r="M43" s="55">
        <v>82</v>
      </c>
      <c r="N43" s="54"/>
      <c r="O43" s="53" t="s">
        <v>268</v>
      </c>
      <c r="P43" s="53"/>
      <c r="Q43" s="8"/>
    </row>
    <row r="44" spans="1:17" s="7" customFormat="1" ht="19.5" customHeight="1">
      <c r="A44" s="29" t="s">
        <v>36</v>
      </c>
      <c r="B44" s="23">
        <f>IF($D44="","",VLOOKUP($D44,'[3]六男準備名單'!$A$7:$P$70,15))</f>
        <v>0</v>
      </c>
      <c r="C44" s="23">
        <f>IF($D44="","",VLOOKUP($D44,'[3]六男準備名單'!$A$7:$P$70,16))</f>
        <v>0</v>
      </c>
      <c r="D44" s="22">
        <v>48</v>
      </c>
      <c r="E44" s="28" t="str">
        <f>UPPER(IF($D44="","",VLOOKUP($D44,'[3]六男準備名單'!$A$7:$P$70,2)))</f>
        <v>吳信穆</v>
      </c>
      <c r="F44" s="23"/>
      <c r="G44" s="23" t="str">
        <f>IF($D44="","",VLOOKUP($D44,'[3]六男準備名單'!$A$7:$P$70,4))</f>
        <v>市立鳥松國小</v>
      </c>
      <c r="H44" s="19"/>
      <c r="I44" s="18">
        <v>60</v>
      </c>
      <c r="J44" s="31"/>
      <c r="K44" s="26" t="s">
        <v>217</v>
      </c>
      <c r="L44" s="34"/>
      <c r="M44" s="53" t="s">
        <v>233</v>
      </c>
      <c r="N44" s="53"/>
      <c r="O44" s="53"/>
      <c r="P44" s="53"/>
      <c r="Q44" s="8"/>
    </row>
    <row r="45" spans="1:17" s="7" customFormat="1" ht="19.5" customHeight="1">
      <c r="A45" s="29" t="s">
        <v>35</v>
      </c>
      <c r="B45" s="23">
        <f>IF($D45="","",VLOOKUP($D45,'[3]六男準備名單'!$A$7:$P$70,15))</f>
        <v>200</v>
      </c>
      <c r="C45" s="23">
        <f>IF($D45="","",VLOOKUP($D45,'[3]六男準備名單'!$A$7:$P$70,16))</f>
        <v>0</v>
      </c>
      <c r="D45" s="22">
        <v>42</v>
      </c>
      <c r="E45" s="28" t="str">
        <f>UPPER(IF($D45="","",VLOOKUP($D45,'[3]六男準備名單'!$A$7:$P$70,2)))</f>
        <v>王雲翔</v>
      </c>
      <c r="F45" s="23"/>
      <c r="G45" s="23" t="str">
        <f>IF($D45="","",VLOOKUP($D45,'[3]六男準備名單'!$A$7:$P$70,4))</f>
        <v>民族國小</v>
      </c>
      <c r="H45" s="27"/>
      <c r="I45" s="26" t="s">
        <v>218</v>
      </c>
      <c r="J45" s="38"/>
      <c r="K45" s="18">
        <v>62</v>
      </c>
      <c r="L45" s="37"/>
      <c r="M45" s="53"/>
      <c r="N45" s="53"/>
      <c r="O45" s="53"/>
      <c r="P45" s="53"/>
      <c r="Q45" s="8"/>
    </row>
    <row r="46" spans="1:17" s="7" customFormat="1" ht="19.5" customHeight="1">
      <c r="A46" s="29" t="s">
        <v>34</v>
      </c>
      <c r="B46" s="23">
        <f>IF($D46="","",VLOOKUP($D46,'[3]六男準備名單'!$A$7:$P$70,15))</f>
        <v>102</v>
      </c>
      <c r="C46" s="23">
        <f>IF($D46="","",VLOOKUP($D46,'[3]六男準備名單'!$A$7:$P$70,16))</f>
        <v>0</v>
      </c>
      <c r="D46" s="22">
        <v>26</v>
      </c>
      <c r="E46" s="28" t="str">
        <f>UPPER(IF($D46="","",VLOOKUP($D46,'[3]六男準備名單'!$A$7:$P$70,2)))</f>
        <v>黃建菘</v>
      </c>
      <c r="F46" s="23"/>
      <c r="G46" s="23" t="str">
        <f>IF($D46="","",VLOOKUP($D46,'[3]六男準備名單'!$A$7:$P$70,4))</f>
        <v>市立建平國小</v>
      </c>
      <c r="H46" s="19"/>
      <c r="I46" s="18">
        <v>61</v>
      </c>
      <c r="J46" s="10"/>
      <c r="K46" s="36" t="s">
        <v>4</v>
      </c>
      <c r="L46" s="35"/>
      <c r="M46" s="26" t="s">
        <v>220</v>
      </c>
      <c r="N46" s="34"/>
      <c r="O46" s="9"/>
      <c r="P46" s="9"/>
      <c r="Q46" s="8"/>
    </row>
    <row r="47" spans="1:17" s="7" customFormat="1" ht="19.5" customHeight="1">
      <c r="A47" s="29" t="s">
        <v>33</v>
      </c>
      <c r="B47" s="23"/>
      <c r="C47" s="23"/>
      <c r="D47" s="167"/>
      <c r="E47" s="48" t="s">
        <v>99</v>
      </c>
      <c r="F47" s="52"/>
      <c r="G47" s="51"/>
      <c r="H47" s="50"/>
      <c r="I47" s="41"/>
      <c r="J47" s="10"/>
      <c r="K47" s="36"/>
      <c r="L47" s="35"/>
      <c r="M47" s="18">
        <v>75</v>
      </c>
      <c r="N47" s="39"/>
      <c r="O47" s="9"/>
      <c r="P47" s="9"/>
      <c r="Q47" s="8"/>
    </row>
    <row r="48" spans="1:17" s="7" customFormat="1" ht="19.5" customHeight="1">
      <c r="A48" s="29" t="s">
        <v>31</v>
      </c>
      <c r="B48" s="23">
        <f>IF($D48="","",VLOOKUP($D48,'[3]六男準備名單'!$A$7:$P$70,15))</f>
        <v>142</v>
      </c>
      <c r="C48" s="23">
        <f>IF($D48="","",VLOOKUP($D48,'[3]六男準備名單'!$A$7:$P$70,16))</f>
        <v>0</v>
      </c>
      <c r="D48" s="22">
        <v>32</v>
      </c>
      <c r="E48" s="28" t="str">
        <f>UPPER(IF($D48="","",VLOOKUP($D48,'[3]六男準備名單'!$A$7:$P$70,2)))</f>
        <v>陳柏佑</v>
      </c>
      <c r="F48" s="23"/>
      <c r="G48" s="23" t="str">
        <f>IF($D48="","",VLOOKUP($D48,'[3]六男準備名單'!$A$7:$P$70,4))</f>
        <v>民族國小</v>
      </c>
      <c r="H48" s="27"/>
      <c r="I48" s="26" t="s">
        <v>219</v>
      </c>
      <c r="J48" s="34"/>
      <c r="K48" s="33"/>
      <c r="L48" s="32"/>
      <c r="M48" s="49"/>
      <c r="N48" s="37"/>
      <c r="O48" s="9"/>
      <c r="P48" s="9"/>
      <c r="Q48" s="8"/>
    </row>
    <row r="49" spans="1:17" s="7" customFormat="1" ht="19.5" customHeight="1">
      <c r="A49" s="29" t="s">
        <v>30</v>
      </c>
      <c r="B49" s="23">
        <f>IF($D49="","",VLOOKUP($D49,'[3]六男準備名單'!$A$7:$P$70,15))</f>
        <v>0</v>
      </c>
      <c r="C49" s="23">
        <f>IF($D49="","",VLOOKUP($D49,'[3]六男準備名單'!$A$7:$P$70,16))</f>
        <v>0</v>
      </c>
      <c r="D49" s="22">
        <v>50</v>
      </c>
      <c r="E49" s="28" t="str">
        <f>UPPER(IF($D49="","",VLOOKUP($D49,'[3]六男準備名單'!$A$7:$P$70,2)))</f>
        <v>沈廷達</v>
      </c>
      <c r="F49" s="23"/>
      <c r="G49" s="23" t="str">
        <f>IF($D49="","",VLOOKUP($D49,'[3]六男準備名單'!$A$7:$P$70,4))</f>
        <v>市立鳥松國小</v>
      </c>
      <c r="H49" s="19"/>
      <c r="I49" s="18">
        <v>60</v>
      </c>
      <c r="J49" s="31"/>
      <c r="K49" s="26" t="s">
        <v>220</v>
      </c>
      <c r="L49" s="30"/>
      <c r="M49" s="9"/>
      <c r="N49" s="37"/>
      <c r="O49" s="9"/>
      <c r="P49" s="9"/>
      <c r="Q49" s="8"/>
    </row>
    <row r="50" spans="1:17" s="7" customFormat="1" ht="19.5" customHeight="1">
      <c r="A50" s="29" t="s">
        <v>29</v>
      </c>
      <c r="B50" s="23">
        <f>IF($D50="","",VLOOKUP($D50,'[3]六男準備名單'!$A$7:$P$70,15))</f>
        <v>0</v>
      </c>
      <c r="C50" s="23">
        <f>IF($D50="","",VLOOKUP($D50,'[3]六男準備名單'!$A$7:$P$70,16))</f>
        <v>0</v>
      </c>
      <c r="D50" s="22">
        <v>58</v>
      </c>
      <c r="E50" s="28" t="str">
        <f>UPPER(IF($D50="","",VLOOKUP($D50,'[3]六男準備名單'!$A$7:$P$70,2)))</f>
        <v>趙家鋐</v>
      </c>
      <c r="F50" s="23"/>
      <c r="G50" s="23" t="str">
        <f>IF($D50="","",VLOOKUP($D50,'[3]六男準備名單'!$A$7:$P$70,4))</f>
        <v>南科實中(國小部)</v>
      </c>
      <c r="H50" s="27"/>
      <c r="I50" s="26" t="s">
        <v>220</v>
      </c>
      <c r="J50" s="25"/>
      <c r="K50" s="18">
        <v>60</v>
      </c>
      <c r="L50" s="10"/>
      <c r="M50" s="9"/>
      <c r="N50" s="37"/>
      <c r="O50" s="9"/>
      <c r="P50" s="9"/>
      <c r="Q50" s="8"/>
    </row>
    <row r="51" spans="1:17" s="7" customFormat="1" ht="19.5" customHeight="1">
      <c r="A51" s="24" t="s">
        <v>28</v>
      </c>
      <c r="B51" s="23">
        <f>IF($D51="","",VLOOKUP($D51,'[3]六男準備名單'!$A$7:$P$70,15))</f>
        <v>30</v>
      </c>
      <c r="C51" s="23" t="str">
        <f>IF($D51="","",VLOOKUP($D51,'[3]六男準備名單'!$A$7:$P$70,16))</f>
        <v>S12</v>
      </c>
      <c r="D51" s="22">
        <v>12</v>
      </c>
      <c r="E51" s="21" t="str">
        <f>UPPER(IF($D51="","",VLOOKUP($D51,'[3]六男準備名單'!$A$7:$P$70,2)))</f>
        <v>林光宸</v>
      </c>
      <c r="F51" s="20"/>
      <c r="G51" s="20" t="str">
        <f>IF($D51="","",VLOOKUP($D51,'[3]六男準備名單'!$A$7:$P$70,4))</f>
        <v>私立華盛頓國小</v>
      </c>
      <c r="H51" s="19"/>
      <c r="I51" s="18">
        <v>60</v>
      </c>
      <c r="J51" s="9"/>
      <c r="K51" s="10"/>
      <c r="L51" s="11"/>
      <c r="M51" s="36" t="s">
        <v>4</v>
      </c>
      <c r="N51" s="35"/>
      <c r="O51" s="26" t="s">
        <v>224</v>
      </c>
      <c r="P51" s="34"/>
      <c r="Q51" s="8"/>
    </row>
    <row r="52" spans="1:17" s="7" customFormat="1" ht="19.5" customHeight="1">
      <c r="A52" s="24" t="s">
        <v>27</v>
      </c>
      <c r="B52" s="23">
        <f>IF($D52="","",VLOOKUP($D52,'[3]六男準備名單'!$A$7:$P$70,15))</f>
        <v>51</v>
      </c>
      <c r="C52" s="23" t="str">
        <f>IF($D52="","",VLOOKUP($D52,'[3]六男準備名單'!$A$7:$P$70,16))</f>
        <v>S16</v>
      </c>
      <c r="D52" s="22">
        <v>16</v>
      </c>
      <c r="E52" s="21" t="str">
        <f>UPPER(IF($D52="","",VLOOKUP($D52,'[3]六男準備名單'!$A$7:$P$70,2)))</f>
        <v>李騫竹</v>
      </c>
      <c r="F52" s="20"/>
      <c r="G52" s="20" t="str">
        <f>IF($D52="","",VLOOKUP($D52,'[3]六男準備名單'!$A$7:$P$70,4))</f>
        <v>市立中山國小</v>
      </c>
      <c r="H52" s="27"/>
      <c r="I52" s="26" t="s">
        <v>221</v>
      </c>
      <c r="J52" s="34"/>
      <c r="K52" s="9"/>
      <c r="L52" s="9"/>
      <c r="M52" s="9"/>
      <c r="N52" s="37"/>
      <c r="O52" s="18">
        <v>63</v>
      </c>
      <c r="P52" s="39"/>
      <c r="Q52" s="8"/>
    </row>
    <row r="53" spans="1:17" s="7" customFormat="1" ht="19.5" customHeight="1">
      <c r="A53" s="29" t="s">
        <v>26</v>
      </c>
      <c r="B53" s="23">
        <f>IF($D53="","",VLOOKUP($D53,'[3]六男準備名單'!$A$7:$P$70,15))</f>
        <v>0</v>
      </c>
      <c r="C53" s="23">
        <f>IF($D53="","",VLOOKUP($D53,'[3]六男準備名單'!$A$7:$P$70,16))</f>
        <v>0</v>
      </c>
      <c r="D53" s="22">
        <v>63</v>
      </c>
      <c r="E53" s="28" t="str">
        <f>UPPER(IF($D53="","",VLOOKUP($D53,'[3]六男準備名單'!$A$7:$P$70,2)))</f>
        <v>吳文翔</v>
      </c>
      <c r="F53" s="23"/>
      <c r="G53" s="23" t="str">
        <f>IF($D53="","",VLOOKUP($D53,'[3]六男準備名單'!$A$7:$P$70,4))</f>
        <v>市立東光國小</v>
      </c>
      <c r="H53" s="19"/>
      <c r="I53" s="18">
        <v>60</v>
      </c>
      <c r="J53" s="31"/>
      <c r="K53" s="26" t="s">
        <v>221</v>
      </c>
      <c r="L53" s="34"/>
      <c r="M53" s="9"/>
      <c r="N53" s="37"/>
      <c r="O53" s="9"/>
      <c r="P53" s="37"/>
      <c r="Q53" s="8"/>
    </row>
    <row r="54" spans="1:17" s="7" customFormat="1" ht="19.5" customHeight="1">
      <c r="A54" s="29" t="s">
        <v>25</v>
      </c>
      <c r="B54" s="23">
        <f>IF($D54="","",VLOOKUP($D54,'[3]六男準備名單'!$A$7:$P$70,15))</f>
        <v>114</v>
      </c>
      <c r="C54" s="23">
        <f>IF($D54="","",VLOOKUP($D54,'[3]六男準備名單'!$A$7:$P$70,16))</f>
        <v>0</v>
      </c>
      <c r="D54" s="22">
        <v>27</v>
      </c>
      <c r="E54" s="28" t="str">
        <f>UPPER(IF($D54="","",VLOOKUP($D54,'[3]六男準備名單'!$A$7:$P$70,2)))</f>
        <v>陳茂謙</v>
      </c>
      <c r="F54" s="23"/>
      <c r="G54" s="23" t="str">
        <f>IF($D54="","",VLOOKUP($D54,'[3]六男準備名單'!$A$7:$P$70,4))</f>
        <v>民族國小</v>
      </c>
      <c r="H54" s="27"/>
      <c r="I54" s="26" t="s">
        <v>222</v>
      </c>
      <c r="J54" s="38"/>
      <c r="K54" s="18">
        <v>63</v>
      </c>
      <c r="L54" s="37"/>
      <c r="M54" s="9"/>
      <c r="N54" s="37"/>
      <c r="O54" s="9"/>
      <c r="P54" s="37"/>
      <c r="Q54" s="8"/>
    </row>
    <row r="55" spans="1:17" s="7" customFormat="1" ht="19.5" customHeight="1">
      <c r="A55" s="29" t="s">
        <v>24</v>
      </c>
      <c r="B55" s="23">
        <f>IF($D55="","",VLOOKUP($D55,'[3]六男準備名單'!$A$7:$P$70,15))</f>
        <v>0</v>
      </c>
      <c r="C55" s="23">
        <f>IF($D55="","",VLOOKUP($D55,'[3]六男準備名單'!$A$7:$P$70,16))</f>
        <v>0</v>
      </c>
      <c r="D55" s="22">
        <v>51</v>
      </c>
      <c r="E55" s="28" t="str">
        <f>UPPER(IF($D55="","",VLOOKUP($D55,'[3]六男準備名單'!$A$7:$P$70,2)))</f>
        <v>史宗錡</v>
      </c>
      <c r="F55" s="23"/>
      <c r="G55" s="23" t="str">
        <f>IF($D55="","",VLOOKUP($D55,'[3]六男準備名單'!$A$7:$P$70,4))</f>
        <v>民族國小</v>
      </c>
      <c r="H55" s="19"/>
      <c r="I55" s="18">
        <v>63</v>
      </c>
      <c r="J55" s="10"/>
      <c r="K55" s="36" t="s">
        <v>4</v>
      </c>
      <c r="L55" s="35"/>
      <c r="M55" s="26" t="s">
        <v>224</v>
      </c>
      <c r="N55" s="25"/>
      <c r="O55" s="9"/>
      <c r="P55" s="37"/>
      <c r="Q55" s="8"/>
    </row>
    <row r="56" spans="1:17" s="7" customFormat="1" ht="19.5" customHeight="1">
      <c r="A56" s="29" t="s">
        <v>21</v>
      </c>
      <c r="B56" s="23">
        <f>IF($D56="","",VLOOKUP($D56,'[3]六男準備名單'!$A$7:$P$70,15))</f>
        <v>155</v>
      </c>
      <c r="C56" s="23">
        <f>IF($D56="","",VLOOKUP($D56,'[3]六男準備名單'!$A$7:$P$70,16))</f>
        <v>0</v>
      </c>
      <c r="D56" s="22">
        <v>35</v>
      </c>
      <c r="E56" s="28" t="str">
        <f>UPPER(IF($D56="","",VLOOKUP($D56,'[3]六男準備名單'!$A$7:$P$70,2)))</f>
        <v>隋昀廷</v>
      </c>
      <c r="F56" s="23"/>
      <c r="G56" s="23" t="str">
        <f>IF($D56="","",VLOOKUP($D56,'[3]六男準備名單'!$A$7:$P$70,4))</f>
        <v>民族國小</v>
      </c>
      <c r="H56" s="27"/>
      <c r="I56" s="26" t="s">
        <v>223</v>
      </c>
      <c r="J56" s="34"/>
      <c r="K56" s="33"/>
      <c r="L56" s="32"/>
      <c r="M56" s="18">
        <v>60</v>
      </c>
      <c r="N56" s="9"/>
      <c r="O56" s="9"/>
      <c r="P56" s="37"/>
      <c r="Q56" s="8"/>
    </row>
    <row r="57" spans="1:17" s="7" customFormat="1" ht="19.5" customHeight="1">
      <c r="A57" s="29" t="s">
        <v>20</v>
      </c>
      <c r="B57" s="23">
        <f>IF($D57="","",VLOOKUP($D57,'[3]六男準備名單'!$A$7:$P$70,15))</f>
        <v>0</v>
      </c>
      <c r="C57" s="23">
        <f>IF($D57="","",VLOOKUP($D57,'[3]六男準備名單'!$A$7:$P$70,16))</f>
        <v>0</v>
      </c>
      <c r="D57" s="22">
        <v>49</v>
      </c>
      <c r="E57" s="28" t="str">
        <f>UPPER(IF($D57="","",VLOOKUP($D57,'[3]六男準備名單'!$A$7:$P$70,2)))</f>
        <v>黃郁矓</v>
      </c>
      <c r="F57" s="23"/>
      <c r="G57" s="23" t="str">
        <f>IF($D57="","",VLOOKUP($D57,'[3]六男準備名單'!$A$7:$P$70,4))</f>
        <v>市立鳥松國小</v>
      </c>
      <c r="H57" s="19"/>
      <c r="I57" s="18">
        <v>64</v>
      </c>
      <c r="J57" s="31"/>
      <c r="K57" s="26" t="s">
        <v>224</v>
      </c>
      <c r="L57" s="30"/>
      <c r="M57" s="9"/>
      <c r="N57" s="9"/>
      <c r="O57" s="9"/>
      <c r="P57" s="37"/>
      <c r="Q57" s="8"/>
    </row>
    <row r="58" spans="1:17" s="7" customFormat="1" ht="19.5" customHeight="1">
      <c r="A58" s="29" t="s">
        <v>19</v>
      </c>
      <c r="B58" s="23">
        <f>IF($D58="","",VLOOKUP($D58,'[3]六男準備名單'!$A$7:$P$70,15))</f>
        <v>132</v>
      </c>
      <c r="C58" s="23">
        <f>IF($D58="","",VLOOKUP($D58,'[3]六男準備名單'!$A$7:$P$70,16))</f>
        <v>0</v>
      </c>
      <c r="D58" s="22">
        <v>31</v>
      </c>
      <c r="E58" s="28" t="str">
        <f>UPPER(IF($D58="","",VLOOKUP($D58,'[3]六男準備名單'!$A$7:$P$70,2)))</f>
        <v>廖哲民</v>
      </c>
      <c r="F58" s="23"/>
      <c r="G58" s="23" t="str">
        <f>IF($D58="","",VLOOKUP($D58,'[3]六男準備名單'!$A$7:$P$70,4))</f>
        <v>民族國小</v>
      </c>
      <c r="H58" s="27"/>
      <c r="I58" s="26" t="s">
        <v>224</v>
      </c>
      <c r="J58" s="25"/>
      <c r="K58" s="18">
        <v>60</v>
      </c>
      <c r="L58" s="10"/>
      <c r="M58" s="9"/>
      <c r="N58" s="9"/>
      <c r="O58" s="9"/>
      <c r="P58" s="37"/>
      <c r="Q58" s="8"/>
    </row>
    <row r="59" spans="1:17" s="7" customFormat="1" ht="19.5" customHeight="1">
      <c r="A59" s="24" t="s">
        <v>18</v>
      </c>
      <c r="B59" s="23">
        <f>IF($D59="","",VLOOKUP($D59,'[3]六男準備名單'!$A$7:$P$70,15))</f>
        <v>7</v>
      </c>
      <c r="C59" s="23" t="str">
        <f>IF($D59="","",VLOOKUP($D59,'[3]六男準備名單'!$A$7:$P$70,16))</f>
        <v>S3</v>
      </c>
      <c r="D59" s="22">
        <v>3</v>
      </c>
      <c r="E59" s="21" t="str">
        <f>UPPER(IF($D59="","",VLOOKUP($D59,'[3]六男準備名單'!$A$7:$P$70,2)))</f>
        <v>張耀元</v>
      </c>
      <c r="F59" s="20"/>
      <c r="G59" s="20" t="str">
        <f>IF($D59="","",VLOOKUP($D59,'[3]六男準備名單'!$A$7:$P$70,4))</f>
        <v>縣立花壇國小</v>
      </c>
      <c r="H59" s="19"/>
      <c r="I59" s="18">
        <v>60</v>
      </c>
      <c r="J59" s="9"/>
      <c r="K59" s="10"/>
      <c r="L59" s="11"/>
      <c r="M59" s="45" t="s">
        <v>17</v>
      </c>
      <c r="N59" s="44"/>
      <c r="O59" s="26" t="s">
        <v>233</v>
      </c>
      <c r="P59" s="43"/>
      <c r="Q59" s="8"/>
    </row>
    <row r="60" spans="1:17" s="7" customFormat="1" ht="19.5" customHeight="1">
      <c r="A60" s="24" t="s">
        <v>16</v>
      </c>
      <c r="B60" s="23">
        <f>IF($D60="","",VLOOKUP($D60,'[3]六男準備名單'!$A$7:$P$70,15))</f>
        <v>16</v>
      </c>
      <c r="C60" s="23" t="str">
        <f>IF($D60="","",VLOOKUP($D60,'[3]六男準備名單'!$A$7:$P$70,16))</f>
        <v>S8</v>
      </c>
      <c r="D60" s="22">
        <v>8</v>
      </c>
      <c r="E60" s="21" t="str">
        <f>UPPER(IF($D60="","",VLOOKUP($D60,'[3]六男準備名單'!$A$7:$P$70,2)))</f>
        <v>陳重宇</v>
      </c>
      <c r="F60" s="20"/>
      <c r="G60" s="20" t="str">
        <f>IF($D60="","",VLOOKUP($D60,'[3]六男準備名單'!$A$7:$P$70,4))</f>
        <v>縣立花壇國小</v>
      </c>
      <c r="H60" s="27"/>
      <c r="I60" s="26" t="s">
        <v>225</v>
      </c>
      <c r="J60" s="34"/>
      <c r="K60" s="9"/>
      <c r="L60" s="9"/>
      <c r="M60" s="36" t="s">
        <v>4</v>
      </c>
      <c r="N60" s="42"/>
      <c r="O60" s="41">
        <v>86</v>
      </c>
      <c r="P60" s="40"/>
      <c r="Q60" s="8"/>
    </row>
    <row r="61" spans="1:17" s="7" customFormat="1" ht="19.5" customHeight="1">
      <c r="A61" s="29" t="s">
        <v>15</v>
      </c>
      <c r="B61" s="23">
        <f>IF($D61="","",VLOOKUP($D61,'[3]六男準備名單'!$A$7:$P$70,15))</f>
        <v>0</v>
      </c>
      <c r="C61" s="23">
        <f>IF($D61="","",VLOOKUP($D61,'[3]六男準備名單'!$A$7:$P$70,16))</f>
        <v>0</v>
      </c>
      <c r="D61" s="22">
        <v>52</v>
      </c>
      <c r="E61" s="28" t="str">
        <f>UPPER(IF($D61="","",VLOOKUP($D61,'[3]六男準備名單'!$A$7:$P$70,2)))</f>
        <v>廖冠智</v>
      </c>
      <c r="F61" s="23"/>
      <c r="G61" s="23" t="str">
        <f>IF($D61="","",VLOOKUP($D61,'[3]六男準備名單'!$A$7:$P$70,4))</f>
        <v>民族國小</v>
      </c>
      <c r="H61" s="19"/>
      <c r="I61" s="18">
        <v>60</v>
      </c>
      <c r="J61" s="31"/>
      <c r="K61" s="26" t="s">
        <v>225</v>
      </c>
      <c r="L61" s="34"/>
      <c r="M61" s="9"/>
      <c r="N61" s="9"/>
      <c r="O61" s="9"/>
      <c r="P61" s="37"/>
      <c r="Q61" s="8"/>
    </row>
    <row r="62" spans="1:17" s="7" customFormat="1" ht="19.5" customHeight="1">
      <c r="A62" s="29" t="s">
        <v>14</v>
      </c>
      <c r="B62" s="23">
        <f>IF($D62="","",VLOOKUP($D62,'[3]六男準備名單'!$A$7:$P$70,15))</f>
        <v>53</v>
      </c>
      <c r="C62" s="23">
        <f>IF($D62="","",VLOOKUP($D62,'[3]六男準備名單'!$A$7:$P$70,16))</f>
        <v>0</v>
      </c>
      <c r="D62" s="22">
        <v>17</v>
      </c>
      <c r="E62" s="28" t="str">
        <f>UPPER(IF($D62="","",VLOOKUP($D62,'[3]六男準備名單'!$A$7:$P$70,2)))</f>
        <v>吳承宇</v>
      </c>
      <c r="F62" s="23"/>
      <c r="G62" s="23" t="str">
        <f>IF($D62="","",VLOOKUP($D62,'[3]六男準備名單'!$A$7:$P$70,4))</f>
        <v>市立中山國小</v>
      </c>
      <c r="H62" s="27"/>
      <c r="I62" s="26" t="s">
        <v>226</v>
      </c>
      <c r="J62" s="38"/>
      <c r="K62" s="18">
        <v>60</v>
      </c>
      <c r="L62" s="37"/>
      <c r="M62" s="9"/>
      <c r="N62" s="9"/>
      <c r="O62" s="9"/>
      <c r="P62" s="37"/>
      <c r="Q62" s="8"/>
    </row>
    <row r="63" spans="1:17" s="7" customFormat="1" ht="19.5" customHeight="1">
      <c r="A63" s="29" t="s">
        <v>13</v>
      </c>
      <c r="B63" s="23">
        <f>IF($D63="","",VLOOKUP($D63,'[3]六男準備名單'!$A$7:$P$70,15))</f>
        <v>0</v>
      </c>
      <c r="C63" s="23">
        <f>IF($D63="","",VLOOKUP($D63,'[3]六男準備名單'!$A$7:$P$70,16))</f>
        <v>0</v>
      </c>
      <c r="D63" s="22">
        <v>60</v>
      </c>
      <c r="E63" s="28" t="str">
        <f>UPPER(IF($D63="","",VLOOKUP($D63,'[3]六男準備名單'!$A$7:$P$70,2)))</f>
        <v>藍健臺</v>
      </c>
      <c r="F63" s="23"/>
      <c r="G63" s="23" t="str">
        <f>IF($D63="","",VLOOKUP($D63,'[3]六男準備名單'!$A$7:$P$70,4))</f>
        <v>南科實中(國小部)</v>
      </c>
      <c r="H63" s="19"/>
      <c r="I63" s="18">
        <v>61</v>
      </c>
      <c r="J63" s="10"/>
      <c r="K63" s="36" t="s">
        <v>4</v>
      </c>
      <c r="L63" s="35"/>
      <c r="M63" s="26" t="s">
        <v>225</v>
      </c>
      <c r="N63" s="34"/>
      <c r="O63" s="9"/>
      <c r="P63" s="37"/>
      <c r="Q63" s="8"/>
    </row>
    <row r="64" spans="1:17" s="7" customFormat="1" ht="19.5" customHeight="1">
      <c r="A64" s="29" t="s">
        <v>12</v>
      </c>
      <c r="B64" s="23">
        <f>IF($D64="","",VLOOKUP($D64,'[3]六男準備名單'!$A$7:$P$70,15))</f>
        <v>60</v>
      </c>
      <c r="C64" s="23">
        <f>IF($D64="","",VLOOKUP($D64,'[3]六男準備名單'!$A$7:$P$70,16))</f>
        <v>0</v>
      </c>
      <c r="D64" s="22">
        <v>18</v>
      </c>
      <c r="E64" s="28" t="str">
        <f>UPPER(IF($D64="","",VLOOKUP($D64,'[3]六男準備名單'!$A$7:$P$70,2)))</f>
        <v>歐宸維</v>
      </c>
      <c r="F64" s="23"/>
      <c r="G64" s="23" t="str">
        <f>IF($D64="","",VLOOKUP($D64,'[3]六男準備名單'!$A$7:$P$70,4))</f>
        <v>民族國小</v>
      </c>
      <c r="H64" s="27"/>
      <c r="I64" s="26" t="s">
        <v>227</v>
      </c>
      <c r="J64" s="34"/>
      <c r="K64" s="33"/>
      <c r="L64" s="32"/>
      <c r="M64" s="18">
        <v>61</v>
      </c>
      <c r="N64" s="39"/>
      <c r="O64" s="9"/>
      <c r="P64" s="37"/>
      <c r="Q64" s="8"/>
    </row>
    <row r="65" spans="1:17" s="7" customFormat="1" ht="19.5" customHeight="1">
      <c r="A65" s="29" t="s">
        <v>11</v>
      </c>
      <c r="B65" s="23">
        <f>IF($D65="","",VLOOKUP($D65,'[3]六男準備名單'!$A$7:$P$70,15))</f>
        <v>0</v>
      </c>
      <c r="C65" s="23">
        <f>IF($D65="","",VLOOKUP($D65,'[3]六男準備名單'!$A$7:$P$70,16))</f>
        <v>0</v>
      </c>
      <c r="D65" s="22">
        <v>59</v>
      </c>
      <c r="E65" s="28" t="str">
        <f>UPPER(IF($D65="","",VLOOKUP($D65,'[3]六男準備名單'!$A$7:$P$70,2)))</f>
        <v>張晏誠</v>
      </c>
      <c r="F65" s="23"/>
      <c r="G65" s="23" t="str">
        <f>IF($D65="","",VLOOKUP($D65,'[3]六男準備名單'!$A$7:$P$70,4))</f>
        <v>南科實中(國小部)</v>
      </c>
      <c r="H65" s="19"/>
      <c r="I65" s="18">
        <v>63</v>
      </c>
      <c r="J65" s="31"/>
      <c r="K65" s="26" t="s">
        <v>228</v>
      </c>
      <c r="L65" s="30"/>
      <c r="M65" s="9"/>
      <c r="N65" s="37"/>
      <c r="O65" s="9"/>
      <c r="P65" s="37"/>
      <c r="Q65" s="8"/>
    </row>
    <row r="66" spans="1:17" s="7" customFormat="1" ht="19.5" customHeight="1">
      <c r="A66" s="29" t="s">
        <v>10</v>
      </c>
      <c r="B66" s="23">
        <f>IF($D66="","",VLOOKUP($D66,'[3]六男準備名單'!$A$7:$P$70,15))</f>
        <v>123</v>
      </c>
      <c r="C66" s="23">
        <f>IF($D66="","",VLOOKUP($D66,'[3]六男準備名單'!$A$7:$P$70,16))</f>
        <v>0</v>
      </c>
      <c r="D66" s="22">
        <v>30</v>
      </c>
      <c r="E66" s="28" t="str">
        <f>UPPER(IF($D66="","",VLOOKUP($D66,'[3]六男準備名單'!$A$7:$P$70,2)))</f>
        <v>李哲全</v>
      </c>
      <c r="F66" s="23"/>
      <c r="G66" s="23" t="str">
        <f>IF($D66="","",VLOOKUP($D66,'[3]六男準備名單'!$A$7:$P$70,4))</f>
        <v>民族國小</v>
      </c>
      <c r="H66" s="27"/>
      <c r="I66" s="26" t="s">
        <v>228</v>
      </c>
      <c r="J66" s="25"/>
      <c r="K66" s="18">
        <v>60</v>
      </c>
      <c r="L66" s="10"/>
      <c r="M66" s="9"/>
      <c r="N66" s="37"/>
      <c r="O66" s="9"/>
      <c r="P66" s="37"/>
      <c r="Q66" s="8"/>
    </row>
    <row r="67" spans="1:17" s="7" customFormat="1" ht="19.5" customHeight="1">
      <c r="A67" s="24" t="s">
        <v>9</v>
      </c>
      <c r="B67" s="23">
        <f>IF($D67="","",VLOOKUP($D67,'[3]六男準備名單'!$A$7:$P$70,15))</f>
        <v>27</v>
      </c>
      <c r="C67" s="23" t="str">
        <f>IF($D67="","",VLOOKUP($D67,'[3]六男準備名單'!$A$7:$P$70,16))</f>
        <v>S11</v>
      </c>
      <c r="D67" s="22">
        <v>11</v>
      </c>
      <c r="E67" s="21" t="str">
        <f>UPPER(IF($D67="","",VLOOKUP($D67,'[3]六男準備名單'!$A$7:$P$70,2)))</f>
        <v>湯城</v>
      </c>
      <c r="F67" s="20"/>
      <c r="G67" s="20" t="str">
        <f>IF($D67="","",VLOOKUP($D67,'[3]六男準備名單'!$A$7:$P$70,4))</f>
        <v>縣立光華國小</v>
      </c>
      <c r="H67" s="19"/>
      <c r="I67" s="18">
        <v>60</v>
      </c>
      <c r="J67" s="9"/>
      <c r="K67" s="10"/>
      <c r="L67" s="11"/>
      <c r="M67" s="36" t="s">
        <v>4</v>
      </c>
      <c r="N67" s="35"/>
      <c r="O67" s="26" t="s">
        <v>233</v>
      </c>
      <c r="P67" s="25"/>
      <c r="Q67" s="8"/>
    </row>
    <row r="68" spans="1:17" s="7" customFormat="1" ht="19.5" customHeight="1">
      <c r="A68" s="24" t="s">
        <v>8</v>
      </c>
      <c r="B68" s="23">
        <f>IF($D68="","",VLOOKUP($D68,'[3]六男準備名單'!$A$7:$P$70,15))</f>
        <v>31</v>
      </c>
      <c r="C68" s="23" t="str">
        <f>IF($D68="","",VLOOKUP($D68,'[3]六男準備名單'!$A$7:$P$70,16))</f>
        <v>S13</v>
      </c>
      <c r="D68" s="22">
        <v>13</v>
      </c>
      <c r="E68" s="21" t="str">
        <f>UPPER(IF($D68="","",VLOOKUP($D68,'[3]六男準備名單'!$A$7:$P$70,2)))</f>
        <v>林以誠</v>
      </c>
      <c r="F68" s="20"/>
      <c r="G68" s="20" t="str">
        <f>IF($D68="","",VLOOKUP($D68,'[3]六男準備名單'!$A$7:$P$70,4))</f>
        <v>市立陽明國小</v>
      </c>
      <c r="H68" s="27"/>
      <c r="I68" s="26" t="s">
        <v>229</v>
      </c>
      <c r="J68" s="34"/>
      <c r="K68" s="9"/>
      <c r="L68" s="9"/>
      <c r="M68" s="9"/>
      <c r="N68" s="37"/>
      <c r="O68" s="18">
        <v>64</v>
      </c>
      <c r="P68" s="10"/>
      <c r="Q68" s="8"/>
    </row>
    <row r="69" spans="1:17" s="7" customFormat="1" ht="19.5" customHeight="1">
      <c r="A69" s="29" t="s">
        <v>7</v>
      </c>
      <c r="B69" s="23">
        <f>IF($D69="","",VLOOKUP($D69,'[3]六男準備名單'!$A$7:$P$70,15))</f>
        <v>0</v>
      </c>
      <c r="C69" s="23">
        <f>IF($D69="","",VLOOKUP($D69,'[3]六男準備名單'!$A$7:$P$70,16))</f>
        <v>0</v>
      </c>
      <c r="D69" s="22">
        <v>55</v>
      </c>
      <c r="E69" s="28" t="str">
        <f>UPPER(IF($D69="","",VLOOKUP($D69,'[3]六男準備名單'!$A$7:$P$70,2)))</f>
        <v>黃柏睿</v>
      </c>
      <c r="F69" s="23"/>
      <c r="G69" s="23" t="str">
        <f>IF($D69="","",VLOOKUP($D69,'[3]六男準備名單'!$A$7:$P$70,4))</f>
        <v>民族國小</v>
      </c>
      <c r="H69" s="19"/>
      <c r="I69" s="18">
        <v>60</v>
      </c>
      <c r="J69" s="31"/>
      <c r="K69" s="26" t="s">
        <v>229</v>
      </c>
      <c r="L69" s="34"/>
      <c r="M69" s="9"/>
      <c r="N69" s="37"/>
      <c r="O69" s="9"/>
      <c r="P69" s="10"/>
      <c r="Q69" s="8"/>
    </row>
    <row r="70" spans="1:17" s="7" customFormat="1" ht="19.5" customHeight="1">
      <c r="A70" s="29" t="s">
        <v>6</v>
      </c>
      <c r="B70" s="23">
        <f>IF($D70="","",VLOOKUP($D70,'[3]六男準備名單'!$A$7:$P$70,15))</f>
        <v>92</v>
      </c>
      <c r="C70" s="23">
        <f>IF($D70="","",VLOOKUP($D70,'[3]六男準備名單'!$A$7:$P$70,16))</f>
        <v>0</v>
      </c>
      <c r="D70" s="22">
        <v>25</v>
      </c>
      <c r="E70" s="28" t="str">
        <f>UPPER(IF($D70="","",VLOOKUP($D70,'[3]六男準備名單'!$A$7:$P$70,2)))</f>
        <v>蔡翊</v>
      </c>
      <c r="F70" s="23"/>
      <c r="G70" s="23" t="str">
        <f>IF($D70="","",VLOOKUP($D70,'[3]六男準備名單'!$A$7:$P$70,4))</f>
        <v>市立新民國小</v>
      </c>
      <c r="H70" s="27"/>
      <c r="I70" s="26" t="s">
        <v>230</v>
      </c>
      <c r="J70" s="38"/>
      <c r="K70" s="18">
        <v>61</v>
      </c>
      <c r="L70" s="37"/>
      <c r="M70" s="9"/>
      <c r="N70" s="37"/>
      <c r="O70" s="9"/>
      <c r="P70" s="10"/>
      <c r="Q70" s="8"/>
    </row>
    <row r="71" spans="1:17" s="7" customFormat="1" ht="19.5" customHeight="1">
      <c r="A71" s="29" t="s">
        <v>5</v>
      </c>
      <c r="B71" s="23">
        <f>IF($D71="","",VLOOKUP($D71,'[3]六男準備名單'!$A$7:$P$70,15))</f>
        <v>200</v>
      </c>
      <c r="C71" s="23">
        <f>IF($D71="","",VLOOKUP($D71,'[3]六男準備名單'!$A$7:$P$70,16))</f>
        <v>0</v>
      </c>
      <c r="D71" s="22">
        <v>41</v>
      </c>
      <c r="E71" s="28" t="str">
        <f>UPPER(IF($D71="","",VLOOKUP($D71,'[3]六男準備名單'!$A$7:$P$70,2)))</f>
        <v>李新晨</v>
      </c>
      <c r="F71" s="23"/>
      <c r="G71" s="23" t="str">
        <f>IF($D71="","",VLOOKUP($D71,'[3]六男準備名單'!$A$7:$P$70,4))</f>
        <v>市立鳥松國小</v>
      </c>
      <c r="H71" s="19"/>
      <c r="I71" s="18">
        <v>60</v>
      </c>
      <c r="J71" s="10"/>
      <c r="K71" s="36" t="s">
        <v>4</v>
      </c>
      <c r="L71" s="35"/>
      <c r="M71" s="26" t="s">
        <v>233</v>
      </c>
      <c r="N71" s="25"/>
      <c r="O71" s="9"/>
      <c r="P71" s="10"/>
      <c r="Q71" s="8"/>
    </row>
    <row r="72" spans="1:17" s="7" customFormat="1" ht="19.5" customHeight="1">
      <c r="A72" s="29" t="s">
        <v>3</v>
      </c>
      <c r="B72" s="23">
        <f>IF($D72="","",VLOOKUP($D72,'[3]六男準備名單'!$A$7:$P$70,15))</f>
        <v>67</v>
      </c>
      <c r="C72" s="23">
        <f>IF($D72="","",VLOOKUP($D72,'[3]六男準備名單'!$A$7:$P$70,16))</f>
        <v>0</v>
      </c>
      <c r="D72" s="22">
        <v>22</v>
      </c>
      <c r="E72" s="28" t="str">
        <f>UPPER(IF($D72="","",VLOOKUP($D72,'[3]六男準備名單'!$A$7:$P$70,2)))</f>
        <v>黃奕翔</v>
      </c>
      <c r="F72" s="23"/>
      <c r="G72" s="23" t="str">
        <f>IF($D72="","",VLOOKUP($D72,'[3]六男準備名單'!$A$7:$P$70,4))</f>
        <v>市立鳳西國小</v>
      </c>
      <c r="H72" s="27"/>
      <c r="I72" s="26" t="s">
        <v>231</v>
      </c>
      <c r="J72" s="34"/>
      <c r="K72" s="33"/>
      <c r="L72" s="32"/>
      <c r="M72" s="18">
        <v>60</v>
      </c>
      <c r="N72" s="9"/>
      <c r="O72" s="9"/>
      <c r="P72" s="9"/>
      <c r="Q72" s="8"/>
    </row>
    <row r="73" spans="1:17" s="7" customFormat="1" ht="19.5" customHeight="1">
      <c r="A73" s="29" t="s">
        <v>2</v>
      </c>
      <c r="B73" s="23">
        <f>IF($D73="","",VLOOKUP($D73,'[3]六男準備名單'!$A$7:$P$70,15))</f>
        <v>0</v>
      </c>
      <c r="C73" s="23">
        <f>IF($D73="","",VLOOKUP($D73,'[3]六男準備名單'!$A$7:$P$70,16))</f>
        <v>0</v>
      </c>
      <c r="D73" s="22">
        <v>62</v>
      </c>
      <c r="E73" s="28" t="str">
        <f>UPPER(IF($D73="","",VLOOKUP($D73,'[3]六男準備名單'!$A$7:$P$70,2)))</f>
        <v>林光辰</v>
      </c>
      <c r="F73" s="23"/>
      <c r="G73" s="23" t="str">
        <f>IF($D73="","",VLOOKUP($D73,'[3]六男準備名單'!$A$7:$P$70,4))</f>
        <v>縣立花壇國小</v>
      </c>
      <c r="H73" s="19"/>
      <c r="I73" s="18" t="s">
        <v>232</v>
      </c>
      <c r="J73" s="31"/>
      <c r="K73" s="26" t="s">
        <v>233</v>
      </c>
      <c r="L73" s="30"/>
      <c r="M73" s="9"/>
      <c r="N73" s="9"/>
      <c r="O73" s="9"/>
      <c r="P73" s="9"/>
      <c r="Q73" s="8"/>
    </row>
    <row r="74" spans="1:17" s="7" customFormat="1" ht="19.5" customHeight="1">
      <c r="A74" s="29" t="s">
        <v>1</v>
      </c>
      <c r="B74" s="23">
        <f>IF($D74="","",VLOOKUP($D74,'[3]六男準備名單'!$A$7:$P$70,15))</f>
        <v>65</v>
      </c>
      <c r="C74" s="23">
        <f>IF($D74="","",VLOOKUP($D74,'[3]六男準備名單'!$A$7:$P$70,16))</f>
        <v>0</v>
      </c>
      <c r="D74" s="22">
        <v>21</v>
      </c>
      <c r="E74" s="28" t="str">
        <f>UPPER(IF($D74="","",VLOOKUP($D74,'[3]六男準備名單'!$A$7:$P$70,2)))</f>
        <v>林奕廷</v>
      </c>
      <c r="F74" s="23"/>
      <c r="G74" s="23" t="str">
        <f>IF($D74="","",VLOOKUP($D74,'[3]六男準備名單'!$A$7:$P$70,4))</f>
        <v>市立黎明國小</v>
      </c>
      <c r="H74" s="27"/>
      <c r="I74" s="26" t="s">
        <v>233</v>
      </c>
      <c r="J74" s="25"/>
      <c r="K74" s="18">
        <v>75</v>
      </c>
      <c r="L74" s="10"/>
      <c r="M74" s="9"/>
      <c r="N74" s="9"/>
      <c r="O74" s="9"/>
      <c r="P74" s="9"/>
      <c r="Q74" s="8"/>
    </row>
    <row r="75" spans="1:17" s="7" customFormat="1" ht="19.5" customHeight="1">
      <c r="A75" s="24" t="s">
        <v>0</v>
      </c>
      <c r="B75" s="23">
        <f>IF($D75="","",VLOOKUP($D75,'[3]六男準備名單'!$A$7:$P$70,15))</f>
        <v>6</v>
      </c>
      <c r="C75" s="23" t="str">
        <f>IF($D75="","",VLOOKUP($D75,'[3]六男準備名單'!$A$7:$P$70,16))</f>
        <v>S2</v>
      </c>
      <c r="D75" s="22">
        <v>2</v>
      </c>
      <c r="E75" s="21" t="str">
        <f>UPPER(IF($D75="","",VLOOKUP($D75,'[3]六男準備名單'!$A$7:$P$70,2)))</f>
        <v>林南勳</v>
      </c>
      <c r="F75" s="20"/>
      <c r="G75" s="20" t="str">
        <f>IF($D75="","",VLOOKUP($D75,'[3]六男準備名單'!$A$7:$P$70,4))</f>
        <v>市立中山國小</v>
      </c>
      <c r="H75" s="19"/>
      <c r="I75" s="18">
        <v>60</v>
      </c>
      <c r="J75" s="9"/>
      <c r="K75" s="10"/>
      <c r="L75" s="11"/>
      <c r="M75" s="10"/>
      <c r="N75" s="10"/>
      <c r="O75" s="9"/>
      <c r="P75" s="9"/>
      <c r="Q75" s="8"/>
    </row>
    <row r="76" spans="1:17" s="7" customFormat="1" ht="17.25" customHeight="1">
      <c r="A76" s="17"/>
      <c r="B76" s="16"/>
      <c r="C76" s="16"/>
      <c r="D76" s="15"/>
      <c r="E76" s="14"/>
      <c r="F76" s="13"/>
      <c r="G76" s="12"/>
      <c r="H76" s="11"/>
      <c r="I76" s="9"/>
      <c r="J76" s="9"/>
      <c r="K76" s="10"/>
      <c r="L76" s="11"/>
      <c r="M76" s="10"/>
      <c r="N76" s="10"/>
      <c r="O76" s="9"/>
      <c r="P76" s="9"/>
      <c r="Q76" s="8"/>
    </row>
    <row r="77" spans="1:9" ht="14.25">
      <c r="A77" s="4"/>
      <c r="B77" s="4"/>
      <c r="C77" s="4"/>
      <c r="D77" s="4"/>
      <c r="E77" s="6"/>
      <c r="F77" s="4"/>
      <c r="G77" s="4"/>
      <c r="H77" s="5"/>
      <c r="I77" s="4"/>
    </row>
  </sheetData>
  <sheetProtection/>
  <mergeCells count="1">
    <mergeCell ref="A4:C4"/>
  </mergeCells>
  <conditionalFormatting sqref="F7:F75">
    <cfRule type="expression" priority="15" dxfId="1" stopIfTrue="1">
      <formula>AND($D7&lt;9,$C7&gt;0)</formula>
    </cfRule>
  </conditionalFormatting>
  <conditionalFormatting sqref="G7:G75">
    <cfRule type="expression" priority="14" dxfId="1" stopIfTrue="1">
      <formula>AND($D7&lt;17,$C7&gt;0)</formula>
    </cfRule>
  </conditionalFormatting>
  <conditionalFormatting sqref="K63 K46:K47 K28:K29 K10:K11 K55 K38 K19:K20 K71 M15 M33 M51 M67 M60 M25 M42">
    <cfRule type="expression" priority="11" dxfId="11" stopIfTrue="1">
      <formula>AND($M$1="CU",K10="Umpire")</formula>
    </cfRule>
    <cfRule type="expression" priority="12" dxfId="10" stopIfTrue="1">
      <formula>AND($M$1="CU",K10&lt;&gt;"Umpire",L10&lt;&gt;"")</formula>
    </cfRule>
    <cfRule type="expression" priority="13" dxfId="9" stopIfTrue="1">
      <formula>AND($M$1="CU",K10&lt;&gt;"Umpire")</formula>
    </cfRule>
  </conditionalFormatting>
  <conditionalFormatting sqref="K8 K13 K17 K22 K26 K31 K35:K36 K40 K44 K49 K53 K57 K61 K65 K69 K73 M19:M20 M28:M29 M38 M46:M47 M55 M63 M71 O15 O33 O51 O67 O42 M10:M11">
    <cfRule type="expression" priority="9" dxfId="1" stopIfTrue="1">
      <formula>J8="as"</formula>
    </cfRule>
    <cfRule type="expression" priority="10" dxfId="1" stopIfTrue="1">
      <formula>J8="bs"</formula>
    </cfRule>
  </conditionalFormatting>
  <conditionalFormatting sqref="I9 I12 I14 I16 I21 I23 I25 I30 I32 I34 I37 I39 I41 I43 I48 I50 I52 I54 I56 I58 I60 I62 I64 I66 I68 I70 I72 I74 O24 O59 I18 I27">
    <cfRule type="expression" priority="7" dxfId="1" stopIfTrue="1">
      <formula>H10="as"</formula>
    </cfRule>
    <cfRule type="expression" priority="8" dxfId="1" stopIfTrue="1">
      <formula>H10="bs"</formula>
    </cfRule>
  </conditionalFormatting>
  <conditionalFormatting sqref="B7:B75">
    <cfRule type="cellIs" priority="5" dxfId="4" operator="equal" stopIfTrue="1">
      <formula>"QA"</formula>
    </cfRule>
    <cfRule type="cellIs" priority="6" dxfId="4" operator="equal" stopIfTrue="1">
      <formula>"DA"</formula>
    </cfRule>
  </conditionalFormatting>
  <conditionalFormatting sqref="H46:H47 H49 H51 H53 H55 H57 H59 H61 H63 H65 H67 H69 H71 H73 H75 J73 J69 J65 J61 J57 J53 J49 L46:L47 L55 L63 L71 N67 N51 N60 H28:H29 H31 H33 H35:H36 H38 H40 H42 H44 J44 J40 J35:J36 J31 L28:L29 L38 N33 N42 H19:H20 H22 H24 H26 J26 J22 L19:L20 N25 H8 H10:H11 H13 H15 H17 J17 J13 J8 L10:L11 N15">
    <cfRule type="expression" priority="4" dxfId="3" stopIfTrue="1">
      <formula>$M$1="CU"</formula>
    </cfRule>
  </conditionalFormatting>
  <conditionalFormatting sqref="D7:D75">
    <cfRule type="expression" priority="3" dxfId="0" stopIfTrue="1">
      <formula>$D7&lt;17</formula>
    </cfRule>
  </conditionalFormatting>
  <conditionalFormatting sqref="I45">
    <cfRule type="expression" priority="1" dxfId="1" stopIfTrue="1">
      <formula>H46="as"</formula>
    </cfRule>
    <cfRule type="expression" priority="2" dxfId="1" stopIfTrue="1">
      <formula>H46="bs"</formula>
    </cfRule>
  </conditionalFormatting>
  <dataValidations count="1">
    <dataValidation type="list" allowBlank="1" showInputMessage="1" sqref="M60 M42 M33 K38 K28:K29 K10:K11 M15 K19:K20 M25 K46:K47 K55 K63 K71 M51 M67">
      <formula1>$S$7:$S$17</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25">
      <selection activeCell="M63" sqref="M63"/>
    </sheetView>
  </sheetViews>
  <sheetFormatPr defaultColWidth="9.140625" defaultRowHeight="12.75"/>
  <cols>
    <col min="1" max="2" width="3.28125" style="0" customWidth="1"/>
    <col min="3" max="3" width="4.7109375" style="0" customWidth="1"/>
    <col min="4" max="4" width="4.28125" style="0" customWidth="1"/>
    <col min="5" max="5" width="12.7109375" style="117" customWidth="1"/>
    <col min="6" max="6" width="2.7109375" style="0" customWidth="1"/>
    <col min="7" max="7" width="12.140625" style="0" customWidth="1"/>
    <col min="8" max="8" width="5.8515625" style="2" customWidth="1"/>
    <col min="9" max="9" width="10.7109375" style="0" customWidth="1"/>
    <col min="10" max="10" width="1.7109375" style="2" customWidth="1"/>
    <col min="11" max="11" width="10.7109375" style="0" customWidth="1"/>
    <col min="12" max="12" width="1.7109375" style="1" customWidth="1"/>
    <col min="13" max="13" width="10.7109375" style="0" customWidth="1"/>
    <col min="14" max="14" width="1.7109375" style="2" customWidth="1"/>
    <col min="15" max="15" width="10.7109375" style="0" customWidth="1"/>
    <col min="16" max="16" width="1.7109375" style="1" customWidth="1"/>
    <col min="17" max="17" width="0" style="0" hidden="1" customWidth="1"/>
    <col min="18" max="18" width="8.7109375" style="0" customWidth="1"/>
    <col min="19" max="19" width="9.140625" style="0" hidden="1" customWidth="1"/>
  </cols>
  <sheetData>
    <row r="1" spans="1:16" s="108" customFormat="1" ht="21.75" customHeight="1">
      <c r="A1" s="116">
        <f>'[3]Week SetUp'!$A$6</f>
        <v>0</v>
      </c>
      <c r="B1" s="115"/>
      <c r="C1" s="113"/>
      <c r="D1" s="113"/>
      <c r="E1" s="165"/>
      <c r="F1" s="113"/>
      <c r="G1" s="113"/>
      <c r="H1" s="111"/>
      <c r="I1" s="112" t="s">
        <v>119</v>
      </c>
      <c r="J1" s="111"/>
      <c r="K1" s="103"/>
      <c r="L1" s="111"/>
      <c r="M1" s="111" t="s">
        <v>95</v>
      </c>
      <c r="N1" s="111"/>
      <c r="O1" s="110"/>
      <c r="P1" s="109"/>
    </row>
    <row r="2" spans="1:16" s="100" customFormat="1" ht="15">
      <c r="A2" s="107" t="str">
        <f>'[3]Week SetUp'!$A$8</f>
        <v>第十三屆福興盃大專團體暨青少年網球錦標賽</v>
      </c>
      <c r="B2" s="106"/>
      <c r="C2" s="102"/>
      <c r="D2" s="102"/>
      <c r="E2" s="164"/>
      <c r="F2" s="102"/>
      <c r="G2" s="102"/>
      <c r="H2" s="101"/>
      <c r="I2" s="104"/>
      <c r="J2" s="101"/>
      <c r="K2" s="103"/>
      <c r="L2" s="101"/>
      <c r="M2" s="102"/>
      <c r="N2" s="101"/>
      <c r="O2" s="102"/>
      <c r="P2" s="101"/>
    </row>
    <row r="3" spans="1:16" s="91" customFormat="1" ht="11.25" customHeight="1">
      <c r="A3" s="98" t="s">
        <v>118</v>
      </c>
      <c r="B3" s="95"/>
      <c r="C3" s="95"/>
      <c r="D3" s="95"/>
      <c r="E3" s="163"/>
      <c r="F3" s="98" t="s">
        <v>117</v>
      </c>
      <c r="G3" s="95"/>
      <c r="H3" s="94"/>
      <c r="I3" s="98" t="s">
        <v>116</v>
      </c>
      <c r="J3" s="96"/>
      <c r="K3" s="95"/>
      <c r="L3" s="96"/>
      <c r="M3" s="95"/>
      <c r="N3" s="94"/>
      <c r="O3" s="93"/>
      <c r="P3" s="92" t="s">
        <v>115</v>
      </c>
    </row>
    <row r="4" spans="1:16" s="85" customFormat="1" ht="15.75" customHeight="1" thickBot="1">
      <c r="A4" s="181" t="s">
        <v>114</v>
      </c>
      <c r="B4" s="181"/>
      <c r="C4" s="181"/>
      <c r="D4" s="87"/>
      <c r="E4" s="162"/>
      <c r="F4" s="87" t="str">
        <f>'[3]Week SetUp'!$C$10</f>
        <v>中山網球場</v>
      </c>
      <c r="G4" s="87"/>
      <c r="H4" s="88"/>
      <c r="I4" s="168" t="s">
        <v>121</v>
      </c>
      <c r="J4" s="88"/>
      <c r="K4" s="161"/>
      <c r="L4" s="88"/>
      <c r="M4" s="87"/>
      <c r="N4" s="88"/>
      <c r="O4" s="87"/>
      <c r="P4" s="86" t="str">
        <f>'[3]Week SetUp'!$E$10</f>
        <v>李朝裕</v>
      </c>
    </row>
    <row r="5" spans="1:16" s="68" customFormat="1" ht="16.5">
      <c r="A5" s="84"/>
      <c r="B5" s="83" t="s">
        <v>90</v>
      </c>
      <c r="C5" s="78" t="s">
        <v>113</v>
      </c>
      <c r="D5" s="78" t="s">
        <v>112</v>
      </c>
      <c r="E5" s="160" t="s">
        <v>111</v>
      </c>
      <c r="F5" s="81"/>
      <c r="G5" s="80" t="s">
        <v>110</v>
      </c>
      <c r="H5" s="79"/>
      <c r="I5" s="78" t="s">
        <v>109</v>
      </c>
      <c r="J5" s="79"/>
      <c r="K5" s="78" t="s">
        <v>108</v>
      </c>
      <c r="L5" s="79"/>
      <c r="M5" s="78" t="s">
        <v>107</v>
      </c>
      <c r="N5" s="79"/>
      <c r="O5" s="78" t="s">
        <v>106</v>
      </c>
      <c r="P5" s="77"/>
    </row>
    <row r="6" spans="1:16" s="68" customFormat="1" ht="3.75" customHeight="1" thickBot="1">
      <c r="A6" s="76"/>
      <c r="B6" s="70"/>
      <c r="C6" s="75"/>
      <c r="D6" s="70"/>
      <c r="E6" s="159"/>
      <c r="F6" s="73"/>
      <c r="G6" s="72"/>
      <c r="H6" s="71"/>
      <c r="I6" s="70"/>
      <c r="J6" s="71"/>
      <c r="K6" s="70"/>
      <c r="L6" s="71"/>
      <c r="M6" s="70"/>
      <c r="N6" s="71"/>
      <c r="O6" s="70"/>
      <c r="P6" s="69"/>
    </row>
    <row r="7" spans="1:19" s="7" customFormat="1" ht="15" customHeight="1">
      <c r="A7" s="24">
        <v>1</v>
      </c>
      <c r="B7" s="23">
        <f>IF($D7="","",VLOOKUP($D7,'[3]六女準備名單'!$A$7:$P$38,15))</f>
        <v>5</v>
      </c>
      <c r="C7" s="23" t="str">
        <f>IF($D7="","",VLOOKUP($D7,'[3]六女準備名單'!$A$7:$P$38,16))</f>
        <v>S1</v>
      </c>
      <c r="D7" s="22">
        <v>1</v>
      </c>
      <c r="E7" s="134" t="str">
        <f>UPPER(IF($D7="","",VLOOKUP($D7,'[3]六女準備名單'!$A$7:$P$38,2)))</f>
        <v>鄭又華</v>
      </c>
      <c r="F7" s="20"/>
      <c r="G7" s="20" t="str">
        <f>IF($D7="","",VLOOKUP($D7,'[3]六女準備名單'!$A$7:$P$38,4))</f>
        <v>市立中山國小</v>
      </c>
      <c r="H7" s="140"/>
      <c r="I7" s="132"/>
      <c r="J7" s="132"/>
      <c r="K7" s="132"/>
      <c r="L7" s="132"/>
      <c r="M7" s="147"/>
      <c r="N7" s="155"/>
      <c r="O7" s="129"/>
      <c r="P7" s="128"/>
      <c r="Q7" s="8"/>
      <c r="S7" s="67" t="e">
        <f>#REF!</f>
        <v>#REF!</v>
      </c>
    </row>
    <row r="8" spans="1:19" s="7" customFormat="1" ht="15" customHeight="1">
      <c r="A8" s="29"/>
      <c r="B8" s="138"/>
      <c r="C8" s="138"/>
      <c r="D8" s="138"/>
      <c r="E8" s="137"/>
      <c r="F8" s="136"/>
      <c r="G8" s="36" t="s">
        <v>4</v>
      </c>
      <c r="H8" s="31"/>
      <c r="I8" s="26" t="s">
        <v>235</v>
      </c>
      <c r="J8" s="26"/>
      <c r="K8" s="132"/>
      <c r="L8" s="132"/>
      <c r="M8" s="147"/>
      <c r="N8" s="155"/>
      <c r="O8" s="129"/>
      <c r="P8" s="128"/>
      <c r="Q8" s="8"/>
      <c r="S8" s="66" t="e">
        <f>#REF!</f>
        <v>#REF!</v>
      </c>
    </row>
    <row r="9" spans="1:19" s="7" customFormat="1" ht="15" customHeight="1">
      <c r="A9" s="29">
        <v>2</v>
      </c>
      <c r="B9" s="23">
        <f>IF($D9="","",VLOOKUP($D9,'[3]六女準備名單'!$A$7:$P$38,15))</f>
      </c>
      <c r="C9" s="23">
        <f>IF($D9="","",VLOOKUP($D9,'[3]六女準備名單'!$A$7:$P$38,16))</f>
      </c>
      <c r="D9" s="22"/>
      <c r="E9" s="141" t="s">
        <v>104</v>
      </c>
      <c r="F9" s="23"/>
      <c r="G9" s="23">
        <f>IF($D9="","",VLOOKUP($D9,'[3]六女準備名單'!$A$7:$P$38,4))</f>
      </c>
      <c r="H9" s="145"/>
      <c r="I9" s="18"/>
      <c r="J9" s="144"/>
      <c r="K9" s="132"/>
      <c r="L9" s="132"/>
      <c r="M9" s="147"/>
      <c r="N9" s="155"/>
      <c r="O9" s="129"/>
      <c r="P9" s="128"/>
      <c r="Q9" s="8"/>
      <c r="S9" s="66" t="e">
        <f>#REF!</f>
        <v>#REF!</v>
      </c>
    </row>
    <row r="10" spans="1:19" s="7" customFormat="1" ht="15" customHeight="1">
      <c r="A10" s="29"/>
      <c r="B10" s="138"/>
      <c r="C10" s="138"/>
      <c r="D10" s="143"/>
      <c r="E10" s="137"/>
      <c r="F10" s="136"/>
      <c r="G10" s="132"/>
      <c r="H10" s="142"/>
      <c r="I10" s="36" t="s">
        <v>4</v>
      </c>
      <c r="J10" s="35"/>
      <c r="K10" s="26" t="s">
        <v>235</v>
      </c>
      <c r="L10" s="34"/>
      <c r="M10" s="9"/>
      <c r="N10" s="9"/>
      <c r="O10" s="129"/>
      <c r="P10" s="128"/>
      <c r="Q10" s="8"/>
      <c r="S10" s="66" t="e">
        <f>#REF!</f>
        <v>#REF!</v>
      </c>
    </row>
    <row r="11" spans="1:19" s="7" customFormat="1" ht="15" customHeight="1">
      <c r="A11" s="29">
        <v>3</v>
      </c>
      <c r="B11" s="23">
        <f>IF($D11="","",VLOOKUP($D11,'[3]六女準備名單'!$A$7:$P$38,15))</f>
        <v>0</v>
      </c>
      <c r="C11" s="23">
        <f>IF($D11="","",VLOOKUP($D11,'[3]六女準備名單'!$A$7:$P$38,16))</f>
        <v>0</v>
      </c>
      <c r="D11" s="22">
        <v>24</v>
      </c>
      <c r="E11" s="141" t="str">
        <f>UPPER(IF($D11="","",VLOOKUP($D11,'[3]六女準備名單'!$A$7:$P$38,2)))</f>
        <v>BYE</v>
      </c>
      <c r="F11" s="23"/>
      <c r="G11" s="23">
        <f>IF($D11="","",VLOOKUP($D11,'[3]六女準備名單'!$A$7:$P$38,4))</f>
        <v>0</v>
      </c>
      <c r="H11" s="140"/>
      <c r="I11" s="41"/>
      <c r="J11" s="139"/>
      <c r="K11" s="18">
        <v>60</v>
      </c>
      <c r="L11" s="39"/>
      <c r="M11" s="9"/>
      <c r="N11" s="9"/>
      <c r="O11" s="129"/>
      <c r="P11" s="128"/>
      <c r="Q11" s="8"/>
      <c r="S11" s="66" t="e">
        <f>#REF!</f>
        <v>#REF!</v>
      </c>
    </row>
    <row r="12" spans="1:19" s="7" customFormat="1" ht="15" customHeight="1">
      <c r="A12" s="29"/>
      <c r="B12" s="138"/>
      <c r="C12" s="138"/>
      <c r="D12" s="143"/>
      <c r="E12" s="137"/>
      <c r="F12" s="136"/>
      <c r="G12" s="36" t="s">
        <v>4</v>
      </c>
      <c r="H12" s="31"/>
      <c r="I12" s="26" t="s">
        <v>236</v>
      </c>
      <c r="J12" s="135"/>
      <c r="K12" s="41"/>
      <c r="L12" s="37"/>
      <c r="M12" s="9"/>
      <c r="N12" s="9"/>
      <c r="O12" s="129"/>
      <c r="P12" s="128"/>
      <c r="Q12" s="8"/>
      <c r="S12" s="66" t="e">
        <f>#REF!</f>
        <v>#REF!</v>
      </c>
    </row>
    <row r="13" spans="1:19" s="7" customFormat="1" ht="15" customHeight="1">
      <c r="A13" s="29">
        <v>4</v>
      </c>
      <c r="B13" s="23">
        <f>IF($D13="","",VLOOKUP($D13,'[3]六女準備名單'!$A$7:$P$38,15))</f>
        <v>0</v>
      </c>
      <c r="C13" s="23">
        <f>IF($D13="","",VLOOKUP($D13,'[3]六女準備名單'!$A$7:$P$38,16))</f>
        <v>0</v>
      </c>
      <c r="D13" s="22">
        <v>16</v>
      </c>
      <c r="E13" s="141" t="str">
        <f>UPPER(IF($D13="","",VLOOKUP($D13,'[3]六女準備名單'!$A$7:$P$38,2)))</f>
        <v>蔡伊茹</v>
      </c>
      <c r="F13" s="23"/>
      <c r="G13" s="23" t="str">
        <f>IF($D13="","",VLOOKUP($D13,'[3]六女準備名單'!$A$7:$P$38,4))</f>
        <v>縣立溪北國小</v>
      </c>
      <c r="H13" s="133"/>
      <c r="I13" s="18"/>
      <c r="J13" s="132"/>
      <c r="K13" s="41"/>
      <c r="L13" s="37"/>
      <c r="M13" s="9"/>
      <c r="N13" s="9"/>
      <c r="O13" s="129"/>
      <c r="P13" s="128"/>
      <c r="Q13" s="8"/>
      <c r="S13" s="66" t="e">
        <f>#REF!</f>
        <v>#REF!</v>
      </c>
    </row>
    <row r="14" spans="1:19" s="7" customFormat="1" ht="15" customHeight="1">
      <c r="A14" s="29"/>
      <c r="B14" s="138"/>
      <c r="C14" s="138"/>
      <c r="D14" s="143"/>
      <c r="E14" s="137"/>
      <c r="F14" s="136"/>
      <c r="G14" s="149"/>
      <c r="H14" s="142"/>
      <c r="I14" s="132"/>
      <c r="J14" s="132"/>
      <c r="K14" s="36" t="s">
        <v>4</v>
      </c>
      <c r="L14" s="35"/>
      <c r="M14" s="26" t="s">
        <v>235</v>
      </c>
      <c r="N14" s="34"/>
      <c r="O14" s="129"/>
      <c r="P14" s="128"/>
      <c r="Q14" s="8"/>
      <c r="S14" s="66" t="e">
        <f>#REF!</f>
        <v>#REF!</v>
      </c>
    </row>
    <row r="15" spans="1:19" s="7" customFormat="1" ht="15" customHeight="1">
      <c r="A15" s="29">
        <v>5</v>
      </c>
      <c r="B15" s="23">
        <f>IF($D15="","",VLOOKUP($D15,'[3]六女準備名單'!$A$7:$P$38,15))</f>
        <v>0</v>
      </c>
      <c r="C15" s="23">
        <f>IF($D15="","",VLOOKUP($D15,'[3]六女準備名單'!$A$7:$P$38,16))</f>
        <v>0</v>
      </c>
      <c r="D15" s="22">
        <v>20</v>
      </c>
      <c r="E15" s="141" t="str">
        <f>UPPER(IF($D15="","",VLOOKUP($D15,'[3]六女準備名單'!$A$7:$P$38,2)))</f>
        <v>郭庭瑄</v>
      </c>
      <c r="F15" s="23"/>
      <c r="G15" s="23" t="str">
        <f>IF($D15="","",VLOOKUP($D15,'[3]六女準備名單'!$A$7:$P$38,4))</f>
        <v>縣立海豐國小</v>
      </c>
      <c r="H15" s="146"/>
      <c r="I15" s="132"/>
      <c r="J15" s="132"/>
      <c r="K15" s="132"/>
      <c r="L15" s="37"/>
      <c r="M15" s="18">
        <v>60</v>
      </c>
      <c r="N15" s="40"/>
      <c r="O15" s="147"/>
      <c r="P15" s="155"/>
      <c r="Q15" s="8"/>
      <c r="S15" s="66" t="e">
        <f>#REF!</f>
        <v>#REF!</v>
      </c>
    </row>
    <row r="16" spans="1:19" s="7" customFormat="1" ht="15" customHeight="1" thickBot="1">
      <c r="A16" s="29"/>
      <c r="B16" s="138"/>
      <c r="C16" s="138"/>
      <c r="D16" s="143"/>
      <c r="E16" s="137"/>
      <c r="F16" s="136"/>
      <c r="G16" s="36" t="s">
        <v>4</v>
      </c>
      <c r="H16" s="31"/>
      <c r="I16" s="26" t="s">
        <v>237</v>
      </c>
      <c r="J16" s="26"/>
      <c r="K16" s="132"/>
      <c r="L16" s="37"/>
      <c r="M16" s="131"/>
      <c r="N16" s="40"/>
      <c r="O16" s="147"/>
      <c r="P16" s="155"/>
      <c r="Q16" s="8"/>
      <c r="S16" s="65" t="e">
        <f>#REF!</f>
        <v>#REF!</v>
      </c>
    </row>
    <row r="17" spans="1:17" s="7" customFormat="1" ht="15" customHeight="1">
      <c r="A17" s="29">
        <v>6</v>
      </c>
      <c r="B17" s="23">
        <f>IF($D17="","",VLOOKUP($D17,'[3]六女準備名單'!$A$7:$P$38,15))</f>
        <v>0</v>
      </c>
      <c r="C17" s="23">
        <f>IF($D17="","",VLOOKUP($D17,'[3]六女準備名單'!$A$7:$P$38,16))</f>
        <v>0</v>
      </c>
      <c r="D17" s="22">
        <v>18</v>
      </c>
      <c r="E17" s="141" t="str">
        <f>UPPER(IF($D17="","",VLOOKUP($D17,'[3]六女準備名單'!$A$7:$P$38,2)))</f>
        <v>呂依真</v>
      </c>
      <c r="F17" s="23"/>
      <c r="G17" s="23" t="str">
        <f>IF($D17="","",VLOOKUP($D17,'[3]六女準備名單'!$A$7:$P$38,4))</f>
        <v>民族國小</v>
      </c>
      <c r="H17" s="145"/>
      <c r="I17" s="18">
        <v>62</v>
      </c>
      <c r="J17" s="144"/>
      <c r="K17" s="132"/>
      <c r="L17" s="37"/>
      <c r="M17" s="131"/>
      <c r="N17" s="40"/>
      <c r="O17" s="147"/>
      <c r="P17" s="155"/>
      <c r="Q17" s="8"/>
    </row>
    <row r="18" spans="1:17" s="7" customFormat="1" ht="15" customHeight="1">
      <c r="A18" s="29"/>
      <c r="B18" s="138"/>
      <c r="C18" s="138"/>
      <c r="D18" s="143"/>
      <c r="E18" s="137"/>
      <c r="F18" s="136"/>
      <c r="G18" s="132"/>
      <c r="H18" s="142"/>
      <c r="I18" s="36" t="s">
        <v>4</v>
      </c>
      <c r="J18" s="35"/>
      <c r="K18" s="26" t="s">
        <v>237</v>
      </c>
      <c r="L18" s="25"/>
      <c r="M18" s="131"/>
      <c r="N18" s="40"/>
      <c r="O18" s="147"/>
      <c r="P18" s="155"/>
      <c r="Q18" s="8"/>
    </row>
    <row r="19" spans="1:17" s="7" customFormat="1" ht="15" customHeight="1">
      <c r="A19" s="29">
        <v>7</v>
      </c>
      <c r="B19" s="23">
        <f>IF($D19="","",VLOOKUP($D19,'[3]六女準備名單'!$A$7:$P$38,15))</f>
      </c>
      <c r="C19" s="23">
        <f>IF($D19="","",VLOOKUP($D19,'[3]六女準備名單'!$A$7:$P$38,16))</f>
      </c>
      <c r="D19" s="22"/>
      <c r="E19" s="141" t="s">
        <v>104</v>
      </c>
      <c r="F19" s="23"/>
      <c r="G19" s="23">
        <f>IF($D19="","",VLOOKUP($D19,'[3]六女準備名單'!$A$7:$P$38,4))</f>
      </c>
      <c r="H19" s="140"/>
      <c r="I19" s="41"/>
      <c r="J19" s="139"/>
      <c r="K19" s="18" t="s">
        <v>232</v>
      </c>
      <c r="L19" s="9"/>
      <c r="M19" s="131"/>
      <c r="N19" s="40"/>
      <c r="O19" s="147"/>
      <c r="P19" s="155"/>
      <c r="Q19" s="8"/>
    </row>
    <row r="20" spans="1:17" s="7" customFormat="1" ht="15" customHeight="1">
      <c r="A20" s="29"/>
      <c r="B20" s="138"/>
      <c r="C20" s="138"/>
      <c r="D20" s="138"/>
      <c r="E20" s="137"/>
      <c r="F20" s="136"/>
      <c r="G20" s="36" t="s">
        <v>4</v>
      </c>
      <c r="H20" s="31"/>
      <c r="I20" s="26" t="s">
        <v>238</v>
      </c>
      <c r="J20" s="135"/>
      <c r="K20" s="41"/>
      <c r="L20" s="9"/>
      <c r="M20" s="131"/>
      <c r="N20" s="40"/>
      <c r="O20" s="147"/>
      <c r="P20" s="155"/>
      <c r="Q20" s="8"/>
    </row>
    <row r="21" spans="1:17" s="7" customFormat="1" ht="15" customHeight="1">
      <c r="A21" s="24">
        <v>8</v>
      </c>
      <c r="B21" s="23">
        <f>IF($D21="","",VLOOKUP($D21,'[3]六女準備名單'!$A$7:$P$38,15))</f>
        <v>24</v>
      </c>
      <c r="C21" s="23" t="str">
        <f>IF($D21="","",VLOOKUP($D21,'[3]六女準備名單'!$A$7:$P$38,16))</f>
        <v>S7</v>
      </c>
      <c r="D21" s="22">
        <v>7</v>
      </c>
      <c r="E21" s="134" t="str">
        <f>UPPER(IF($D21="","",VLOOKUP($D21,'[3]六女準備名單'!$A$7:$P$38,2)))</f>
        <v>陳昱安</v>
      </c>
      <c r="F21" s="20"/>
      <c r="G21" s="20" t="str">
        <f>IF($D21="","",VLOOKUP($D21,'[3]六女準備名單'!$A$7:$P$38,4))</f>
        <v>市立東信國小</v>
      </c>
      <c r="H21" s="133"/>
      <c r="I21" s="18"/>
      <c r="J21" s="132"/>
      <c r="K21" s="41"/>
      <c r="L21" s="9"/>
      <c r="M21" s="131"/>
      <c r="N21" s="40"/>
      <c r="O21" s="147"/>
      <c r="P21" s="155"/>
      <c r="Q21" s="8"/>
    </row>
    <row r="22" spans="1:17" s="7" customFormat="1" ht="15" customHeight="1">
      <c r="A22" s="29"/>
      <c r="B22" s="138"/>
      <c r="C22" s="138"/>
      <c r="D22" s="138"/>
      <c r="E22" s="153"/>
      <c r="F22" s="152"/>
      <c r="G22" s="149"/>
      <c r="H22" s="142"/>
      <c r="I22" s="132"/>
      <c r="J22" s="132"/>
      <c r="K22" s="41"/>
      <c r="L22" s="10"/>
      <c r="M22" s="36" t="s">
        <v>4</v>
      </c>
      <c r="N22" s="35"/>
      <c r="O22" s="26" t="s">
        <v>239</v>
      </c>
      <c r="P22" s="154"/>
      <c r="Q22" s="8"/>
    </row>
    <row r="23" spans="1:17" s="7" customFormat="1" ht="15" customHeight="1">
      <c r="A23" s="24">
        <v>9</v>
      </c>
      <c r="B23" s="23">
        <f>IF($D23="","",VLOOKUP($D23,'[3]六女準備名單'!$A$7:$P$38,15))</f>
        <v>11</v>
      </c>
      <c r="C23" s="23" t="str">
        <f>IF($D23="","",VLOOKUP($D23,'[3]六女準備名單'!$A$7:$P$38,16))</f>
        <v>S4</v>
      </c>
      <c r="D23" s="22">
        <v>4</v>
      </c>
      <c r="E23" s="134" t="str">
        <f>UPPER(IF($D23="","",VLOOKUP($D23,'[3]六女準備名單'!$A$7:$P$38,2)))</f>
        <v>李冠儀</v>
      </c>
      <c r="F23" s="20"/>
      <c r="G23" s="20" t="str">
        <f>IF($D23="","",VLOOKUP($D23,'[3]六女準備名單'!$A$7:$P$38,4))</f>
        <v>民族國小</v>
      </c>
      <c r="H23" s="140"/>
      <c r="I23" s="132"/>
      <c r="J23" s="132"/>
      <c r="K23" s="132"/>
      <c r="L23" s="9"/>
      <c r="M23" s="147"/>
      <c r="N23" s="40"/>
      <c r="O23" s="18">
        <v>83</v>
      </c>
      <c r="P23" s="40"/>
      <c r="Q23" s="8"/>
    </row>
    <row r="24" spans="1:17" s="7" customFormat="1" ht="15" customHeight="1">
      <c r="A24" s="29"/>
      <c r="B24" s="138"/>
      <c r="C24" s="138"/>
      <c r="D24" s="138"/>
      <c r="E24" s="137"/>
      <c r="F24" s="136"/>
      <c r="G24" s="36" t="s">
        <v>4</v>
      </c>
      <c r="H24" s="31"/>
      <c r="I24" s="26" t="s">
        <v>239</v>
      </c>
      <c r="J24" s="26"/>
      <c r="K24" s="132"/>
      <c r="L24" s="9"/>
      <c r="M24" s="147"/>
      <c r="N24" s="40"/>
      <c r="O24" s="147"/>
      <c r="P24" s="40"/>
      <c r="Q24" s="8"/>
    </row>
    <row r="25" spans="1:17" s="7" customFormat="1" ht="15" customHeight="1">
      <c r="A25" s="29">
        <v>10</v>
      </c>
      <c r="B25" s="23">
        <f>IF($D25="","",VLOOKUP($D25,'[3]六女準備名單'!$A$7:$P$38,15))</f>
        <v>0</v>
      </c>
      <c r="C25" s="23">
        <f>IF($D25="","",VLOOKUP($D25,'[3]六女準備名單'!$A$7:$P$38,16))</f>
        <v>0</v>
      </c>
      <c r="D25" s="22">
        <v>24</v>
      </c>
      <c r="E25" s="141" t="str">
        <f>UPPER(IF($D25="","",VLOOKUP($D25,'[3]六女準備名單'!$A$7:$P$38,2)))</f>
        <v>BYE</v>
      </c>
      <c r="F25" s="23"/>
      <c r="G25" s="23">
        <f>IF($D25="","",VLOOKUP($D25,'[3]六女準備名單'!$A$7:$P$38,4))</f>
        <v>0</v>
      </c>
      <c r="H25" s="145"/>
      <c r="I25" s="18"/>
      <c r="J25" s="144"/>
      <c r="K25" s="132"/>
      <c r="L25" s="9"/>
      <c r="M25" s="147"/>
      <c r="N25" s="40"/>
      <c r="O25" s="147"/>
      <c r="P25" s="40"/>
      <c r="Q25" s="8"/>
    </row>
    <row r="26" spans="1:17" s="7" customFormat="1" ht="15" customHeight="1">
      <c r="A26" s="29"/>
      <c r="B26" s="138"/>
      <c r="C26" s="138"/>
      <c r="D26" s="143">
        <v>24</v>
      </c>
      <c r="E26" s="137"/>
      <c r="F26" s="136"/>
      <c r="G26" s="132"/>
      <c r="H26" s="142"/>
      <c r="I26" s="36" t="s">
        <v>4</v>
      </c>
      <c r="J26" s="35"/>
      <c r="K26" s="26" t="s">
        <v>239</v>
      </c>
      <c r="L26" s="34"/>
      <c r="M26" s="147"/>
      <c r="N26" s="40"/>
      <c r="O26" s="147"/>
      <c r="P26" s="40"/>
      <c r="Q26" s="8"/>
    </row>
    <row r="27" spans="1:17" s="7" customFormat="1" ht="15" customHeight="1">
      <c r="A27" s="29">
        <v>11</v>
      </c>
      <c r="B27" s="23">
        <f>IF($D27="","",VLOOKUP($D27,'[3]六女準備名單'!$A$7:$P$38,15))</f>
        <v>65</v>
      </c>
      <c r="C27" s="23">
        <f>IF($D27="","",VLOOKUP($D27,'[3]六女準備名單'!$A$7:$P$38,16))</f>
        <v>0</v>
      </c>
      <c r="D27" s="22">
        <v>12</v>
      </c>
      <c r="E27" s="141" t="str">
        <f>UPPER(IF($D27="","",VLOOKUP($D27,'[3]六女準備名單'!$A$7:$P$38,2)))</f>
        <v>林芃孜</v>
      </c>
      <c r="F27" s="23"/>
      <c r="G27" s="23" t="str">
        <f>IF($D27="","",VLOOKUP($D27,'[3]六女準備名單'!$A$7:$P$38,4))</f>
        <v>民族國小</v>
      </c>
      <c r="H27" s="140"/>
      <c r="I27" s="41"/>
      <c r="J27" s="139"/>
      <c r="K27" s="18">
        <v>60</v>
      </c>
      <c r="L27" s="39"/>
      <c r="M27" s="147"/>
      <c r="N27" s="40"/>
      <c r="O27" s="147"/>
      <c r="P27" s="40"/>
      <c r="Q27" s="8"/>
    </row>
    <row r="28" spans="1:17" s="7" customFormat="1" ht="15" customHeight="1">
      <c r="A28" s="24"/>
      <c r="B28" s="138"/>
      <c r="C28" s="138"/>
      <c r="D28" s="143"/>
      <c r="E28" s="137"/>
      <c r="F28" s="136"/>
      <c r="G28" s="36" t="s">
        <v>4</v>
      </c>
      <c r="H28" s="31"/>
      <c r="I28" s="26" t="s">
        <v>240</v>
      </c>
      <c r="J28" s="135"/>
      <c r="K28" s="41"/>
      <c r="L28" s="37"/>
      <c r="M28" s="147"/>
      <c r="N28" s="40"/>
      <c r="O28" s="147"/>
      <c r="P28" s="40"/>
      <c r="Q28" s="8"/>
    </row>
    <row r="29" spans="1:17" s="7" customFormat="1" ht="15" customHeight="1">
      <c r="A29" s="29">
        <v>12</v>
      </c>
      <c r="B29" s="23">
        <f>IF($D29="","",VLOOKUP($D29,'[3]六女準備名單'!$A$7:$P$38,15))</f>
        <v>81</v>
      </c>
      <c r="C29" s="23">
        <f>IF($D29="","",VLOOKUP($D29,'[3]六女準備名單'!$A$7:$P$38,16))</f>
        <v>0</v>
      </c>
      <c r="D29" s="22">
        <v>14</v>
      </c>
      <c r="E29" s="141" t="str">
        <f>UPPER(IF($D29="","",VLOOKUP($D29,'[3]六女準備名單'!$A$7:$P$38,2)))</f>
        <v>郭采蓉</v>
      </c>
      <c r="F29" s="23"/>
      <c r="G29" s="23" t="str">
        <f>IF($D29="","",VLOOKUP($D29,'[3]六女準備名單'!$A$7:$P$38,4))</f>
        <v>市立大直國小</v>
      </c>
      <c r="H29" s="133"/>
      <c r="I29" s="18" t="s">
        <v>232</v>
      </c>
      <c r="J29" s="132"/>
      <c r="K29" s="41"/>
      <c r="L29" s="37"/>
      <c r="M29" s="147"/>
      <c r="N29" s="40"/>
      <c r="O29" s="147"/>
      <c r="P29" s="40"/>
      <c r="Q29" s="8"/>
    </row>
    <row r="30" spans="1:17" s="7" customFormat="1" ht="15" customHeight="1">
      <c r="A30" s="29"/>
      <c r="B30" s="138"/>
      <c r="C30" s="138"/>
      <c r="D30" s="143"/>
      <c r="E30" s="137"/>
      <c r="F30" s="136"/>
      <c r="G30" s="149"/>
      <c r="H30" s="142"/>
      <c r="I30" s="132"/>
      <c r="J30" s="132"/>
      <c r="K30" s="36" t="s">
        <v>4</v>
      </c>
      <c r="L30" s="35"/>
      <c r="M30" s="26" t="s">
        <v>239</v>
      </c>
      <c r="N30" s="148"/>
      <c r="O30" s="147"/>
      <c r="P30" s="40"/>
      <c r="Q30" s="8"/>
    </row>
    <row r="31" spans="1:17" s="7" customFormat="1" ht="15" customHeight="1">
      <c r="A31" s="29">
        <v>13</v>
      </c>
      <c r="B31" s="23">
        <f>IF($D31="","",VLOOKUP($D31,'[3]六女準備名單'!$A$7:$P$38,15))</f>
        <v>49</v>
      </c>
      <c r="C31" s="23">
        <f>IF($D31="","",VLOOKUP($D31,'[3]六女準備名單'!$A$7:$P$38,16))</f>
        <v>0</v>
      </c>
      <c r="D31" s="22">
        <v>9</v>
      </c>
      <c r="E31" s="141" t="str">
        <f>UPPER(IF($D31="","",VLOOKUP($D31,'[3]六女準備名單'!$A$7:$P$38,2)))</f>
        <v>高苡榕</v>
      </c>
      <c r="F31" s="23"/>
      <c r="G31" s="23" t="str">
        <f>IF($D31="","",VLOOKUP($D31,'[3]六女準備名單'!$A$7:$P$38,4))</f>
        <v>民族國小</v>
      </c>
      <c r="H31" s="146"/>
      <c r="I31" s="132"/>
      <c r="J31" s="132"/>
      <c r="K31" s="132"/>
      <c r="L31" s="37"/>
      <c r="M31" s="18">
        <v>60</v>
      </c>
      <c r="N31" s="130"/>
      <c r="O31" s="147"/>
      <c r="P31" s="40"/>
      <c r="Q31" s="8"/>
    </row>
    <row r="32" spans="1:17" s="7" customFormat="1" ht="15" customHeight="1">
      <c r="A32" s="29"/>
      <c r="B32" s="138"/>
      <c r="C32" s="138"/>
      <c r="D32" s="143"/>
      <c r="E32" s="137"/>
      <c r="F32" s="136"/>
      <c r="G32" s="36" t="s">
        <v>4</v>
      </c>
      <c r="H32" s="31"/>
      <c r="I32" s="26" t="s">
        <v>241</v>
      </c>
      <c r="J32" s="26"/>
      <c r="K32" s="132"/>
      <c r="L32" s="37"/>
      <c r="M32" s="131"/>
      <c r="N32" s="130"/>
      <c r="O32" s="147"/>
      <c r="P32" s="40"/>
      <c r="Q32" s="8"/>
    </row>
    <row r="33" spans="1:17" s="7" customFormat="1" ht="15" customHeight="1">
      <c r="A33" s="29">
        <v>14</v>
      </c>
      <c r="B33" s="23">
        <f>IF($D33="","",VLOOKUP($D33,'[3]六女準備名單'!$A$7:$P$38,15))</f>
        <v>0</v>
      </c>
      <c r="C33" s="23">
        <f>IF($D33="","",VLOOKUP($D33,'[3]六女準備名單'!$A$7:$P$38,16))</f>
        <v>0</v>
      </c>
      <c r="D33" s="22">
        <v>15</v>
      </c>
      <c r="E33" s="141" t="str">
        <f>UPPER(IF($D33="","",VLOOKUP($D33,'[3]六女準備名單'!$A$7:$P$38,2)))</f>
        <v>陳婕麗</v>
      </c>
      <c r="F33" s="23"/>
      <c r="G33" s="23" t="str">
        <f>IF($D33="","",VLOOKUP($D33,'[3]六女準備名單'!$A$7:$P$38,4))</f>
        <v>市立鳥松國小</v>
      </c>
      <c r="H33" s="145"/>
      <c r="I33" s="18"/>
      <c r="J33" s="144"/>
      <c r="K33" s="132"/>
      <c r="L33" s="37"/>
      <c r="M33" s="131"/>
      <c r="N33" s="130"/>
      <c r="O33" s="147"/>
      <c r="P33" s="40"/>
      <c r="Q33" s="8"/>
    </row>
    <row r="34" spans="1:17" s="7" customFormat="1" ht="15" customHeight="1">
      <c r="A34" s="29"/>
      <c r="B34" s="138"/>
      <c r="C34" s="138"/>
      <c r="D34" s="143"/>
      <c r="E34" s="137"/>
      <c r="F34" s="136"/>
      <c r="G34" s="132"/>
      <c r="H34" s="142"/>
      <c r="I34" s="36" t="s">
        <v>4</v>
      </c>
      <c r="J34" s="35"/>
      <c r="K34" s="26" t="s">
        <v>241</v>
      </c>
      <c r="L34" s="25"/>
      <c r="M34" s="131"/>
      <c r="N34" s="130"/>
      <c r="O34" s="147"/>
      <c r="P34" s="40"/>
      <c r="Q34" s="8"/>
    </row>
    <row r="35" spans="1:17" s="7" customFormat="1" ht="15" customHeight="1">
      <c r="A35" s="29">
        <v>15</v>
      </c>
      <c r="B35" s="23">
        <f>IF($D35="","",VLOOKUP($D35,'[3]六女準備名單'!$A$7:$P$38,15))</f>
        <v>0</v>
      </c>
      <c r="C35" s="23">
        <f>IF($D35="","",VLOOKUP($D35,'[3]六女準備名單'!$A$7:$P$38,16))</f>
        <v>0</v>
      </c>
      <c r="D35" s="22">
        <v>24</v>
      </c>
      <c r="E35" s="141" t="str">
        <f>UPPER(IF($D35="","",VLOOKUP($D35,'[3]六女準備名單'!$A$7:$P$38,2)))</f>
        <v>BYE</v>
      </c>
      <c r="F35" s="23"/>
      <c r="G35" s="23">
        <f>IF($D35="","",VLOOKUP($D35,'[3]六女準備名單'!$A$7:$P$38,4))</f>
        <v>0</v>
      </c>
      <c r="H35" s="140"/>
      <c r="I35" s="41"/>
      <c r="J35" s="139"/>
      <c r="K35" s="18" t="s">
        <v>232</v>
      </c>
      <c r="L35" s="9"/>
      <c r="M35" s="131"/>
      <c r="N35" s="130"/>
      <c r="O35" s="147"/>
      <c r="P35" s="40"/>
      <c r="Q35" s="8"/>
    </row>
    <row r="36" spans="1:17" s="7" customFormat="1" ht="15" customHeight="1">
      <c r="A36" s="29"/>
      <c r="B36" s="138"/>
      <c r="C36" s="138"/>
      <c r="D36" s="138"/>
      <c r="E36" s="137"/>
      <c r="F36" s="136"/>
      <c r="G36" s="36" t="s">
        <v>4</v>
      </c>
      <c r="H36" s="31"/>
      <c r="I36" s="26" t="s">
        <v>242</v>
      </c>
      <c r="J36" s="135"/>
      <c r="K36" s="41"/>
      <c r="L36" s="9"/>
      <c r="M36" s="131"/>
      <c r="N36" s="130"/>
      <c r="O36" s="147"/>
      <c r="P36" s="40"/>
      <c r="Q36" s="8"/>
    </row>
    <row r="37" spans="1:17" s="7" customFormat="1" ht="15" customHeight="1">
      <c r="A37" s="24">
        <v>16</v>
      </c>
      <c r="B37" s="23">
        <f>IF($D37="","",VLOOKUP($D37,'[3]六女準備名單'!$A$7:$P$38,15))</f>
        <v>22</v>
      </c>
      <c r="C37" s="23" t="str">
        <f>IF($D37="","",VLOOKUP($D37,'[3]六女準備名單'!$A$7:$P$38,16))</f>
        <v>S6</v>
      </c>
      <c r="D37" s="22">
        <v>6</v>
      </c>
      <c r="E37" s="134" t="str">
        <f>UPPER(IF($D37="","",VLOOKUP($D37,'[3]六女準備名單'!$A$7:$P$38,2)))</f>
        <v>羅鈺欣</v>
      </c>
      <c r="F37" s="20"/>
      <c r="G37" s="20" t="str">
        <f>IF($D37="","",VLOOKUP($D37,'[3]六女準備名單'!$A$7:$P$38,4))</f>
        <v>市立陽明國小</v>
      </c>
      <c r="H37" s="133"/>
      <c r="I37" s="18"/>
      <c r="J37" s="132"/>
      <c r="K37" s="41"/>
      <c r="L37" s="9"/>
      <c r="M37" s="130"/>
      <c r="N37" s="130"/>
      <c r="O37" s="147"/>
      <c r="P37" s="40"/>
      <c r="Q37" s="8"/>
    </row>
    <row r="38" spans="1:17" s="7" customFormat="1" ht="15" customHeight="1">
      <c r="A38" s="29"/>
      <c r="B38" s="138"/>
      <c r="C38" s="138"/>
      <c r="D38" s="138"/>
      <c r="E38" s="137"/>
      <c r="F38" s="136"/>
      <c r="G38" s="132"/>
      <c r="H38" s="142"/>
      <c r="I38" s="132"/>
      <c r="J38" s="132"/>
      <c r="K38" s="41"/>
      <c r="L38" s="10"/>
      <c r="M38" s="158" t="s">
        <v>105</v>
      </c>
      <c r="N38" s="44"/>
      <c r="O38" s="26" t="s">
        <v>239</v>
      </c>
      <c r="P38" s="43"/>
      <c r="Q38" s="8"/>
    </row>
    <row r="39" spans="1:17" s="7" customFormat="1" ht="15" customHeight="1">
      <c r="A39" s="24">
        <v>17</v>
      </c>
      <c r="B39" s="23">
        <f>IF($D39="","",VLOOKUP($D39,'[3]六女準備名單'!$A$7:$P$38,15))</f>
        <v>21</v>
      </c>
      <c r="C39" s="23" t="str">
        <f>IF($D39="","",VLOOKUP($D39,'[3]六女準備名單'!$A$7:$P$38,16))</f>
        <v>S5</v>
      </c>
      <c r="D39" s="22">
        <v>5</v>
      </c>
      <c r="E39" s="134" t="str">
        <f>UPPER(IF($D39="","",VLOOKUP($D39,'[3]六女準備名單'!$A$7:$P$38,2)))</f>
        <v>李紜瑄</v>
      </c>
      <c r="F39" s="20"/>
      <c r="G39" s="20" t="str">
        <f>IF($D39="","",VLOOKUP($D39,'[3]六女準備名單'!$A$7:$P$38,4))</f>
        <v>民族國小</v>
      </c>
      <c r="H39" s="140"/>
      <c r="I39" s="132"/>
      <c r="J39" s="132"/>
      <c r="K39" s="132"/>
      <c r="L39" s="9"/>
      <c r="M39" s="36" t="s">
        <v>4</v>
      </c>
      <c r="N39" s="42"/>
      <c r="O39" s="157">
        <v>80</v>
      </c>
      <c r="P39" s="156"/>
      <c r="Q39" s="8"/>
    </row>
    <row r="40" spans="1:17" s="7" customFormat="1" ht="15" customHeight="1">
      <c r="A40" s="29"/>
      <c r="B40" s="138"/>
      <c r="C40" s="138"/>
      <c r="D40" s="138"/>
      <c r="E40" s="137"/>
      <c r="F40" s="136"/>
      <c r="G40" s="36" t="s">
        <v>4</v>
      </c>
      <c r="H40" s="31"/>
      <c r="I40" s="26" t="s">
        <v>243</v>
      </c>
      <c r="J40" s="26"/>
      <c r="K40" s="132"/>
      <c r="L40" s="9"/>
      <c r="M40" s="147"/>
      <c r="N40" s="155"/>
      <c r="O40" s="147"/>
      <c r="P40" s="40"/>
      <c r="Q40" s="8"/>
    </row>
    <row r="41" spans="1:17" s="7" customFormat="1" ht="15" customHeight="1">
      <c r="A41" s="29">
        <v>18</v>
      </c>
      <c r="B41" s="23">
        <f>IF($D41="","",VLOOKUP($D41,'[3]六女準備名單'!$A$7:$P$38,15))</f>
        <v>0</v>
      </c>
      <c r="C41" s="23">
        <f>IF($D41="","",VLOOKUP($D41,'[3]六女準備名單'!$A$7:$P$38,16))</f>
        <v>0</v>
      </c>
      <c r="D41" s="22">
        <v>24</v>
      </c>
      <c r="E41" s="141" t="str">
        <f>UPPER(IF($D41="","",VLOOKUP($D41,'[3]六女準備名單'!$A$7:$P$38,2)))</f>
        <v>BYE</v>
      </c>
      <c r="F41" s="23"/>
      <c r="G41" s="23">
        <f>IF($D41="","",VLOOKUP($D41,'[3]六女準備名單'!$A$7:$P$38,4))</f>
        <v>0</v>
      </c>
      <c r="H41" s="145"/>
      <c r="I41" s="18"/>
      <c r="J41" s="144"/>
      <c r="K41" s="132"/>
      <c r="L41" s="9"/>
      <c r="M41" s="147"/>
      <c r="N41" s="155"/>
      <c r="O41" s="147"/>
      <c r="P41" s="40"/>
      <c r="Q41" s="8"/>
    </row>
    <row r="42" spans="1:17" s="7" customFormat="1" ht="15" customHeight="1">
      <c r="A42" s="29"/>
      <c r="B42" s="138"/>
      <c r="C42" s="138"/>
      <c r="D42" s="143"/>
      <c r="E42" s="137"/>
      <c r="F42" s="136"/>
      <c r="G42" s="132"/>
      <c r="H42" s="142"/>
      <c r="I42" s="36" t="s">
        <v>4</v>
      </c>
      <c r="J42" s="35"/>
      <c r="K42" s="26" t="s">
        <v>244</v>
      </c>
      <c r="L42" s="34"/>
      <c r="M42" s="147"/>
      <c r="N42" s="155"/>
      <c r="O42" s="147"/>
      <c r="P42" s="40"/>
      <c r="Q42" s="8"/>
    </row>
    <row r="43" spans="1:17" s="7" customFormat="1" ht="15" customHeight="1">
      <c r="A43" s="29">
        <v>19</v>
      </c>
      <c r="B43" s="23">
        <f>IF($D43="","",VLOOKUP($D43,'[3]六女準備名單'!$A$7:$P$38,15))</f>
        <v>0</v>
      </c>
      <c r="C43" s="23">
        <f>IF($D43="","",VLOOKUP($D43,'[3]六女準備名單'!$A$7:$P$38,16))</f>
        <v>0</v>
      </c>
      <c r="D43" s="22">
        <v>23</v>
      </c>
      <c r="E43" s="141" t="str">
        <f>UPPER(IF($D43="","",VLOOKUP($D43,'[3]六女準備名單'!$A$7:$P$38,2)))</f>
        <v>陳欣</v>
      </c>
      <c r="F43" s="23"/>
      <c r="G43" s="23" t="str">
        <f>IF($D43="","",VLOOKUP($D43,'[3]六女準備名單'!$A$7:$P$38,4))</f>
        <v>縣立潮昇國小</v>
      </c>
      <c r="H43" s="140"/>
      <c r="I43" s="41"/>
      <c r="J43" s="139"/>
      <c r="K43" s="18">
        <v>63</v>
      </c>
      <c r="L43" s="39"/>
      <c r="M43" s="147"/>
      <c r="N43" s="155"/>
      <c r="O43" s="147"/>
      <c r="P43" s="40"/>
      <c r="Q43" s="8"/>
    </row>
    <row r="44" spans="1:17" s="7" customFormat="1" ht="15" customHeight="1">
      <c r="A44" s="29"/>
      <c r="B44" s="138"/>
      <c r="C44" s="138"/>
      <c r="D44" s="143"/>
      <c r="E44" s="137"/>
      <c r="F44" s="136"/>
      <c r="G44" s="36" t="s">
        <v>4</v>
      </c>
      <c r="H44" s="31"/>
      <c r="I44" s="26" t="s">
        <v>244</v>
      </c>
      <c r="J44" s="135"/>
      <c r="K44" s="41"/>
      <c r="L44" s="37"/>
      <c r="M44" s="147"/>
      <c r="N44" s="155"/>
      <c r="O44" s="147"/>
      <c r="P44" s="40"/>
      <c r="Q44" s="8"/>
    </row>
    <row r="45" spans="1:17" s="7" customFormat="1" ht="15" customHeight="1">
      <c r="A45" s="29">
        <v>20</v>
      </c>
      <c r="B45" s="23">
        <f>IF($D45="","",VLOOKUP($D45,'[3]六女準備名單'!$A$7:$P$38,15))</f>
        <v>56</v>
      </c>
      <c r="C45" s="23">
        <f>IF($D45="","",VLOOKUP($D45,'[3]六女準備名單'!$A$7:$P$38,16))</f>
        <v>0</v>
      </c>
      <c r="D45" s="22">
        <v>10</v>
      </c>
      <c r="E45" s="141" t="str">
        <f>UPPER(IF($D45="","",VLOOKUP($D45,'[3]六女準備名單'!$A$7:$P$38,2)))</f>
        <v>林鈺庭</v>
      </c>
      <c r="F45" s="23"/>
      <c r="G45" s="23" t="str">
        <f>IF($D45="","",VLOOKUP($D45,'[3]六女準備名單'!$A$7:$P$38,4))</f>
        <v>縣立中正國小</v>
      </c>
      <c r="H45" s="133"/>
      <c r="I45" s="18">
        <v>63</v>
      </c>
      <c r="J45" s="132"/>
      <c r="K45" s="41"/>
      <c r="L45" s="37"/>
      <c r="M45" s="147"/>
      <c r="N45" s="155"/>
      <c r="O45" s="147"/>
      <c r="P45" s="40"/>
      <c r="Q45" s="8"/>
    </row>
    <row r="46" spans="1:17" s="7" customFormat="1" ht="15" customHeight="1">
      <c r="A46" s="29"/>
      <c r="B46" s="138"/>
      <c r="C46" s="138"/>
      <c r="D46" s="143">
        <v>19</v>
      </c>
      <c r="E46" s="137"/>
      <c r="F46" s="136"/>
      <c r="G46" s="149"/>
      <c r="H46" s="142"/>
      <c r="I46" s="132"/>
      <c r="J46" s="132"/>
      <c r="K46" s="36" t="s">
        <v>4</v>
      </c>
      <c r="L46" s="35"/>
      <c r="M46" s="26" t="s">
        <v>246</v>
      </c>
      <c r="N46" s="154"/>
      <c r="O46" s="147"/>
      <c r="P46" s="40"/>
      <c r="Q46" s="8"/>
    </row>
    <row r="47" spans="1:17" s="7" customFormat="1" ht="15" customHeight="1">
      <c r="A47" s="29">
        <v>21</v>
      </c>
      <c r="B47" s="23">
        <f>IF($D47="","",VLOOKUP($D47,'[3]六女準備名單'!$A$7:$P$38,15))</f>
        <v>0</v>
      </c>
      <c r="C47" s="23">
        <f>IF($D47="","",VLOOKUP($D47,'[3]六女準備名單'!$A$7:$P$38,16))</f>
        <v>0</v>
      </c>
      <c r="D47" s="22">
        <v>17</v>
      </c>
      <c r="E47" s="141" t="str">
        <f>UPPER(IF($D47="","",VLOOKUP($D47,'[3]六女準備名單'!$A$7:$P$38,2)))</f>
        <v>林巧媛</v>
      </c>
      <c r="F47" s="23"/>
      <c r="G47" s="23" t="str">
        <f>IF($D47="","",VLOOKUP($D47,'[3]六女準備名單'!$A$7:$P$38,4))</f>
        <v>市立大同國小　</v>
      </c>
      <c r="H47" s="146"/>
      <c r="I47" s="132"/>
      <c r="J47" s="132"/>
      <c r="K47" s="132"/>
      <c r="L47" s="37"/>
      <c r="M47" s="18">
        <v>60</v>
      </c>
      <c r="N47" s="40"/>
      <c r="O47" s="147"/>
      <c r="P47" s="40"/>
      <c r="Q47" s="8"/>
    </row>
    <row r="48" spans="1:17" s="7" customFormat="1" ht="15" customHeight="1">
      <c r="A48" s="29"/>
      <c r="B48" s="138"/>
      <c r="C48" s="138"/>
      <c r="D48" s="143"/>
      <c r="E48" s="137"/>
      <c r="F48" s="136"/>
      <c r="G48" s="36" t="s">
        <v>4</v>
      </c>
      <c r="H48" s="31"/>
      <c r="I48" s="26" t="s">
        <v>245</v>
      </c>
      <c r="J48" s="26"/>
      <c r="K48" s="132"/>
      <c r="L48" s="37"/>
      <c r="M48" s="131"/>
      <c r="N48" s="40"/>
      <c r="O48" s="147"/>
      <c r="P48" s="40"/>
      <c r="Q48" s="8"/>
    </row>
    <row r="49" spans="1:17" s="7" customFormat="1" ht="15" customHeight="1">
      <c r="A49" s="29">
        <v>22</v>
      </c>
      <c r="B49" s="23">
        <f>IF($D49="","",VLOOKUP($D49,'[3]六女準備名單'!$A$7:$P$38,15))</f>
        <v>65</v>
      </c>
      <c r="C49" s="23">
        <f>IF($D49="","",VLOOKUP($D49,'[3]六女準備名單'!$A$7:$P$38,16))</f>
        <v>0</v>
      </c>
      <c r="D49" s="22">
        <v>11</v>
      </c>
      <c r="E49" s="141" t="str">
        <f>UPPER(IF($D49="","",VLOOKUP($D49,'[3]六女準備名單'!$A$7:$P$38,2)))</f>
        <v>鄧怡瑄</v>
      </c>
      <c r="F49" s="23"/>
      <c r="G49" s="23" t="str">
        <f>IF($D49="","",VLOOKUP($D49,'[3]六女準備名單'!$A$7:$P$38,4))</f>
        <v>縣立溪北國小</v>
      </c>
      <c r="H49" s="145"/>
      <c r="I49" s="18">
        <v>60</v>
      </c>
      <c r="J49" s="144"/>
      <c r="K49" s="132"/>
      <c r="L49" s="37"/>
      <c r="M49" s="131"/>
      <c r="N49" s="40"/>
      <c r="O49" s="147"/>
      <c r="P49" s="40"/>
      <c r="Q49" s="8"/>
    </row>
    <row r="50" spans="1:17" s="7" customFormat="1" ht="15" customHeight="1">
      <c r="A50" s="29"/>
      <c r="B50" s="138"/>
      <c r="C50" s="138"/>
      <c r="D50" s="143"/>
      <c r="E50" s="137"/>
      <c r="F50" s="136"/>
      <c r="G50" s="132"/>
      <c r="H50" s="142"/>
      <c r="I50" s="36" t="s">
        <v>4</v>
      </c>
      <c r="J50" s="35"/>
      <c r="K50" s="26" t="s">
        <v>246</v>
      </c>
      <c r="L50" s="25"/>
      <c r="M50" s="131"/>
      <c r="N50" s="40"/>
      <c r="O50" s="147"/>
      <c r="P50" s="40"/>
      <c r="Q50" s="8"/>
    </row>
    <row r="51" spans="1:17" s="7" customFormat="1" ht="15" customHeight="1">
      <c r="A51" s="29">
        <v>23</v>
      </c>
      <c r="B51" s="23">
        <f>IF($D51="","",VLOOKUP($D51,'[3]六女準備名單'!$A$7:$P$38,15))</f>
        <v>0</v>
      </c>
      <c r="C51" s="23">
        <f>IF($D51="","",VLOOKUP($D51,'[3]六女準備名單'!$A$7:$P$38,16))</f>
        <v>0</v>
      </c>
      <c r="D51" s="22">
        <v>24</v>
      </c>
      <c r="E51" s="141" t="str">
        <f>UPPER(IF($D51="","",VLOOKUP($D51,'[3]六女準備名單'!$A$7:$P$38,2)))</f>
        <v>BYE</v>
      </c>
      <c r="F51" s="23"/>
      <c r="G51" s="23">
        <f>IF($D51="","",VLOOKUP($D51,'[3]六女準備名單'!$A$7:$P$38,4))</f>
        <v>0</v>
      </c>
      <c r="H51" s="140"/>
      <c r="I51" s="41"/>
      <c r="J51" s="139"/>
      <c r="K51" s="18">
        <v>62</v>
      </c>
      <c r="L51" s="9"/>
      <c r="M51" s="131"/>
      <c r="N51" s="40"/>
      <c r="O51" s="147"/>
      <c r="P51" s="40"/>
      <c r="Q51" s="8"/>
    </row>
    <row r="52" spans="1:17" s="7" customFormat="1" ht="15" customHeight="1">
      <c r="A52" s="29"/>
      <c r="B52" s="138"/>
      <c r="C52" s="138"/>
      <c r="D52" s="138"/>
      <c r="E52" s="137"/>
      <c r="F52" s="136"/>
      <c r="G52" s="36" t="s">
        <v>4</v>
      </c>
      <c r="H52" s="31"/>
      <c r="I52" s="26" t="s">
        <v>246</v>
      </c>
      <c r="J52" s="135"/>
      <c r="K52" s="41"/>
      <c r="L52" s="9"/>
      <c r="M52" s="131"/>
      <c r="N52" s="40"/>
      <c r="O52" s="147"/>
      <c r="P52" s="40"/>
      <c r="Q52" s="8"/>
    </row>
    <row r="53" spans="1:17" s="7" customFormat="1" ht="15" customHeight="1">
      <c r="A53" s="24">
        <v>24</v>
      </c>
      <c r="B53" s="23">
        <f>IF($D53="","",VLOOKUP($D53,'[3]六女準備名單'!$A$7:$P$38,15))</f>
        <v>8</v>
      </c>
      <c r="C53" s="23" t="str">
        <f>IF($D53="","",VLOOKUP($D53,'[3]六女準備名單'!$A$7:$P$38,16))</f>
        <v>S3</v>
      </c>
      <c r="D53" s="22">
        <v>3</v>
      </c>
      <c r="E53" s="134" t="str">
        <f>UPPER(IF($D53="","",VLOOKUP($D53,'[3]六女準備名單'!$A$7:$P$38,2)))</f>
        <v>蕭帆</v>
      </c>
      <c r="F53" s="20"/>
      <c r="G53" s="20" t="str">
        <f>IF($D53="","",VLOOKUP($D53,'[3]六女準備名單'!$A$7:$P$38,4))</f>
        <v>市立黎明國小</v>
      </c>
      <c r="H53" s="133"/>
      <c r="I53" s="18"/>
      <c r="J53" s="132"/>
      <c r="K53" s="41"/>
      <c r="L53" s="9"/>
      <c r="M53" s="131"/>
      <c r="N53" s="40"/>
      <c r="O53" s="147"/>
      <c r="P53" s="40"/>
      <c r="Q53" s="8"/>
    </row>
    <row r="54" spans="1:17" s="7" customFormat="1" ht="15" customHeight="1">
      <c r="A54" s="29"/>
      <c r="B54" s="138"/>
      <c r="C54" s="138"/>
      <c r="D54" s="138"/>
      <c r="E54" s="153"/>
      <c r="F54" s="152"/>
      <c r="G54" s="149"/>
      <c r="H54" s="142"/>
      <c r="I54" s="132"/>
      <c r="J54" s="132"/>
      <c r="K54" s="41"/>
      <c r="L54" s="10"/>
      <c r="M54" s="36" t="s">
        <v>4</v>
      </c>
      <c r="N54" s="35"/>
      <c r="O54" s="26" t="s">
        <v>246</v>
      </c>
      <c r="P54" s="148"/>
      <c r="Q54" s="8"/>
    </row>
    <row r="55" spans="1:17" s="7" customFormat="1" ht="15" customHeight="1">
      <c r="A55" s="24">
        <v>25</v>
      </c>
      <c r="B55" s="23">
        <f>IF($D55="","",VLOOKUP($D55,'[3]六女準備名單'!$A$7:$P$38,15))</f>
        <v>47</v>
      </c>
      <c r="C55" s="23" t="str">
        <f>IF($D55="","",VLOOKUP($D55,'[3]六女準備名單'!$A$7:$P$38,16))</f>
        <v>S8</v>
      </c>
      <c r="D55" s="22">
        <v>8</v>
      </c>
      <c r="E55" s="134" t="str">
        <f>UPPER(IF($D55="","",VLOOKUP($D55,'[3]六女準備名單'!$A$7:$P$38,2)))</f>
        <v>洪玉謙</v>
      </c>
      <c r="F55" s="20"/>
      <c r="G55" s="20" t="str">
        <f>IF($D55="","",VLOOKUP($D55,'[3]六女準備名單'!$A$7:$P$38,4))</f>
        <v>民族國小</v>
      </c>
      <c r="H55" s="140"/>
      <c r="I55" s="132"/>
      <c r="J55" s="132"/>
      <c r="K55" s="132"/>
      <c r="L55" s="9"/>
      <c r="M55" s="147"/>
      <c r="N55" s="40"/>
      <c r="O55" s="18">
        <v>82</v>
      </c>
      <c r="P55" s="151"/>
      <c r="Q55" s="8"/>
    </row>
    <row r="56" spans="1:17" s="7" customFormat="1" ht="15" customHeight="1">
      <c r="A56" s="29"/>
      <c r="B56" s="138"/>
      <c r="C56" s="138"/>
      <c r="D56" s="138"/>
      <c r="E56" s="137"/>
      <c r="F56" s="136"/>
      <c r="G56" s="36" t="s">
        <v>4</v>
      </c>
      <c r="H56" s="31"/>
      <c r="I56" s="26" t="s">
        <v>247</v>
      </c>
      <c r="J56" s="26"/>
      <c r="K56" s="132"/>
      <c r="L56" s="9"/>
      <c r="M56" s="147"/>
      <c r="N56" s="40"/>
      <c r="O56" s="147"/>
      <c r="P56" s="130"/>
      <c r="Q56" s="8"/>
    </row>
    <row r="57" spans="1:17" s="7" customFormat="1" ht="15" customHeight="1">
      <c r="A57" s="29">
        <v>26</v>
      </c>
      <c r="B57" s="23">
        <f>IF($D57="","",VLOOKUP($D57,'[3]六女準備名單'!$A$7:$P$38,15))</f>
        <v>0</v>
      </c>
      <c r="C57" s="23">
        <f>IF($D57="","",VLOOKUP($D57,'[3]六女準備名單'!$A$7:$P$38,16))</f>
        <v>0</v>
      </c>
      <c r="D57" s="22">
        <v>24</v>
      </c>
      <c r="E57" s="141" t="s">
        <v>104</v>
      </c>
      <c r="F57" s="23"/>
      <c r="G57" s="23">
        <f>IF($D57="","",VLOOKUP($D57,'[3]六女準備名單'!$A$7:$P$38,4))</f>
        <v>0</v>
      </c>
      <c r="H57" s="145"/>
      <c r="I57" s="18"/>
      <c r="J57" s="144"/>
      <c r="K57" s="132"/>
      <c r="L57" s="9"/>
      <c r="M57" s="147"/>
      <c r="N57" s="40"/>
      <c r="O57" s="147"/>
      <c r="P57" s="130"/>
      <c r="Q57" s="8"/>
    </row>
    <row r="58" spans="1:17" s="7" customFormat="1" ht="15" customHeight="1">
      <c r="A58" s="29"/>
      <c r="B58" s="138"/>
      <c r="C58" s="138"/>
      <c r="D58" s="143"/>
      <c r="E58" s="137"/>
      <c r="F58" s="136"/>
      <c r="G58" s="132"/>
      <c r="H58" s="142"/>
      <c r="I58" s="36" t="s">
        <v>4</v>
      </c>
      <c r="J58" s="35"/>
      <c r="K58" s="26" t="s">
        <v>247</v>
      </c>
      <c r="L58" s="34"/>
      <c r="M58" s="147"/>
      <c r="N58" s="40"/>
      <c r="O58" s="147"/>
      <c r="P58" s="130"/>
      <c r="Q58" s="8"/>
    </row>
    <row r="59" spans="1:17" s="7" customFormat="1" ht="15" customHeight="1">
      <c r="A59" s="29">
        <v>27</v>
      </c>
      <c r="B59" s="23">
        <f>IF($D59="","",VLOOKUP($D59,'[3]六女準備名單'!$A$7:$P$38,15))</f>
        <v>0</v>
      </c>
      <c r="C59" s="23">
        <f>IF($D59="","",VLOOKUP($D59,'[3]六女準備名單'!$A$7:$P$38,16))</f>
        <v>0</v>
      </c>
      <c r="D59" s="22">
        <v>19</v>
      </c>
      <c r="E59" s="141" t="str">
        <f>UPPER(IF($D59="","",VLOOKUP($D59,'[3]六女準備名單'!$A$7:$P$38,2)))</f>
        <v>葉柔含</v>
      </c>
      <c r="F59" s="23"/>
      <c r="G59" s="23" t="str">
        <f>IF($D59="","",VLOOKUP($D59,'[3]六女準備名單'!$A$7:$P$38,4))</f>
        <v>民族國小</v>
      </c>
      <c r="H59" s="140"/>
      <c r="I59" s="41"/>
      <c r="J59" s="139"/>
      <c r="K59" s="18">
        <v>62</v>
      </c>
      <c r="L59" s="39"/>
      <c r="M59" s="147"/>
      <c r="N59" s="40"/>
      <c r="O59" s="147"/>
      <c r="P59" s="130"/>
      <c r="Q59" s="150"/>
    </row>
    <row r="60" spans="1:17" s="7" customFormat="1" ht="15" customHeight="1">
      <c r="A60" s="29"/>
      <c r="B60" s="138"/>
      <c r="C60" s="138"/>
      <c r="D60" s="143"/>
      <c r="E60" s="137"/>
      <c r="F60" s="136"/>
      <c r="G60" s="36" t="s">
        <v>4</v>
      </c>
      <c r="H60" s="31"/>
      <c r="I60" s="26" t="s">
        <v>248</v>
      </c>
      <c r="J60" s="135"/>
      <c r="K60" s="41"/>
      <c r="L60" s="37"/>
      <c r="M60" s="147"/>
      <c r="N60" s="40"/>
      <c r="O60" s="147"/>
      <c r="P60" s="130"/>
      <c r="Q60" s="8"/>
    </row>
    <row r="61" spans="1:17" s="7" customFormat="1" ht="15" customHeight="1">
      <c r="A61" s="29">
        <v>28</v>
      </c>
      <c r="B61" s="23">
        <f>IF($D61="","",VLOOKUP($D61,'[3]六女準備名單'!$A$7:$P$38,15))</f>
        <v>0</v>
      </c>
      <c r="C61" s="23">
        <f>IF($D61="","",VLOOKUP($D61,'[3]六女準備名單'!$A$7:$P$38,16))</f>
        <v>0</v>
      </c>
      <c r="D61" s="22">
        <v>22</v>
      </c>
      <c r="E61" s="141" t="str">
        <f>UPPER(IF($D61="","",VLOOKUP($D61,'[3]六女準備名單'!$A$7:$P$38,2)))</f>
        <v>廖辰榛</v>
      </c>
      <c r="F61" s="23"/>
      <c r="G61" s="23" t="str">
        <f>IF($D61="","",VLOOKUP($D61,'[3]六女準備名單'!$A$7:$P$38,4))</f>
        <v>縣立光華國小</v>
      </c>
      <c r="H61" s="133"/>
      <c r="I61" s="18" t="s">
        <v>232</v>
      </c>
      <c r="J61" s="132"/>
      <c r="K61" s="41"/>
      <c r="L61" s="37"/>
      <c r="M61" s="147"/>
      <c r="N61" s="40"/>
      <c r="O61" s="147"/>
      <c r="P61" s="130"/>
      <c r="Q61" s="8"/>
    </row>
    <row r="62" spans="1:17" s="7" customFormat="1" ht="15" customHeight="1">
      <c r="A62" s="29"/>
      <c r="B62" s="138"/>
      <c r="C62" s="138"/>
      <c r="D62" s="143"/>
      <c r="E62" s="137"/>
      <c r="F62" s="136"/>
      <c r="G62" s="149"/>
      <c r="H62" s="142"/>
      <c r="I62" s="132"/>
      <c r="J62" s="132"/>
      <c r="K62" s="36" t="s">
        <v>4</v>
      </c>
      <c r="L62" s="35"/>
      <c r="M62" s="26" t="s">
        <v>250</v>
      </c>
      <c r="N62" s="148"/>
      <c r="O62" s="147"/>
      <c r="P62" s="130"/>
      <c r="Q62" s="8"/>
    </row>
    <row r="63" spans="1:17" s="7" customFormat="1" ht="15" customHeight="1">
      <c r="A63" s="29">
        <v>29</v>
      </c>
      <c r="B63" s="23">
        <f>IF($D63="","",VLOOKUP($D63,'[3]六女準備名單'!$A$7:$P$38,15))</f>
        <v>65</v>
      </c>
      <c r="C63" s="23">
        <f>IF($D63="","",VLOOKUP($D63,'[3]六女準備名單'!$A$7:$P$38,16))</f>
        <v>0</v>
      </c>
      <c r="D63" s="22">
        <v>13</v>
      </c>
      <c r="E63" s="141" t="str">
        <f>UPPER(IF($D63="","",VLOOKUP($D63,'[3]六女準備名單'!$A$7:$P$38,2)))</f>
        <v>宋幸儒</v>
      </c>
      <c r="F63" s="23"/>
      <c r="G63" s="23" t="str">
        <f>IF($D63="","",VLOOKUP($D63,'[3]六女準備名單'!$A$7:$P$38,4))</f>
        <v>市立陽明國小</v>
      </c>
      <c r="H63" s="146"/>
      <c r="I63" s="132"/>
      <c r="J63" s="132"/>
      <c r="K63" s="132"/>
      <c r="L63" s="37"/>
      <c r="M63" s="18">
        <v>60</v>
      </c>
      <c r="N63" s="10"/>
      <c r="O63" s="129"/>
      <c r="P63" s="128"/>
      <c r="Q63" s="8"/>
    </row>
    <row r="64" spans="1:17" s="7" customFormat="1" ht="15" customHeight="1">
      <c r="A64" s="29"/>
      <c r="B64" s="138"/>
      <c r="C64" s="138"/>
      <c r="D64" s="143"/>
      <c r="E64" s="137"/>
      <c r="F64" s="136"/>
      <c r="G64" s="36" t="s">
        <v>4</v>
      </c>
      <c r="H64" s="31"/>
      <c r="I64" s="26" t="s">
        <v>249</v>
      </c>
      <c r="J64" s="26"/>
      <c r="K64" s="132"/>
      <c r="L64" s="37"/>
      <c r="M64" s="9"/>
      <c r="N64" s="10"/>
      <c r="O64" s="129"/>
      <c r="P64" s="128"/>
      <c r="Q64" s="8"/>
    </row>
    <row r="65" spans="1:17" s="7" customFormat="1" ht="15" customHeight="1">
      <c r="A65" s="29">
        <v>30</v>
      </c>
      <c r="B65" s="23">
        <f>IF($D65="","",VLOOKUP($D65,'[3]六女準備名單'!$A$7:$P$38,15))</f>
        <v>0</v>
      </c>
      <c r="C65" s="23">
        <f>IF($D65="","",VLOOKUP($D65,'[3]六女準備名單'!$A$7:$P$38,16))</f>
        <v>0</v>
      </c>
      <c r="D65" s="22">
        <v>21</v>
      </c>
      <c r="E65" s="141" t="str">
        <f>UPPER(IF($D65="","",VLOOKUP($D65,'[3]六女準備名單'!$A$7:$P$38,2)))</f>
        <v>蘇貞禎</v>
      </c>
      <c r="F65" s="23"/>
      <c r="G65" s="23" t="str">
        <f>IF($D65="","",VLOOKUP($D65,'[3]六女準備名單'!$A$7:$P$38,4))</f>
        <v>縣立海豐國小</v>
      </c>
      <c r="H65" s="145"/>
      <c r="I65" s="18">
        <v>60</v>
      </c>
      <c r="J65" s="144"/>
      <c r="K65" s="132"/>
      <c r="L65" s="37"/>
      <c r="M65" s="9"/>
      <c r="N65" s="10"/>
      <c r="O65" s="129"/>
      <c r="P65" s="128"/>
      <c r="Q65" s="8"/>
    </row>
    <row r="66" spans="1:17" s="7" customFormat="1" ht="15" customHeight="1">
      <c r="A66" s="29"/>
      <c r="B66" s="138"/>
      <c r="C66" s="138"/>
      <c r="D66" s="143"/>
      <c r="E66" s="137"/>
      <c r="F66" s="136"/>
      <c r="G66" s="132"/>
      <c r="H66" s="142"/>
      <c r="I66" s="36" t="s">
        <v>4</v>
      </c>
      <c r="J66" s="35"/>
      <c r="K66" s="26" t="s">
        <v>250</v>
      </c>
      <c r="L66" s="25"/>
      <c r="M66" s="9"/>
      <c r="N66" s="10"/>
      <c r="O66" s="129"/>
      <c r="P66" s="128"/>
      <c r="Q66" s="8"/>
    </row>
    <row r="67" spans="1:17" s="7" customFormat="1" ht="15" customHeight="1">
      <c r="A67" s="29">
        <v>31</v>
      </c>
      <c r="B67" s="23">
        <f>IF($D67="","",VLOOKUP($D67,'[3]六女準備名單'!$A$7:$P$38,15))</f>
        <v>0</v>
      </c>
      <c r="C67" s="23">
        <f>IF($D67="","",VLOOKUP($D67,'[3]六女準備名單'!$A$7:$P$38,16))</f>
        <v>0</v>
      </c>
      <c r="D67" s="22">
        <v>24</v>
      </c>
      <c r="E67" s="141" t="str">
        <f>UPPER(IF($D67="","",VLOOKUP($D67,'[3]六女準備名單'!$A$7:$P$38,2)))</f>
        <v>BYE</v>
      </c>
      <c r="F67" s="23"/>
      <c r="G67" s="23">
        <f>IF($D67="","",VLOOKUP($D67,'[3]六女準備名單'!$A$7:$P$38,4))</f>
        <v>0</v>
      </c>
      <c r="H67" s="140"/>
      <c r="I67" s="41"/>
      <c r="J67" s="139"/>
      <c r="K67" s="18">
        <v>63</v>
      </c>
      <c r="L67" s="9"/>
      <c r="M67" s="9"/>
      <c r="N67" s="9"/>
      <c r="O67" s="129"/>
      <c r="P67" s="128"/>
      <c r="Q67" s="8"/>
    </row>
    <row r="68" spans="1:17" s="7" customFormat="1" ht="15" customHeight="1">
      <c r="A68" s="29"/>
      <c r="B68" s="138"/>
      <c r="C68" s="138"/>
      <c r="D68" s="138"/>
      <c r="E68" s="137"/>
      <c r="F68" s="136"/>
      <c r="G68" s="36" t="s">
        <v>4</v>
      </c>
      <c r="H68" s="31"/>
      <c r="I68" s="26" t="s">
        <v>250</v>
      </c>
      <c r="J68" s="135"/>
      <c r="K68" s="41"/>
      <c r="L68" s="9"/>
      <c r="M68" s="9"/>
      <c r="N68" s="9"/>
      <c r="O68" s="129"/>
      <c r="P68" s="128"/>
      <c r="Q68" s="8"/>
    </row>
    <row r="69" spans="1:17" s="7" customFormat="1" ht="15" customHeight="1">
      <c r="A69" s="24">
        <v>32</v>
      </c>
      <c r="B69" s="23">
        <f>IF($D69="","",VLOOKUP($D69,'[3]六女準備名單'!$A$7:$P$38,15))</f>
        <v>6</v>
      </c>
      <c r="C69" s="23" t="str">
        <f>IF($D69="","",VLOOKUP($D69,'[3]六女準備名單'!$A$7:$P$38,16))</f>
        <v>S2</v>
      </c>
      <c r="D69" s="22">
        <v>2</v>
      </c>
      <c r="E69" s="134" t="str">
        <f>UPPER(IF($D69="","",VLOOKUP($D69,'[3]六女準備名單'!$A$7:$P$38,2)))</f>
        <v>陳柔蓁</v>
      </c>
      <c r="F69" s="20"/>
      <c r="G69" s="20" t="str">
        <f>IF($D69="","",VLOOKUP($D69,'[3]六女準備名單'!$A$7:$P$38,4))</f>
        <v>市立安定國小</v>
      </c>
      <c r="H69" s="133"/>
      <c r="I69" s="18"/>
      <c r="J69" s="132"/>
      <c r="K69" s="41"/>
      <c r="L69" s="41"/>
      <c r="M69" s="131"/>
      <c r="N69" s="130"/>
      <c r="O69" s="129"/>
      <c r="P69" s="128"/>
      <c r="Q69" s="8"/>
    </row>
    <row r="70" spans="1:17" s="118" customFormat="1" ht="15" customHeight="1">
      <c r="A70" s="127"/>
      <c r="B70" s="127"/>
      <c r="C70" s="127"/>
      <c r="D70" s="127"/>
      <c r="E70" s="126"/>
      <c r="F70" s="125"/>
      <c r="G70" s="125"/>
      <c r="H70" s="124"/>
      <c r="I70" s="121"/>
      <c r="J70" s="120"/>
      <c r="K70" s="123"/>
      <c r="L70" s="122"/>
      <c r="M70" s="123"/>
      <c r="N70" s="122"/>
      <c r="O70" s="121"/>
      <c r="P70" s="120"/>
      <c r="Q70" s="119"/>
    </row>
  </sheetData>
  <sheetProtection/>
  <mergeCells count="1">
    <mergeCell ref="A4:C4"/>
  </mergeCells>
  <conditionalFormatting sqref="F39 F41 F7 F9 F11 F13 F15 F17 F19 F23 F43 F45 F47 F49 F51 F53 F21 F25 F27 F29 F31 F33 F35 F37 F55 F57 F59 F61 F63 F65 F67 F69">
    <cfRule type="expression" priority="13" dxfId="1" stopIfTrue="1">
      <formula>AND($D7&lt;9,$C7&gt;0)</formula>
    </cfRule>
  </conditionalFormatting>
  <conditionalFormatting sqref="G8 G40 G16 K14 G20 K30 G24 G48 K46 G52 G32 G44 G36 G12 K62 G28 I18 I26 I34 I42 I50 I58 I66 I10 G56 G64 G68 G60 M22 M39 M54">
    <cfRule type="expression" priority="10" dxfId="11" stopIfTrue="1">
      <formula>AND($M$1="CU",G8="Umpire")</formula>
    </cfRule>
    <cfRule type="expression" priority="11" dxfId="10" stopIfTrue="1">
      <formula>AND($M$1="CU",G8&lt;&gt;"Umpire",H8&lt;&gt;"")</formula>
    </cfRule>
    <cfRule type="expression" priority="12" dxfId="9"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O54 I8 I12 I16 I20 I24 I28 I32 I36 I40 I44 I48 I52 I56 I60 I64 I68">
    <cfRule type="expression" priority="7" dxfId="1" stopIfTrue="1">
      <formula>H8="as"</formula>
    </cfRule>
    <cfRule type="expression" priority="8" dxfId="1" stopIfTrue="1">
      <formula>H8="bs"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H8 H12 H16 H20 H24 H28 H32 H36 H40 H44 H48 H52 H56 H60 H64 H68 J66 J58 J50 J42 J34 J26 J18 J10 L14 L30 L46 L62 N54 N39 N22">
    <cfRule type="expression" priority="4" dxfId="3" stopIfTrue="1">
      <formula>$M$1="CU"</formula>
    </cfRule>
  </conditionalFormatting>
  <conditionalFormatting sqref="O38">
    <cfRule type="expression" priority="2" dxfId="1" stopIfTrue="1">
      <formula>N39="as"</formula>
    </cfRule>
    <cfRule type="expression" priority="3" dxfId="1"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N80</dc:creator>
  <cp:keywords/>
  <dc:description/>
  <cp:lastModifiedBy>ox01ox01</cp:lastModifiedBy>
  <cp:lastPrinted>2015-02-25T08:37:48Z</cp:lastPrinted>
  <dcterms:created xsi:type="dcterms:W3CDTF">2015-01-21T12:29:19Z</dcterms:created>
  <dcterms:modified xsi:type="dcterms:W3CDTF">2015-03-20T03:06:02Z</dcterms:modified>
  <cp:category/>
  <cp:version/>
  <cp:contentType/>
  <cp:contentStatus/>
</cp:coreProperties>
</file>