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935" tabRatio="988" firstSheet="2" activeTab="2"/>
  </bookViews>
  <sheets>
    <sheet name="男單35" sheetId="1" r:id="rId1"/>
    <sheet name="男單40" sheetId="2" r:id="rId2"/>
    <sheet name="男單45" sheetId="3" r:id="rId3"/>
    <sheet name="男單50" sheetId="4" r:id="rId4"/>
    <sheet name="男單55" sheetId="5" r:id="rId5"/>
    <sheet name="男單60" sheetId="6" r:id="rId6"/>
    <sheet name="男單65" sheetId="7" r:id="rId7"/>
    <sheet name="男單70、75" sheetId="8" r:id="rId8"/>
    <sheet name="女單" sheetId="9" r:id="rId9"/>
    <sheet name="男雙35" sheetId="10" r:id="rId10"/>
    <sheet name="男雙40" sheetId="11" r:id="rId11"/>
    <sheet name="男雙45" sheetId="12" r:id="rId12"/>
    <sheet name="男雙50" sheetId="13" r:id="rId13"/>
    <sheet name="男雙55" sheetId="14" r:id="rId14"/>
    <sheet name="男雙60" sheetId="15" r:id="rId15"/>
    <sheet name="男雙65" sheetId="16" r:id="rId16"/>
    <sheet name="男雙70、75" sheetId="17" r:id="rId17"/>
    <sheet name="女雙"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8">'女單'!$A$1:$Q$100</definedName>
    <definedName name="_xlnm.Print_Area" localSheetId="17">'女雙'!$A$1:$Q$157</definedName>
    <definedName name="_xlnm.Print_Area" localSheetId="0">'男單35'!$A$1:$Q$69</definedName>
    <definedName name="_xlnm.Print_Area" localSheetId="1">'男單40'!$A$1:$Q$69</definedName>
    <definedName name="_xlnm.Print_Area" localSheetId="4">'男單55'!$A$1:$Q$69</definedName>
    <definedName name="_xlnm.Print_Area" localSheetId="5">'男單60'!$A$1:$Q$69</definedName>
    <definedName name="_xlnm.Print_Area" localSheetId="6">'男單65'!$A$1:$Q$37</definedName>
    <definedName name="_xlnm.Print_Area" localSheetId="7">'男單70、75'!$A$1:$Q$59</definedName>
    <definedName name="_xlnm.Print_Area" localSheetId="9">'男雙35'!$A$1:$Q$68</definedName>
    <definedName name="_xlnm.Print_Area" localSheetId="10">'男雙40'!$A$1:$Q$132</definedName>
    <definedName name="_xlnm.Print_Area" localSheetId="11">'男雙45'!$A$1:$P$132</definedName>
    <definedName name="_xlnm.Print_Area" localSheetId="12">'男雙50'!$A$1:$Q$132</definedName>
    <definedName name="_xlnm.Print_Area" localSheetId="13">'男雙55'!$A$1:$P$132</definedName>
    <definedName name="_xlnm.Print_Area" localSheetId="14">'男雙60'!$A$1:$Q$132</definedName>
    <definedName name="_xlnm.Print_Area" localSheetId="15">'男雙65'!$A$1:$Q$68</definedName>
    <definedName name="_xlnm.Print_Area" localSheetId="16">'男雙70、75'!$A$1:$Q$73</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10.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3.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6.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7.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D44"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8.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D44" authorId="0">
      <text>
        <r>
          <rPr>
            <b/>
            <sz val="8"/>
            <rFont val="Tahoma"/>
            <family val="2"/>
          </rPr>
          <t xml:space="preserve">Before making the draw:
On the Boys Do Draw Prep-sheet did you:
- fill in DA, WC's?
- Sort?
If YES: continue making the draw
Otherwise: return to finish preparations
</t>
        </r>
      </text>
    </comment>
    <comment ref="D80" authorId="0">
      <text>
        <r>
          <rPr>
            <b/>
            <sz val="8"/>
            <rFont val="Tahoma"/>
            <family val="2"/>
          </rPr>
          <t xml:space="preserve">Before making the draw:
On the Boys Do Draw Prep-sheet did you:
- fill in DA, WC's?
- Sort?
If YES: continue making the draw
Otherwise: return to finish preparations
</t>
        </r>
      </text>
    </comment>
    <comment ref="D12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 ref="D45"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 ref="D29" authorId="0">
      <text>
        <r>
          <rPr>
            <b/>
            <sz val="8"/>
            <rFont val="Tahoma"/>
            <family val="2"/>
          </rPr>
          <t>Before making the draw:
On the Prep-sheet did you:
- fill in QA, WC's?
- fill in the Seed Positions?
- Sort?
If YES: continue making the draw
Otherwise: return to finish preparations</t>
        </r>
      </text>
    </comment>
    <comment ref="D50" authorId="0">
      <text>
        <r>
          <rPr>
            <b/>
            <sz val="8"/>
            <rFont val="Tahoma"/>
            <family val="2"/>
          </rPr>
          <t>Before making the draw:
On the Prep-sheet did you:
- fill in QA, WC's?
- fill in the Seed Positions?
- Sort?
If YES: continue making the draw
Otherwise: return to finish preparations</t>
        </r>
      </text>
    </comment>
    <comment ref="D72" authorId="0">
      <text>
        <r>
          <rPr>
            <b/>
            <sz val="8"/>
            <rFont val="Tahoma"/>
            <family val="2"/>
          </rPr>
          <t>Before making the draw:
On the Prep-sheet did you:
- fill in QA, WC's?
- fill in the Seed Positions?
- Sort?
If YES: continue making the draw
Otherwise: return to finish preparations</t>
        </r>
      </text>
    </comment>
    <comment ref="D8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<sst xmlns="http://schemas.openxmlformats.org/spreadsheetml/2006/main" count="1533" uniqueCount="531">
  <si>
    <t>日期</t>
  </si>
  <si>
    <t>地點</t>
  </si>
  <si>
    <t>裁判長</t>
  </si>
  <si>
    <t>種子</t>
  </si>
  <si>
    <t>排名</t>
  </si>
  <si>
    <t>姓名</t>
  </si>
  <si>
    <t>第二輪</t>
  </si>
  <si>
    <t>半準決賽</t>
  </si>
  <si>
    <t>準決賽</t>
  </si>
  <si>
    <t>決賽</t>
  </si>
  <si>
    <t>PS.11/10-11/12中興網球場</t>
  </si>
  <si>
    <t>Umpire</t>
  </si>
  <si>
    <t>bye</t>
  </si>
  <si>
    <t>冠軍</t>
  </si>
  <si>
    <t>日期</t>
  </si>
  <si>
    <t>地點</t>
  </si>
  <si>
    <t>裁判長</t>
  </si>
  <si>
    <t>種子</t>
  </si>
  <si>
    <t>排名</t>
  </si>
  <si>
    <t>姓名</t>
  </si>
  <si>
    <t>第二輪</t>
  </si>
  <si>
    <t>準決賽</t>
  </si>
  <si>
    <t>決賽</t>
  </si>
  <si>
    <t>冠軍</t>
  </si>
  <si>
    <t>bye</t>
  </si>
  <si>
    <t>PS.11/10-11/12</t>
  </si>
  <si>
    <t>5A</t>
  </si>
  <si>
    <t>台中市</t>
  </si>
  <si>
    <t>台南市</t>
  </si>
  <si>
    <t>台北市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</si>
  <si>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</si>
  <si>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</si>
  <si>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</si>
  <si>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</si>
  <si>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</si>
  <si>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</si>
  <si>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</si>
  <si>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</si>
  <si>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</si>
  <si>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</si>
  <si>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</si>
  <si>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</si>
  <si>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</si>
  <si>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</si>
  <si>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</si>
  <si>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</si>
  <si>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</si>
  <si>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</si>
  <si>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</si>
  <si>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</si>
  <si>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</si>
  <si>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</si>
  <si>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</si>
  <si>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</si>
  <si>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</si>
  <si>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</si>
  <si>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</si>
  <si>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</si>
  <si>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</si>
  <si>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</si>
  <si>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</si>
  <si>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</si>
  <si>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</si>
  <si>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</si>
  <si>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</si>
  <si>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</si>
  <si>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</si>
  <si>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</si>
  <si>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</si>
  <si>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</si>
  <si>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</si>
  <si>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</si>
  <si>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</si>
  <si>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</si>
  <si>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</si>
  <si>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</si>
  <si>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</si>
  <si>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</si>
  <si>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</si>
  <si>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</si>
  <si>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</si>
  <si>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</si>
  <si>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</si>
  <si>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</si>
  <si>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</si>
  <si>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</si>
  <si>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</si>
  <si>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</si>
  <si>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</si>
  <si>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</si>
  <si>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</si>
  <si>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</si>
  <si>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</si>
  <si>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</si>
  <si>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PS.11/10-11/12</t>
  </si>
  <si>
    <t>4A</t>
  </si>
  <si>
    <t>林建良</t>
  </si>
  <si>
    <t>屏東市</t>
  </si>
  <si>
    <t>郭淑華</t>
  </si>
  <si>
    <t>何秋香</t>
  </si>
  <si>
    <t>蘇秀子</t>
  </si>
  <si>
    <t>楊金善</t>
  </si>
  <si>
    <t>皮友華</t>
  </si>
  <si>
    <t>王月嬌</t>
  </si>
  <si>
    <t>PS.11/10-11/11臺中公園網球場</t>
  </si>
  <si>
    <t xml:space="preserve">   11/12中興網球場</t>
  </si>
  <si>
    <t>張金來</t>
  </si>
  <si>
    <t>桃園市</t>
  </si>
  <si>
    <t>陳庭基</t>
  </si>
  <si>
    <t>林志榮</t>
  </si>
  <si>
    <t>姜自立</t>
  </si>
  <si>
    <t>石家璧</t>
  </si>
  <si>
    <t>曾國珍</t>
  </si>
  <si>
    <t>日期</t>
  </si>
  <si>
    <t>地點</t>
  </si>
  <si>
    <t>裁判長</t>
  </si>
  <si>
    <t>種子</t>
  </si>
  <si>
    <t>排名</t>
  </si>
  <si>
    <t>姓名</t>
  </si>
  <si>
    <t>第二輪</t>
  </si>
  <si>
    <t>半準決賽</t>
  </si>
  <si>
    <t>準決賽</t>
  </si>
  <si>
    <t>決賽</t>
  </si>
  <si>
    <t>PS.11/10-11/12中興網球場</t>
  </si>
  <si>
    <t>bye</t>
  </si>
  <si>
    <t>冠軍</t>
  </si>
  <si>
    <t>PS.11/10-11/11臺中公園網球場</t>
  </si>
  <si>
    <t xml:space="preserve">   11/12中興網球場</t>
  </si>
  <si>
    <t>bye</t>
  </si>
  <si>
    <t>謝憲宜</t>
  </si>
  <si>
    <t>雲林縣</t>
  </si>
  <si>
    <t>5A</t>
  </si>
  <si>
    <t>洪文平</t>
  </si>
  <si>
    <t>高雄市</t>
  </si>
  <si>
    <t>李其旺</t>
  </si>
  <si>
    <t>台中市</t>
  </si>
  <si>
    <t>10A</t>
  </si>
  <si>
    <t>甘家霖</t>
  </si>
  <si>
    <t>台南市</t>
  </si>
  <si>
    <t>游昆潔</t>
  </si>
  <si>
    <t>台北市</t>
  </si>
  <si>
    <t>21A</t>
  </si>
  <si>
    <t>顏嘉宏</t>
  </si>
  <si>
    <t>戴憲維</t>
  </si>
  <si>
    <t>新北市</t>
  </si>
  <si>
    <t>27A</t>
  </si>
  <si>
    <t>吳界明</t>
  </si>
  <si>
    <t>黃文明</t>
  </si>
  <si>
    <t>縣市</t>
  </si>
  <si>
    <t>第三輪</t>
  </si>
  <si>
    <t>蔡晉昇</t>
  </si>
  <si>
    <t>傅里仁</t>
  </si>
  <si>
    <t>桃園縣</t>
  </si>
  <si>
    <t xml:space="preserve">       </t>
  </si>
  <si>
    <t>一、男子單打35歲組(25人)</t>
  </si>
  <si>
    <t>二、男子單打40歲組(36人)</t>
  </si>
  <si>
    <t>三、男子單打45歲組(42人)</t>
  </si>
  <si>
    <t>三、男子單打50歲組(44人)</t>
  </si>
  <si>
    <t>五、男子單打55歲組(34人)</t>
  </si>
  <si>
    <t>六、男子單打60歲組(31人)</t>
  </si>
  <si>
    <t>七、男子單打65歲組(16人)</t>
  </si>
  <si>
    <t>八、男子單打70歲組(11人)</t>
  </si>
  <si>
    <t>九、男子單打75歲組(6人)</t>
  </si>
  <si>
    <t>十一、女子單打40歲組(7人)</t>
  </si>
  <si>
    <t>十二、女子單打45歲組(9人)</t>
  </si>
  <si>
    <t>十二、女子單打50歲組(7人)</t>
  </si>
  <si>
    <t>十四、女子單打55歲組(4人)</t>
  </si>
  <si>
    <t>十五、女子單打60歲組(6人)</t>
  </si>
  <si>
    <t>十五、男子雙打35歲組(15組)</t>
  </si>
  <si>
    <t>十六、男子雙打40歲組(22組)</t>
  </si>
  <si>
    <t>十七、男子雙打45歲組(28組)</t>
  </si>
  <si>
    <t>十七、男子雙打50歲組(27組)</t>
  </si>
  <si>
    <t>十九、男子雙打55歲組(26組)</t>
  </si>
  <si>
    <t>二十、男子雙打60歲組(21組)</t>
  </si>
  <si>
    <t>二十一、男子雙打65歲組(11組)</t>
  </si>
  <si>
    <t>二十二、男子雙打70歲組(7組)</t>
  </si>
  <si>
    <t>二十三、男子雙打75歲組(5組)</t>
  </si>
  <si>
    <t>二十四、女子雙打35歲組(5組)</t>
  </si>
  <si>
    <t>二十五、女子雙打40歲組(6組)</t>
  </si>
  <si>
    <t>二十六、女子雙打45歲組(7組)</t>
  </si>
  <si>
    <t>二十六、女子雙打50歲組(3組)</t>
  </si>
  <si>
    <t>二十九、女子雙打60歲組(6組)</t>
  </si>
  <si>
    <t>劉富聰</t>
  </si>
  <si>
    <t>陳耿弦</t>
  </si>
  <si>
    <t>洪明輝</t>
  </si>
  <si>
    <t>張哲千</t>
  </si>
  <si>
    <t>徐德富</t>
  </si>
  <si>
    <t>簡宥豪</t>
  </si>
  <si>
    <t>張勝傑</t>
  </si>
  <si>
    <t>劉永慶</t>
  </si>
  <si>
    <t>張碧峰</t>
  </si>
  <si>
    <t>曾尚志</t>
  </si>
  <si>
    <t>潘明鴻</t>
  </si>
  <si>
    <t>陳銘曲</t>
  </si>
  <si>
    <t>廖遠志</t>
  </si>
  <si>
    <t>陳宏原</t>
  </si>
  <si>
    <t>謝和龍</t>
  </si>
  <si>
    <t>邱永鎮</t>
  </si>
  <si>
    <t>廖遠志</t>
  </si>
  <si>
    <t>52(RET)</t>
  </si>
  <si>
    <t>W/O</t>
  </si>
  <si>
    <t>76(2)</t>
  </si>
  <si>
    <t>陳銘曲</t>
  </si>
  <si>
    <t>謝昌曄</t>
  </si>
  <si>
    <t>洪丞風</t>
  </si>
  <si>
    <t>洪文平</t>
  </si>
  <si>
    <t>姚皓文</t>
  </si>
  <si>
    <t>張榮宏</t>
  </si>
  <si>
    <t>游昆潔</t>
  </si>
  <si>
    <t>廖仁輝</t>
  </si>
  <si>
    <t>葉永富</t>
  </si>
  <si>
    <t>葉家宏</t>
  </si>
  <si>
    <t>韓文喆</t>
  </si>
  <si>
    <t>顏嘉宏</t>
  </si>
  <si>
    <t>楊永明</t>
  </si>
  <si>
    <t>謝治民</t>
  </si>
  <si>
    <t>黃文明</t>
  </si>
  <si>
    <t>何錦潭</t>
  </si>
  <si>
    <t>林文龍</t>
  </si>
  <si>
    <t>w/o</t>
  </si>
  <si>
    <t>76(3)</t>
  </si>
  <si>
    <t>w/o</t>
  </si>
  <si>
    <t>羅  欽</t>
  </si>
  <si>
    <t>譚若恒</t>
  </si>
  <si>
    <t>閔子甦</t>
  </si>
  <si>
    <t>何應男</t>
  </si>
  <si>
    <t>郭權財</t>
  </si>
  <si>
    <t>郭飛龍</t>
  </si>
  <si>
    <t>葉日煌</t>
  </si>
  <si>
    <t>林怡志</t>
  </si>
  <si>
    <t>吳子揚</t>
  </si>
  <si>
    <t>張俊源</t>
  </si>
  <si>
    <t>張隆鎮</t>
  </si>
  <si>
    <t>劉瑞星</t>
  </si>
  <si>
    <t>李育安</t>
  </si>
  <si>
    <t>陳宜胤</t>
  </si>
  <si>
    <t>何奇鍊</t>
  </si>
  <si>
    <t>張竹修</t>
  </si>
  <si>
    <t>董至聖</t>
  </si>
  <si>
    <t>林致中</t>
  </si>
  <si>
    <t>朱銘昱</t>
  </si>
  <si>
    <t>饒維洲</t>
  </si>
  <si>
    <t>黃紹仁</t>
  </si>
  <si>
    <t>陳鉞銘</t>
  </si>
  <si>
    <t>葛  藍</t>
  </si>
  <si>
    <t>段澤球</t>
  </si>
  <si>
    <t>楊銘財</t>
  </si>
  <si>
    <t>溫瑞鏞</t>
  </si>
  <si>
    <t>李政洪</t>
  </si>
  <si>
    <t>張光輝</t>
  </si>
  <si>
    <t>吳仕傑</t>
  </si>
  <si>
    <t>莊東育</t>
  </si>
  <si>
    <t>廖啟雲</t>
  </si>
  <si>
    <t>謝慶堂</t>
  </si>
  <si>
    <t>決賽</t>
  </si>
  <si>
    <t>82</t>
  </si>
  <si>
    <t>N/S</t>
  </si>
  <si>
    <t>76(8)</t>
  </si>
  <si>
    <t>50 RET</t>
  </si>
  <si>
    <t>龔飛熊</t>
  </si>
  <si>
    <t>何永隆</t>
  </si>
  <si>
    <t>范振祥</t>
  </si>
  <si>
    <t>羅步銘</t>
  </si>
  <si>
    <t>黃立中</t>
  </si>
  <si>
    <t>邱炳煌</t>
  </si>
  <si>
    <t>劉錦燉</t>
  </si>
  <si>
    <t>林經敏</t>
  </si>
  <si>
    <t>王明鴻</t>
  </si>
  <si>
    <t>林士章</t>
  </si>
  <si>
    <t>林世傑</t>
  </si>
  <si>
    <t>陳政達</t>
  </si>
  <si>
    <t>楊源順</t>
  </si>
  <si>
    <t>劉詠恩</t>
  </si>
  <si>
    <t>賴經寬</t>
  </si>
  <si>
    <t>徐榮海</t>
  </si>
  <si>
    <t>鍾富宇</t>
  </si>
  <si>
    <t>劉有原</t>
  </si>
  <si>
    <t>楊政忠</t>
  </si>
  <si>
    <t>劉建宏</t>
  </si>
  <si>
    <t>賴昆光</t>
  </si>
  <si>
    <t>李潮勝</t>
  </si>
  <si>
    <t>林志光</t>
  </si>
  <si>
    <t>陳進祿</t>
  </si>
  <si>
    <t>孫福源</t>
  </si>
  <si>
    <t>陳永富</t>
  </si>
  <si>
    <t>詹國龍</t>
  </si>
  <si>
    <t>陳柱明</t>
  </si>
  <si>
    <t>戴詒鵬</t>
  </si>
  <si>
    <t>陳順東</t>
  </si>
  <si>
    <t>張志中</t>
  </si>
  <si>
    <t>陳秋國</t>
  </si>
  <si>
    <t>決賽</t>
  </si>
  <si>
    <t>N/S</t>
  </si>
  <si>
    <t>76(5)</t>
  </si>
  <si>
    <t>75 RET</t>
  </si>
  <si>
    <t>76(5)</t>
  </si>
  <si>
    <t>52 RET</t>
  </si>
  <si>
    <t>王松村</t>
  </si>
  <si>
    <t>林香筍</t>
  </si>
  <si>
    <t>李芳茂</t>
  </si>
  <si>
    <t>劉辛騰</t>
  </si>
  <si>
    <t>葉  為</t>
  </si>
  <si>
    <t>陳禮城</t>
  </si>
  <si>
    <t>郭芳榮</t>
  </si>
  <si>
    <t>葉豐田</t>
  </si>
  <si>
    <t>吳崇楨</t>
  </si>
  <si>
    <t>宋偉雄</t>
  </si>
  <si>
    <t>吳樹強</t>
  </si>
  <si>
    <t>詹行愨</t>
  </si>
  <si>
    <t>林榮基</t>
  </si>
  <si>
    <t>王昭輝</t>
  </si>
  <si>
    <t>謝明祥</t>
  </si>
  <si>
    <t>張天和</t>
  </si>
  <si>
    <t>76(4)</t>
  </si>
  <si>
    <t>黃建賓</t>
  </si>
  <si>
    <t>段國明</t>
  </si>
  <si>
    <t>蔣聯鎔</t>
  </si>
  <si>
    <t>顏榮洲</t>
  </si>
  <si>
    <t>鐘仕長</t>
  </si>
  <si>
    <t>王朝榮</t>
  </si>
  <si>
    <t>蘇錦堂</t>
  </si>
  <si>
    <t>黃瑞添</t>
  </si>
  <si>
    <t>楊明順</t>
  </si>
  <si>
    <t>蔡榮源</t>
  </si>
  <si>
    <t>王國衍</t>
  </si>
  <si>
    <t>葉錦祥</t>
  </si>
  <si>
    <t>李孟賢</t>
  </si>
  <si>
    <t>劉建民</t>
  </si>
  <si>
    <t>楊鴻輝</t>
  </si>
  <si>
    <t>張殷嘉</t>
  </si>
  <si>
    <t>張安南</t>
  </si>
  <si>
    <t>張  文</t>
  </si>
  <si>
    <t>邱錫吉</t>
  </si>
  <si>
    <t>吳新喜</t>
  </si>
  <si>
    <t>鍾恒廣</t>
  </si>
  <si>
    <t>江宏凱</t>
  </si>
  <si>
    <t>謝德亮</t>
  </si>
  <si>
    <t>劉雲忠</t>
  </si>
  <si>
    <t>98(5)</t>
  </si>
  <si>
    <t>程朝勳</t>
  </si>
  <si>
    <t>孫宏志</t>
  </si>
  <si>
    <t>莊金安</t>
  </si>
  <si>
    <t>田開增</t>
  </si>
  <si>
    <t>蘇耀新</t>
  </si>
  <si>
    <t>張登貴</t>
  </si>
  <si>
    <t>林良雄</t>
  </si>
  <si>
    <t>吳清良</t>
  </si>
  <si>
    <t>76(6)</t>
  </si>
  <si>
    <t>游常吉</t>
  </si>
  <si>
    <t>張培堂</t>
  </si>
  <si>
    <t>尾田行令</t>
  </si>
  <si>
    <t>謝明琳</t>
  </si>
  <si>
    <t>鄭瑞惠</t>
  </si>
  <si>
    <t>許慧君</t>
  </si>
  <si>
    <t>張智華</t>
  </si>
  <si>
    <t>林雅慧</t>
  </si>
  <si>
    <t>何寶珠</t>
  </si>
  <si>
    <t>湯淑雲</t>
  </si>
  <si>
    <t>鄭玉娟</t>
  </si>
  <si>
    <t>皮友華</t>
  </si>
  <si>
    <t>何秋香</t>
  </si>
  <si>
    <t>徐莉娟</t>
  </si>
  <si>
    <t>陳師清</t>
  </si>
  <si>
    <t>鄭足足</t>
  </si>
  <si>
    <t>楊金善</t>
  </si>
  <si>
    <t>陳惠英</t>
  </si>
  <si>
    <t>柳鳳煌</t>
  </si>
  <si>
    <t>柳鳳煌</t>
  </si>
  <si>
    <t>張圓妹</t>
  </si>
  <si>
    <t>張圓妹</t>
  </si>
  <si>
    <t>JILDA</t>
  </si>
  <si>
    <t>童瓊姬</t>
  </si>
  <si>
    <t>童瓊姬</t>
  </si>
  <si>
    <t>劉玉葉</t>
  </si>
  <si>
    <t>羅淑娥</t>
  </si>
  <si>
    <t>羅淑娥</t>
  </si>
  <si>
    <t>台中市</t>
  </si>
  <si>
    <t>桃園市</t>
  </si>
  <si>
    <t>台北市</t>
  </si>
  <si>
    <t>劉/洪</t>
  </si>
  <si>
    <t>劉/洪</t>
  </si>
  <si>
    <t>王/鍾</t>
  </si>
  <si>
    <t>林/陳</t>
  </si>
  <si>
    <t>張/林</t>
  </si>
  <si>
    <t>張/陳</t>
  </si>
  <si>
    <t>徐/劉</t>
  </si>
  <si>
    <t>徐/劉</t>
  </si>
  <si>
    <t>簡/陳</t>
  </si>
  <si>
    <t>林/邱</t>
  </si>
  <si>
    <t>林/邱</t>
  </si>
  <si>
    <t>76(7)</t>
  </si>
  <si>
    <t>林/戴</t>
  </si>
  <si>
    <t>李/江</t>
  </si>
  <si>
    <t>廖/李</t>
  </si>
  <si>
    <t>謝/曹</t>
  </si>
  <si>
    <t>游/陳</t>
  </si>
  <si>
    <t>游/陳</t>
  </si>
  <si>
    <t>韓/謝</t>
  </si>
  <si>
    <t>陳/蕭</t>
  </si>
  <si>
    <t>羅/葉</t>
  </si>
  <si>
    <t>陳/倪</t>
  </si>
  <si>
    <t>劉/黃</t>
  </si>
  <si>
    <t>劉/黃</t>
  </si>
  <si>
    <t>周/顏</t>
  </si>
  <si>
    <t>譚/謝</t>
  </si>
  <si>
    <t>龔/彭</t>
  </si>
  <si>
    <t>何/郭</t>
  </si>
  <si>
    <t>何/陳</t>
  </si>
  <si>
    <t>白/邱</t>
  </si>
  <si>
    <t>廖仁輝/李鑑芸</t>
  </si>
  <si>
    <t>劉坤明/黃文明</t>
  </si>
  <si>
    <t>王/陳</t>
  </si>
  <si>
    <t>謝/閔</t>
  </si>
  <si>
    <t>朱/董</t>
  </si>
  <si>
    <t>李/吳</t>
  </si>
  <si>
    <t>詹/邱</t>
  </si>
  <si>
    <t>詹/邱</t>
  </si>
  <si>
    <t>鍾/梁</t>
  </si>
  <si>
    <t>陳/林</t>
  </si>
  <si>
    <t>林/劉</t>
  </si>
  <si>
    <t>黃/莊</t>
  </si>
  <si>
    <t>張/吳</t>
  </si>
  <si>
    <t>楊/陳</t>
  </si>
  <si>
    <t>游/蔡</t>
  </si>
  <si>
    <t>李/蔡</t>
  </si>
  <si>
    <t>張/羅</t>
  </si>
  <si>
    <t>W/O</t>
  </si>
  <si>
    <t>詹國龍/邱河清</t>
  </si>
  <si>
    <t>張竹修/羅  欽</t>
  </si>
  <si>
    <t>陳/賴</t>
  </si>
  <si>
    <r>
      <t>陳</t>
    </r>
    <r>
      <rPr>
        <sz val="12"/>
        <rFont val="華康仿宋體W2"/>
        <family val="3"/>
      </rPr>
      <t>陳/賴</t>
    </r>
    <r>
      <rPr>
        <sz val="12"/>
        <color indexed="9"/>
        <rFont val="華康仿宋體W2"/>
        <family val="3"/>
      </rPr>
      <t>陳/賴</t>
    </r>
  </si>
  <si>
    <t>莊/吳</t>
  </si>
  <si>
    <t>陳/杜</t>
  </si>
  <si>
    <t>陳/陳</t>
  </si>
  <si>
    <t>陳/陳</t>
  </si>
  <si>
    <t>郭/陳</t>
  </si>
  <si>
    <t>徐/馬</t>
  </si>
  <si>
    <t>徐/馬</t>
  </si>
  <si>
    <t>李/廖</t>
  </si>
  <si>
    <t>江/林</t>
  </si>
  <si>
    <t>龔/林</t>
  </si>
  <si>
    <t>王/林</t>
  </si>
  <si>
    <t>王/林</t>
  </si>
  <si>
    <t>鍾/戴</t>
  </si>
  <si>
    <t>黃/許</t>
  </si>
  <si>
    <t>張/張</t>
  </si>
  <si>
    <t>李/林</t>
  </si>
  <si>
    <t>李/林</t>
  </si>
  <si>
    <t>陳政平/賴經寬</t>
  </si>
  <si>
    <t>王明鴻/林經敏</t>
  </si>
  <si>
    <t>吳/于</t>
  </si>
  <si>
    <t>張/李</t>
  </si>
  <si>
    <t>簡/游</t>
  </si>
  <si>
    <t>林/姜</t>
  </si>
  <si>
    <t>陳/游</t>
  </si>
  <si>
    <t>陳/游</t>
  </si>
  <si>
    <t>詹/尹</t>
  </si>
  <si>
    <t>李/邱</t>
  </si>
  <si>
    <t>李/劉</t>
  </si>
  <si>
    <t>葉/李</t>
  </si>
  <si>
    <t>51 RET</t>
  </si>
  <si>
    <t>張/黃</t>
  </si>
  <si>
    <t>蔡/吳</t>
  </si>
  <si>
    <t>李/王</t>
  </si>
  <si>
    <t>謝/葉</t>
  </si>
  <si>
    <t>黃/陳</t>
  </si>
  <si>
    <t>石/曾</t>
  </si>
  <si>
    <t>倪/李</t>
  </si>
  <si>
    <t>吳/王</t>
  </si>
  <si>
    <t>吳/王</t>
  </si>
  <si>
    <t>陳茂德/游貴柱</t>
  </si>
  <si>
    <t>吳國祥/王昭輝</t>
  </si>
  <si>
    <t>黃/蘇</t>
  </si>
  <si>
    <t>黃/蘇</t>
  </si>
  <si>
    <t>柳/蔣</t>
  </si>
  <si>
    <t>姜/魏</t>
  </si>
  <si>
    <t>姜/魏</t>
  </si>
  <si>
    <t>黃/王</t>
  </si>
  <si>
    <t>李/鐘</t>
  </si>
  <si>
    <t>李/鐘</t>
  </si>
  <si>
    <t>李/陳</t>
  </si>
  <si>
    <t>陳/卓</t>
  </si>
  <si>
    <t>邱/陳</t>
  </si>
  <si>
    <t>邱/陳</t>
  </si>
  <si>
    <t>楊/鍾</t>
  </si>
  <si>
    <t>楊/鍾</t>
  </si>
  <si>
    <t>陳/吳</t>
  </si>
  <si>
    <t>張/邱</t>
  </si>
  <si>
    <t>張/陳</t>
  </si>
  <si>
    <t>王/沈</t>
  </si>
  <si>
    <t>戎/蔡</t>
  </si>
  <si>
    <t>李/賴</t>
  </si>
  <si>
    <t>李/賴</t>
  </si>
  <si>
    <t>黃建賓/蘇錦堂</t>
  </si>
  <si>
    <t>李永明/賴波章</t>
  </si>
  <si>
    <t>江/野田</t>
  </si>
  <si>
    <t>江/野田</t>
  </si>
  <si>
    <t>柯/李</t>
  </si>
  <si>
    <t>曾/凌</t>
  </si>
  <si>
    <t>曾/凌</t>
  </si>
  <si>
    <t>楊/黃</t>
  </si>
  <si>
    <t>張/謝</t>
  </si>
  <si>
    <t>張/謝</t>
  </si>
  <si>
    <t>劉/傅</t>
  </si>
  <si>
    <t>陳/彭</t>
  </si>
  <si>
    <t>陳/彭</t>
  </si>
  <si>
    <t>余/黃</t>
  </si>
  <si>
    <t>吳/程</t>
  </si>
  <si>
    <t>吳/程</t>
  </si>
  <si>
    <t>蔡/張</t>
  </si>
  <si>
    <t>張/蔡</t>
  </si>
  <si>
    <t>謝/張</t>
  </si>
  <si>
    <t>吳/江</t>
  </si>
  <si>
    <t>尾田/曾</t>
  </si>
  <si>
    <t>蔡/黃</t>
  </si>
  <si>
    <t>黃/徐</t>
  </si>
  <si>
    <t>蔡/蘇</t>
  </si>
  <si>
    <t>許/張</t>
  </si>
  <si>
    <t>林/洪</t>
  </si>
  <si>
    <t>98(4)</t>
  </si>
  <si>
    <t>鄭/何</t>
  </si>
  <si>
    <t>阮/陳</t>
  </si>
  <si>
    <t>邱/張</t>
  </si>
  <si>
    <t>柯/湯</t>
  </si>
  <si>
    <t>冠軍:楊金善/王月嬌</t>
  </si>
  <si>
    <t>童/邱</t>
  </si>
  <si>
    <t>陳/謝</t>
  </si>
  <si>
    <t>羅/柳</t>
  </si>
  <si>
    <t>羅/柳</t>
  </si>
  <si>
    <t>曾/邵</t>
  </si>
  <si>
    <t>張隆鎮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</si>
</sst>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7">
    <font>
      <sz val="12"/>
      <color indexed="8"/>
      <name val="新細明體"/>
      <family val="1"/>
    </font>
    <font>
      <sz val="9"/>
      <name val="新細明體"/>
      <family val="1"/>
    </font>
    <font>
      <b/>
      <sz val="14"/>
      <name val="華康仿宋體W2"/>
      <family val="3"/>
    </font>
    <font>
      <sz val="8"/>
      <name val="Arial"/>
      <family val="2"/>
    </font>
    <font>
      <b/>
      <sz val="10"/>
      <name val="華康仿宋體W2"/>
      <family val="3"/>
    </font>
    <font>
      <b/>
      <sz val="12"/>
      <name val="華康仿宋體W2"/>
      <family val="3"/>
    </font>
    <font>
      <b/>
      <sz val="7"/>
      <color indexed="9"/>
      <name val="華康仿宋體W2"/>
      <family val="3"/>
    </font>
    <font>
      <b/>
      <sz val="10"/>
      <color indexed="9"/>
      <name val="華康仿宋體W2"/>
      <family val="3"/>
    </font>
    <font>
      <sz val="10"/>
      <name val="華康仿宋體W2"/>
      <family val="3"/>
    </font>
    <font>
      <sz val="10"/>
      <color indexed="9"/>
      <name val="華康仿宋體W2"/>
      <family val="3"/>
    </font>
    <font>
      <sz val="7"/>
      <name val="華康仿宋體W2"/>
      <family val="3"/>
    </font>
    <font>
      <sz val="7"/>
      <color indexed="9"/>
      <name val="華康仿宋體W2"/>
      <family val="3"/>
    </font>
    <font>
      <sz val="7"/>
      <color indexed="8"/>
      <name val="華康仿宋體W2"/>
      <family val="3"/>
    </font>
    <font>
      <sz val="6"/>
      <name val="華康仿宋體W2"/>
      <family val="3"/>
    </font>
    <font>
      <sz val="8"/>
      <name val="華康仿宋體W2"/>
      <family val="3"/>
    </font>
    <font>
      <sz val="8"/>
      <color indexed="9"/>
      <name val="華康仿宋體W2"/>
      <family val="3"/>
    </font>
    <font>
      <sz val="8"/>
      <color indexed="8"/>
      <name val="華康仿宋體W2"/>
      <family val="3"/>
    </font>
    <font>
      <sz val="6"/>
      <color indexed="9"/>
      <name val="華康仿宋體W2"/>
      <family val="3"/>
    </font>
    <font>
      <sz val="8.5"/>
      <name val="華康仿宋體W2"/>
      <family val="3"/>
    </font>
    <font>
      <sz val="8.5"/>
      <color indexed="42"/>
      <name val="華康仿宋體W2"/>
      <family val="3"/>
    </font>
    <font>
      <sz val="12"/>
      <name val="華康仿宋體W2"/>
      <family val="3"/>
    </font>
    <font>
      <sz val="8.5"/>
      <color indexed="8"/>
      <name val="華康仿宋體W2"/>
      <family val="3"/>
    </font>
    <font>
      <sz val="8.5"/>
      <color indexed="9"/>
      <name val="華康仿宋體W2"/>
      <family val="3"/>
    </font>
    <font>
      <sz val="12"/>
      <color indexed="8"/>
      <name val="華康仿宋體W2"/>
      <family val="3"/>
    </font>
    <font>
      <sz val="10"/>
      <color indexed="8"/>
      <name val="華康仿宋體W2"/>
      <family val="3"/>
    </font>
    <font>
      <i/>
      <sz val="6"/>
      <color indexed="9"/>
      <name val="華康仿宋體W2"/>
      <family val="3"/>
    </font>
    <font>
      <i/>
      <sz val="8.5"/>
      <color indexed="9"/>
      <name val="華康仿宋體W2"/>
      <family val="3"/>
    </font>
    <font>
      <sz val="11"/>
      <name val="華康仿宋體W2"/>
      <family val="3"/>
    </font>
    <font>
      <sz val="14"/>
      <name val="華康仿宋體W2"/>
      <family val="3"/>
    </font>
    <font>
      <sz val="14"/>
      <color indexed="9"/>
      <name val="華康仿宋體W2"/>
      <family val="3"/>
    </font>
    <font>
      <b/>
      <sz val="8"/>
      <name val="Tahoma"/>
      <family val="2"/>
    </font>
    <font>
      <i/>
      <sz val="10"/>
      <name val="華康仿宋體W2"/>
      <family val="3"/>
    </font>
    <font>
      <sz val="9"/>
      <name val="華康仿宋體W2"/>
      <family val="3"/>
    </font>
    <font>
      <sz val="8.5"/>
      <color indexed="33"/>
      <name val="華康仿宋體W2"/>
      <family val="3"/>
    </font>
    <font>
      <i/>
      <sz val="8.5"/>
      <color indexed="8"/>
      <name val="華康仿宋體W2"/>
      <family val="3"/>
    </font>
    <font>
      <i/>
      <sz val="8"/>
      <name val="華康仿宋體W2"/>
      <family val="3"/>
    </font>
    <font>
      <i/>
      <sz val="8.5"/>
      <name val="華康仿宋體W2"/>
      <family val="3"/>
    </font>
    <font>
      <b/>
      <u val="single"/>
      <sz val="10"/>
      <color indexed="8"/>
      <name val="華康仿宋體W2"/>
      <family val="3"/>
    </font>
    <font>
      <sz val="12"/>
      <color indexed="33"/>
      <name val="華康仿宋體W2"/>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9"/>
      <name val="華康仿宋體W2"/>
      <family val="3"/>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16" borderId="0" applyNumberFormat="0" applyBorder="0" applyAlignment="0" applyProtection="0"/>
    <xf numFmtId="0" fontId="41" fillId="0" borderId="1" applyNumberFormat="0" applyFill="0" applyAlignment="0" applyProtection="0"/>
    <xf numFmtId="0" fontId="42" fillId="4" borderId="0" applyNumberFormat="0" applyBorder="0" applyAlignment="0" applyProtection="0"/>
    <xf numFmtId="9" fontId="0" fillId="0" borderId="0" applyFont="0" applyFill="0" applyBorder="0" applyAlignment="0" applyProtection="0"/>
    <xf numFmtId="0" fontId="4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18" borderId="4" applyNumberFormat="0" applyFont="0" applyAlignment="0" applyProtection="0"/>
    <xf numFmtId="0" fontId="45" fillId="0" borderId="0" applyNumberFormat="0" applyFill="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2"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7" borderId="2" applyNumberFormat="0" applyAlignment="0" applyProtection="0"/>
    <xf numFmtId="0" fontId="51" fillId="17" borderId="8" applyNumberFormat="0" applyAlignment="0" applyProtection="0"/>
    <xf numFmtId="0" fontId="52" fillId="23" borderId="9" applyNumberFormat="0" applyAlignment="0" applyProtection="0"/>
    <xf numFmtId="0" fontId="53" fillId="3" borderId="0" applyNumberFormat="0" applyBorder="0" applyAlignment="0" applyProtection="0"/>
    <xf numFmtId="0" fontId="54" fillId="0" borderId="0" applyNumberFormat="0" applyFill="0" applyBorder="0" applyAlignment="0" applyProtection="0"/>
  </cellStyleXfs>
  <cellXfs count="318">
    <xf numFmtId="0" fontId="0" fillId="0" borderId="0" xfId="0" applyAlignment="1">
      <alignment vertical="center"/>
    </xf>
    <xf numFmtId="0" fontId="2" fillId="0" borderId="0" xfId="0"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49" fontId="8" fillId="0" borderId="0" xfId="0" applyNumberFormat="1" applyFont="1" applyBorder="1" applyAlignment="1">
      <alignment vertical="top"/>
    </xf>
    <xf numFmtId="49" fontId="9" fillId="0" borderId="0" xfId="0" applyNumberFormat="1" applyFont="1" applyBorder="1" applyAlignment="1">
      <alignment vertical="top"/>
    </xf>
    <xf numFmtId="49" fontId="8" fillId="0" borderId="0" xfId="0" applyNumberFormat="1" applyFont="1" applyBorder="1" applyAlignment="1">
      <alignment horizontal="left"/>
    </xf>
    <xf numFmtId="49" fontId="8" fillId="0" borderId="0" xfId="0" applyNumberFormat="1" applyFont="1" applyAlignment="1">
      <alignment vertical="top"/>
    </xf>
    <xf numFmtId="49" fontId="9" fillId="0" borderId="0" xfId="0" applyNumberFormat="1" applyFont="1" applyAlignment="1">
      <alignment vertical="top"/>
    </xf>
    <xf numFmtId="0" fontId="8" fillId="0" borderId="0" xfId="0" applyFont="1" applyBorder="1" applyAlignment="1">
      <alignment vertical="top"/>
    </xf>
    <xf numFmtId="49" fontId="10" fillId="17" borderId="0" xfId="0" applyNumberFormat="1" applyFont="1" applyFill="1" applyBorder="1" applyAlignment="1">
      <alignment vertical="center"/>
    </xf>
    <xf numFmtId="49" fontId="10" fillId="17" borderId="0" xfId="0" applyNumberFormat="1" applyFont="1" applyFill="1" applyAlignment="1">
      <alignment vertical="center"/>
    </xf>
    <xf numFmtId="49" fontId="11" fillId="17" borderId="0" xfId="0" applyNumberFormat="1" applyFont="1" applyFill="1" applyBorder="1" applyAlignment="1">
      <alignment vertical="center"/>
    </xf>
    <xf numFmtId="49" fontId="11" fillId="17" borderId="0" xfId="0" applyNumberFormat="1" applyFont="1" applyFill="1" applyAlignment="1">
      <alignment vertical="center"/>
    </xf>
    <xf numFmtId="49" fontId="12" fillId="17" borderId="0" xfId="0" applyNumberFormat="1" applyFont="1" applyFill="1" applyBorder="1" applyAlignment="1">
      <alignment horizontal="right" vertical="center"/>
    </xf>
    <xf numFmtId="0" fontId="13" fillId="0" borderId="0" xfId="0" applyFont="1" applyBorder="1" applyAlignment="1">
      <alignment vertical="center"/>
    </xf>
    <xf numFmtId="14" fontId="14" fillId="0" borderId="10" xfId="0" applyNumberFormat="1" applyFont="1" applyFill="1" applyBorder="1" applyAlignment="1">
      <alignment vertical="center"/>
    </xf>
    <xf numFmtId="49" fontId="14" fillId="0" borderId="10" xfId="0" applyNumberFormat="1" applyFont="1" applyBorder="1" applyAlignment="1">
      <alignment vertical="center"/>
    </xf>
    <xf numFmtId="49" fontId="8" fillId="0" borderId="10" xfId="0" applyNumberFormat="1" applyFont="1" applyBorder="1" applyAlignment="1">
      <alignment vertical="center"/>
    </xf>
    <xf numFmtId="49" fontId="15" fillId="0" borderId="10" xfId="0" applyNumberFormat="1" applyFont="1" applyBorder="1" applyAlignment="1">
      <alignment vertical="center"/>
    </xf>
    <xf numFmtId="49" fontId="14" fillId="0" borderId="10" xfId="40" applyNumberFormat="1" applyFont="1" applyBorder="1" applyAlignment="1" applyProtection="1">
      <alignment vertical="center"/>
      <protection locked="0"/>
    </xf>
    <xf numFmtId="0" fontId="16" fillId="0" borderId="10" xfId="0" applyNumberFormat="1" applyFont="1" applyBorder="1" applyAlignment="1">
      <alignment horizontal="left" vertical="center"/>
    </xf>
    <xf numFmtId="49" fontId="16" fillId="0" borderId="10" xfId="0" applyNumberFormat="1" applyFont="1" applyBorder="1" applyAlignment="1">
      <alignment horizontal="right" vertical="center"/>
    </xf>
    <xf numFmtId="0" fontId="14" fillId="0" borderId="0" xfId="0" applyFont="1" applyBorder="1" applyAlignment="1">
      <alignment vertical="center"/>
    </xf>
    <xf numFmtId="49" fontId="10" fillId="17" borderId="0" xfId="0" applyNumberFormat="1" applyFont="1" applyFill="1" applyAlignment="1">
      <alignment horizontal="right" vertical="center"/>
    </xf>
    <xf numFmtId="49" fontId="10" fillId="17" borderId="0" xfId="0" applyNumberFormat="1" applyFont="1" applyFill="1" applyAlignment="1">
      <alignment horizontal="center" vertical="center"/>
    </xf>
    <xf numFmtId="49" fontId="10" fillId="17" borderId="0" xfId="0" applyNumberFormat="1" applyFont="1" applyFill="1" applyAlignment="1">
      <alignment horizontal="left" vertical="center"/>
    </xf>
    <xf numFmtId="49" fontId="11" fillId="17" borderId="0" xfId="0" applyNumberFormat="1" applyFont="1" applyFill="1" applyAlignment="1">
      <alignment horizontal="center" vertical="center"/>
    </xf>
    <xf numFmtId="0" fontId="13" fillId="0" borderId="0" xfId="0" applyFont="1" applyAlignment="1">
      <alignment vertical="center"/>
    </xf>
    <xf numFmtId="49" fontId="13" fillId="17" borderId="0" xfId="0" applyNumberFormat="1" applyFont="1" applyFill="1" applyAlignment="1">
      <alignment horizontal="right" vertical="center"/>
    </xf>
    <xf numFmtId="49" fontId="13" fillId="0" borderId="0" xfId="0" applyNumberFormat="1" applyFont="1" applyFill="1" applyAlignment="1">
      <alignment horizontal="center" vertical="center"/>
    </xf>
    <xf numFmtId="0" fontId="13" fillId="0" borderId="0" xfId="0" applyNumberFormat="1" applyFont="1" applyFill="1" applyAlignment="1">
      <alignment horizontal="center" vertical="center"/>
    </xf>
    <xf numFmtId="49" fontId="13" fillId="0" borderId="0" xfId="0" applyNumberFormat="1" applyFont="1" applyFill="1" applyAlignment="1">
      <alignment horizontal="left" vertical="center"/>
    </xf>
    <xf numFmtId="49" fontId="8" fillId="0" borderId="0" xfId="0" applyNumberFormat="1" applyFont="1" applyFill="1" applyAlignment="1">
      <alignmen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49" fontId="18" fillId="17" borderId="0" xfId="0" applyNumberFormat="1" applyFont="1" applyFill="1" applyBorder="1" applyAlignment="1">
      <alignment horizontal="center" vertical="center"/>
    </xf>
    <xf numFmtId="0" fontId="18" fillId="0" borderId="11" xfId="0" applyNumberFormat="1" applyFont="1" applyFill="1" applyBorder="1" applyAlignment="1">
      <alignment vertical="center"/>
    </xf>
    <xf numFmtId="0" fontId="19" fillId="4" borderId="11" xfId="0" applyNumberFormat="1" applyFont="1" applyFill="1" applyBorder="1" applyAlignment="1">
      <alignment horizontal="center" vertical="center"/>
    </xf>
    <xf numFmtId="0" fontId="20" fillId="0" borderId="11" xfId="0" applyNumberFormat="1" applyFont="1" applyFill="1" applyBorder="1" applyAlignment="1">
      <alignment vertical="center"/>
    </xf>
    <xf numFmtId="0" fontId="8" fillId="0" borderId="11" xfId="0" applyNumberFormat="1" applyFont="1" applyFill="1" applyBorder="1" applyAlignment="1">
      <alignment vertical="center"/>
    </xf>
    <xf numFmtId="0" fontId="21" fillId="0" borderId="11" xfId="0" applyNumberFormat="1" applyFont="1" applyFill="1" applyBorder="1" applyAlignment="1">
      <alignment horizontal="center" vertical="center"/>
    </xf>
    <xf numFmtId="0" fontId="21" fillId="0" borderId="0" xfId="0" applyNumberFormat="1" applyFont="1" applyFill="1" applyAlignment="1">
      <alignment vertical="center"/>
    </xf>
    <xf numFmtId="0" fontId="8" fillId="24" borderId="0" xfId="0" applyNumberFormat="1" applyFont="1" applyFill="1" applyAlignment="1">
      <alignment vertical="center"/>
    </xf>
    <xf numFmtId="0" fontId="22" fillId="24" borderId="0" xfId="0" applyNumberFormat="1" applyFont="1" applyFill="1" applyAlignment="1">
      <alignment vertical="center"/>
    </xf>
    <xf numFmtId="49" fontId="18" fillId="24" borderId="0" xfId="0" applyNumberFormat="1" applyFont="1" applyFill="1" applyAlignment="1">
      <alignment vertical="center"/>
    </xf>
    <xf numFmtId="49" fontId="22" fillId="24" borderId="0" xfId="0" applyNumberFormat="1" applyFont="1" applyFill="1" applyAlignment="1">
      <alignment vertical="center"/>
    </xf>
    <xf numFmtId="0" fontId="8" fillId="24" borderId="0" xfId="0" applyFont="1" applyFill="1" applyAlignment="1">
      <alignment vertical="center"/>
    </xf>
    <xf numFmtId="0" fontId="8" fillId="0" borderId="0" xfId="0" applyFont="1" applyAlignment="1">
      <alignment vertical="center"/>
    </xf>
    <xf numFmtId="0" fontId="8" fillId="0" borderId="12" xfId="0" applyFont="1" applyBorder="1" applyAlignment="1">
      <alignment vertical="center"/>
    </xf>
    <xf numFmtId="0" fontId="18" fillId="0" borderId="0" xfId="0" applyNumberFormat="1" applyFont="1" applyFill="1" applyAlignment="1">
      <alignment horizontal="center" vertical="center"/>
    </xf>
    <xf numFmtId="0" fontId="23" fillId="0" borderId="0" xfId="0" applyNumberFormat="1" applyFont="1" applyFill="1" applyAlignment="1">
      <alignment vertical="center"/>
    </xf>
    <xf numFmtId="0" fontId="24" fillId="0" borderId="0" xfId="0" applyNumberFormat="1" applyFont="1" applyFill="1" applyAlignment="1">
      <alignment vertical="center"/>
    </xf>
    <xf numFmtId="0" fontId="9" fillId="0" borderId="0" xfId="0" applyNumberFormat="1" applyFont="1" applyFill="1" applyBorder="1" applyAlignment="1">
      <alignment horizontal="right" vertical="center"/>
    </xf>
    <xf numFmtId="0" fontId="25" fillId="25" borderId="13" xfId="0" applyNumberFormat="1" applyFont="1" applyFill="1" applyBorder="1" applyAlignment="1">
      <alignment horizontal="right" vertical="center"/>
    </xf>
    <xf numFmtId="0" fontId="21" fillId="0" borderId="11" xfId="0" applyNumberFormat="1" applyFont="1" applyFill="1" applyBorder="1" applyAlignment="1">
      <alignment vertical="center"/>
    </xf>
    <xf numFmtId="0" fontId="18" fillId="24" borderId="0" xfId="0" applyNumberFormat="1" applyFont="1" applyFill="1" applyAlignment="1">
      <alignment vertical="center"/>
    </xf>
    <xf numFmtId="0" fontId="8" fillId="0" borderId="14" xfId="0" applyFont="1" applyBorder="1" applyAlignment="1">
      <alignment vertical="center"/>
    </xf>
    <xf numFmtId="0" fontId="8" fillId="0" borderId="11" xfId="0" applyNumberFormat="1" applyFont="1" applyFill="1" applyBorder="1" applyAlignment="1">
      <alignment horizontal="center" vertical="center"/>
    </xf>
    <xf numFmtId="0" fontId="21" fillId="0" borderId="15" xfId="0" applyNumberFormat="1" applyFont="1" applyFill="1" applyBorder="1" applyAlignment="1">
      <alignment horizontal="center" vertical="center"/>
    </xf>
    <xf numFmtId="0" fontId="21" fillId="0" borderId="16" xfId="0" applyNumberFormat="1" applyFont="1" applyFill="1" applyBorder="1" applyAlignment="1">
      <alignment vertical="center"/>
    </xf>
    <xf numFmtId="0" fontId="21" fillId="0" borderId="17" xfId="0" applyNumberFormat="1" applyFont="1" applyFill="1" applyBorder="1" applyAlignment="1">
      <alignment horizontal="left" vertical="center"/>
    </xf>
    <xf numFmtId="0" fontId="19" fillId="0" borderId="0" xfId="0" applyNumberFormat="1" applyFont="1" applyFill="1" applyAlignment="1">
      <alignment horizontal="center" vertical="center"/>
    </xf>
    <xf numFmtId="0" fontId="21" fillId="0" borderId="0" xfId="0" applyNumberFormat="1" applyFont="1" applyFill="1" applyAlignment="1">
      <alignment horizontal="center" vertical="center"/>
    </xf>
    <xf numFmtId="0" fontId="8" fillId="0" borderId="0" xfId="0" applyNumberFormat="1" applyFont="1" applyFill="1" applyBorder="1" applyAlignment="1">
      <alignment horizontal="center" vertical="center"/>
    </xf>
    <xf numFmtId="49" fontId="21" fillId="0" borderId="11" xfId="0" applyNumberFormat="1" applyFont="1" applyFill="1" applyBorder="1" applyAlignment="1">
      <alignment vertical="center"/>
    </xf>
    <xf numFmtId="49" fontId="21" fillId="0" borderId="0" xfId="0" applyNumberFormat="1" applyFont="1" applyFill="1" applyAlignment="1">
      <alignment vertical="center"/>
    </xf>
    <xf numFmtId="49" fontId="21" fillId="0" borderId="13" xfId="0" applyNumberFormat="1" applyFont="1" applyFill="1" applyBorder="1" applyAlignment="1">
      <alignment vertical="center"/>
    </xf>
    <xf numFmtId="0" fontId="21" fillId="0" borderId="0" xfId="0" applyNumberFormat="1" applyFont="1" applyFill="1" applyBorder="1" applyAlignment="1">
      <alignment vertical="center"/>
    </xf>
    <xf numFmtId="49" fontId="21" fillId="0" borderId="17" xfId="0" applyNumberFormat="1" applyFont="1" applyFill="1" applyBorder="1" applyAlignment="1">
      <alignment vertical="center"/>
    </xf>
    <xf numFmtId="0" fontId="22" fillId="24" borderId="17" xfId="0" applyNumberFormat="1" applyFont="1" applyFill="1" applyBorder="1" applyAlignment="1">
      <alignment vertical="center"/>
    </xf>
    <xf numFmtId="0" fontId="18" fillId="24" borderId="0" xfId="0" applyNumberFormat="1" applyFont="1" applyFill="1" applyBorder="1" applyAlignment="1">
      <alignment vertical="center"/>
    </xf>
    <xf numFmtId="0" fontId="8" fillId="0" borderId="18" xfId="0" applyFont="1" applyBorder="1" applyAlignment="1">
      <alignment vertical="center"/>
    </xf>
    <xf numFmtId="49" fontId="21" fillId="0" borderId="15" xfId="0" applyNumberFormat="1" applyFont="1" applyFill="1" applyBorder="1" applyAlignment="1">
      <alignment vertical="center"/>
    </xf>
    <xf numFmtId="49" fontId="21" fillId="0" borderId="0" xfId="0" applyNumberFormat="1" applyFont="1" applyFill="1" applyBorder="1" applyAlignment="1">
      <alignment vertical="center"/>
    </xf>
    <xf numFmtId="0" fontId="22" fillId="24" borderId="11" xfId="0" applyNumberFormat="1" applyFont="1" applyFill="1" applyBorder="1" applyAlignment="1">
      <alignment vertical="center"/>
    </xf>
    <xf numFmtId="0" fontId="22" fillId="24" borderId="15" xfId="0" applyNumberFormat="1" applyFont="1" applyFill="1" applyBorder="1" applyAlignment="1">
      <alignment vertical="center"/>
    </xf>
    <xf numFmtId="0" fontId="22" fillId="24" borderId="0" xfId="0" applyNumberFormat="1" applyFont="1" applyFill="1" applyBorder="1" applyAlignment="1">
      <alignment vertical="center"/>
    </xf>
    <xf numFmtId="0" fontId="26" fillId="0" borderId="0" xfId="0" applyNumberFormat="1" applyFont="1" applyAlignment="1">
      <alignment vertical="center"/>
    </xf>
    <xf numFmtId="0" fontId="25" fillId="25" borderId="0" xfId="0" applyNumberFormat="1" applyFont="1" applyFill="1" applyBorder="1" applyAlignment="1">
      <alignment horizontal="right" vertical="center"/>
    </xf>
    <xf numFmtId="0" fontId="21" fillId="0" borderId="19" xfId="0" applyNumberFormat="1" applyFont="1" applyFill="1" applyBorder="1" applyAlignment="1">
      <alignment vertical="center"/>
    </xf>
    <xf numFmtId="0" fontId="22" fillId="24" borderId="13" xfId="0" applyNumberFormat="1" applyFont="1" applyFill="1" applyBorder="1" applyAlignment="1">
      <alignment vertical="center"/>
    </xf>
    <xf numFmtId="0" fontId="11" fillId="0" borderId="0" xfId="0" applyNumberFormat="1" applyFont="1" applyFill="1" applyBorder="1" applyAlignment="1">
      <alignment horizontal="right" vertical="center"/>
    </xf>
    <xf numFmtId="0" fontId="25" fillId="25" borderId="17" xfId="0" applyNumberFormat="1" applyFont="1" applyFill="1" applyBorder="1" applyAlignment="1">
      <alignment horizontal="right" vertical="center"/>
    </xf>
    <xf numFmtId="0" fontId="22" fillId="24" borderId="19" xfId="0" applyNumberFormat="1" applyFont="1" applyFill="1" applyBorder="1" applyAlignment="1">
      <alignment vertical="center"/>
    </xf>
    <xf numFmtId="49" fontId="8" fillId="24" borderId="0" xfId="0" applyNumberFormat="1" applyFont="1" applyFill="1" applyAlignment="1">
      <alignment vertical="center"/>
    </xf>
    <xf numFmtId="49" fontId="27" fillId="24" borderId="0" xfId="0" applyNumberFormat="1" applyFont="1" applyFill="1" applyAlignment="1">
      <alignment horizontal="center" vertical="center"/>
    </xf>
    <xf numFmtId="49" fontId="20" fillId="0" borderId="0" xfId="0" applyNumberFormat="1" applyFont="1" applyAlignment="1">
      <alignment vertical="center"/>
    </xf>
    <xf numFmtId="49" fontId="28" fillId="0" borderId="0" xfId="0" applyNumberFormat="1" applyFont="1" applyAlignment="1">
      <alignment vertical="center"/>
    </xf>
    <xf numFmtId="49" fontId="8" fillId="0" borderId="0" xfId="0" applyNumberFormat="1" applyFont="1" applyAlignment="1">
      <alignment vertical="center"/>
    </xf>
    <xf numFmtId="49" fontId="29" fillId="0" borderId="0" xfId="0" applyNumberFormat="1" applyFont="1" applyAlignment="1">
      <alignment horizontal="center" vertical="center"/>
    </xf>
    <xf numFmtId="49" fontId="28" fillId="24" borderId="0" xfId="0" applyNumberFormat="1" applyFont="1" applyFill="1" applyAlignment="1">
      <alignment vertical="center"/>
    </xf>
    <xf numFmtId="49" fontId="29" fillId="24" borderId="0" xfId="0" applyNumberFormat="1" applyFont="1" applyFill="1" applyAlignment="1">
      <alignment vertical="center"/>
    </xf>
    <xf numFmtId="49" fontId="28" fillId="24" borderId="0" xfId="0" applyNumberFormat="1" applyFont="1" applyFill="1" applyBorder="1" applyAlignment="1">
      <alignment vertical="center"/>
    </xf>
    <xf numFmtId="49" fontId="29" fillId="24" borderId="0" xfId="0" applyNumberFormat="1" applyFont="1" applyFill="1" applyBorder="1" applyAlignment="1">
      <alignment vertical="center"/>
    </xf>
    <xf numFmtId="0" fontId="8" fillId="0" borderId="0" xfId="0" applyFont="1" applyAlignment="1">
      <alignment/>
    </xf>
    <xf numFmtId="0" fontId="20" fillId="0" borderId="0" xfId="0" applyFont="1" applyAlignment="1">
      <alignment/>
    </xf>
    <xf numFmtId="0" fontId="11" fillId="0" borderId="0" xfId="0" applyFont="1" applyAlignment="1">
      <alignment/>
    </xf>
    <xf numFmtId="0" fontId="9" fillId="0" borderId="0" xfId="0" applyFont="1" applyAlignment="1">
      <alignment/>
    </xf>
    <xf numFmtId="0" fontId="2" fillId="0" borderId="0" xfId="0" applyFont="1" applyAlignment="1">
      <alignment vertical="center"/>
    </xf>
    <xf numFmtId="0" fontId="4"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49" fontId="31" fillId="0" borderId="0" xfId="0" applyNumberFormat="1" applyFont="1" applyAlignment="1" applyProtection="1">
      <alignment horizontal="left"/>
      <protection/>
    </xf>
    <xf numFmtId="0" fontId="31" fillId="0" borderId="0" xfId="0" applyFont="1" applyAlignment="1" applyProtection="1">
      <alignment horizontal="left" vertical="center"/>
      <protection/>
    </xf>
    <xf numFmtId="49" fontId="31" fillId="0" borderId="0" xfId="0" applyNumberFormat="1" applyFont="1" applyAlignment="1">
      <alignment/>
    </xf>
    <xf numFmtId="0" fontId="32" fillId="0" borderId="0" xfId="0" applyNumberFormat="1" applyFont="1" applyBorder="1" applyAlignment="1">
      <alignment horizontal="left"/>
    </xf>
    <xf numFmtId="0" fontId="9" fillId="0" borderId="0" xfId="0" applyNumberFormat="1" applyFont="1" applyAlignment="1">
      <alignment/>
    </xf>
    <xf numFmtId="0" fontId="8" fillId="0" borderId="0" xfId="0" applyNumberFormat="1" applyFont="1" applyBorder="1" applyAlignment="1">
      <alignment horizontal="left"/>
    </xf>
    <xf numFmtId="0" fontId="8" fillId="0" borderId="0" xfId="0" applyNumberFormat="1" applyFont="1" applyAlignment="1">
      <alignment/>
    </xf>
    <xf numFmtId="0" fontId="10" fillId="17" borderId="0" xfId="0" applyFont="1" applyFill="1" applyBorder="1" applyAlignment="1">
      <alignment vertical="center"/>
    </xf>
    <xf numFmtId="0" fontId="10" fillId="17" borderId="0" xfId="0" applyFont="1" applyFill="1" applyAlignment="1">
      <alignment vertical="center"/>
    </xf>
    <xf numFmtId="0" fontId="11" fillId="17" borderId="0" xfId="0" applyFont="1" applyFill="1" applyBorder="1" applyAlignment="1">
      <alignment vertical="center"/>
    </xf>
    <xf numFmtId="49" fontId="10" fillId="17" borderId="0" xfId="0" applyNumberFormat="1" applyFont="1" applyFill="1" applyBorder="1" applyAlignment="1">
      <alignment horizontal="right" vertical="center"/>
    </xf>
    <xf numFmtId="0" fontId="11" fillId="17" borderId="0" xfId="0" applyNumberFormat="1" applyFont="1" applyFill="1" applyAlignment="1">
      <alignment vertical="center"/>
    </xf>
    <xf numFmtId="0" fontId="10" fillId="17" borderId="0" xfId="0" applyNumberFormat="1" applyFont="1" applyFill="1" applyBorder="1" applyAlignment="1">
      <alignment vertical="center"/>
    </xf>
    <xf numFmtId="0" fontId="11" fillId="17" borderId="0" xfId="0" applyNumberFormat="1" applyFont="1" applyFill="1" applyBorder="1" applyAlignment="1">
      <alignment vertical="center"/>
    </xf>
    <xf numFmtId="0" fontId="10" fillId="17" borderId="0" xfId="0" applyNumberFormat="1" applyFont="1" applyFill="1" applyAlignment="1">
      <alignment vertical="center"/>
    </xf>
    <xf numFmtId="0" fontId="12" fillId="17" borderId="0" xfId="0" applyNumberFormat="1" applyFont="1" applyFill="1" applyBorder="1" applyAlignment="1">
      <alignment horizontal="right" vertical="center"/>
    </xf>
    <xf numFmtId="0" fontId="14" fillId="0" borderId="10" xfId="0" applyFont="1" applyBorder="1" applyAlignment="1">
      <alignment vertical="center"/>
    </xf>
    <xf numFmtId="0" fontId="8" fillId="0" borderId="10" xfId="0" applyFont="1" applyBorder="1" applyAlignment="1">
      <alignment vertical="center"/>
    </xf>
    <xf numFmtId="0" fontId="15" fillId="0" borderId="10" xfId="0" applyFont="1" applyBorder="1" applyAlignment="1">
      <alignment vertical="center"/>
    </xf>
    <xf numFmtId="0" fontId="16" fillId="0" borderId="10" xfId="0" applyNumberFormat="1" applyFont="1" applyBorder="1" applyAlignment="1">
      <alignment horizontal="right" vertical="center"/>
    </xf>
    <xf numFmtId="0" fontId="15" fillId="0" borderId="10" xfId="0" applyNumberFormat="1" applyFont="1" applyBorder="1" applyAlignment="1">
      <alignment vertical="center"/>
    </xf>
    <xf numFmtId="0" fontId="14" fillId="0" borderId="10" xfId="0" applyNumberFormat="1" applyFont="1" applyBorder="1" applyAlignment="1">
      <alignment vertical="center"/>
    </xf>
    <xf numFmtId="0" fontId="10" fillId="17" borderId="0" xfId="0" applyFont="1" applyFill="1" applyAlignment="1">
      <alignment horizontal="right" vertical="center"/>
    </xf>
    <xf numFmtId="0" fontId="10" fillId="17" borderId="0" xfId="0" applyFont="1" applyFill="1" applyAlignment="1">
      <alignment horizontal="center" vertical="center"/>
    </xf>
    <xf numFmtId="0" fontId="10" fillId="17" borderId="0" xfId="0" applyNumberFormat="1" applyFont="1" applyFill="1" applyAlignment="1">
      <alignment horizontal="center" vertical="center"/>
    </xf>
    <xf numFmtId="0" fontId="10" fillId="17" borderId="0" xfId="0" applyFont="1" applyFill="1" applyAlignment="1">
      <alignment horizontal="left" vertical="center"/>
    </xf>
    <xf numFmtId="0" fontId="11" fillId="17" borderId="0" xfId="0" applyFont="1" applyFill="1" applyAlignment="1">
      <alignment horizontal="center" vertical="center"/>
    </xf>
    <xf numFmtId="0" fontId="11" fillId="17" borderId="0" xfId="0" applyNumberFormat="1" applyFont="1" applyFill="1" applyAlignment="1">
      <alignment horizontal="center" vertical="center"/>
    </xf>
    <xf numFmtId="0" fontId="13" fillId="17"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8" fillId="0" borderId="0" xfId="0" applyFont="1" applyFill="1" applyAlignment="1">
      <alignment vertical="center"/>
    </xf>
    <xf numFmtId="0" fontId="17" fillId="0" borderId="0" xfId="0" applyFont="1" applyFill="1" applyAlignment="1">
      <alignment horizontal="center" vertical="center"/>
    </xf>
    <xf numFmtId="0" fontId="17" fillId="0" borderId="0" xfId="0" applyNumberFormat="1" applyFont="1" applyFill="1" applyAlignment="1">
      <alignment horizontal="center" vertical="center"/>
    </xf>
    <xf numFmtId="0" fontId="17" fillId="0" borderId="0" xfId="0" applyNumberFormat="1" applyFont="1" applyFill="1" applyAlignment="1">
      <alignment vertical="center"/>
    </xf>
    <xf numFmtId="0" fontId="18" fillId="17" borderId="0" xfId="0" applyNumberFormat="1" applyFont="1" applyFill="1" applyBorder="1" applyAlignment="1">
      <alignment horizontal="center" vertical="center"/>
    </xf>
    <xf numFmtId="0" fontId="22" fillId="0" borderId="11" xfId="0" applyNumberFormat="1" applyFont="1" applyFill="1" applyBorder="1" applyAlignment="1">
      <alignment horizontal="center" vertical="center"/>
    </xf>
    <xf numFmtId="0" fontId="18" fillId="0" borderId="0" xfId="0" applyNumberFormat="1" applyFont="1" applyFill="1" applyAlignment="1">
      <alignment vertical="center"/>
    </xf>
    <xf numFmtId="0" fontId="22" fillId="0" borderId="0" xfId="0" applyNumberFormat="1" applyFont="1" applyFill="1" applyAlignment="1">
      <alignment vertical="center"/>
    </xf>
    <xf numFmtId="0" fontId="8" fillId="0" borderId="0" xfId="0" applyNumberFormat="1" applyFont="1" applyAlignment="1">
      <alignment vertical="center"/>
    </xf>
    <xf numFmtId="0" fontId="18" fillId="0" borderId="0" xfId="0" applyNumberFormat="1" applyFont="1" applyFill="1" applyBorder="1" applyAlignment="1">
      <alignment horizontal="center" vertical="center"/>
    </xf>
    <xf numFmtId="0" fontId="26" fillId="0" borderId="2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22" fillId="0" borderId="0" xfId="0" applyNumberFormat="1" applyFont="1" applyFill="1" applyBorder="1" applyAlignment="1">
      <alignment vertical="center"/>
    </xf>
    <xf numFmtId="0" fontId="20"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22" fillId="0" borderId="13" xfId="0" applyNumberFormat="1" applyFont="1" applyFill="1" applyBorder="1" applyAlignment="1">
      <alignment horizontal="center" vertical="center"/>
    </xf>
    <xf numFmtId="0" fontId="21" fillId="0" borderId="21"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20" fillId="0" borderId="0" xfId="0" applyNumberFormat="1" applyFont="1" applyFill="1" applyAlignment="1">
      <alignment vertical="center"/>
    </xf>
    <xf numFmtId="0" fontId="8" fillId="0" borderId="0" xfId="0" applyNumberFormat="1" applyFont="1" applyFill="1" applyAlignment="1">
      <alignment vertical="center"/>
    </xf>
    <xf numFmtId="0" fontId="21" fillId="0" borderId="11" xfId="0" applyNumberFormat="1" applyFont="1" applyFill="1" applyBorder="1" applyAlignment="1">
      <alignment horizontal="left" vertical="center"/>
    </xf>
    <xf numFmtId="0" fontId="26" fillId="0" borderId="11" xfId="0" applyNumberFormat="1" applyFont="1" applyFill="1" applyBorder="1" applyAlignment="1">
      <alignment horizontal="right" vertical="center"/>
    </xf>
    <xf numFmtId="0" fontId="22" fillId="0" borderId="15" xfId="0" applyNumberFormat="1" applyFont="1" applyFill="1" applyBorder="1" applyAlignment="1">
      <alignment horizontal="center" vertical="center"/>
    </xf>
    <xf numFmtId="0" fontId="22" fillId="0" borderId="17" xfId="0" applyNumberFormat="1" applyFont="1" applyFill="1" applyBorder="1" applyAlignment="1">
      <alignment vertical="center"/>
    </xf>
    <xf numFmtId="0" fontId="18" fillId="0" borderId="0" xfId="0" applyNumberFormat="1" applyFont="1" applyFill="1" applyBorder="1" applyAlignment="1">
      <alignment horizontal="left" vertical="center"/>
    </xf>
    <xf numFmtId="0" fontId="33" fillId="0" borderId="0" xfId="0" applyNumberFormat="1" applyFont="1" applyFill="1" applyBorder="1" applyAlignment="1">
      <alignment vertical="center"/>
    </xf>
    <xf numFmtId="0" fontId="26" fillId="0" borderId="0" xfId="0" applyNumberFormat="1" applyFont="1" applyFill="1" applyBorder="1" applyAlignment="1">
      <alignment horizontal="right" vertical="center"/>
    </xf>
    <xf numFmtId="0" fontId="19"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xf>
    <xf numFmtId="0" fontId="22" fillId="0" borderId="0" xfId="0" applyNumberFormat="1" applyFont="1" applyFill="1" applyAlignment="1">
      <alignment horizontal="center" vertical="center"/>
    </xf>
    <xf numFmtId="0" fontId="22" fillId="0" borderId="17" xfId="0" applyNumberFormat="1" applyFont="1" applyFill="1" applyBorder="1" applyAlignment="1">
      <alignment horizontal="left" vertical="center"/>
    </xf>
    <xf numFmtId="0" fontId="26" fillId="0" borderId="15" xfId="0" applyNumberFormat="1" applyFont="1" applyFill="1" applyBorder="1" applyAlignment="1">
      <alignment horizontal="right" vertical="center"/>
    </xf>
    <xf numFmtId="0" fontId="26" fillId="0" borderId="17" xfId="0" applyNumberFormat="1" applyFont="1" applyFill="1" applyBorder="1" applyAlignment="1">
      <alignment horizontal="right" vertical="center"/>
    </xf>
    <xf numFmtId="0" fontId="22" fillId="0" borderId="19" xfId="0" applyNumberFormat="1" applyFont="1" applyFill="1" applyBorder="1" applyAlignment="1">
      <alignment vertical="center"/>
    </xf>
    <xf numFmtId="0" fontId="22" fillId="24" borderId="0" xfId="0" applyNumberFormat="1" applyFont="1" applyFill="1" applyBorder="1" applyAlignment="1">
      <alignment horizontal="right" vertical="center"/>
    </xf>
    <xf numFmtId="0" fontId="22" fillId="24" borderId="11" xfId="0" applyNumberFormat="1" applyFont="1" applyFill="1" applyBorder="1" applyAlignment="1">
      <alignment horizontal="right" vertical="center"/>
    </xf>
    <xf numFmtId="0" fontId="26" fillId="24" borderId="0" xfId="0" applyNumberFormat="1" applyFont="1" applyFill="1" applyBorder="1" applyAlignment="1">
      <alignment horizontal="right" vertical="center"/>
    </xf>
    <xf numFmtId="0" fontId="11" fillId="0" borderId="0" xfId="0" applyNumberFormat="1" applyFont="1" applyAlignment="1">
      <alignment/>
    </xf>
    <xf numFmtId="0" fontId="24"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0" xfId="0" applyNumberFormat="1" applyFont="1" applyBorder="1" applyAlignment="1">
      <alignment vertical="center"/>
    </xf>
    <xf numFmtId="0" fontId="18" fillId="0" borderId="22" xfId="0" applyNumberFormat="1" applyFont="1" applyFill="1" applyBorder="1" applyAlignment="1">
      <alignment horizontal="center" vertical="center"/>
    </xf>
    <xf numFmtId="0" fontId="19" fillId="0" borderId="22" xfId="0" applyNumberFormat="1" applyFont="1" applyFill="1" applyBorder="1" applyAlignment="1">
      <alignment horizontal="center" vertical="center"/>
    </xf>
    <xf numFmtId="0" fontId="23" fillId="0" borderId="22" xfId="0" applyNumberFormat="1" applyFont="1" applyFill="1" applyBorder="1" applyAlignment="1">
      <alignment vertical="center"/>
    </xf>
    <xf numFmtId="0" fontId="8" fillId="0" borderId="20" xfId="0" applyNumberFormat="1" applyFont="1" applyFill="1" applyBorder="1" applyAlignment="1">
      <alignment vertical="center"/>
    </xf>
    <xf numFmtId="0" fontId="8" fillId="0" borderId="0" xfId="0" applyNumberFormat="1" applyFont="1" applyFill="1" applyBorder="1" applyAlignment="1">
      <alignment horizontal="right" vertical="center"/>
    </xf>
    <xf numFmtId="0" fontId="8" fillId="0" borderId="19" xfId="0" applyNumberFormat="1" applyFont="1" applyFill="1" applyBorder="1" applyAlignment="1">
      <alignment vertical="center"/>
    </xf>
    <xf numFmtId="0" fontId="18" fillId="0" borderId="22" xfId="0" applyNumberFormat="1" applyFont="1" applyFill="1" applyBorder="1" applyAlignment="1">
      <alignment vertical="center"/>
    </xf>
    <xf numFmtId="0" fontId="19" fillId="4" borderId="22" xfId="0" applyNumberFormat="1" applyFont="1" applyFill="1" applyBorder="1" applyAlignment="1">
      <alignment horizontal="center" vertical="center"/>
    </xf>
    <xf numFmtId="0" fontId="20" fillId="0" borderId="22" xfId="0" applyNumberFormat="1" applyFont="1" applyFill="1" applyBorder="1" applyAlignment="1">
      <alignment vertical="center"/>
    </xf>
    <xf numFmtId="49" fontId="34" fillId="0" borderId="0" xfId="0" applyNumberFormat="1" applyFont="1" applyFill="1" applyAlignment="1">
      <alignment horizontal="right" vertical="center"/>
    </xf>
    <xf numFmtId="0" fontId="8" fillId="0" borderId="23" xfId="0" applyNumberFormat="1" applyFont="1" applyFill="1" applyBorder="1" applyAlignment="1">
      <alignment horizontal="center" vertical="center"/>
    </xf>
    <xf numFmtId="0" fontId="21" fillId="0" borderId="0" xfId="0" applyNumberFormat="1" applyFont="1" applyFill="1" applyBorder="1" applyAlignment="1">
      <alignment horizontal="left" vertical="center"/>
    </xf>
    <xf numFmtId="0" fontId="22" fillId="0" borderId="0" xfId="0" applyNumberFormat="1" applyFont="1" applyFill="1" applyBorder="1" applyAlignment="1">
      <alignment horizontal="right" vertical="center"/>
    </xf>
    <xf numFmtId="0" fontId="25" fillId="0" borderId="0" xfId="0" applyNumberFormat="1" applyFont="1" applyFill="1" applyBorder="1" applyAlignment="1">
      <alignment horizontal="right" vertical="center"/>
    </xf>
    <xf numFmtId="49" fontId="34" fillId="0" borderId="0" xfId="0" applyNumberFormat="1" applyFont="1" applyFill="1" applyBorder="1" applyAlignment="1">
      <alignment horizontal="right" vertical="center"/>
    </xf>
    <xf numFmtId="0" fontId="18" fillId="24" borderId="0" xfId="0" applyFont="1" applyFill="1" applyBorder="1" applyAlignment="1">
      <alignment horizontal="center" vertical="center"/>
    </xf>
    <xf numFmtId="49" fontId="18" fillId="24" borderId="0" xfId="0" applyNumberFormat="1" applyFont="1" applyFill="1" applyBorder="1" applyAlignment="1">
      <alignment horizontal="center" vertical="center"/>
    </xf>
    <xf numFmtId="1" fontId="18" fillId="24" borderId="0" xfId="0" applyNumberFormat="1" applyFont="1" applyFill="1" applyBorder="1" applyAlignment="1">
      <alignment horizontal="center" vertical="center"/>
    </xf>
    <xf numFmtId="49" fontId="20" fillId="0" borderId="0" xfId="0" applyNumberFormat="1" applyFont="1" applyBorder="1" applyAlignment="1">
      <alignment vertical="center"/>
    </xf>
    <xf numFmtId="49" fontId="18" fillId="0" borderId="0" xfId="0" applyNumberFormat="1" applyFont="1" applyBorder="1" applyAlignment="1">
      <alignment vertical="center"/>
    </xf>
    <xf numFmtId="49" fontId="8" fillId="0" borderId="0" xfId="0" applyNumberFormat="1" applyFont="1" applyBorder="1" applyAlignment="1">
      <alignment vertical="center"/>
    </xf>
    <xf numFmtId="49" fontId="22" fillId="0" borderId="0" xfId="0" applyNumberFormat="1" applyFont="1" applyBorder="1" applyAlignment="1">
      <alignment horizontal="center" vertical="center"/>
    </xf>
    <xf numFmtId="49" fontId="18" fillId="24" borderId="0"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0" xfId="0" applyNumberFormat="1" applyFont="1" applyFill="1" applyAlignment="1">
      <alignment vertical="center"/>
    </xf>
    <xf numFmtId="49" fontId="18" fillId="24" borderId="0" xfId="0" applyNumberFormat="1" applyFont="1" applyFill="1" applyAlignment="1">
      <alignment horizontal="center" vertical="center"/>
    </xf>
    <xf numFmtId="1" fontId="18" fillId="24" borderId="0" xfId="0" applyNumberFormat="1" applyFont="1" applyFill="1" applyAlignment="1">
      <alignment horizontal="center" vertical="center"/>
    </xf>
    <xf numFmtId="49" fontId="18" fillId="0" borderId="0" xfId="0" applyNumberFormat="1" applyFont="1" applyAlignment="1">
      <alignment vertical="center"/>
    </xf>
    <xf numFmtId="49" fontId="22" fillId="0" borderId="0" xfId="0" applyNumberFormat="1" applyFont="1" applyAlignment="1">
      <alignment horizontal="center" vertical="center"/>
    </xf>
    <xf numFmtId="49" fontId="29" fillId="0" borderId="0" xfId="0" applyNumberFormat="1" applyFont="1" applyFill="1" applyBorder="1" applyAlignment="1">
      <alignment vertical="center"/>
    </xf>
    <xf numFmtId="49" fontId="18" fillId="0" borderId="0" xfId="0" applyNumberFormat="1" applyFont="1" applyFill="1" applyAlignment="1">
      <alignment vertical="center"/>
    </xf>
    <xf numFmtId="49" fontId="29" fillId="0" borderId="0" xfId="0" applyNumberFormat="1" applyFont="1" applyFill="1" applyAlignment="1">
      <alignment vertical="center"/>
    </xf>
    <xf numFmtId="49" fontId="31" fillId="0" borderId="0" xfId="0" applyNumberFormat="1" applyFont="1" applyAlignment="1" applyProtection="1">
      <alignment horizontal="left" vertical="center"/>
      <protection/>
    </xf>
    <xf numFmtId="49" fontId="8" fillId="0" borderId="0" xfId="0" applyNumberFormat="1" applyFont="1" applyAlignment="1">
      <alignment/>
    </xf>
    <xf numFmtId="49" fontId="9" fillId="0" borderId="0" xfId="0" applyNumberFormat="1" applyFont="1" applyAlignment="1">
      <alignment/>
    </xf>
    <xf numFmtId="49" fontId="32" fillId="0" borderId="0" xfId="0" applyNumberFormat="1" applyFont="1" applyBorder="1" applyAlignment="1">
      <alignment horizontal="left"/>
    </xf>
    <xf numFmtId="49" fontId="21" fillId="0" borderId="19" xfId="0" applyNumberFormat="1" applyFont="1" applyFill="1" applyBorder="1" applyAlignment="1">
      <alignment vertical="center"/>
    </xf>
    <xf numFmtId="49" fontId="18" fillId="0" borderId="0" xfId="0" applyNumberFormat="1" applyFont="1" applyFill="1" applyBorder="1" applyAlignment="1">
      <alignment horizontal="center" vertical="center"/>
    </xf>
    <xf numFmtId="49" fontId="21" fillId="0" borderId="11" xfId="0" applyNumberFormat="1" applyFont="1" applyFill="1" applyBorder="1" applyAlignment="1">
      <alignment horizontal="left" vertical="center"/>
    </xf>
    <xf numFmtId="0" fontId="25" fillId="25" borderId="20" xfId="0" applyNumberFormat="1" applyFont="1" applyFill="1" applyBorder="1" applyAlignment="1">
      <alignment horizontal="right" vertical="center"/>
    </xf>
    <xf numFmtId="49" fontId="10" fillId="0" borderId="0" xfId="0" applyNumberFormat="1" applyFont="1" applyFill="1" applyAlignment="1">
      <alignment horizontal="center" vertical="center"/>
    </xf>
    <xf numFmtId="0" fontId="18" fillId="24" borderId="0" xfId="0" applyNumberFormat="1" applyFont="1" applyFill="1" applyBorder="1" applyAlignment="1">
      <alignment horizontal="right" vertical="center"/>
    </xf>
    <xf numFmtId="0" fontId="36" fillId="24" borderId="0" xfId="0" applyNumberFormat="1" applyFont="1" applyFill="1" applyBorder="1" applyAlignment="1">
      <alignment horizontal="right" vertical="center"/>
    </xf>
    <xf numFmtId="1" fontId="18" fillId="0" borderId="0" xfId="0" applyNumberFormat="1" applyFont="1" applyFill="1" applyBorder="1" applyAlignment="1">
      <alignment horizontal="center" vertical="center"/>
    </xf>
    <xf numFmtId="49" fontId="23" fillId="0" borderId="0" xfId="0" applyNumberFormat="1" applyFont="1" applyFill="1" applyBorder="1" applyAlignment="1">
      <alignment vertical="center"/>
    </xf>
    <xf numFmtId="49" fontId="24" fillId="0" borderId="0" xfId="0" applyNumberFormat="1" applyFont="1" applyFill="1" applyBorder="1" applyAlignment="1">
      <alignment vertical="center"/>
    </xf>
    <xf numFmtId="0" fontId="8" fillId="0" borderId="0" xfId="0" applyFont="1" applyBorder="1" applyAlignment="1">
      <alignment/>
    </xf>
    <xf numFmtId="0" fontId="20" fillId="0" borderId="0" xfId="0" applyFont="1" applyBorder="1" applyAlignment="1">
      <alignment/>
    </xf>
    <xf numFmtId="0" fontId="11" fillId="0" borderId="0" xfId="0" applyFont="1" applyBorder="1" applyAlignment="1">
      <alignment/>
    </xf>
    <xf numFmtId="0" fontId="8" fillId="0" borderId="11" xfId="0" applyFont="1" applyBorder="1" applyAlignment="1">
      <alignment/>
    </xf>
    <xf numFmtId="0" fontId="11" fillId="0" borderId="11" xfId="0" applyFont="1" applyBorder="1" applyAlignment="1">
      <alignment/>
    </xf>
    <xf numFmtId="0" fontId="18" fillId="0" borderId="19" xfId="0" applyNumberFormat="1" applyFont="1" applyFill="1" applyBorder="1" applyAlignment="1">
      <alignment horizontal="center" vertical="center"/>
    </xf>
    <xf numFmtId="0" fontId="23" fillId="0" borderId="19" xfId="0" applyNumberFormat="1" applyFont="1" applyFill="1" applyBorder="1" applyAlignment="1">
      <alignment vertical="center"/>
    </xf>
    <xf numFmtId="49" fontId="22" fillId="24" borderId="0" xfId="0" applyNumberFormat="1" applyFont="1" applyFill="1" applyBorder="1" applyAlignment="1">
      <alignment vertical="center"/>
    </xf>
    <xf numFmtId="49" fontId="18" fillId="0" borderId="0" xfId="0" applyNumberFormat="1" applyFont="1" applyFill="1" applyBorder="1" applyAlignment="1">
      <alignment vertical="center"/>
    </xf>
    <xf numFmtId="0" fontId="10" fillId="0" borderId="0" xfId="0" applyNumberFormat="1" applyFont="1" applyFill="1" applyBorder="1" applyAlignment="1">
      <alignment horizontal="right" vertical="center"/>
    </xf>
    <xf numFmtId="0" fontId="8" fillId="24" borderId="0" xfId="0" applyNumberFormat="1" applyFont="1" applyFill="1" applyBorder="1" applyAlignment="1">
      <alignment horizontal="right" vertical="center"/>
    </xf>
    <xf numFmtId="0" fontId="20" fillId="0" borderId="0" xfId="0" applyNumberFormat="1" applyFont="1" applyAlignment="1">
      <alignment/>
    </xf>
    <xf numFmtId="0" fontId="8" fillId="0" borderId="19" xfId="0" applyFont="1" applyBorder="1" applyAlignment="1">
      <alignment horizontal="center" vertical="center"/>
    </xf>
    <xf numFmtId="0" fontId="8" fillId="0" borderId="0" xfId="0" applyFont="1" applyAlignment="1">
      <alignment horizontal="center" vertical="center"/>
    </xf>
    <xf numFmtId="0" fontId="8" fillId="0" borderId="21" xfId="0" applyNumberFormat="1" applyFont="1" applyFill="1" applyBorder="1" applyAlignment="1">
      <alignment vertical="center"/>
    </xf>
    <xf numFmtId="0" fontId="8" fillId="0" borderId="23" xfId="0" applyNumberFormat="1" applyFont="1" applyFill="1" applyBorder="1" applyAlignment="1">
      <alignment vertical="center"/>
    </xf>
    <xf numFmtId="0" fontId="8" fillId="24" borderId="11" xfId="0" applyNumberFormat="1" applyFont="1" applyFill="1" applyBorder="1" applyAlignment="1">
      <alignment horizontal="right" vertical="center"/>
    </xf>
    <xf numFmtId="0" fontId="20" fillId="0" borderId="23" xfId="0" applyNumberFormat="1" applyFont="1" applyFill="1" applyBorder="1" applyAlignment="1">
      <alignment horizontal="center" vertical="center"/>
    </xf>
    <xf numFmtId="0" fontId="8" fillId="0" borderId="13" xfId="0" applyNumberFormat="1" applyFont="1" applyFill="1" applyBorder="1" applyAlignment="1">
      <alignment vertical="center"/>
    </xf>
    <xf numFmtId="49" fontId="21" fillId="0" borderId="0" xfId="0" applyNumberFormat="1" applyFont="1" applyFill="1" applyAlignment="1">
      <alignment horizontal="right" vertical="center"/>
    </xf>
    <xf numFmtId="0" fontId="21" fillId="0" borderId="16" xfId="0" applyNumberFormat="1" applyFont="1" applyFill="1" applyBorder="1" applyAlignment="1">
      <alignment horizontal="right" vertical="center"/>
    </xf>
    <xf numFmtId="0" fontId="18" fillId="0" borderId="19" xfId="0" applyNumberFormat="1" applyFont="1" applyFill="1" applyBorder="1" applyAlignment="1">
      <alignment vertical="center"/>
    </xf>
    <xf numFmtId="0" fontId="8" fillId="0" borderId="20" xfId="0" applyNumberFormat="1" applyFont="1" applyFill="1" applyBorder="1" applyAlignment="1">
      <alignment horizontal="right" vertical="center"/>
    </xf>
    <xf numFmtId="0" fontId="18" fillId="0" borderId="16" xfId="0" applyNumberFormat="1" applyFont="1" applyFill="1" applyBorder="1" applyAlignment="1">
      <alignment vertical="center"/>
    </xf>
    <xf numFmtId="0" fontId="23" fillId="0" borderId="21" xfId="0" applyNumberFormat="1" applyFont="1" applyFill="1" applyBorder="1" applyAlignment="1">
      <alignment vertical="center"/>
    </xf>
    <xf numFmtId="0" fontId="23" fillId="0" borderId="0" xfId="0" applyNumberFormat="1" applyFont="1" applyFill="1" applyBorder="1" applyAlignment="1">
      <alignment vertical="center"/>
    </xf>
    <xf numFmtId="0" fontId="23" fillId="0" borderId="17" xfId="0" applyNumberFormat="1" applyFont="1" applyFill="1" applyBorder="1" applyAlignment="1">
      <alignment vertical="center"/>
    </xf>
    <xf numFmtId="0" fontId="18" fillId="0" borderId="0" xfId="0" applyNumberFormat="1" applyFont="1" applyFill="1" applyBorder="1" applyAlignment="1">
      <alignment horizontal="right" vertical="center"/>
    </xf>
    <xf numFmtId="0" fontId="8" fillId="0" borderId="17" xfId="0" applyNumberFormat="1" applyFont="1" applyFill="1" applyBorder="1" applyAlignment="1">
      <alignment vertical="center"/>
    </xf>
    <xf numFmtId="0" fontId="21" fillId="0" borderId="21" xfId="0" applyNumberFormat="1" applyFont="1" applyFill="1" applyBorder="1" applyAlignment="1">
      <alignment vertical="center"/>
    </xf>
    <xf numFmtId="0" fontId="8" fillId="0" borderId="17"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0" fontId="21" fillId="0" borderId="16" xfId="0" applyNumberFormat="1" applyFont="1" applyFill="1" applyBorder="1" applyAlignment="1">
      <alignment horizontal="center" vertical="center"/>
    </xf>
    <xf numFmtId="0" fontId="21" fillId="0" borderId="13" xfId="0" applyNumberFormat="1" applyFont="1" applyFill="1" applyBorder="1" applyAlignment="1">
      <alignment horizontal="center" vertical="center"/>
    </xf>
    <xf numFmtId="0" fontId="21" fillId="0" borderId="19" xfId="0" applyNumberFormat="1" applyFont="1" applyFill="1" applyBorder="1" applyAlignment="1">
      <alignment horizontal="center" vertical="center"/>
    </xf>
    <xf numFmtId="0" fontId="23" fillId="0" borderId="21"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23" xfId="0" applyNumberFormat="1" applyFont="1" applyFill="1" applyBorder="1" applyAlignment="1">
      <alignment horizontal="center" vertical="center"/>
    </xf>
    <xf numFmtId="0" fontId="23" fillId="0" borderId="15"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24" borderId="0" xfId="0" applyNumberFormat="1" applyFont="1" applyFill="1" applyBorder="1" applyAlignment="1">
      <alignment horizontal="center" vertical="center"/>
    </xf>
    <xf numFmtId="0" fontId="8" fillId="24" borderId="17"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20" fillId="24" borderId="0" xfId="0" applyNumberFormat="1" applyFont="1" applyFill="1" applyBorder="1" applyAlignment="1">
      <alignment horizontal="right" vertical="center"/>
    </xf>
    <xf numFmtId="0" fontId="20" fillId="0" borderId="23" xfId="0" applyNumberFormat="1" applyFont="1" applyFill="1" applyBorder="1" applyAlignment="1">
      <alignment horizontal="center" vertical="center"/>
    </xf>
    <xf numFmtId="0" fontId="20" fillId="0" borderId="15" xfId="0" applyNumberFormat="1" applyFont="1" applyFill="1" applyBorder="1" applyAlignment="1">
      <alignment horizontal="center" vertical="center"/>
    </xf>
    <xf numFmtId="0" fontId="23" fillId="0" borderId="0" xfId="0" applyNumberFormat="1" applyFont="1" applyFill="1" applyAlignment="1">
      <alignment horizontal="center" vertical="center"/>
    </xf>
    <xf numFmtId="0" fontId="20" fillId="0" borderId="11"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0" xfId="0" applyFont="1" applyAlignment="1">
      <alignment horizontal="left" vertical="center"/>
    </xf>
    <xf numFmtId="0" fontId="35" fillId="24" borderId="0" xfId="0" applyNumberFormat="1" applyFont="1" applyFill="1" applyBorder="1" applyAlignment="1">
      <alignment horizontal="right" vertical="center"/>
    </xf>
    <xf numFmtId="49" fontId="20" fillId="0" borderId="23"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xf>
    <xf numFmtId="49" fontId="23" fillId="0" borderId="0" xfId="0" applyNumberFormat="1" applyFont="1" applyFill="1" applyAlignment="1">
      <alignment horizontal="right" vertical="center"/>
    </xf>
    <xf numFmtId="49" fontId="20" fillId="0" borderId="19"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0" fontId="20" fillId="0" borderId="0" xfId="0" applyNumberFormat="1" applyFont="1" applyFill="1" applyBorder="1" applyAlignment="1">
      <alignment horizontal="left" vertical="center"/>
    </xf>
    <xf numFmtId="49" fontId="21" fillId="0" borderId="16" xfId="0" applyNumberFormat="1" applyFont="1" applyFill="1" applyBorder="1" applyAlignment="1">
      <alignment horizontal="center" vertical="center"/>
    </xf>
    <xf numFmtId="49" fontId="21" fillId="0" borderId="19" xfId="0" applyNumberFormat="1" applyFont="1" applyFill="1" applyBorder="1" applyAlignment="1">
      <alignment horizontal="center" vertical="center"/>
    </xf>
    <xf numFmtId="0" fontId="20" fillId="24" borderId="21" xfId="0" applyNumberFormat="1" applyFont="1" applyFill="1" applyBorder="1" applyAlignment="1">
      <alignment horizontal="center" vertical="center"/>
    </xf>
    <xf numFmtId="0" fontId="20" fillId="24" borderId="17"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23" fillId="24" borderId="21" xfId="0" applyNumberFormat="1" applyFont="1" applyFill="1" applyBorder="1" applyAlignment="1">
      <alignment horizontal="center" vertical="center"/>
    </xf>
    <xf numFmtId="0" fontId="23" fillId="24" borderId="17" xfId="0" applyNumberFormat="1" applyFont="1" applyFill="1" applyBorder="1" applyAlignment="1">
      <alignment horizontal="center" vertical="center"/>
    </xf>
    <xf numFmtId="0" fontId="23" fillId="24" borderId="23" xfId="0" applyNumberFormat="1" applyFont="1" applyFill="1" applyBorder="1" applyAlignment="1">
      <alignment horizontal="center" vertical="center"/>
    </xf>
    <xf numFmtId="0" fontId="23" fillId="24"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0" fontId="20" fillId="24" borderId="21" xfId="0" applyNumberFormat="1" applyFont="1" applyFill="1" applyBorder="1" applyAlignment="1">
      <alignment horizontal="center" vertical="center"/>
    </xf>
    <xf numFmtId="0" fontId="20" fillId="24" borderId="0" xfId="0" applyNumberFormat="1" applyFont="1" applyFill="1" applyBorder="1" applyAlignment="1">
      <alignment horizontal="center" vertical="center"/>
    </xf>
    <xf numFmtId="0" fontId="18" fillId="0" borderId="21" xfId="0" applyNumberFormat="1" applyFont="1" applyFill="1" applyBorder="1" applyAlignment="1">
      <alignment horizontal="center" vertical="center"/>
    </xf>
    <xf numFmtId="0" fontId="20" fillId="0" borderId="0" xfId="0" applyNumberFormat="1" applyFont="1" applyAlignment="1">
      <alignment horizontal="center" vertical="center"/>
    </xf>
    <xf numFmtId="0" fontId="55" fillId="24" borderId="21" xfId="0" applyNumberFormat="1" applyFont="1" applyFill="1" applyBorder="1" applyAlignment="1">
      <alignment horizontal="center" vertical="center"/>
    </xf>
    <xf numFmtId="0" fontId="55" fillId="24"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20" fillId="0" borderId="21" xfId="0" applyNumberFormat="1" applyFont="1" applyFill="1" applyBorder="1" applyAlignment="1">
      <alignment horizontal="left" vertical="center"/>
    </xf>
    <xf numFmtId="0" fontId="20" fillId="0" borderId="0" xfId="0" applyFont="1" applyAlignment="1">
      <alignment horizontal="right"/>
    </xf>
    <xf numFmtId="0" fontId="8" fillId="0" borderId="19" xfId="0" applyFont="1" applyBorder="1" applyAlignment="1">
      <alignment horizontal="center" vertical="center"/>
    </xf>
    <xf numFmtId="0" fontId="8" fillId="0" borderId="0" xfId="0" applyFont="1" applyAlignment="1">
      <alignment horizontal="right" vertical="center"/>
    </xf>
    <xf numFmtId="0" fontId="20"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center"/>
    </xf>
    <xf numFmtId="0" fontId="20" fillId="0" borderId="0" xfId="0" applyNumberFormat="1" applyFont="1" applyAlignment="1">
      <alignment horizontal="lef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1047">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color indexed="9"/>
      </font>
    </dxf>
    <dxf>
      <font>
        <b/>
        <i val="0"/>
      </font>
    </dxf>
    <dxf>
      <font>
        <b/>
        <i val="0"/>
      </font>
    </dxf>
    <dxf>
      <font>
        <b/>
        <i val="0"/>
      </font>
    </dxf>
    <dxf>
      <font>
        <b/>
        <i val="0"/>
      </font>
    </dxf>
    <dxf>
      <font>
        <color indexed="11"/>
      </font>
    </dxf>
    <dxf>
      <font>
        <b/>
        <i val="0"/>
        <color indexed="11"/>
      </font>
    </dxf>
    <dxf>
      <font>
        <b val="0"/>
        <i/>
        <color indexed="10"/>
      </font>
    </dxf>
    <dxf>
      <font>
        <b val="0"/>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color indexed="8"/>
      </font>
      <fill>
        <patternFill patternType="solid">
          <bgColor indexed="42"/>
        </patternFill>
      </fill>
    </dxf>
    <dxf>
      <font>
        <b/>
        <i val="0"/>
      </font>
    </dxf>
    <dxf>
      <font>
        <b/>
        <i val="0"/>
      </font>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b/>
        <i val="0"/>
      </font>
    </dxf>
    <dxf>
      <font>
        <b val="0"/>
        <i val="0"/>
      </font>
    </dxf>
    <dxf>
      <font>
        <b val="0"/>
        <i val="0"/>
      </font>
    </dxf>
    <dxf>
      <font>
        <b val="0"/>
        <i val="0"/>
      </font>
    </dxf>
    <dxf>
      <font>
        <b val="0"/>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b/>
        <i val="0"/>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9"/>
      </font>
    </dxf>
    <dxf>
      <font>
        <color indexed="9"/>
      </font>
    </dxf>
    <dxf>
      <font>
        <color indexed="9"/>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color indexed="9"/>
      </font>
    </dxf>
    <dxf>
      <font>
        <color indexed="9"/>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9"/>
      </font>
    </dxf>
    <dxf>
      <font>
        <color indexed="9"/>
      </font>
    </dxf>
    <dxf>
      <font>
        <color indexed="9"/>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114</xdr:row>
      <xdr:rowOff>95250</xdr:rowOff>
    </xdr:from>
    <xdr:to>
      <xdr:col>6</xdr:col>
      <xdr:colOff>228600</xdr:colOff>
      <xdr:row>119</xdr:row>
      <xdr:rowOff>19050</xdr:rowOff>
    </xdr:to>
    <xdr:sp>
      <xdr:nvSpPr>
        <xdr:cNvPr id="1" name="直線接點 2"/>
        <xdr:cNvSpPr>
          <a:spLocks/>
        </xdr:cNvSpPr>
      </xdr:nvSpPr>
      <xdr:spPr>
        <a:xfrm rot="10800000" flipV="1">
          <a:off x="1304925" y="15116175"/>
          <a:ext cx="866775" cy="704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6</xdr:col>
      <xdr:colOff>228600</xdr:colOff>
      <xdr:row>114</xdr:row>
      <xdr:rowOff>85725</xdr:rowOff>
    </xdr:from>
    <xdr:to>
      <xdr:col>9</xdr:col>
      <xdr:colOff>9525</xdr:colOff>
      <xdr:row>119</xdr:row>
      <xdr:rowOff>9525</xdr:rowOff>
    </xdr:to>
    <xdr:sp>
      <xdr:nvSpPr>
        <xdr:cNvPr id="2" name="直線接點 4"/>
        <xdr:cNvSpPr>
          <a:spLocks/>
        </xdr:cNvSpPr>
      </xdr:nvSpPr>
      <xdr:spPr>
        <a:xfrm>
          <a:off x="2171700" y="15106650"/>
          <a:ext cx="857250" cy="704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26700;&#38754;\35&#27506;&#32068;&#31844;&#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istrator\&#26700;&#38754;\40&#27506;&#32068;&#3184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Administrator\&#26700;&#38754;\45&#27506;&#32068;&#31844;&#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dministrator\&#26700;&#38754;\50&#27506;&#32068;&#31844;&#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Administrator\&#26700;&#38754;\55&#27506;&#32068;&#31844;&#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Administrator\&#26700;&#38754;\60&#27506;&#32068;&#31844;&#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Administrator\&#26700;&#38754;\65&#27506;&#32068;&#31844;&#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Administrator\&#26700;&#38754;\70&#27506;&#32068;&#31844;&#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Administrator\&#26700;&#38754;\75&#27506;&#32068;&#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35歲名單"/>
      <sheetName val="男雙35歲名單"/>
      <sheetName val="女雙 35歲名單"/>
      <sheetName val="男單35歲32籤"/>
      <sheetName val="男雙35歲16籤"/>
      <sheetName val="女雙35歲16籤"/>
    </sheetNames>
    <sheetDataSet>
      <sheetData sheetId="0">
        <row r="10">
          <cell r="A10" t="str">
            <v>2012/11/10-11/12</v>
          </cell>
          <cell r="C10" t="str">
            <v>台中市</v>
          </cell>
          <cell r="E10" t="str">
            <v>王正松</v>
          </cell>
        </row>
      </sheetData>
      <sheetData sheetId="1">
        <row r="7">
          <cell r="A7">
            <v>1</v>
          </cell>
          <cell r="B7" t="str">
            <v>劉富聰</v>
          </cell>
          <cell r="D7" t="str">
            <v>高雄市</v>
          </cell>
          <cell r="E7" t="str">
            <v>65.12.19</v>
          </cell>
          <cell r="P7">
            <v>1</v>
          </cell>
        </row>
        <row r="8">
          <cell r="A8">
            <v>2</v>
          </cell>
          <cell r="B8" t="str">
            <v>邱永鎮</v>
          </cell>
          <cell r="D8" t="str">
            <v>台中市</v>
          </cell>
          <cell r="E8" t="str">
            <v>62.04.20</v>
          </cell>
          <cell r="P8">
            <v>2</v>
          </cell>
        </row>
        <row r="9">
          <cell r="A9">
            <v>3</v>
          </cell>
          <cell r="B9" t="str">
            <v>徐德富</v>
          </cell>
          <cell r="D9" t="str">
            <v>新竹縣</v>
          </cell>
          <cell r="E9" t="str">
            <v>62.01.12</v>
          </cell>
          <cell r="P9">
            <v>6</v>
          </cell>
        </row>
        <row r="10">
          <cell r="A10">
            <v>4</v>
          </cell>
          <cell r="B10" t="str">
            <v>陳銘曲</v>
          </cell>
          <cell r="D10" t="str">
            <v>雲林縣</v>
          </cell>
          <cell r="E10" t="str">
            <v>62.04.30</v>
          </cell>
          <cell r="P10">
            <v>6</v>
          </cell>
        </row>
        <row r="11">
          <cell r="A11">
            <v>5</v>
          </cell>
          <cell r="B11" t="str">
            <v>張碧峰</v>
          </cell>
          <cell r="D11" t="str">
            <v>台中市</v>
          </cell>
          <cell r="E11" t="str">
            <v>63.09.05</v>
          </cell>
          <cell r="P11">
            <v>11</v>
          </cell>
        </row>
        <row r="12">
          <cell r="A12">
            <v>6</v>
          </cell>
          <cell r="B12" t="str">
            <v>張哲千</v>
          </cell>
          <cell r="D12" t="str">
            <v>桃園縣</v>
          </cell>
          <cell r="E12" t="str">
            <v>64.02.18</v>
          </cell>
          <cell r="P12">
            <v>11</v>
          </cell>
        </row>
        <row r="13">
          <cell r="A13">
            <v>7</v>
          </cell>
          <cell r="B13" t="str">
            <v>洪明輝</v>
          </cell>
          <cell r="D13" t="str">
            <v>台中市</v>
          </cell>
          <cell r="E13" t="str">
            <v>65.05.24</v>
          </cell>
        </row>
        <row r="14">
          <cell r="A14">
            <v>8</v>
          </cell>
          <cell r="B14" t="str">
            <v>陳尚宏</v>
          </cell>
          <cell r="D14" t="str">
            <v>台北市</v>
          </cell>
          <cell r="E14" t="str">
            <v>64.06.09</v>
          </cell>
        </row>
        <row r="15">
          <cell r="A15">
            <v>9</v>
          </cell>
          <cell r="B15" t="str">
            <v>曾尚志</v>
          </cell>
          <cell r="D15" t="str">
            <v>台中市</v>
          </cell>
          <cell r="E15" t="str">
            <v>65.06.19</v>
          </cell>
        </row>
        <row r="16">
          <cell r="A16">
            <v>10</v>
          </cell>
          <cell r="B16" t="str">
            <v>劉永慶</v>
          </cell>
          <cell r="D16" t="str">
            <v>台中市</v>
          </cell>
          <cell r="E16" t="str">
            <v>62.01.05</v>
          </cell>
        </row>
        <row r="17">
          <cell r="A17">
            <v>11</v>
          </cell>
          <cell r="B17" t="str">
            <v>游禮禎</v>
          </cell>
          <cell r="D17" t="str">
            <v>台中市</v>
          </cell>
          <cell r="E17" t="str">
            <v>65.04.22</v>
          </cell>
        </row>
        <row r="18">
          <cell r="A18">
            <v>12</v>
          </cell>
          <cell r="B18" t="str">
            <v>廖遠志</v>
          </cell>
          <cell r="D18" t="str">
            <v>台中市</v>
          </cell>
          <cell r="E18" t="str">
            <v>63.05.15</v>
          </cell>
        </row>
        <row r="19">
          <cell r="A19">
            <v>13</v>
          </cell>
          <cell r="B19" t="str">
            <v>邱順南</v>
          </cell>
          <cell r="D19" t="str">
            <v>台中市</v>
          </cell>
          <cell r="E19" t="str">
            <v>63.11.13</v>
          </cell>
        </row>
        <row r="20">
          <cell r="A20">
            <v>14</v>
          </cell>
          <cell r="B20" t="str">
            <v>李沛承</v>
          </cell>
          <cell r="D20" t="str">
            <v>新竹市</v>
          </cell>
          <cell r="E20" t="str">
            <v>65.08.25</v>
          </cell>
        </row>
        <row r="21">
          <cell r="A21">
            <v>15</v>
          </cell>
          <cell r="B21" t="str">
            <v>簡宥豪</v>
          </cell>
          <cell r="D21" t="str">
            <v>南投市</v>
          </cell>
          <cell r="E21" t="str">
            <v>64.09.03</v>
          </cell>
        </row>
        <row r="22">
          <cell r="A22">
            <v>16</v>
          </cell>
          <cell r="B22" t="str">
            <v>陳耿弦</v>
          </cell>
          <cell r="D22" t="str">
            <v>南投市</v>
          </cell>
          <cell r="E22" t="str">
            <v>64.05.26</v>
          </cell>
        </row>
        <row r="23">
          <cell r="A23">
            <v>17</v>
          </cell>
          <cell r="B23" t="str">
            <v>陳明聖</v>
          </cell>
          <cell r="D23" t="str">
            <v>嘉義市</v>
          </cell>
          <cell r="E23" t="str">
            <v>65.03.10</v>
          </cell>
        </row>
        <row r="24">
          <cell r="A24">
            <v>18</v>
          </cell>
          <cell r="B24" t="str">
            <v>謝和龍</v>
          </cell>
          <cell r="D24" t="str">
            <v>台南市</v>
          </cell>
          <cell r="E24" t="str">
            <v>63.11.09</v>
          </cell>
        </row>
        <row r="25">
          <cell r="A25">
            <v>19</v>
          </cell>
          <cell r="B25" t="str">
            <v>蔡川富</v>
          </cell>
          <cell r="D25" t="str">
            <v>高雄市</v>
          </cell>
          <cell r="E25" t="str">
            <v>64.08.25</v>
          </cell>
        </row>
        <row r="26">
          <cell r="A26">
            <v>20</v>
          </cell>
          <cell r="B26" t="str">
            <v>林敬智</v>
          </cell>
          <cell r="D26" t="str">
            <v>嘉義市</v>
          </cell>
          <cell r="E26" t="str">
            <v>65.08.30</v>
          </cell>
        </row>
        <row r="27">
          <cell r="A27">
            <v>21</v>
          </cell>
          <cell r="B27" t="str">
            <v>陳宏原</v>
          </cell>
          <cell r="D27" t="str">
            <v>嘉義市</v>
          </cell>
          <cell r="E27" t="str">
            <v>59.10.17</v>
          </cell>
        </row>
        <row r="28">
          <cell r="A28">
            <v>22</v>
          </cell>
          <cell r="B28" t="str">
            <v>潘明鴻</v>
          </cell>
          <cell r="D28" t="str">
            <v>台中市</v>
          </cell>
          <cell r="E28" t="str">
            <v>59.07.21</v>
          </cell>
        </row>
        <row r="29">
          <cell r="A29">
            <v>23</v>
          </cell>
          <cell r="B29" t="str">
            <v>陳志豪</v>
          </cell>
          <cell r="D29" t="str">
            <v>彰化縣</v>
          </cell>
          <cell r="E29" t="str">
            <v>63.03.26</v>
          </cell>
        </row>
        <row r="30">
          <cell r="A30">
            <v>24</v>
          </cell>
          <cell r="B30" t="str">
            <v>黃相瑋</v>
          </cell>
          <cell r="D30" t="str">
            <v>桃園縣</v>
          </cell>
          <cell r="E30" t="str">
            <v>64.06.05</v>
          </cell>
        </row>
        <row r="31">
          <cell r="A31">
            <v>25</v>
          </cell>
          <cell r="B31" t="str">
            <v>張勝傑</v>
          </cell>
          <cell r="D31" t="str">
            <v>台東市</v>
          </cell>
          <cell r="E31" t="str">
            <v>65.11.01</v>
          </cell>
        </row>
        <row r="32">
          <cell r="A32">
            <v>26</v>
          </cell>
        </row>
        <row r="33">
          <cell r="A33">
            <v>27</v>
          </cell>
        </row>
        <row r="34">
          <cell r="A34">
            <v>28</v>
          </cell>
        </row>
        <row r="35">
          <cell r="A35">
            <v>29</v>
          </cell>
        </row>
        <row r="36">
          <cell r="A36">
            <v>30</v>
          </cell>
        </row>
        <row r="37">
          <cell r="A37">
            <v>31</v>
          </cell>
        </row>
        <row r="38">
          <cell r="A38">
            <v>32</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劉富聰</v>
          </cell>
          <cell r="D8" t="str">
            <v>高雄市</v>
          </cell>
          <cell r="E8">
            <v>2</v>
          </cell>
          <cell r="F8" t="str">
            <v>65.12.19</v>
          </cell>
          <cell r="G8" t="str">
            <v>洪文平</v>
          </cell>
          <cell r="I8" t="str">
            <v>高雄市</v>
          </cell>
          <cell r="M8">
            <v>1</v>
          </cell>
          <cell r="N8" t="str">
            <v>61.05.02</v>
          </cell>
          <cell r="U8">
            <v>3</v>
          </cell>
        </row>
        <row r="9">
          <cell r="A9">
            <v>2</v>
          </cell>
          <cell r="B9" t="str">
            <v>林文政</v>
          </cell>
          <cell r="D9" t="str">
            <v>台中市</v>
          </cell>
          <cell r="E9">
            <v>3</v>
          </cell>
          <cell r="F9" t="str">
            <v>61.07.05</v>
          </cell>
          <cell r="G9" t="str">
            <v>邱永鎮</v>
          </cell>
          <cell r="I9" t="str">
            <v>台中市</v>
          </cell>
          <cell r="M9">
            <v>3</v>
          </cell>
          <cell r="N9" t="str">
            <v>62.04.20</v>
          </cell>
          <cell r="U9">
            <v>6</v>
          </cell>
        </row>
        <row r="10">
          <cell r="A10">
            <v>3</v>
          </cell>
          <cell r="B10" t="str">
            <v>張益鈞</v>
          </cell>
          <cell r="D10" t="str">
            <v>台中市</v>
          </cell>
          <cell r="E10">
            <v>11</v>
          </cell>
          <cell r="F10" t="str">
            <v>63.10.05</v>
          </cell>
          <cell r="G10" t="str">
            <v>林達雄</v>
          </cell>
          <cell r="I10" t="str">
            <v>台中市</v>
          </cell>
          <cell r="M10">
            <v>11</v>
          </cell>
          <cell r="N10" t="str">
            <v>60.06.27</v>
          </cell>
          <cell r="U10">
            <v>22</v>
          </cell>
        </row>
        <row r="11">
          <cell r="A11">
            <v>4</v>
          </cell>
          <cell r="B11" t="str">
            <v>徐德富</v>
          </cell>
          <cell r="D11" t="str">
            <v>新竹縣</v>
          </cell>
          <cell r="E11">
            <v>6</v>
          </cell>
          <cell r="F11" t="str">
            <v>62.01.12</v>
          </cell>
          <cell r="G11" t="str">
            <v>劉益源</v>
          </cell>
          <cell r="I11" t="str">
            <v>新北市</v>
          </cell>
          <cell r="M11">
            <v>999</v>
          </cell>
          <cell r="N11" t="str">
            <v>57.05.27</v>
          </cell>
          <cell r="U11">
            <v>1005</v>
          </cell>
        </row>
        <row r="12">
          <cell r="A12">
            <v>5</v>
          </cell>
          <cell r="B12" t="str">
            <v>林尚賢</v>
          </cell>
          <cell r="D12" t="str">
            <v>台中市</v>
          </cell>
          <cell r="F12" t="str">
            <v>65.06.16</v>
          </cell>
          <cell r="G12" t="str">
            <v>長與昭憲</v>
          </cell>
          <cell r="I12" t="str">
            <v>日本</v>
          </cell>
          <cell r="N12" t="str">
            <v>66年次</v>
          </cell>
        </row>
        <row r="13">
          <cell r="A13">
            <v>6</v>
          </cell>
          <cell r="B13" t="str">
            <v>林敬智</v>
          </cell>
          <cell r="D13" t="str">
            <v>嘉義市</v>
          </cell>
          <cell r="F13" t="str">
            <v>65.08.30</v>
          </cell>
          <cell r="G13" t="str">
            <v>陳信良</v>
          </cell>
          <cell r="I13" t="str">
            <v>嘉義市</v>
          </cell>
          <cell r="N13" t="str">
            <v>58.08.20</v>
          </cell>
        </row>
        <row r="14">
          <cell r="A14">
            <v>7</v>
          </cell>
          <cell r="B14" t="str">
            <v>王隆福</v>
          </cell>
          <cell r="D14" t="str">
            <v>台中市</v>
          </cell>
          <cell r="F14" t="str">
            <v>65.07.15</v>
          </cell>
          <cell r="G14" t="str">
            <v>鍾明原</v>
          </cell>
          <cell r="I14" t="str">
            <v>台中市</v>
          </cell>
          <cell r="N14" t="str">
            <v>65.07.27</v>
          </cell>
        </row>
        <row r="15">
          <cell r="A15">
            <v>8</v>
          </cell>
          <cell r="B15" t="str">
            <v>林威仰</v>
          </cell>
          <cell r="D15" t="str">
            <v>台中市</v>
          </cell>
          <cell r="F15" t="str">
            <v>61年次</v>
          </cell>
          <cell r="G15" t="str">
            <v>劉永慶</v>
          </cell>
          <cell r="I15" t="str">
            <v>台中市</v>
          </cell>
          <cell r="N15" t="str">
            <v>62.01.05</v>
          </cell>
        </row>
        <row r="16">
          <cell r="A16">
            <v>9</v>
          </cell>
          <cell r="B16" t="str">
            <v>李元魁</v>
          </cell>
          <cell r="D16" t="str">
            <v>台中市</v>
          </cell>
          <cell r="G16" t="str">
            <v>李坤宗</v>
          </cell>
          <cell r="I16" t="str">
            <v>台中市</v>
          </cell>
        </row>
        <row r="17">
          <cell r="A17">
            <v>10</v>
          </cell>
          <cell r="B17" t="str">
            <v>廖遠志</v>
          </cell>
          <cell r="D17" t="str">
            <v>台中市</v>
          </cell>
          <cell r="F17" t="str">
            <v>63.05.15</v>
          </cell>
          <cell r="G17" t="str">
            <v>葉家宏</v>
          </cell>
          <cell r="I17" t="str">
            <v>台中市</v>
          </cell>
          <cell r="N17" t="str">
            <v>58.03.31</v>
          </cell>
        </row>
        <row r="18">
          <cell r="A18">
            <v>11</v>
          </cell>
          <cell r="B18" t="str">
            <v>簡宥豪</v>
          </cell>
          <cell r="D18" t="str">
            <v>南投市</v>
          </cell>
          <cell r="F18" t="str">
            <v>64.09.03</v>
          </cell>
          <cell r="G18" t="str">
            <v>陳耿弦</v>
          </cell>
          <cell r="I18" t="str">
            <v>南投市</v>
          </cell>
          <cell r="N18" t="str">
            <v>64.05.26</v>
          </cell>
        </row>
        <row r="19">
          <cell r="A19">
            <v>12</v>
          </cell>
          <cell r="B19" t="str">
            <v>余昭宏</v>
          </cell>
          <cell r="D19" t="str">
            <v>台中市</v>
          </cell>
          <cell r="F19" t="str">
            <v>66.04.10</v>
          </cell>
          <cell r="G19" t="str">
            <v>鈴木敬太</v>
          </cell>
          <cell r="I19" t="str">
            <v>台中市</v>
          </cell>
          <cell r="N19" t="str">
            <v>63.05.30</v>
          </cell>
        </row>
        <row r="20">
          <cell r="A20">
            <v>13</v>
          </cell>
          <cell r="B20" t="str">
            <v>張哲千</v>
          </cell>
          <cell r="D20" t="str">
            <v>桃園縣</v>
          </cell>
          <cell r="F20" t="str">
            <v>64.02.18</v>
          </cell>
          <cell r="G20" t="str">
            <v>陳政達</v>
          </cell>
          <cell r="I20" t="str">
            <v>桃園縣</v>
          </cell>
          <cell r="N20" t="str">
            <v>50.01.18</v>
          </cell>
        </row>
        <row r="21">
          <cell r="A21">
            <v>14</v>
          </cell>
          <cell r="B21" t="str">
            <v>陳銘曲</v>
          </cell>
          <cell r="D21" t="str">
            <v>雲林縣</v>
          </cell>
          <cell r="F21" t="str">
            <v>62.04.30</v>
          </cell>
          <cell r="G21" t="str">
            <v>劉坤地</v>
          </cell>
          <cell r="I21" t="str">
            <v>雲林縣</v>
          </cell>
          <cell r="N21" t="str">
            <v>55.07.18</v>
          </cell>
        </row>
        <row r="22">
          <cell r="A22">
            <v>15</v>
          </cell>
          <cell r="B22" t="str">
            <v>張勝傑</v>
          </cell>
          <cell r="D22" t="str">
            <v>台東市</v>
          </cell>
          <cell r="F22" t="str">
            <v>65.11.01</v>
          </cell>
          <cell r="G22" t="str">
            <v>張正興</v>
          </cell>
          <cell r="I22" t="str">
            <v>台東市</v>
          </cell>
          <cell r="N22" t="str">
            <v>40.01.02</v>
          </cell>
        </row>
        <row r="23">
          <cell r="A23">
            <v>16</v>
          </cell>
          <cell r="U23">
            <v>0</v>
          </cell>
        </row>
      </sheetData>
      <sheetData sheetId="3">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蔡玉慧</v>
          </cell>
          <cell r="D8" t="str">
            <v>台中市</v>
          </cell>
          <cell r="F8" t="str">
            <v>59.11.03</v>
          </cell>
          <cell r="G8" t="str">
            <v>蘇麗菁</v>
          </cell>
          <cell r="I8" t="str">
            <v>台中市</v>
          </cell>
          <cell r="N8" t="str">
            <v>66.07.01</v>
          </cell>
        </row>
        <row r="9">
          <cell r="A9">
            <v>2</v>
          </cell>
          <cell r="B9" t="str">
            <v>陳秀美</v>
          </cell>
          <cell r="D9" t="str">
            <v>台中市</v>
          </cell>
          <cell r="F9" t="str">
            <v>62.10.17</v>
          </cell>
          <cell r="G9" t="str">
            <v>陳秀珍</v>
          </cell>
          <cell r="I9" t="str">
            <v>台中市</v>
          </cell>
          <cell r="N9" t="str">
            <v>64.05.11</v>
          </cell>
        </row>
        <row r="10">
          <cell r="A10">
            <v>3</v>
          </cell>
          <cell r="B10" t="str">
            <v>黃桂香</v>
          </cell>
          <cell r="D10" t="str">
            <v>台中市</v>
          </cell>
          <cell r="F10" t="str">
            <v>62.02.27</v>
          </cell>
          <cell r="G10" t="str">
            <v>徐梅桂</v>
          </cell>
          <cell r="I10" t="str">
            <v>台中市</v>
          </cell>
          <cell r="N10" t="str">
            <v>57.09.06</v>
          </cell>
        </row>
        <row r="11">
          <cell r="A11">
            <v>4</v>
          </cell>
          <cell r="B11" t="str">
            <v>蔡文瑛</v>
          </cell>
          <cell r="D11" t="str">
            <v>台中市</v>
          </cell>
          <cell r="F11" t="str">
            <v>51.09.14</v>
          </cell>
          <cell r="G11" t="str">
            <v>黃麗艷</v>
          </cell>
          <cell r="I11" t="str">
            <v>台中市</v>
          </cell>
          <cell r="N11" t="str">
            <v>53.08.01</v>
          </cell>
        </row>
        <row r="12">
          <cell r="A12">
            <v>5</v>
          </cell>
          <cell r="B12" t="str">
            <v>王慧婷</v>
          </cell>
          <cell r="D12" t="str">
            <v>台南市</v>
          </cell>
          <cell r="F12" t="str">
            <v>65.06.11</v>
          </cell>
          <cell r="G12" t="str">
            <v>王姿博</v>
          </cell>
          <cell r="I12" t="str">
            <v>台南市</v>
          </cell>
          <cell r="N12" t="str">
            <v>56.01.31</v>
          </cell>
        </row>
        <row r="13">
          <cell r="A13">
            <v>6</v>
          </cell>
          <cell r="U13">
            <v>0</v>
          </cell>
        </row>
        <row r="14">
          <cell r="A14">
            <v>7</v>
          </cell>
          <cell r="U14">
            <v>0</v>
          </cell>
        </row>
        <row r="15">
          <cell r="A15">
            <v>8</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男單40歲名單"/>
      <sheetName val="男雙40歲名單"/>
      <sheetName val="女單40歲名單"/>
      <sheetName val="女雙40歲名單"/>
      <sheetName val="男單40歲32籤"/>
      <sheetName val="女單40歲16籤"/>
      <sheetName val="男雙40歲32籤"/>
      <sheetName val="女雙40歲16籤"/>
    </sheetNames>
    <sheetDataSet>
      <sheetData sheetId="0">
        <row r="10">
          <cell r="A10" t="str">
            <v>2012/11/10-11/12</v>
          </cell>
          <cell r="C10" t="str">
            <v>台中市</v>
          </cell>
          <cell r="E10" t="str">
            <v>王正松</v>
          </cell>
        </row>
      </sheetData>
      <sheetData sheetId="1">
        <row r="7">
          <cell r="A7">
            <v>1</v>
          </cell>
          <cell r="B7" t="str">
            <v>謝昌曄</v>
          </cell>
          <cell r="D7" t="str">
            <v>高雄市</v>
          </cell>
          <cell r="E7" t="str">
            <v>58.08.25</v>
          </cell>
          <cell r="P7">
            <v>1</v>
          </cell>
        </row>
        <row r="8">
          <cell r="A8">
            <v>2</v>
          </cell>
          <cell r="B8" t="str">
            <v>張榮宏</v>
          </cell>
          <cell r="D8" t="str">
            <v>台中市</v>
          </cell>
          <cell r="E8" t="str">
            <v>60.06.21</v>
          </cell>
          <cell r="P8">
            <v>4</v>
          </cell>
        </row>
        <row r="9">
          <cell r="A9">
            <v>3</v>
          </cell>
          <cell r="B9" t="str">
            <v>林文龍</v>
          </cell>
          <cell r="D9" t="str">
            <v>新北市</v>
          </cell>
          <cell r="E9" t="str">
            <v>57.02.29</v>
          </cell>
          <cell r="P9">
            <v>4</v>
          </cell>
        </row>
        <row r="10">
          <cell r="A10">
            <v>4</v>
          </cell>
          <cell r="B10" t="str">
            <v>楊永明</v>
          </cell>
          <cell r="D10" t="str">
            <v>台中市</v>
          </cell>
          <cell r="E10" t="str">
            <v>55.10.01</v>
          </cell>
          <cell r="P10">
            <v>14</v>
          </cell>
        </row>
        <row r="11">
          <cell r="A11">
            <v>5</v>
          </cell>
          <cell r="B11" t="str">
            <v>葉家宏</v>
          </cell>
          <cell r="D11" t="str">
            <v>台中市</v>
          </cell>
          <cell r="E11" t="str">
            <v>58.03.31</v>
          </cell>
          <cell r="P11">
            <v>14</v>
          </cell>
        </row>
        <row r="12">
          <cell r="A12">
            <v>6</v>
          </cell>
          <cell r="B12" t="str">
            <v>謝治民</v>
          </cell>
          <cell r="D12" t="str">
            <v>高雄市</v>
          </cell>
          <cell r="E12" t="str">
            <v>58年次</v>
          </cell>
          <cell r="P12">
            <v>14</v>
          </cell>
        </row>
        <row r="13">
          <cell r="A13">
            <v>7</v>
          </cell>
          <cell r="B13" t="str">
            <v>葉永富</v>
          </cell>
          <cell r="D13" t="str">
            <v>台中市</v>
          </cell>
          <cell r="E13" t="str">
            <v>59.11.06</v>
          </cell>
          <cell r="P13">
            <v>14</v>
          </cell>
        </row>
        <row r="14">
          <cell r="A14">
            <v>8</v>
          </cell>
          <cell r="B14" t="str">
            <v>姚皓文</v>
          </cell>
          <cell r="D14" t="str">
            <v>桃園市</v>
          </cell>
          <cell r="E14" t="str">
            <v>60.04.25</v>
          </cell>
          <cell r="P14">
            <v>14</v>
          </cell>
        </row>
        <row r="15">
          <cell r="A15">
            <v>9</v>
          </cell>
          <cell r="B15" t="str">
            <v>韓文喆</v>
          </cell>
          <cell r="D15" t="str">
            <v>雲林縣</v>
          </cell>
          <cell r="E15" t="str">
            <v>59.05.05</v>
          </cell>
          <cell r="M15">
            <v>999</v>
          </cell>
        </row>
        <row r="16">
          <cell r="A16">
            <v>10</v>
          </cell>
          <cell r="B16" t="str">
            <v>林奕捷</v>
          </cell>
          <cell r="D16" t="str">
            <v>基隆市</v>
          </cell>
          <cell r="E16" t="str">
            <v>59.10.30</v>
          </cell>
          <cell r="M16">
            <v>999</v>
          </cell>
        </row>
        <row r="17">
          <cell r="A17">
            <v>11</v>
          </cell>
          <cell r="B17" t="str">
            <v>廖仁輝</v>
          </cell>
          <cell r="D17" t="str">
            <v>台中市</v>
          </cell>
          <cell r="E17" t="str">
            <v>57年次</v>
          </cell>
          <cell r="M17">
            <v>999</v>
          </cell>
        </row>
        <row r="18">
          <cell r="A18">
            <v>12</v>
          </cell>
          <cell r="B18" t="str">
            <v>張有為</v>
          </cell>
          <cell r="D18" t="str">
            <v>台中市</v>
          </cell>
          <cell r="E18" t="str">
            <v>59.07.17</v>
          </cell>
        </row>
        <row r="19">
          <cell r="A19">
            <v>13</v>
          </cell>
          <cell r="B19" t="str">
            <v>蕭世欽</v>
          </cell>
          <cell r="D19" t="str">
            <v>新北市</v>
          </cell>
          <cell r="E19" t="str">
            <v>59.02.24</v>
          </cell>
        </row>
        <row r="20">
          <cell r="A20">
            <v>14</v>
          </cell>
          <cell r="B20" t="str">
            <v>甘家霖</v>
          </cell>
          <cell r="D20" t="str">
            <v>台南市</v>
          </cell>
          <cell r="E20" t="str">
            <v>58.01.28</v>
          </cell>
        </row>
        <row r="21">
          <cell r="A21">
            <v>15</v>
          </cell>
          <cell r="B21" t="str">
            <v>高大立</v>
          </cell>
          <cell r="D21" t="str">
            <v>桃園市</v>
          </cell>
          <cell r="E21" t="str">
            <v>57.12.20</v>
          </cell>
        </row>
        <row r="22">
          <cell r="A22">
            <v>16</v>
          </cell>
          <cell r="B22" t="str">
            <v>朱冠州</v>
          </cell>
          <cell r="D22" t="str">
            <v>雲林縣</v>
          </cell>
          <cell r="E22" t="str">
            <v>57.10.21</v>
          </cell>
        </row>
        <row r="23">
          <cell r="A23">
            <v>17</v>
          </cell>
          <cell r="B23" t="str">
            <v>劉益源</v>
          </cell>
          <cell r="D23" t="str">
            <v>新北市</v>
          </cell>
          <cell r="E23" t="str">
            <v>57.05.27</v>
          </cell>
        </row>
        <row r="24">
          <cell r="A24">
            <v>18</v>
          </cell>
          <cell r="B24" t="str">
            <v>楊鎮宇</v>
          </cell>
          <cell r="D24" t="str">
            <v>台中市</v>
          </cell>
          <cell r="E24" t="str">
            <v>61.01.07</v>
          </cell>
        </row>
        <row r="25">
          <cell r="A25">
            <v>19</v>
          </cell>
          <cell r="B25" t="str">
            <v>何錦潭</v>
          </cell>
          <cell r="D25" t="str">
            <v>台中市</v>
          </cell>
          <cell r="E25" t="str">
            <v>57.05.23</v>
          </cell>
        </row>
        <row r="26">
          <cell r="A26">
            <v>20</v>
          </cell>
          <cell r="B26" t="str">
            <v>陳偉成</v>
          </cell>
          <cell r="D26" t="str">
            <v>台中市</v>
          </cell>
          <cell r="E26" t="str">
            <v>58.12.20</v>
          </cell>
        </row>
        <row r="27">
          <cell r="A27">
            <v>21</v>
          </cell>
          <cell r="B27" t="str">
            <v>洪文平</v>
          </cell>
          <cell r="D27" t="str">
            <v>高雄市</v>
          </cell>
          <cell r="E27" t="str">
            <v>61.05.02</v>
          </cell>
        </row>
        <row r="28">
          <cell r="A28">
            <v>22</v>
          </cell>
          <cell r="B28" t="str">
            <v>曹德弘</v>
          </cell>
          <cell r="D28" t="str">
            <v>高雄市</v>
          </cell>
          <cell r="E28" t="str">
            <v>57.12.19</v>
          </cell>
        </row>
        <row r="29">
          <cell r="A29">
            <v>23</v>
          </cell>
          <cell r="B29" t="str">
            <v>洪丞風</v>
          </cell>
          <cell r="D29" t="str">
            <v>台中市</v>
          </cell>
          <cell r="E29" t="str">
            <v>60.04.10</v>
          </cell>
        </row>
        <row r="30">
          <cell r="A30">
            <v>24</v>
          </cell>
          <cell r="B30" t="str">
            <v>林文政</v>
          </cell>
          <cell r="D30" t="str">
            <v>台中市</v>
          </cell>
          <cell r="E30" t="str">
            <v>61.07.05</v>
          </cell>
        </row>
        <row r="31">
          <cell r="A31">
            <v>25</v>
          </cell>
          <cell r="B31" t="str">
            <v>吳界明</v>
          </cell>
          <cell r="D31" t="str">
            <v>台中市</v>
          </cell>
          <cell r="E31" t="str">
            <v>58.10.20</v>
          </cell>
        </row>
        <row r="32">
          <cell r="A32">
            <v>26</v>
          </cell>
          <cell r="B32" t="str">
            <v>戴憲維</v>
          </cell>
          <cell r="D32" t="str">
            <v>新北市</v>
          </cell>
          <cell r="E32" t="str">
            <v>58年次</v>
          </cell>
        </row>
        <row r="33">
          <cell r="A33">
            <v>27</v>
          </cell>
          <cell r="B33" t="str">
            <v>羅新才</v>
          </cell>
          <cell r="D33" t="str">
            <v>台中市</v>
          </cell>
          <cell r="E33" t="str">
            <v>58.08.29</v>
          </cell>
        </row>
        <row r="34">
          <cell r="A34">
            <v>28</v>
          </cell>
          <cell r="B34" t="str">
            <v>林惠群</v>
          </cell>
          <cell r="D34" t="str">
            <v>台中市</v>
          </cell>
          <cell r="E34" t="str">
            <v>61.05.25</v>
          </cell>
        </row>
        <row r="35">
          <cell r="A35">
            <v>29</v>
          </cell>
          <cell r="B35" t="str">
            <v>吳垂楊</v>
          </cell>
          <cell r="D35" t="str">
            <v>嘉義市</v>
          </cell>
          <cell r="E35" t="str">
            <v>61.07.31</v>
          </cell>
        </row>
        <row r="36">
          <cell r="A36">
            <v>30</v>
          </cell>
          <cell r="B36" t="str">
            <v>顏嘉宏</v>
          </cell>
          <cell r="D36" t="str">
            <v>台中市</v>
          </cell>
          <cell r="E36" t="str">
            <v>57.11.10</v>
          </cell>
        </row>
        <row r="37">
          <cell r="A37">
            <v>31</v>
          </cell>
          <cell r="B37" t="str">
            <v>彭國勝</v>
          </cell>
          <cell r="D37" t="str">
            <v>嘉義市</v>
          </cell>
          <cell r="E37" t="str">
            <v>58.12.08</v>
          </cell>
        </row>
        <row r="38">
          <cell r="A38">
            <v>32</v>
          </cell>
          <cell r="B38" t="str">
            <v>顏明鋒</v>
          </cell>
          <cell r="D38" t="str">
            <v>桃園市</v>
          </cell>
          <cell r="E38" t="str">
            <v>59.08.23</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林文龍</v>
          </cell>
          <cell r="D8" t="str">
            <v>新北市</v>
          </cell>
          <cell r="E8">
            <v>10</v>
          </cell>
          <cell r="F8" t="str">
            <v>57.02.29</v>
          </cell>
          <cell r="G8" t="str">
            <v>戴憲維</v>
          </cell>
          <cell r="I8" t="str">
            <v>新北市</v>
          </cell>
          <cell r="M8">
            <v>23</v>
          </cell>
          <cell r="N8" t="str">
            <v>59.03.14</v>
          </cell>
          <cell r="U8">
            <v>33</v>
          </cell>
        </row>
        <row r="9">
          <cell r="A9">
            <v>2</v>
          </cell>
          <cell r="B9" t="str">
            <v>白文華</v>
          </cell>
          <cell r="D9" t="str">
            <v>台中市</v>
          </cell>
          <cell r="E9">
            <v>23</v>
          </cell>
          <cell r="F9" t="str">
            <v>60年次</v>
          </cell>
          <cell r="G9" t="str">
            <v>邱盛傳</v>
          </cell>
          <cell r="I9" t="str">
            <v>台中市</v>
          </cell>
          <cell r="M9">
            <v>23</v>
          </cell>
          <cell r="N9" t="str">
            <v>57.01.02</v>
          </cell>
          <cell r="U9">
            <v>46</v>
          </cell>
        </row>
        <row r="10">
          <cell r="A10">
            <v>3</v>
          </cell>
          <cell r="B10" t="str">
            <v>劉坤明</v>
          </cell>
          <cell r="D10" t="str">
            <v>台中市</v>
          </cell>
          <cell r="E10">
            <v>6</v>
          </cell>
          <cell r="F10" t="str">
            <v>59.10.31</v>
          </cell>
          <cell r="G10" t="str">
            <v>黃文明</v>
          </cell>
          <cell r="I10" t="str">
            <v>台中市</v>
          </cell>
          <cell r="M10">
            <v>999</v>
          </cell>
          <cell r="N10" t="str">
            <v>59.12.07</v>
          </cell>
          <cell r="U10">
            <v>1005</v>
          </cell>
        </row>
        <row r="11">
          <cell r="A11">
            <v>4</v>
          </cell>
          <cell r="B11" t="str">
            <v>張榮宏</v>
          </cell>
          <cell r="D11" t="str">
            <v>台中市</v>
          </cell>
          <cell r="E11">
            <v>999</v>
          </cell>
          <cell r="F11" t="str">
            <v>60.06.21</v>
          </cell>
          <cell r="G11" t="str">
            <v>林逢甲</v>
          </cell>
          <cell r="I11" t="str">
            <v>台中市</v>
          </cell>
          <cell r="M11">
            <v>11</v>
          </cell>
          <cell r="N11" t="str">
            <v>58.11.24</v>
          </cell>
          <cell r="U11">
            <v>1010</v>
          </cell>
        </row>
        <row r="12">
          <cell r="A12">
            <v>5</v>
          </cell>
          <cell r="B12" t="str">
            <v>陳鉞銘</v>
          </cell>
          <cell r="D12" t="str">
            <v>台中市</v>
          </cell>
          <cell r="E12">
            <v>11</v>
          </cell>
          <cell r="F12" t="str">
            <v>56.11.02</v>
          </cell>
          <cell r="G12" t="str">
            <v>蕭國偉</v>
          </cell>
          <cell r="I12" t="str">
            <v>台中市</v>
          </cell>
          <cell r="M12">
            <v>999</v>
          </cell>
          <cell r="N12" t="str">
            <v>58.07.25</v>
          </cell>
          <cell r="U12">
            <v>1010</v>
          </cell>
        </row>
        <row r="13">
          <cell r="A13">
            <v>6</v>
          </cell>
          <cell r="B13" t="str">
            <v>羅新才</v>
          </cell>
          <cell r="D13" t="str">
            <v>台中市</v>
          </cell>
          <cell r="E13">
            <v>11</v>
          </cell>
          <cell r="F13" t="str">
            <v>58.08.29</v>
          </cell>
          <cell r="G13" t="str">
            <v>葉永富</v>
          </cell>
          <cell r="I13" t="str">
            <v>台中市</v>
          </cell>
          <cell r="M13">
            <v>999</v>
          </cell>
          <cell r="N13" t="str">
            <v>59.11.06</v>
          </cell>
          <cell r="U13">
            <v>1010</v>
          </cell>
        </row>
        <row r="14">
          <cell r="A14">
            <v>7</v>
          </cell>
          <cell r="B14" t="str">
            <v>柯宏宜</v>
          </cell>
          <cell r="D14" t="str">
            <v>台中市</v>
          </cell>
          <cell r="F14" t="str">
            <v>61.12.21</v>
          </cell>
          <cell r="G14" t="str">
            <v>董文抵</v>
          </cell>
          <cell r="I14" t="str">
            <v>台中市</v>
          </cell>
          <cell r="N14" t="str">
            <v>55.10.12</v>
          </cell>
        </row>
        <row r="15">
          <cell r="A15">
            <v>8</v>
          </cell>
          <cell r="B15" t="str">
            <v>林港富</v>
          </cell>
          <cell r="D15" t="str">
            <v>高雄市</v>
          </cell>
          <cell r="F15" t="str">
            <v>53.02.27</v>
          </cell>
          <cell r="G15" t="str">
            <v>丁鳴舉</v>
          </cell>
          <cell r="I15" t="str">
            <v>台中市</v>
          </cell>
          <cell r="N15" t="str">
            <v>57.12.16</v>
          </cell>
        </row>
        <row r="16">
          <cell r="A16">
            <v>9</v>
          </cell>
          <cell r="B16" t="str">
            <v>廖永徽</v>
          </cell>
          <cell r="D16" t="str">
            <v>台中市</v>
          </cell>
          <cell r="F16" t="str">
            <v>56.09.14</v>
          </cell>
          <cell r="G16" t="str">
            <v>江宜禮</v>
          </cell>
          <cell r="I16" t="str">
            <v>台中市</v>
          </cell>
          <cell r="N16" t="str">
            <v>58.08.12</v>
          </cell>
        </row>
        <row r="17">
          <cell r="A17">
            <v>10</v>
          </cell>
          <cell r="B17" t="str">
            <v>譚若恒</v>
          </cell>
          <cell r="D17" t="str">
            <v>高雄市</v>
          </cell>
          <cell r="F17" t="str">
            <v>53.08.10</v>
          </cell>
          <cell r="G17" t="str">
            <v>謝治民</v>
          </cell>
          <cell r="I17" t="str">
            <v>高雄市</v>
          </cell>
          <cell r="N17" t="str">
            <v>58年次</v>
          </cell>
        </row>
        <row r="18">
          <cell r="A18">
            <v>11</v>
          </cell>
          <cell r="B18" t="str">
            <v>陳俊嘉</v>
          </cell>
          <cell r="D18" t="str">
            <v>台中市</v>
          </cell>
          <cell r="F18" t="str">
            <v>57.12.18</v>
          </cell>
          <cell r="G18" t="str">
            <v>倪聖凱</v>
          </cell>
          <cell r="I18" t="str">
            <v>台中市</v>
          </cell>
          <cell r="N18" t="str">
            <v>57.06.03</v>
          </cell>
        </row>
        <row r="19">
          <cell r="A19">
            <v>12</v>
          </cell>
          <cell r="B19" t="str">
            <v>何錦潭</v>
          </cell>
          <cell r="D19" t="str">
            <v>台中市</v>
          </cell>
          <cell r="F19" t="str">
            <v>57.05.23</v>
          </cell>
          <cell r="G19" t="str">
            <v>陳偉成</v>
          </cell>
          <cell r="I19" t="str">
            <v>台中市</v>
          </cell>
          <cell r="N19" t="str">
            <v>58.12.20</v>
          </cell>
        </row>
        <row r="20">
          <cell r="A20">
            <v>13</v>
          </cell>
          <cell r="B20" t="str">
            <v>謝昌曄</v>
          </cell>
          <cell r="D20" t="str">
            <v>高雄市</v>
          </cell>
          <cell r="F20" t="str">
            <v>58.08.25</v>
          </cell>
          <cell r="G20" t="str">
            <v>曹德弘</v>
          </cell>
          <cell r="I20" t="str">
            <v>高雄市</v>
          </cell>
          <cell r="N20" t="str">
            <v>57.12.19</v>
          </cell>
        </row>
        <row r="21">
          <cell r="A21">
            <v>14</v>
          </cell>
          <cell r="B21" t="str">
            <v>洪丞風</v>
          </cell>
          <cell r="D21" t="str">
            <v>台中市</v>
          </cell>
          <cell r="F21" t="str">
            <v>60.04.10</v>
          </cell>
          <cell r="G21" t="str">
            <v>饒連輝</v>
          </cell>
          <cell r="I21" t="str">
            <v>台中市</v>
          </cell>
          <cell r="N21" t="str">
            <v>58.11.20</v>
          </cell>
        </row>
        <row r="22">
          <cell r="A22">
            <v>15</v>
          </cell>
          <cell r="B22" t="str">
            <v>許元鴻</v>
          </cell>
          <cell r="D22" t="str">
            <v>台中市</v>
          </cell>
          <cell r="F22" t="str">
            <v>50.11.29</v>
          </cell>
          <cell r="G22" t="str">
            <v>吳界明</v>
          </cell>
          <cell r="I22" t="str">
            <v>台中市</v>
          </cell>
          <cell r="N22" t="str">
            <v>58.10.20</v>
          </cell>
        </row>
        <row r="23">
          <cell r="A23">
            <v>16</v>
          </cell>
          <cell r="B23" t="str">
            <v>周勳琮</v>
          </cell>
          <cell r="D23" t="str">
            <v>台中市</v>
          </cell>
          <cell r="F23" t="str">
            <v>57.12.26</v>
          </cell>
          <cell r="G23" t="str">
            <v>顏嘉宏</v>
          </cell>
          <cell r="I23" t="str">
            <v>台中市</v>
          </cell>
          <cell r="N23" t="str">
            <v>57.11.10</v>
          </cell>
        </row>
        <row r="24">
          <cell r="A24">
            <v>17</v>
          </cell>
          <cell r="B24" t="str">
            <v>龔飛彪</v>
          </cell>
          <cell r="D24" t="str">
            <v>嘉義市</v>
          </cell>
          <cell r="F24" t="str">
            <v>51.02.21</v>
          </cell>
          <cell r="G24" t="str">
            <v>彭國勝</v>
          </cell>
          <cell r="I24" t="str">
            <v>嘉義市</v>
          </cell>
          <cell r="N24" t="str">
            <v>58.12.08</v>
          </cell>
        </row>
        <row r="25">
          <cell r="A25">
            <v>18</v>
          </cell>
          <cell r="B25" t="str">
            <v>游昆潔</v>
          </cell>
          <cell r="D25" t="str">
            <v>台北市</v>
          </cell>
          <cell r="F25" t="str">
            <v>59.01.06</v>
          </cell>
          <cell r="G25" t="str">
            <v>陳宜超</v>
          </cell>
          <cell r="I25" t="str">
            <v>台北市</v>
          </cell>
          <cell r="N25" t="str">
            <v>60.05.31</v>
          </cell>
        </row>
        <row r="26">
          <cell r="A26">
            <v>19</v>
          </cell>
          <cell r="B26" t="str">
            <v>何景翔</v>
          </cell>
          <cell r="D26" t="str">
            <v>嘉義縣</v>
          </cell>
          <cell r="F26" t="str">
            <v>60.10.16</v>
          </cell>
          <cell r="G26" t="str">
            <v>江世豪</v>
          </cell>
          <cell r="I26" t="str">
            <v>嘉義縣</v>
          </cell>
          <cell r="N26" t="str">
            <v>61.12.26</v>
          </cell>
        </row>
        <row r="27">
          <cell r="A27">
            <v>20</v>
          </cell>
          <cell r="B27" t="str">
            <v>李其旺</v>
          </cell>
          <cell r="D27" t="str">
            <v>台中市</v>
          </cell>
          <cell r="F27" t="str">
            <v>60.01.30</v>
          </cell>
          <cell r="G27" t="str">
            <v>江士昇</v>
          </cell>
          <cell r="I27" t="str">
            <v>台中市</v>
          </cell>
          <cell r="N27" t="str">
            <v>58.01.07</v>
          </cell>
        </row>
        <row r="28">
          <cell r="A28">
            <v>21</v>
          </cell>
          <cell r="B28" t="str">
            <v>謝憲宜</v>
          </cell>
          <cell r="D28" t="str">
            <v>雲林縣</v>
          </cell>
          <cell r="F28" t="str">
            <v>58.08.12</v>
          </cell>
          <cell r="G28" t="str">
            <v>韓文喆</v>
          </cell>
          <cell r="I28" t="str">
            <v>雲林縣</v>
          </cell>
          <cell r="N28" t="str">
            <v>59.05.05</v>
          </cell>
        </row>
        <row r="29">
          <cell r="A29">
            <v>22</v>
          </cell>
          <cell r="B29" t="str">
            <v>廖仁輝</v>
          </cell>
          <cell r="D29" t="str">
            <v>台中市</v>
          </cell>
          <cell r="F29" t="str">
            <v>57年次</v>
          </cell>
          <cell r="G29" t="str">
            <v>李鑑芸</v>
          </cell>
          <cell r="I29" t="str">
            <v>台中市</v>
          </cell>
          <cell r="N29" t="str">
            <v>58年次</v>
          </cell>
        </row>
        <row r="30">
          <cell r="A30">
            <v>23</v>
          </cell>
        </row>
        <row r="31">
          <cell r="A31">
            <v>24</v>
          </cell>
          <cell r="U31">
            <v>0</v>
          </cell>
        </row>
        <row r="32">
          <cell r="A32">
            <v>25</v>
          </cell>
          <cell r="U32">
            <v>0</v>
          </cell>
        </row>
        <row r="33">
          <cell r="A33">
            <v>26</v>
          </cell>
          <cell r="U33">
            <v>0</v>
          </cell>
        </row>
        <row r="34">
          <cell r="A34">
            <v>27</v>
          </cell>
          <cell r="U34">
            <v>0</v>
          </cell>
        </row>
        <row r="35">
          <cell r="A35">
            <v>28</v>
          </cell>
          <cell r="U35">
            <v>0</v>
          </cell>
        </row>
        <row r="36">
          <cell r="A36">
            <v>29</v>
          </cell>
          <cell r="U36">
            <v>0</v>
          </cell>
        </row>
        <row r="37">
          <cell r="A37">
            <v>30</v>
          </cell>
          <cell r="U37">
            <v>0</v>
          </cell>
        </row>
        <row r="38">
          <cell r="A38">
            <v>31</v>
          </cell>
          <cell r="Q38" t="str">
            <v/>
          </cell>
          <cell r="R38" t="str">
            <v/>
          </cell>
          <cell r="U38">
            <v>0</v>
          </cell>
        </row>
        <row r="39">
          <cell r="A39">
            <v>32</v>
          </cell>
          <cell r="Q39" t="str">
            <v/>
          </cell>
          <cell r="R39" t="str">
            <v/>
          </cell>
          <cell r="U39">
            <v>0</v>
          </cell>
        </row>
      </sheetData>
      <sheetData sheetId="3">
        <row r="7">
          <cell r="A7">
            <v>1</v>
          </cell>
          <cell r="B7" t="str">
            <v>鄭瑞惠</v>
          </cell>
          <cell r="D7" t="str">
            <v>新北市</v>
          </cell>
          <cell r="E7" t="str">
            <v>52.10.01</v>
          </cell>
          <cell r="P7">
            <v>9</v>
          </cell>
        </row>
        <row r="8">
          <cell r="A8">
            <v>2</v>
          </cell>
          <cell r="B8" t="str">
            <v>黃翠華</v>
          </cell>
          <cell r="D8" t="str">
            <v>台南市</v>
          </cell>
          <cell r="E8" t="str">
            <v>59.12.29</v>
          </cell>
        </row>
        <row r="9">
          <cell r="A9">
            <v>3</v>
          </cell>
          <cell r="B9" t="str">
            <v>許慧君</v>
          </cell>
          <cell r="D9" t="str">
            <v>台中市</v>
          </cell>
          <cell r="E9" t="str">
            <v>58.06.29</v>
          </cell>
        </row>
        <row r="10">
          <cell r="A10">
            <v>4</v>
          </cell>
          <cell r="B10" t="str">
            <v>蔡明星</v>
          </cell>
          <cell r="D10" t="str">
            <v>南投市</v>
          </cell>
        </row>
        <row r="11">
          <cell r="A11">
            <v>5</v>
          </cell>
          <cell r="B11" t="str">
            <v>林雅慧</v>
          </cell>
          <cell r="D11" t="str">
            <v>台中市</v>
          </cell>
          <cell r="E11" t="str">
            <v>58.12.01</v>
          </cell>
        </row>
        <row r="12">
          <cell r="A12">
            <v>6</v>
          </cell>
          <cell r="B12" t="str">
            <v>張智華</v>
          </cell>
          <cell r="D12" t="str">
            <v>台中市</v>
          </cell>
          <cell r="E12" t="str">
            <v>60.06.24</v>
          </cell>
        </row>
        <row r="13">
          <cell r="A13">
            <v>7</v>
          </cell>
          <cell r="B13" t="str">
            <v>陳貞丰</v>
          </cell>
          <cell r="D13" t="str">
            <v>桃園市</v>
          </cell>
          <cell r="E13" t="str">
            <v>57.11.26</v>
          </cell>
        </row>
        <row r="14">
          <cell r="A14">
            <v>8</v>
          </cell>
          <cell r="B14" t="str">
            <v>郭淑華</v>
          </cell>
          <cell r="D14" t="str">
            <v>高雄市</v>
          </cell>
          <cell r="E14" t="str">
            <v>48.07.24</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 sheetId="4">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曾尹美</v>
          </cell>
          <cell r="D8" t="str">
            <v>高雄市</v>
          </cell>
          <cell r="E8">
            <v>999</v>
          </cell>
          <cell r="F8" t="str">
            <v>60.03.30</v>
          </cell>
          <cell r="G8" t="str">
            <v>邵秀玫</v>
          </cell>
          <cell r="I8" t="str">
            <v>高雄市</v>
          </cell>
          <cell r="M8">
            <v>5</v>
          </cell>
          <cell r="N8" t="str">
            <v>57.03.05</v>
          </cell>
          <cell r="U8">
            <v>1004</v>
          </cell>
        </row>
        <row r="9">
          <cell r="A9">
            <v>2</v>
          </cell>
          <cell r="B9" t="str">
            <v>黃翠華</v>
          </cell>
          <cell r="D9" t="str">
            <v>台南市</v>
          </cell>
          <cell r="F9" t="str">
            <v>59.12.29</v>
          </cell>
          <cell r="G9" t="str">
            <v>林玉玲</v>
          </cell>
          <cell r="I9" t="str">
            <v>台南市</v>
          </cell>
          <cell r="N9" t="str">
            <v>54.11.21</v>
          </cell>
        </row>
        <row r="10">
          <cell r="A10">
            <v>3</v>
          </cell>
          <cell r="B10" t="str">
            <v>許慧君</v>
          </cell>
          <cell r="D10" t="str">
            <v>台中市</v>
          </cell>
          <cell r="F10" t="str">
            <v>58.06.29</v>
          </cell>
          <cell r="G10" t="str">
            <v>張富宜</v>
          </cell>
          <cell r="I10" t="str">
            <v>台中市</v>
          </cell>
        </row>
        <row r="11">
          <cell r="A11">
            <v>4</v>
          </cell>
          <cell r="B11" t="str">
            <v>陳惠英</v>
          </cell>
          <cell r="D11" t="str">
            <v>台中市</v>
          </cell>
          <cell r="F11" t="str">
            <v>46.08.05</v>
          </cell>
          <cell r="G11" t="str">
            <v>林雅慧</v>
          </cell>
          <cell r="I11" t="str">
            <v>台中市</v>
          </cell>
          <cell r="N11" t="str">
            <v>58.12.01</v>
          </cell>
        </row>
        <row r="12">
          <cell r="A12">
            <v>5</v>
          </cell>
          <cell r="B12" t="str">
            <v>賴雯雯</v>
          </cell>
          <cell r="D12" t="str">
            <v>中壢市</v>
          </cell>
          <cell r="F12" t="str">
            <v>50.01.05</v>
          </cell>
          <cell r="G12" t="str">
            <v>林月秋</v>
          </cell>
          <cell r="I12" t="str">
            <v>中壢市</v>
          </cell>
          <cell r="N12" t="str">
            <v>57.10.04</v>
          </cell>
        </row>
        <row r="13">
          <cell r="A13">
            <v>6</v>
          </cell>
          <cell r="B13" t="str">
            <v>林紋勤</v>
          </cell>
          <cell r="D13" t="str">
            <v>台中市</v>
          </cell>
          <cell r="G13" t="str">
            <v>洪仁善</v>
          </cell>
          <cell r="I13" t="str">
            <v>台中市</v>
          </cell>
        </row>
        <row r="14">
          <cell r="A14">
            <v>7</v>
          </cell>
          <cell r="U14">
            <v>0</v>
          </cell>
        </row>
        <row r="15">
          <cell r="A15">
            <v>8</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男單45歲名單"/>
      <sheetName val="男雙45歲名單"/>
      <sheetName val="女單45歲名單"/>
      <sheetName val="女雙45歲名單"/>
      <sheetName val="男單45歲64籤"/>
      <sheetName val="女單45歲16籤"/>
      <sheetName val="男雙45歲32籤"/>
      <sheetName val="女雙45歲16籤"/>
    </sheetNames>
    <sheetDataSet>
      <sheetData sheetId="0">
        <row r="10">
          <cell r="A10" t="str">
            <v>2012/11/10-11/12</v>
          </cell>
          <cell r="C10" t="str">
            <v>台中市</v>
          </cell>
          <cell r="E10" t="str">
            <v>王正松</v>
          </cell>
        </row>
      </sheetData>
      <sheetData sheetId="1">
        <row r="7">
          <cell r="A7">
            <v>1</v>
          </cell>
          <cell r="B7" t="str">
            <v>譚若恒</v>
          </cell>
          <cell r="D7" t="str">
            <v>高雄市</v>
          </cell>
          <cell r="E7" t="str">
            <v>53.08.10</v>
          </cell>
          <cell r="P7">
            <v>1</v>
          </cell>
        </row>
        <row r="8">
          <cell r="A8">
            <v>2</v>
          </cell>
          <cell r="B8" t="str">
            <v>張光輝</v>
          </cell>
          <cell r="D8" t="str">
            <v>台中市</v>
          </cell>
          <cell r="E8" t="str">
            <v>55.09.10</v>
          </cell>
          <cell r="P8">
            <v>2</v>
          </cell>
        </row>
        <row r="9">
          <cell r="A9">
            <v>3</v>
          </cell>
          <cell r="B9" t="str">
            <v>楊銘財</v>
          </cell>
          <cell r="D9" t="str">
            <v>桃園市</v>
          </cell>
          <cell r="E9" t="str">
            <v>53.05.13</v>
          </cell>
          <cell r="M9">
            <v>999</v>
          </cell>
          <cell r="P9">
            <v>2</v>
          </cell>
        </row>
        <row r="10">
          <cell r="A10">
            <v>4</v>
          </cell>
          <cell r="B10" t="str">
            <v>吳子揚</v>
          </cell>
          <cell r="D10" t="str">
            <v>台中市</v>
          </cell>
          <cell r="E10" t="str">
            <v>54.11.01</v>
          </cell>
          <cell r="P10">
            <v>4</v>
          </cell>
        </row>
        <row r="11">
          <cell r="A11">
            <v>5</v>
          </cell>
          <cell r="B11" t="str">
            <v>何奇鍊</v>
          </cell>
          <cell r="D11" t="str">
            <v>台中市</v>
          </cell>
          <cell r="E11" t="str">
            <v>52.11.21</v>
          </cell>
          <cell r="P11">
            <v>5</v>
          </cell>
        </row>
        <row r="12">
          <cell r="A12">
            <v>6</v>
          </cell>
          <cell r="B12" t="str">
            <v>張竹修</v>
          </cell>
          <cell r="D12" t="str">
            <v>台中市</v>
          </cell>
          <cell r="E12" t="str">
            <v>53年次</v>
          </cell>
          <cell r="P12">
            <v>5</v>
          </cell>
        </row>
        <row r="13">
          <cell r="A13">
            <v>7</v>
          </cell>
          <cell r="B13" t="str">
            <v>黃紹仁</v>
          </cell>
          <cell r="D13" t="str">
            <v>新竹市</v>
          </cell>
          <cell r="E13" t="str">
            <v>56.01.26</v>
          </cell>
          <cell r="P13">
            <v>7</v>
          </cell>
        </row>
        <row r="14">
          <cell r="A14">
            <v>8</v>
          </cell>
          <cell r="B14" t="str">
            <v>林怡志</v>
          </cell>
          <cell r="D14" t="str">
            <v>屏東縣</v>
          </cell>
          <cell r="E14" t="str">
            <v>55.03.21</v>
          </cell>
          <cell r="P14">
            <v>11</v>
          </cell>
        </row>
        <row r="15">
          <cell r="A15">
            <v>9</v>
          </cell>
          <cell r="B15" t="str">
            <v>段澤球</v>
          </cell>
          <cell r="D15" t="str">
            <v>新北市</v>
          </cell>
          <cell r="E15" t="str">
            <v>53.12.03</v>
          </cell>
          <cell r="P15">
            <v>12</v>
          </cell>
        </row>
        <row r="16">
          <cell r="A16">
            <v>10</v>
          </cell>
          <cell r="B16" t="str">
            <v>劉瑞星</v>
          </cell>
          <cell r="D16" t="str">
            <v>彰化市</v>
          </cell>
          <cell r="E16" t="str">
            <v>55.07.09</v>
          </cell>
          <cell r="P16">
            <v>12</v>
          </cell>
        </row>
        <row r="17">
          <cell r="A17">
            <v>11</v>
          </cell>
          <cell r="B17" t="str">
            <v>朱銘昱</v>
          </cell>
          <cell r="D17" t="str">
            <v>宜蘭縣</v>
          </cell>
          <cell r="E17" t="str">
            <v>56年次</v>
          </cell>
          <cell r="P17">
            <v>12</v>
          </cell>
        </row>
        <row r="18">
          <cell r="A18">
            <v>12</v>
          </cell>
          <cell r="B18" t="str">
            <v>羅  欽</v>
          </cell>
          <cell r="D18" t="str">
            <v>台中市</v>
          </cell>
          <cell r="E18" t="str">
            <v>56.03.12</v>
          </cell>
          <cell r="P18">
            <v>22</v>
          </cell>
        </row>
        <row r="19">
          <cell r="A19">
            <v>13</v>
          </cell>
          <cell r="B19" t="str">
            <v>陳宜胤</v>
          </cell>
          <cell r="D19" t="str">
            <v>台北市</v>
          </cell>
          <cell r="E19" t="str">
            <v>52.09.15</v>
          </cell>
          <cell r="M19">
            <v>999</v>
          </cell>
        </row>
        <row r="20">
          <cell r="A20">
            <v>14</v>
          </cell>
          <cell r="B20" t="str">
            <v>溫瑞鏞</v>
          </cell>
          <cell r="D20" t="str">
            <v>新竹市</v>
          </cell>
          <cell r="E20" t="str">
            <v>55年次</v>
          </cell>
          <cell r="M20">
            <v>999</v>
          </cell>
        </row>
        <row r="21">
          <cell r="A21">
            <v>15</v>
          </cell>
          <cell r="B21" t="str">
            <v>閔子甦</v>
          </cell>
          <cell r="D21" t="str">
            <v>高雄市</v>
          </cell>
          <cell r="E21" t="str">
            <v>56.01.23</v>
          </cell>
          <cell r="M21">
            <v>999</v>
          </cell>
        </row>
        <row r="22">
          <cell r="A22">
            <v>16</v>
          </cell>
          <cell r="B22" t="str">
            <v>謝慶堂</v>
          </cell>
          <cell r="D22" t="str">
            <v>高雄市</v>
          </cell>
          <cell r="E22" t="str">
            <v>53.03.16</v>
          </cell>
          <cell r="M22">
            <v>999</v>
          </cell>
        </row>
        <row r="23">
          <cell r="A23">
            <v>17</v>
          </cell>
          <cell r="B23" t="str">
            <v>葛  藍</v>
          </cell>
          <cell r="E23" t="str">
            <v>56.05.15</v>
          </cell>
          <cell r="M23">
            <v>999</v>
          </cell>
        </row>
        <row r="24">
          <cell r="A24">
            <v>18</v>
          </cell>
          <cell r="B24" t="str">
            <v>吳仕傑</v>
          </cell>
          <cell r="D24" t="str">
            <v>宜蘭縣</v>
          </cell>
          <cell r="E24" t="str">
            <v>53.11.23</v>
          </cell>
          <cell r="M24">
            <v>999</v>
          </cell>
        </row>
        <row r="25">
          <cell r="A25">
            <v>19</v>
          </cell>
          <cell r="B25" t="str">
            <v>郭權財</v>
          </cell>
          <cell r="D25" t="str">
            <v>台中市</v>
          </cell>
          <cell r="E25" t="str">
            <v>55.10.30</v>
          </cell>
        </row>
        <row r="26">
          <cell r="A26">
            <v>20</v>
          </cell>
          <cell r="B26" t="str">
            <v>廖啟雲</v>
          </cell>
          <cell r="D26" t="str">
            <v>高雄市</v>
          </cell>
          <cell r="E26" t="str">
            <v>56.04.02</v>
          </cell>
        </row>
        <row r="27">
          <cell r="A27">
            <v>21</v>
          </cell>
          <cell r="B27" t="str">
            <v>陳鉞銘</v>
          </cell>
          <cell r="D27" t="str">
            <v>台中市</v>
          </cell>
          <cell r="E27" t="str">
            <v>56.11.02</v>
          </cell>
        </row>
        <row r="28">
          <cell r="A28">
            <v>22</v>
          </cell>
          <cell r="B28" t="str">
            <v>李政洪</v>
          </cell>
          <cell r="D28" t="str">
            <v>高雄市</v>
          </cell>
          <cell r="E28" t="str">
            <v>53.11.11</v>
          </cell>
        </row>
        <row r="29">
          <cell r="A29">
            <v>23</v>
          </cell>
          <cell r="B29" t="str">
            <v>郭文松</v>
          </cell>
          <cell r="D29" t="str">
            <v>高雄市</v>
          </cell>
          <cell r="E29" t="str">
            <v>54.10.30</v>
          </cell>
        </row>
        <row r="30">
          <cell r="A30">
            <v>24</v>
          </cell>
          <cell r="B30" t="str">
            <v>張志明</v>
          </cell>
          <cell r="D30" t="str">
            <v>台北市</v>
          </cell>
          <cell r="E30" t="str">
            <v>55.08.28</v>
          </cell>
        </row>
        <row r="31">
          <cell r="A31">
            <v>25</v>
          </cell>
          <cell r="B31" t="str">
            <v>陳志宏</v>
          </cell>
          <cell r="D31" t="str">
            <v>新北市</v>
          </cell>
          <cell r="E31" t="str">
            <v>56.02.11</v>
          </cell>
        </row>
        <row r="32">
          <cell r="A32">
            <v>26</v>
          </cell>
          <cell r="B32" t="str">
            <v>林文輝</v>
          </cell>
          <cell r="D32" t="str">
            <v>新北市</v>
          </cell>
          <cell r="E32" t="str">
            <v>56.12.22</v>
          </cell>
        </row>
        <row r="33">
          <cell r="A33">
            <v>27</v>
          </cell>
          <cell r="B33" t="str">
            <v>張隆鎮</v>
          </cell>
          <cell r="D33" t="str">
            <v>台中市</v>
          </cell>
          <cell r="E33" t="str">
            <v>52.05.19</v>
          </cell>
        </row>
        <row r="34">
          <cell r="A34">
            <v>28</v>
          </cell>
          <cell r="B34" t="str">
            <v>李隆德</v>
          </cell>
          <cell r="D34" t="str">
            <v>台中市</v>
          </cell>
          <cell r="E34" t="str">
            <v>55.05.18</v>
          </cell>
        </row>
        <row r="35">
          <cell r="A35">
            <v>29</v>
          </cell>
          <cell r="B35" t="str">
            <v>廖永徽</v>
          </cell>
          <cell r="D35" t="str">
            <v>台中市</v>
          </cell>
          <cell r="E35" t="str">
            <v>56.09.14</v>
          </cell>
        </row>
        <row r="36">
          <cell r="A36">
            <v>30</v>
          </cell>
          <cell r="B36" t="str">
            <v>何應男</v>
          </cell>
          <cell r="D36" t="str">
            <v>台中市</v>
          </cell>
          <cell r="E36" t="str">
            <v>55.12.13</v>
          </cell>
        </row>
        <row r="37">
          <cell r="A37">
            <v>31</v>
          </cell>
          <cell r="B37" t="str">
            <v>饒維洲</v>
          </cell>
          <cell r="D37" t="str">
            <v>南投市</v>
          </cell>
          <cell r="E37" t="str">
            <v>54.01.11</v>
          </cell>
        </row>
        <row r="38">
          <cell r="A38">
            <v>32</v>
          </cell>
          <cell r="B38" t="str">
            <v>葉日煌</v>
          </cell>
          <cell r="D38" t="str">
            <v>新竹市</v>
          </cell>
          <cell r="E38" t="str">
            <v>53.05.02</v>
          </cell>
        </row>
        <row r="39">
          <cell r="A39">
            <v>33</v>
          </cell>
          <cell r="B39" t="str">
            <v>徐雷鐸</v>
          </cell>
          <cell r="D39" t="str">
            <v>台中市</v>
          </cell>
          <cell r="E39" t="str">
            <v>52.01.11</v>
          </cell>
        </row>
        <row r="40">
          <cell r="A40">
            <v>34</v>
          </cell>
          <cell r="B40" t="str">
            <v>王群沛</v>
          </cell>
          <cell r="D40" t="str">
            <v>彰化市</v>
          </cell>
          <cell r="E40" t="str">
            <v>56.12.11</v>
          </cell>
        </row>
        <row r="41">
          <cell r="A41">
            <v>35</v>
          </cell>
          <cell r="B41" t="str">
            <v>陳昭池</v>
          </cell>
          <cell r="D41" t="str">
            <v>彰化市</v>
          </cell>
          <cell r="E41" t="str">
            <v>55.07.21</v>
          </cell>
        </row>
        <row r="42">
          <cell r="A42">
            <v>36</v>
          </cell>
          <cell r="B42" t="str">
            <v>董至聖</v>
          </cell>
          <cell r="D42" t="str">
            <v>宜蘭縣</v>
          </cell>
          <cell r="E42" t="str">
            <v>54年次</v>
          </cell>
        </row>
        <row r="43">
          <cell r="A43">
            <v>37</v>
          </cell>
          <cell r="B43" t="str">
            <v>李育安</v>
          </cell>
          <cell r="D43" t="str">
            <v>台中市</v>
          </cell>
          <cell r="E43" t="str">
            <v>52.03.23</v>
          </cell>
        </row>
        <row r="44">
          <cell r="A44">
            <v>38</v>
          </cell>
          <cell r="B44" t="str">
            <v>劉勇俊</v>
          </cell>
          <cell r="D44" t="str">
            <v>台中市</v>
          </cell>
          <cell r="E44" t="str">
            <v>52.04.05</v>
          </cell>
        </row>
        <row r="45">
          <cell r="A45">
            <v>39</v>
          </cell>
          <cell r="B45" t="str">
            <v>郭飛龍</v>
          </cell>
          <cell r="D45" t="str">
            <v>新北市</v>
          </cell>
          <cell r="E45" t="str">
            <v>52.10.05</v>
          </cell>
        </row>
        <row r="46">
          <cell r="A46">
            <v>40</v>
          </cell>
          <cell r="B46" t="str">
            <v>張俊源</v>
          </cell>
          <cell r="D46" t="str">
            <v>台中市</v>
          </cell>
          <cell r="E46" t="str">
            <v>56.01.19</v>
          </cell>
        </row>
        <row r="47">
          <cell r="A47">
            <v>41</v>
          </cell>
          <cell r="B47" t="str">
            <v>林致中</v>
          </cell>
          <cell r="D47" t="str">
            <v>台中市</v>
          </cell>
          <cell r="E47" t="str">
            <v>52.11.02</v>
          </cell>
          <cell r="M47">
            <v>999</v>
          </cell>
          <cell r="P47">
            <v>0</v>
          </cell>
        </row>
        <row r="48">
          <cell r="A48">
            <v>42</v>
          </cell>
          <cell r="B48" t="str">
            <v>莊東育</v>
          </cell>
          <cell r="D48" t="str">
            <v>新竹市</v>
          </cell>
          <cell r="E48" t="str">
            <v>56年次</v>
          </cell>
          <cell r="M48">
            <v>999</v>
          </cell>
          <cell r="P48">
            <v>0</v>
          </cell>
        </row>
        <row r="49">
          <cell r="A49">
            <v>43</v>
          </cell>
          <cell r="M49">
            <v>999</v>
          </cell>
          <cell r="P49">
            <v>0</v>
          </cell>
        </row>
        <row r="50">
          <cell r="A50">
            <v>44</v>
          </cell>
          <cell r="M50">
            <v>999</v>
          </cell>
          <cell r="P50">
            <v>0</v>
          </cell>
        </row>
        <row r="51">
          <cell r="A51">
            <v>45</v>
          </cell>
          <cell r="M51">
            <v>999</v>
          </cell>
          <cell r="P51">
            <v>0</v>
          </cell>
        </row>
        <row r="52">
          <cell r="A52">
            <v>46</v>
          </cell>
          <cell r="M52">
            <v>999</v>
          </cell>
          <cell r="P52">
            <v>0</v>
          </cell>
        </row>
        <row r="53">
          <cell r="A53">
            <v>47</v>
          </cell>
          <cell r="M53">
            <v>999</v>
          </cell>
          <cell r="P53">
            <v>0</v>
          </cell>
        </row>
        <row r="54">
          <cell r="A54">
            <v>48</v>
          </cell>
          <cell r="M54">
            <v>999</v>
          </cell>
          <cell r="P54">
            <v>0</v>
          </cell>
        </row>
        <row r="55">
          <cell r="A55">
            <v>49</v>
          </cell>
          <cell r="M55">
            <v>999</v>
          </cell>
          <cell r="P55">
            <v>0</v>
          </cell>
        </row>
        <row r="56">
          <cell r="A56">
            <v>50</v>
          </cell>
          <cell r="M56">
            <v>999</v>
          </cell>
          <cell r="P56">
            <v>0</v>
          </cell>
        </row>
        <row r="57">
          <cell r="A57">
            <v>51</v>
          </cell>
          <cell r="M57">
            <v>999</v>
          </cell>
          <cell r="P57">
            <v>0</v>
          </cell>
        </row>
        <row r="58">
          <cell r="A58">
            <v>52</v>
          </cell>
          <cell r="M58">
            <v>999</v>
          </cell>
          <cell r="P58">
            <v>0</v>
          </cell>
        </row>
        <row r="59">
          <cell r="A59">
            <v>53</v>
          </cell>
          <cell r="M59">
            <v>999</v>
          </cell>
          <cell r="P59">
            <v>0</v>
          </cell>
        </row>
        <row r="60">
          <cell r="A60">
            <v>54</v>
          </cell>
          <cell r="M60">
            <v>999</v>
          </cell>
          <cell r="P60">
            <v>0</v>
          </cell>
        </row>
        <row r="61">
          <cell r="A61">
            <v>55</v>
          </cell>
          <cell r="M61">
            <v>999</v>
          </cell>
          <cell r="P61">
            <v>0</v>
          </cell>
        </row>
        <row r="62">
          <cell r="A62">
            <v>56</v>
          </cell>
          <cell r="M62">
            <v>999</v>
          </cell>
          <cell r="P62">
            <v>0</v>
          </cell>
        </row>
        <row r="63">
          <cell r="A63">
            <v>57</v>
          </cell>
          <cell r="M63">
            <v>999</v>
          </cell>
          <cell r="P63">
            <v>0</v>
          </cell>
        </row>
        <row r="64">
          <cell r="A64">
            <v>58</v>
          </cell>
          <cell r="M64">
            <v>999</v>
          </cell>
          <cell r="P64">
            <v>0</v>
          </cell>
        </row>
        <row r="65">
          <cell r="A65">
            <v>59</v>
          </cell>
          <cell r="M65">
            <v>999</v>
          </cell>
          <cell r="P65">
            <v>0</v>
          </cell>
        </row>
        <row r="66">
          <cell r="A66">
            <v>60</v>
          </cell>
          <cell r="M66">
            <v>999</v>
          </cell>
          <cell r="P66">
            <v>0</v>
          </cell>
        </row>
        <row r="67">
          <cell r="A67">
            <v>61</v>
          </cell>
          <cell r="M67">
            <v>999</v>
          </cell>
          <cell r="P67">
            <v>0</v>
          </cell>
        </row>
        <row r="68">
          <cell r="A68">
            <v>62</v>
          </cell>
          <cell r="M68">
            <v>999</v>
          </cell>
          <cell r="P68">
            <v>0</v>
          </cell>
        </row>
        <row r="69">
          <cell r="A69">
            <v>63</v>
          </cell>
          <cell r="M69">
            <v>999</v>
          </cell>
          <cell r="P69">
            <v>0</v>
          </cell>
        </row>
        <row r="70">
          <cell r="A70">
            <v>64</v>
          </cell>
          <cell r="M70">
            <v>999</v>
          </cell>
          <cell r="P70">
            <v>0</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何奇鍊</v>
          </cell>
          <cell r="D8" t="str">
            <v>台中市</v>
          </cell>
          <cell r="E8">
            <v>1</v>
          </cell>
          <cell r="F8" t="str">
            <v>52.11.21</v>
          </cell>
          <cell r="G8" t="str">
            <v>郭權財</v>
          </cell>
          <cell r="I8" t="str">
            <v>台中市</v>
          </cell>
          <cell r="M8">
            <v>1</v>
          </cell>
          <cell r="N8" t="str">
            <v>55.10.30</v>
          </cell>
          <cell r="U8">
            <v>2</v>
          </cell>
        </row>
        <row r="9">
          <cell r="A9">
            <v>2</v>
          </cell>
          <cell r="B9" t="str">
            <v>張竹修</v>
          </cell>
          <cell r="D9" t="str">
            <v>台中市</v>
          </cell>
          <cell r="E9">
            <v>3</v>
          </cell>
          <cell r="F9" t="str">
            <v>53年次</v>
          </cell>
          <cell r="G9" t="str">
            <v>羅  欽</v>
          </cell>
          <cell r="I9" t="str">
            <v>台中市</v>
          </cell>
          <cell r="M9">
            <v>7</v>
          </cell>
          <cell r="N9" t="str">
            <v>56.03.12</v>
          </cell>
          <cell r="U9">
            <v>10</v>
          </cell>
        </row>
        <row r="10">
          <cell r="A10">
            <v>3</v>
          </cell>
          <cell r="B10" t="str">
            <v>張隆鎮</v>
          </cell>
          <cell r="D10" t="str">
            <v>台中市</v>
          </cell>
          <cell r="E10">
            <v>7</v>
          </cell>
          <cell r="F10" t="str">
            <v>52.05.19</v>
          </cell>
          <cell r="G10" t="str">
            <v>吳子揚</v>
          </cell>
          <cell r="I10" t="str">
            <v>台中市</v>
          </cell>
          <cell r="M10">
            <v>3</v>
          </cell>
          <cell r="N10" t="str">
            <v>54.11.01</v>
          </cell>
          <cell r="U10">
            <v>10</v>
          </cell>
        </row>
        <row r="11">
          <cell r="A11">
            <v>4</v>
          </cell>
          <cell r="B11" t="str">
            <v>李景松</v>
          </cell>
          <cell r="D11" t="str">
            <v>台中市</v>
          </cell>
          <cell r="E11">
            <v>11</v>
          </cell>
          <cell r="F11" t="str">
            <v>53.12.26</v>
          </cell>
          <cell r="G11" t="str">
            <v>吳文欽</v>
          </cell>
          <cell r="I11" t="str">
            <v>台中市</v>
          </cell>
          <cell r="M11">
            <v>11</v>
          </cell>
          <cell r="N11" t="str">
            <v>54年次</v>
          </cell>
          <cell r="U11">
            <v>22</v>
          </cell>
        </row>
        <row r="12">
          <cell r="A12">
            <v>5</v>
          </cell>
          <cell r="B12" t="str">
            <v>廖啟雲</v>
          </cell>
          <cell r="D12" t="str">
            <v>高雄市</v>
          </cell>
          <cell r="E12">
            <v>21</v>
          </cell>
          <cell r="F12" t="str">
            <v>56.04.02</v>
          </cell>
          <cell r="G12" t="str">
            <v>羅步銘</v>
          </cell>
          <cell r="I12" t="str">
            <v>高雄市</v>
          </cell>
          <cell r="M12">
            <v>21</v>
          </cell>
          <cell r="N12" t="str">
            <v>49.10.13</v>
          </cell>
          <cell r="U12">
            <v>42</v>
          </cell>
        </row>
        <row r="13">
          <cell r="A13">
            <v>6</v>
          </cell>
          <cell r="B13" t="str">
            <v>胡登富</v>
          </cell>
          <cell r="D13" t="str">
            <v>台中市</v>
          </cell>
          <cell r="E13">
            <v>11</v>
          </cell>
          <cell r="F13" t="str">
            <v>48.01.01</v>
          </cell>
          <cell r="G13" t="str">
            <v>李清欣</v>
          </cell>
          <cell r="I13" t="str">
            <v>台中市</v>
          </cell>
          <cell r="M13">
            <v>999</v>
          </cell>
          <cell r="U13">
            <v>1010</v>
          </cell>
        </row>
        <row r="14">
          <cell r="A14">
            <v>7</v>
          </cell>
          <cell r="B14" t="str">
            <v>楊銘財</v>
          </cell>
          <cell r="D14" t="str">
            <v>桃園市</v>
          </cell>
          <cell r="E14">
            <v>11</v>
          </cell>
          <cell r="F14" t="str">
            <v>53.05.13</v>
          </cell>
          <cell r="G14" t="str">
            <v>陳順東</v>
          </cell>
          <cell r="I14" t="str">
            <v>桃園市</v>
          </cell>
          <cell r="M14">
            <v>999</v>
          </cell>
          <cell r="N14" t="str">
            <v>51.08.21</v>
          </cell>
          <cell r="U14">
            <v>1010</v>
          </cell>
        </row>
        <row r="15">
          <cell r="A15">
            <v>8</v>
          </cell>
          <cell r="B15" t="str">
            <v>朱銘昱</v>
          </cell>
          <cell r="D15" t="str">
            <v>宜蘭縣</v>
          </cell>
          <cell r="E15">
            <v>11</v>
          </cell>
          <cell r="F15" t="str">
            <v>56年次</v>
          </cell>
          <cell r="G15" t="str">
            <v>董至聖</v>
          </cell>
          <cell r="I15" t="str">
            <v>宜蘭縣</v>
          </cell>
          <cell r="M15">
            <v>999</v>
          </cell>
          <cell r="N15" t="str">
            <v>54年次</v>
          </cell>
          <cell r="U15">
            <v>1010</v>
          </cell>
        </row>
        <row r="16">
          <cell r="A16">
            <v>9</v>
          </cell>
          <cell r="B16" t="str">
            <v>謝慶堂</v>
          </cell>
          <cell r="D16" t="str">
            <v>高雄市</v>
          </cell>
          <cell r="E16">
            <v>21</v>
          </cell>
          <cell r="F16" t="str">
            <v>53.03.16</v>
          </cell>
          <cell r="G16" t="str">
            <v>閔子甦</v>
          </cell>
          <cell r="I16" t="str">
            <v>高雄市</v>
          </cell>
          <cell r="M16">
            <v>999</v>
          </cell>
          <cell r="N16" t="str">
            <v>56.01.23</v>
          </cell>
          <cell r="U16">
            <v>1020</v>
          </cell>
        </row>
        <row r="17">
          <cell r="A17">
            <v>10</v>
          </cell>
          <cell r="B17" t="str">
            <v>游輝慶</v>
          </cell>
          <cell r="D17" t="str">
            <v>高雄市</v>
          </cell>
          <cell r="E17">
            <v>999</v>
          </cell>
          <cell r="F17" t="str">
            <v>51.01.18</v>
          </cell>
          <cell r="G17" t="str">
            <v>蔡鎮隆</v>
          </cell>
          <cell r="I17" t="str">
            <v>高雄市</v>
          </cell>
          <cell r="M17">
            <v>21</v>
          </cell>
          <cell r="N17" t="str">
            <v>52.01.08</v>
          </cell>
          <cell r="U17">
            <v>1020</v>
          </cell>
        </row>
        <row r="18">
          <cell r="A18">
            <v>11</v>
          </cell>
          <cell r="B18" t="str">
            <v>葛  藍</v>
          </cell>
          <cell r="F18" t="str">
            <v>56.05.15</v>
          </cell>
          <cell r="G18" t="str">
            <v>劉峻銘</v>
          </cell>
          <cell r="N18" t="str">
            <v>46.11.06</v>
          </cell>
        </row>
        <row r="19">
          <cell r="A19">
            <v>12</v>
          </cell>
          <cell r="B19" t="str">
            <v>陳克沖</v>
          </cell>
          <cell r="D19" t="str">
            <v>台中市</v>
          </cell>
          <cell r="F19" t="str">
            <v>50.08.02</v>
          </cell>
          <cell r="G19" t="str">
            <v>陳一豐</v>
          </cell>
          <cell r="I19" t="str">
            <v>台中市</v>
          </cell>
          <cell r="N19" t="str">
            <v>55.01.15</v>
          </cell>
        </row>
        <row r="20">
          <cell r="A20">
            <v>13</v>
          </cell>
          <cell r="B20" t="str">
            <v>詹國龍</v>
          </cell>
          <cell r="D20" t="str">
            <v>彰化市</v>
          </cell>
          <cell r="F20" t="str">
            <v>51年次</v>
          </cell>
          <cell r="G20" t="str">
            <v>邱河清</v>
          </cell>
          <cell r="I20" t="str">
            <v>彰化市</v>
          </cell>
          <cell r="N20" t="str">
            <v>53年次</v>
          </cell>
        </row>
        <row r="21">
          <cell r="A21">
            <v>14</v>
          </cell>
          <cell r="B21" t="str">
            <v>李政洪</v>
          </cell>
          <cell r="D21" t="str">
            <v>高雄市</v>
          </cell>
          <cell r="F21" t="str">
            <v>53.11.11</v>
          </cell>
          <cell r="G21" t="str">
            <v>郭文松</v>
          </cell>
          <cell r="I21" t="str">
            <v>高雄市</v>
          </cell>
          <cell r="N21" t="str">
            <v>54.10.30</v>
          </cell>
        </row>
        <row r="22">
          <cell r="A22">
            <v>15</v>
          </cell>
          <cell r="B22" t="str">
            <v>陳建欣</v>
          </cell>
          <cell r="D22" t="str">
            <v>台中市</v>
          </cell>
          <cell r="F22" t="str">
            <v>55.10.10</v>
          </cell>
          <cell r="G22" t="str">
            <v>林松雄</v>
          </cell>
          <cell r="I22" t="str">
            <v>台中市</v>
          </cell>
          <cell r="N22" t="str">
            <v>56.02.12</v>
          </cell>
        </row>
        <row r="23">
          <cell r="A23">
            <v>16</v>
          </cell>
          <cell r="B23" t="str">
            <v>蕭振湘</v>
          </cell>
          <cell r="D23" t="str">
            <v>台中市</v>
          </cell>
          <cell r="F23" t="str">
            <v>52.04.15</v>
          </cell>
          <cell r="G23" t="str">
            <v>吳煒堯</v>
          </cell>
          <cell r="I23" t="str">
            <v>台中市</v>
          </cell>
          <cell r="N23" t="str">
            <v>52.04.10</v>
          </cell>
        </row>
        <row r="24">
          <cell r="A24">
            <v>17</v>
          </cell>
          <cell r="B24" t="str">
            <v>陳志宏</v>
          </cell>
          <cell r="D24" t="str">
            <v>新北市</v>
          </cell>
          <cell r="F24" t="str">
            <v>56.02.11</v>
          </cell>
          <cell r="G24" t="str">
            <v>林文輝</v>
          </cell>
          <cell r="I24" t="str">
            <v>新北市</v>
          </cell>
          <cell r="N24" t="str">
            <v>56.12.22</v>
          </cell>
        </row>
        <row r="25">
          <cell r="A25">
            <v>18</v>
          </cell>
          <cell r="B25" t="str">
            <v>張元輝</v>
          </cell>
          <cell r="D25" t="str">
            <v>台中市</v>
          </cell>
          <cell r="F25" t="str">
            <v>50.09.09</v>
          </cell>
          <cell r="G25" t="str">
            <v>葉秋林</v>
          </cell>
          <cell r="I25" t="str">
            <v>台中市</v>
          </cell>
          <cell r="N25" t="str">
            <v>52.08.22</v>
          </cell>
        </row>
        <row r="26">
          <cell r="A26">
            <v>19</v>
          </cell>
          <cell r="B26" t="str">
            <v>曾祥賢</v>
          </cell>
          <cell r="D26" t="str">
            <v>台中市</v>
          </cell>
          <cell r="F26" t="str">
            <v>52.04.23</v>
          </cell>
          <cell r="G26" t="str">
            <v>何應男</v>
          </cell>
          <cell r="I26" t="str">
            <v>台中市</v>
          </cell>
          <cell r="N26" t="str">
            <v>55.12.13</v>
          </cell>
        </row>
        <row r="27">
          <cell r="A27">
            <v>20</v>
          </cell>
          <cell r="B27" t="str">
            <v>唐皮爾</v>
          </cell>
          <cell r="D27" t="str">
            <v>新北市</v>
          </cell>
          <cell r="F27" t="str">
            <v>46.09.25</v>
          </cell>
          <cell r="G27" t="str">
            <v>饒維洲</v>
          </cell>
          <cell r="I27" t="str">
            <v>南投市</v>
          </cell>
          <cell r="N27" t="str">
            <v>54.01.11</v>
          </cell>
        </row>
        <row r="28">
          <cell r="A28">
            <v>21</v>
          </cell>
          <cell r="B28" t="str">
            <v>王群沛</v>
          </cell>
          <cell r="D28" t="str">
            <v>彰化市</v>
          </cell>
          <cell r="F28" t="str">
            <v>56.12.11</v>
          </cell>
          <cell r="G28" t="str">
            <v>陳昭池</v>
          </cell>
          <cell r="I28" t="str">
            <v>彰化市</v>
          </cell>
          <cell r="N28" t="str">
            <v>55.07.21</v>
          </cell>
        </row>
        <row r="29">
          <cell r="A29">
            <v>22</v>
          </cell>
          <cell r="B29" t="str">
            <v>王俊龍</v>
          </cell>
          <cell r="D29" t="str">
            <v>台中市</v>
          </cell>
          <cell r="F29" t="str">
            <v>46.07.01</v>
          </cell>
          <cell r="G29" t="str">
            <v>林永興</v>
          </cell>
          <cell r="I29" t="str">
            <v>台中市</v>
          </cell>
          <cell r="N29" t="str">
            <v>54.02.27</v>
          </cell>
        </row>
        <row r="30">
          <cell r="A30">
            <v>23</v>
          </cell>
          <cell r="B30" t="str">
            <v>黃紹仁</v>
          </cell>
          <cell r="D30" t="str">
            <v>新竹市</v>
          </cell>
          <cell r="F30" t="str">
            <v>56.01.26</v>
          </cell>
          <cell r="G30" t="str">
            <v>莊東育</v>
          </cell>
          <cell r="I30" t="str">
            <v>新竹市</v>
          </cell>
          <cell r="N30" t="str">
            <v>56年次</v>
          </cell>
        </row>
        <row r="31">
          <cell r="A31">
            <v>24</v>
          </cell>
          <cell r="B31" t="str">
            <v>李育安</v>
          </cell>
          <cell r="D31" t="str">
            <v>台中市</v>
          </cell>
          <cell r="F31" t="str">
            <v>52.03.23</v>
          </cell>
          <cell r="G31" t="str">
            <v>蔡承杰</v>
          </cell>
          <cell r="I31" t="str">
            <v>台中市</v>
          </cell>
          <cell r="N31" t="str">
            <v>53.10.26</v>
          </cell>
        </row>
        <row r="32">
          <cell r="A32">
            <v>25</v>
          </cell>
          <cell r="B32" t="str">
            <v>陳建昇</v>
          </cell>
          <cell r="D32" t="str">
            <v>台中市</v>
          </cell>
          <cell r="F32" t="str">
            <v>51.11.23</v>
          </cell>
          <cell r="G32" t="str">
            <v>李政穎</v>
          </cell>
          <cell r="I32" t="str">
            <v>台中市</v>
          </cell>
          <cell r="N32" t="str">
            <v>56.07.09</v>
          </cell>
        </row>
        <row r="33">
          <cell r="A33">
            <v>26</v>
          </cell>
          <cell r="B33" t="str">
            <v>鍾文雄</v>
          </cell>
          <cell r="D33" t="str">
            <v>台中市</v>
          </cell>
          <cell r="F33" t="str">
            <v>53.10.06</v>
          </cell>
          <cell r="G33" t="str">
            <v>梁友文</v>
          </cell>
          <cell r="I33" t="str">
            <v>台中市</v>
          </cell>
          <cell r="N33" t="str">
            <v>52.11.29</v>
          </cell>
        </row>
        <row r="34">
          <cell r="A34">
            <v>27</v>
          </cell>
          <cell r="B34" t="str">
            <v>賴世宗</v>
          </cell>
          <cell r="D34" t="str">
            <v>台中市</v>
          </cell>
          <cell r="F34" t="str">
            <v>56.01.13</v>
          </cell>
          <cell r="G34" t="str">
            <v>黃慶和</v>
          </cell>
          <cell r="I34" t="str">
            <v>台中市</v>
          </cell>
          <cell r="N34" t="str">
            <v>52.10.02</v>
          </cell>
        </row>
        <row r="35">
          <cell r="A35">
            <v>28</v>
          </cell>
          <cell r="B35" t="str">
            <v>林致中</v>
          </cell>
          <cell r="D35" t="str">
            <v>台中市</v>
          </cell>
          <cell r="F35" t="str">
            <v>52.11.02</v>
          </cell>
          <cell r="G35" t="str">
            <v>劉詠恩</v>
          </cell>
          <cell r="I35" t="str">
            <v>台中市</v>
          </cell>
          <cell r="N35" t="str">
            <v>49.06.19</v>
          </cell>
        </row>
        <row r="36">
          <cell r="A36">
            <v>29</v>
          </cell>
          <cell r="U36">
            <v>0</v>
          </cell>
        </row>
        <row r="37">
          <cell r="A37">
            <v>30</v>
          </cell>
          <cell r="U37">
            <v>0</v>
          </cell>
        </row>
        <row r="38">
          <cell r="A38">
            <v>31</v>
          </cell>
          <cell r="Q38" t="str">
            <v/>
          </cell>
          <cell r="R38" t="str">
            <v/>
          </cell>
          <cell r="U38">
            <v>0</v>
          </cell>
        </row>
        <row r="39">
          <cell r="A39">
            <v>32</v>
          </cell>
          <cell r="Q39" t="str">
            <v/>
          </cell>
          <cell r="R39" t="str">
            <v/>
          </cell>
          <cell r="U39">
            <v>0</v>
          </cell>
        </row>
      </sheetData>
      <sheetData sheetId="3">
        <row r="7">
          <cell r="A7">
            <v>1</v>
          </cell>
          <cell r="B7" t="str">
            <v>皮友華</v>
          </cell>
          <cell r="D7" t="str">
            <v>高雄市</v>
          </cell>
          <cell r="E7" t="str">
            <v>51年次</v>
          </cell>
          <cell r="P7">
            <v>1</v>
          </cell>
        </row>
        <row r="8">
          <cell r="A8">
            <v>2</v>
          </cell>
          <cell r="B8" t="str">
            <v>何寶珠</v>
          </cell>
          <cell r="D8" t="str">
            <v>高雄市</v>
          </cell>
          <cell r="E8" t="str">
            <v>53.04.22</v>
          </cell>
          <cell r="M8">
            <v>999</v>
          </cell>
          <cell r="P8">
            <v>1</v>
          </cell>
        </row>
        <row r="9">
          <cell r="A9">
            <v>3</v>
          </cell>
          <cell r="B9" t="str">
            <v>許環英</v>
          </cell>
          <cell r="D9" t="str">
            <v>高雄市</v>
          </cell>
          <cell r="E9" t="str">
            <v>53.09.21</v>
          </cell>
          <cell r="P9">
            <v>3</v>
          </cell>
        </row>
        <row r="10">
          <cell r="A10">
            <v>4</v>
          </cell>
          <cell r="B10" t="str">
            <v>鄭玉娟</v>
          </cell>
          <cell r="D10" t="str">
            <v>台中市</v>
          </cell>
          <cell r="E10" t="str">
            <v>52.04.16</v>
          </cell>
          <cell r="P10">
            <v>5</v>
          </cell>
        </row>
        <row r="11">
          <cell r="A11">
            <v>5</v>
          </cell>
          <cell r="B11" t="str">
            <v>劉國珍</v>
          </cell>
          <cell r="D11" t="str">
            <v>南投市</v>
          </cell>
          <cell r="E11" t="str">
            <v>54.02.15</v>
          </cell>
          <cell r="M11">
            <v>999</v>
          </cell>
        </row>
        <row r="12">
          <cell r="A12">
            <v>6</v>
          </cell>
          <cell r="B12" t="str">
            <v>湯淑雲</v>
          </cell>
          <cell r="D12" t="str">
            <v>台中市</v>
          </cell>
          <cell r="E12" t="str">
            <v>52.04.25</v>
          </cell>
          <cell r="M12">
            <v>999</v>
          </cell>
        </row>
        <row r="13">
          <cell r="A13">
            <v>7</v>
          </cell>
          <cell r="B13" t="str">
            <v>林玉玲</v>
          </cell>
          <cell r="D13" t="str">
            <v>台南市</v>
          </cell>
          <cell r="E13" t="str">
            <v>54.11.21</v>
          </cell>
        </row>
        <row r="14">
          <cell r="A14">
            <v>8</v>
          </cell>
          <cell r="B14" t="str">
            <v>盧幼雪</v>
          </cell>
          <cell r="D14" t="str">
            <v>台北市</v>
          </cell>
          <cell r="E14" t="str">
            <v>53年次</v>
          </cell>
        </row>
        <row r="15">
          <cell r="A15">
            <v>9</v>
          </cell>
          <cell r="B15" t="str">
            <v>林建良</v>
          </cell>
          <cell r="D15" t="str">
            <v>屏東市</v>
          </cell>
          <cell r="E15" t="str">
            <v>54.04.03</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 sheetId="4">
        <row r="7">
          <cell r="A7" t="str">
            <v>Line</v>
          </cell>
          <cell r="B7" t="str">
            <v>姓名</v>
          </cell>
          <cell r="D7" t="str">
            <v>縣市</v>
          </cell>
          <cell r="E7" t="str">
            <v>排名</v>
          </cell>
          <cell r="F7" t="str">
            <v>出生日期</v>
          </cell>
          <cell r="G7" t="str">
            <v>姓名</v>
          </cell>
          <cell r="I7" t="str">
            <v>縣市</v>
          </cell>
          <cell r="M7" t="str">
            <v>排名</v>
          </cell>
          <cell r="N7" t="str">
            <v>出生日期</v>
          </cell>
          <cell r="Q7" t="str">
            <v>Acc
Number</v>
          </cell>
          <cell r="R7" t="str">
            <v>Status
Number</v>
          </cell>
          <cell r="U7" t="str">
            <v>排名總和</v>
          </cell>
        </row>
        <row r="8">
          <cell r="A8">
            <v>1</v>
          </cell>
          <cell r="B8" t="str">
            <v>鄭玉娟</v>
          </cell>
          <cell r="D8" t="str">
            <v>台中市</v>
          </cell>
          <cell r="F8" t="str">
            <v>52.04.16</v>
          </cell>
          <cell r="G8" t="str">
            <v>鄭瑞惠</v>
          </cell>
          <cell r="I8" t="str">
            <v>台中市</v>
          </cell>
          <cell r="N8" t="str">
            <v>52.10.01</v>
          </cell>
        </row>
        <row r="9">
          <cell r="A9">
            <v>2</v>
          </cell>
          <cell r="B9" t="str">
            <v>許環英</v>
          </cell>
          <cell r="D9" t="str">
            <v>高雄市</v>
          </cell>
          <cell r="F9" t="str">
            <v>53.09.21</v>
          </cell>
          <cell r="G9" t="str">
            <v>許錦慧</v>
          </cell>
          <cell r="I9" t="str">
            <v>高雄市</v>
          </cell>
          <cell r="N9" t="str">
            <v>51.07.17</v>
          </cell>
        </row>
        <row r="10">
          <cell r="A10">
            <v>3</v>
          </cell>
          <cell r="B10" t="str">
            <v>劉國珍</v>
          </cell>
          <cell r="D10" t="str">
            <v>南投市</v>
          </cell>
          <cell r="F10" t="str">
            <v>54.02.15</v>
          </cell>
          <cell r="G10" t="str">
            <v>吳瓊芬</v>
          </cell>
          <cell r="I10" t="str">
            <v>南投縣</v>
          </cell>
          <cell r="N10" t="str">
            <v>52.09.21</v>
          </cell>
        </row>
        <row r="11">
          <cell r="A11">
            <v>4</v>
          </cell>
          <cell r="B11" t="str">
            <v>邱黃錦蘭</v>
          </cell>
          <cell r="D11" t="str">
            <v>彰化市</v>
          </cell>
          <cell r="F11" t="str">
            <v>45.06.03</v>
          </cell>
          <cell r="G11" t="str">
            <v>張玫瑰</v>
          </cell>
          <cell r="I11" t="str">
            <v>彰化市</v>
          </cell>
          <cell r="N11" t="str">
            <v>54.01.01</v>
          </cell>
        </row>
        <row r="12">
          <cell r="A12">
            <v>5</v>
          </cell>
          <cell r="B12" t="str">
            <v>柯鳳英</v>
          </cell>
          <cell r="D12" t="str">
            <v>台中市</v>
          </cell>
          <cell r="F12" t="str">
            <v>46.03.10</v>
          </cell>
          <cell r="G12" t="str">
            <v>湯淑雲</v>
          </cell>
          <cell r="I12" t="str">
            <v>台中市</v>
          </cell>
          <cell r="N12" t="str">
            <v>52.04.25</v>
          </cell>
        </row>
        <row r="13">
          <cell r="A13">
            <v>6</v>
          </cell>
          <cell r="B13" t="str">
            <v>阮鳳慈</v>
          </cell>
          <cell r="D13" t="str">
            <v>桃園縣</v>
          </cell>
          <cell r="F13" t="str">
            <v>52.02.10</v>
          </cell>
          <cell r="G13" t="str">
            <v>陳師清</v>
          </cell>
          <cell r="I13" t="str">
            <v>桃園市</v>
          </cell>
          <cell r="N13" t="str">
            <v>40.11.05</v>
          </cell>
        </row>
        <row r="14">
          <cell r="A14">
            <v>7</v>
          </cell>
          <cell r="B14" t="str">
            <v>鄭足足</v>
          </cell>
          <cell r="D14" t="str">
            <v>高雄市</v>
          </cell>
          <cell r="F14" t="str">
            <v>48.02.27</v>
          </cell>
          <cell r="G14" t="str">
            <v>何寶珠</v>
          </cell>
          <cell r="I14" t="str">
            <v>高雄市</v>
          </cell>
          <cell r="N14" t="str">
            <v>53.04.22</v>
          </cell>
        </row>
        <row r="15">
          <cell r="A15">
            <v>8</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男單50歲名單"/>
      <sheetName val="男雙50歲名單"/>
      <sheetName val="女單50歲名單"/>
      <sheetName val="女雙50歲名單"/>
      <sheetName val="男單50歲64籤"/>
      <sheetName val="女單50歲16籤"/>
      <sheetName val="男雙50歲32籤"/>
      <sheetName val="女雙50歲16籤"/>
    </sheetNames>
    <sheetDataSet>
      <sheetData sheetId="0">
        <row r="10">
          <cell r="A10" t="str">
            <v>2012/11/10-11/12</v>
          </cell>
          <cell r="C10" t="str">
            <v>台中市</v>
          </cell>
          <cell r="E10" t="str">
            <v>王正松</v>
          </cell>
        </row>
      </sheetData>
      <sheetData sheetId="1">
        <row r="7">
          <cell r="A7">
            <v>1</v>
          </cell>
          <cell r="B7" t="str">
            <v>龔飛熊</v>
          </cell>
          <cell r="D7" t="str">
            <v>高雄市</v>
          </cell>
          <cell r="E7" t="str">
            <v>49年次</v>
          </cell>
          <cell r="P7">
            <v>1</v>
          </cell>
        </row>
        <row r="8">
          <cell r="A8">
            <v>2</v>
          </cell>
          <cell r="B8" t="str">
            <v>陳進祿</v>
          </cell>
          <cell r="D8" t="str">
            <v>彰化市</v>
          </cell>
          <cell r="E8" t="str">
            <v>51.02.06</v>
          </cell>
          <cell r="P8">
            <v>2</v>
          </cell>
        </row>
        <row r="9">
          <cell r="A9">
            <v>3</v>
          </cell>
          <cell r="B9" t="str">
            <v>陳秋國</v>
          </cell>
          <cell r="D9" t="str">
            <v>彰化市</v>
          </cell>
          <cell r="E9" t="str">
            <v>50.02.25</v>
          </cell>
          <cell r="P9">
            <v>2</v>
          </cell>
        </row>
        <row r="10">
          <cell r="A10">
            <v>4</v>
          </cell>
          <cell r="B10" t="str">
            <v>王明鴻</v>
          </cell>
          <cell r="D10" t="str">
            <v>宜蘭縣</v>
          </cell>
          <cell r="E10" t="str">
            <v>47.10.25</v>
          </cell>
          <cell r="P10">
            <v>2</v>
          </cell>
        </row>
        <row r="11">
          <cell r="A11">
            <v>5</v>
          </cell>
          <cell r="B11" t="str">
            <v>林經敏</v>
          </cell>
          <cell r="D11" t="str">
            <v>宜蘭縣</v>
          </cell>
          <cell r="E11" t="str">
            <v>48年次</v>
          </cell>
          <cell r="P11">
            <v>6</v>
          </cell>
        </row>
        <row r="12">
          <cell r="A12">
            <v>6</v>
          </cell>
          <cell r="B12" t="str">
            <v>徐榮海</v>
          </cell>
          <cell r="D12" t="str">
            <v>新北市</v>
          </cell>
          <cell r="E12" t="str">
            <v>48.12.24</v>
          </cell>
          <cell r="P12">
            <v>8</v>
          </cell>
        </row>
        <row r="13">
          <cell r="A13">
            <v>7</v>
          </cell>
          <cell r="B13" t="str">
            <v>孫福源</v>
          </cell>
          <cell r="D13" t="str">
            <v>彰化市</v>
          </cell>
          <cell r="E13" t="str">
            <v>48.01.29</v>
          </cell>
          <cell r="P13">
            <v>13</v>
          </cell>
        </row>
        <row r="14">
          <cell r="A14">
            <v>8</v>
          </cell>
          <cell r="B14" t="str">
            <v>鍾富宇</v>
          </cell>
          <cell r="D14" t="str">
            <v>台北市</v>
          </cell>
          <cell r="E14" t="str">
            <v>50.08.20</v>
          </cell>
          <cell r="P14">
            <v>13</v>
          </cell>
        </row>
        <row r="15">
          <cell r="A15">
            <v>9</v>
          </cell>
          <cell r="B15" t="str">
            <v>羅步銘</v>
          </cell>
          <cell r="D15" t="str">
            <v>高雄市</v>
          </cell>
          <cell r="E15" t="str">
            <v>49.10.13</v>
          </cell>
          <cell r="P15">
            <v>15</v>
          </cell>
        </row>
        <row r="16">
          <cell r="A16">
            <v>10</v>
          </cell>
          <cell r="B16" t="str">
            <v>邱炳煌</v>
          </cell>
          <cell r="D16" t="str">
            <v>屏東市</v>
          </cell>
          <cell r="E16" t="str">
            <v>49.11.26</v>
          </cell>
          <cell r="P16">
            <v>15</v>
          </cell>
        </row>
        <row r="17">
          <cell r="A17">
            <v>11</v>
          </cell>
          <cell r="B17" t="str">
            <v>楊源順</v>
          </cell>
          <cell r="D17" t="str">
            <v>台中市</v>
          </cell>
          <cell r="E17" t="str">
            <v>50.02.11</v>
          </cell>
          <cell r="P17">
            <v>15</v>
          </cell>
        </row>
        <row r="18">
          <cell r="A18">
            <v>12</v>
          </cell>
          <cell r="B18" t="str">
            <v>劉建宏</v>
          </cell>
          <cell r="D18" t="str">
            <v>高雄市</v>
          </cell>
          <cell r="E18" t="str">
            <v>49.10.12</v>
          </cell>
          <cell r="P18">
            <v>15</v>
          </cell>
        </row>
        <row r="19">
          <cell r="A19">
            <v>13</v>
          </cell>
          <cell r="B19" t="str">
            <v>陳柱明</v>
          </cell>
          <cell r="D19" t="str">
            <v>高雄市</v>
          </cell>
          <cell r="E19" t="str">
            <v>50.05.02</v>
          </cell>
          <cell r="M19">
            <v>999</v>
          </cell>
          <cell r="P19">
            <v>15</v>
          </cell>
        </row>
        <row r="20">
          <cell r="A20">
            <v>14</v>
          </cell>
          <cell r="B20" t="str">
            <v>賴昆光</v>
          </cell>
          <cell r="D20" t="str">
            <v>高雄市</v>
          </cell>
          <cell r="E20" t="str">
            <v>47.10.20</v>
          </cell>
          <cell r="P20">
            <v>23</v>
          </cell>
        </row>
        <row r="21">
          <cell r="A21">
            <v>15</v>
          </cell>
          <cell r="B21" t="str">
            <v>戴詒鵬</v>
          </cell>
          <cell r="D21" t="str">
            <v>台北市</v>
          </cell>
          <cell r="E21" t="str">
            <v>47.01.09</v>
          </cell>
          <cell r="P21">
            <v>23</v>
          </cell>
        </row>
        <row r="22">
          <cell r="A22">
            <v>16</v>
          </cell>
          <cell r="B22" t="str">
            <v>陳政達</v>
          </cell>
          <cell r="D22" t="str">
            <v>桃園縣</v>
          </cell>
          <cell r="E22" t="str">
            <v>50.01.18</v>
          </cell>
          <cell r="M22">
            <v>999</v>
          </cell>
          <cell r="P22">
            <v>23</v>
          </cell>
        </row>
        <row r="23">
          <cell r="A23">
            <v>17</v>
          </cell>
          <cell r="B23" t="str">
            <v>陳順東</v>
          </cell>
          <cell r="D23" t="str">
            <v>桃園市</v>
          </cell>
          <cell r="E23" t="str">
            <v>51.08.21</v>
          </cell>
          <cell r="M23">
            <v>999</v>
          </cell>
        </row>
        <row r="24">
          <cell r="A24">
            <v>18</v>
          </cell>
          <cell r="B24" t="str">
            <v>劉宏德</v>
          </cell>
          <cell r="D24" t="str">
            <v>桃園縣</v>
          </cell>
          <cell r="E24" t="str">
            <v>51.04.24</v>
          </cell>
          <cell r="M24">
            <v>999</v>
          </cell>
        </row>
        <row r="25">
          <cell r="A25">
            <v>19</v>
          </cell>
          <cell r="B25" t="str">
            <v>張志中</v>
          </cell>
          <cell r="D25" t="str">
            <v>桃園縣</v>
          </cell>
          <cell r="E25" t="str">
            <v>47.01.15</v>
          </cell>
          <cell r="M25">
            <v>999</v>
          </cell>
        </row>
        <row r="26">
          <cell r="A26">
            <v>20</v>
          </cell>
          <cell r="B26" t="str">
            <v>周克中</v>
          </cell>
          <cell r="D26" t="str">
            <v>桃園市</v>
          </cell>
          <cell r="E26" t="str">
            <v>50.03.27</v>
          </cell>
          <cell r="M26">
            <v>999</v>
          </cell>
        </row>
        <row r="27">
          <cell r="A27">
            <v>21</v>
          </cell>
          <cell r="B27" t="str">
            <v>趙建修</v>
          </cell>
          <cell r="D27" t="str">
            <v>桃園市</v>
          </cell>
          <cell r="E27" t="str">
            <v>50.04.08</v>
          </cell>
          <cell r="M27">
            <v>999</v>
          </cell>
        </row>
        <row r="28">
          <cell r="A28">
            <v>22</v>
          </cell>
          <cell r="B28" t="str">
            <v>賴經寬</v>
          </cell>
          <cell r="D28" t="str">
            <v>台中市</v>
          </cell>
          <cell r="E28" t="str">
            <v>50.03.26</v>
          </cell>
          <cell r="M28">
            <v>999</v>
          </cell>
        </row>
        <row r="29">
          <cell r="A29">
            <v>23</v>
          </cell>
          <cell r="B29" t="str">
            <v>杜宇農</v>
          </cell>
          <cell r="D29" t="str">
            <v>高雄市</v>
          </cell>
          <cell r="E29" t="str">
            <v>49.12.05</v>
          </cell>
          <cell r="M29">
            <v>999</v>
          </cell>
        </row>
        <row r="30">
          <cell r="A30">
            <v>24</v>
          </cell>
          <cell r="B30" t="str">
            <v>林志光</v>
          </cell>
          <cell r="D30" t="str">
            <v>台中市</v>
          </cell>
          <cell r="E30" t="str">
            <v>49.02.02</v>
          </cell>
        </row>
        <row r="31">
          <cell r="A31">
            <v>25</v>
          </cell>
          <cell r="B31" t="str">
            <v>李潮勝</v>
          </cell>
          <cell r="D31" t="str">
            <v>台中市</v>
          </cell>
          <cell r="E31" t="str">
            <v>51.06.15</v>
          </cell>
        </row>
        <row r="32">
          <cell r="A32">
            <v>26</v>
          </cell>
          <cell r="B32" t="str">
            <v>劉有原</v>
          </cell>
          <cell r="D32" t="str">
            <v>台中市</v>
          </cell>
          <cell r="E32" t="str">
            <v>51.02.19</v>
          </cell>
        </row>
        <row r="33">
          <cell r="A33">
            <v>27</v>
          </cell>
          <cell r="B33" t="str">
            <v>馬連城</v>
          </cell>
          <cell r="D33" t="str">
            <v>基隆市</v>
          </cell>
          <cell r="E33" t="str">
            <v>48.03.30</v>
          </cell>
        </row>
        <row r="34">
          <cell r="A34">
            <v>28</v>
          </cell>
          <cell r="B34" t="str">
            <v>黃立中</v>
          </cell>
          <cell r="D34" t="str">
            <v>台中市</v>
          </cell>
          <cell r="E34" t="str">
            <v>50.07.03</v>
          </cell>
        </row>
        <row r="35">
          <cell r="A35">
            <v>29</v>
          </cell>
          <cell r="B35" t="str">
            <v>李善興</v>
          </cell>
          <cell r="D35" t="str">
            <v>台中市</v>
          </cell>
          <cell r="E35" t="str">
            <v>49.01.06</v>
          </cell>
        </row>
        <row r="36">
          <cell r="A36">
            <v>30</v>
          </cell>
          <cell r="B36" t="str">
            <v>何永隆</v>
          </cell>
          <cell r="D36" t="str">
            <v>台中市</v>
          </cell>
          <cell r="E36" t="str">
            <v>48.08.01</v>
          </cell>
        </row>
        <row r="37">
          <cell r="A37">
            <v>31</v>
          </cell>
          <cell r="B37" t="str">
            <v>劉錦燉</v>
          </cell>
          <cell r="D37" t="str">
            <v>台中市</v>
          </cell>
          <cell r="E37" t="str">
            <v>50.12.22</v>
          </cell>
        </row>
        <row r="38">
          <cell r="A38">
            <v>32</v>
          </cell>
          <cell r="B38" t="str">
            <v>王振榮</v>
          </cell>
          <cell r="D38" t="str">
            <v>彰化市</v>
          </cell>
          <cell r="E38" t="str">
            <v>47.04.20</v>
          </cell>
        </row>
        <row r="39">
          <cell r="A39">
            <v>33</v>
          </cell>
          <cell r="B39" t="str">
            <v>黃國楨</v>
          </cell>
          <cell r="D39" t="str">
            <v>台南市</v>
          </cell>
          <cell r="E39" t="str">
            <v>47.10.31</v>
          </cell>
        </row>
        <row r="40">
          <cell r="A40">
            <v>34</v>
          </cell>
          <cell r="B40" t="str">
            <v>林世傑</v>
          </cell>
          <cell r="D40" t="str">
            <v>台南市</v>
          </cell>
          <cell r="E40" t="str">
            <v>50.11.16</v>
          </cell>
        </row>
        <row r="41">
          <cell r="A41">
            <v>35</v>
          </cell>
          <cell r="B41" t="str">
            <v>游象添</v>
          </cell>
          <cell r="D41" t="str">
            <v>台中市</v>
          </cell>
          <cell r="E41" t="str">
            <v>50.10.10</v>
          </cell>
        </row>
        <row r="42">
          <cell r="A42">
            <v>36</v>
          </cell>
          <cell r="B42" t="str">
            <v>范振祥</v>
          </cell>
          <cell r="D42" t="str">
            <v>中壢市</v>
          </cell>
          <cell r="E42" t="str">
            <v>49.04.14</v>
          </cell>
        </row>
        <row r="43">
          <cell r="A43">
            <v>37</v>
          </cell>
          <cell r="B43" t="str">
            <v>陳永富</v>
          </cell>
          <cell r="D43" t="str">
            <v>台中市</v>
          </cell>
          <cell r="E43" t="str">
            <v>47.07.22</v>
          </cell>
        </row>
        <row r="44">
          <cell r="A44">
            <v>38</v>
          </cell>
          <cell r="B44" t="str">
            <v>周宏治</v>
          </cell>
          <cell r="D44" t="str">
            <v>新北市</v>
          </cell>
          <cell r="E44" t="str">
            <v>50.12.20</v>
          </cell>
        </row>
        <row r="45">
          <cell r="A45">
            <v>39</v>
          </cell>
          <cell r="B45" t="str">
            <v>楊政忠</v>
          </cell>
          <cell r="D45" t="str">
            <v>台中市</v>
          </cell>
          <cell r="E45" t="str">
            <v>51.03.16</v>
          </cell>
        </row>
        <row r="46">
          <cell r="A46">
            <v>40</v>
          </cell>
          <cell r="B46" t="str">
            <v>林士章</v>
          </cell>
          <cell r="D46" t="str">
            <v>新北市</v>
          </cell>
          <cell r="E46" t="str">
            <v>50.10.16</v>
          </cell>
        </row>
        <row r="47">
          <cell r="A47">
            <v>41</v>
          </cell>
          <cell r="B47" t="str">
            <v>許元鴻</v>
          </cell>
          <cell r="D47" t="str">
            <v>台中市</v>
          </cell>
          <cell r="E47" t="str">
            <v>50.11.29</v>
          </cell>
        </row>
        <row r="48">
          <cell r="A48">
            <v>42</v>
          </cell>
          <cell r="B48" t="str">
            <v>詹國龍</v>
          </cell>
          <cell r="D48" t="str">
            <v>彰化市</v>
          </cell>
          <cell r="E48" t="str">
            <v>51年次</v>
          </cell>
        </row>
        <row r="49">
          <cell r="A49">
            <v>43</v>
          </cell>
          <cell r="B49" t="str">
            <v>阮雄傑</v>
          </cell>
          <cell r="D49" t="str">
            <v>高雄市</v>
          </cell>
          <cell r="E49" t="str">
            <v>47.01.03</v>
          </cell>
        </row>
        <row r="50">
          <cell r="A50">
            <v>44</v>
          </cell>
          <cell r="B50" t="str">
            <v>劉詠恩</v>
          </cell>
          <cell r="D50" t="str">
            <v>台中市</v>
          </cell>
          <cell r="E50" t="str">
            <v>49.06.19</v>
          </cell>
          <cell r="M50">
            <v>999</v>
          </cell>
          <cell r="P50">
            <v>0</v>
          </cell>
        </row>
        <row r="51">
          <cell r="A51">
            <v>45</v>
          </cell>
          <cell r="M51">
            <v>999</v>
          </cell>
          <cell r="P51">
            <v>0</v>
          </cell>
        </row>
        <row r="52">
          <cell r="A52">
            <v>46</v>
          </cell>
          <cell r="M52">
            <v>999</v>
          </cell>
          <cell r="P52">
            <v>0</v>
          </cell>
        </row>
        <row r="53">
          <cell r="A53">
            <v>47</v>
          </cell>
          <cell r="M53">
            <v>999</v>
          </cell>
          <cell r="P53">
            <v>0</v>
          </cell>
        </row>
        <row r="54">
          <cell r="A54">
            <v>48</v>
          </cell>
          <cell r="M54">
            <v>999</v>
          </cell>
          <cell r="P54">
            <v>0</v>
          </cell>
        </row>
        <row r="55">
          <cell r="A55">
            <v>49</v>
          </cell>
          <cell r="M55">
            <v>999</v>
          </cell>
          <cell r="P55">
            <v>0</v>
          </cell>
        </row>
        <row r="56">
          <cell r="A56">
            <v>50</v>
          </cell>
          <cell r="M56">
            <v>999</v>
          </cell>
          <cell r="P56">
            <v>0</v>
          </cell>
        </row>
        <row r="57">
          <cell r="A57">
            <v>51</v>
          </cell>
          <cell r="M57">
            <v>999</v>
          </cell>
          <cell r="P57">
            <v>0</v>
          </cell>
        </row>
        <row r="58">
          <cell r="A58">
            <v>52</v>
          </cell>
          <cell r="M58">
            <v>999</v>
          </cell>
          <cell r="P58">
            <v>0</v>
          </cell>
        </row>
        <row r="59">
          <cell r="A59">
            <v>53</v>
          </cell>
          <cell r="M59">
            <v>999</v>
          </cell>
          <cell r="P59">
            <v>0</v>
          </cell>
        </row>
        <row r="60">
          <cell r="A60">
            <v>54</v>
          </cell>
          <cell r="M60">
            <v>999</v>
          </cell>
          <cell r="P60">
            <v>0</v>
          </cell>
        </row>
        <row r="61">
          <cell r="A61">
            <v>55</v>
          </cell>
          <cell r="M61">
            <v>999</v>
          </cell>
          <cell r="P61">
            <v>0</v>
          </cell>
        </row>
        <row r="62">
          <cell r="A62">
            <v>56</v>
          </cell>
          <cell r="M62">
            <v>999</v>
          </cell>
          <cell r="P62">
            <v>0</v>
          </cell>
        </row>
        <row r="63">
          <cell r="A63">
            <v>57</v>
          </cell>
          <cell r="M63">
            <v>999</v>
          </cell>
          <cell r="P63">
            <v>0</v>
          </cell>
        </row>
        <row r="64">
          <cell r="A64">
            <v>58</v>
          </cell>
          <cell r="M64">
            <v>999</v>
          </cell>
          <cell r="P64">
            <v>0</v>
          </cell>
        </row>
        <row r="65">
          <cell r="A65">
            <v>59</v>
          </cell>
          <cell r="M65">
            <v>999</v>
          </cell>
          <cell r="P65">
            <v>0</v>
          </cell>
        </row>
        <row r="66">
          <cell r="A66">
            <v>60</v>
          </cell>
          <cell r="M66">
            <v>999</v>
          </cell>
          <cell r="P66">
            <v>0</v>
          </cell>
        </row>
        <row r="67">
          <cell r="A67">
            <v>61</v>
          </cell>
          <cell r="M67">
            <v>999</v>
          </cell>
          <cell r="P67">
            <v>0</v>
          </cell>
        </row>
        <row r="68">
          <cell r="A68">
            <v>62</v>
          </cell>
          <cell r="M68">
            <v>999</v>
          </cell>
          <cell r="P68">
            <v>0</v>
          </cell>
        </row>
        <row r="69">
          <cell r="A69">
            <v>63</v>
          </cell>
          <cell r="M69">
            <v>999</v>
          </cell>
          <cell r="P69">
            <v>0</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陳政平</v>
          </cell>
          <cell r="D8" t="str">
            <v>台中市</v>
          </cell>
          <cell r="E8">
            <v>2</v>
          </cell>
          <cell r="F8" t="str">
            <v>50.10.04</v>
          </cell>
          <cell r="G8" t="str">
            <v>賴經寬</v>
          </cell>
          <cell r="I8" t="str">
            <v>台中市</v>
          </cell>
          <cell r="M8">
            <v>2</v>
          </cell>
          <cell r="N8" t="str">
            <v>50年次</v>
          </cell>
          <cell r="U8">
            <v>4</v>
          </cell>
        </row>
        <row r="9">
          <cell r="A9">
            <v>2</v>
          </cell>
          <cell r="B9" t="str">
            <v>李潮勝</v>
          </cell>
          <cell r="D9" t="str">
            <v>台中市</v>
          </cell>
          <cell r="E9">
            <v>4</v>
          </cell>
          <cell r="F9" t="str">
            <v>51.06.15</v>
          </cell>
          <cell r="G9" t="str">
            <v>林榮基</v>
          </cell>
          <cell r="I9" t="str">
            <v>台中市</v>
          </cell>
          <cell r="M9">
            <v>1</v>
          </cell>
          <cell r="N9" t="str">
            <v>46.07.13</v>
          </cell>
          <cell r="U9">
            <v>5</v>
          </cell>
        </row>
        <row r="10">
          <cell r="A10">
            <v>3</v>
          </cell>
          <cell r="B10" t="str">
            <v>王明鴻</v>
          </cell>
          <cell r="D10" t="str">
            <v>宜蘭縣</v>
          </cell>
          <cell r="E10">
            <v>12</v>
          </cell>
          <cell r="F10" t="str">
            <v>47.10.25</v>
          </cell>
          <cell r="G10" t="str">
            <v>林經敏</v>
          </cell>
          <cell r="I10" t="str">
            <v>宜蘭縣</v>
          </cell>
          <cell r="M10">
            <v>7</v>
          </cell>
          <cell r="N10" t="str">
            <v>48年次</v>
          </cell>
          <cell r="U10">
            <v>19</v>
          </cell>
        </row>
        <row r="11">
          <cell r="A11">
            <v>4</v>
          </cell>
          <cell r="B11" t="str">
            <v>郭振輝</v>
          </cell>
          <cell r="D11" t="str">
            <v>台中市</v>
          </cell>
          <cell r="E11">
            <v>15</v>
          </cell>
          <cell r="F11" t="str">
            <v>47.04.14</v>
          </cell>
          <cell r="G11" t="str">
            <v>陳錦棠</v>
          </cell>
          <cell r="I11" t="str">
            <v>台中市</v>
          </cell>
          <cell r="M11">
            <v>15</v>
          </cell>
          <cell r="N11" t="str">
            <v>49.05.01</v>
          </cell>
          <cell r="U11">
            <v>30</v>
          </cell>
        </row>
        <row r="12">
          <cell r="A12">
            <v>5</v>
          </cell>
          <cell r="B12" t="str">
            <v>鍾富宇</v>
          </cell>
          <cell r="D12" t="str">
            <v>台北市</v>
          </cell>
          <cell r="E12">
            <v>24</v>
          </cell>
          <cell r="F12" t="str">
            <v>50.08.20</v>
          </cell>
          <cell r="G12" t="str">
            <v>戴詒鵬</v>
          </cell>
          <cell r="I12" t="str">
            <v>台北市</v>
          </cell>
          <cell r="M12">
            <v>14</v>
          </cell>
          <cell r="N12" t="str">
            <v>47.01.09</v>
          </cell>
          <cell r="U12">
            <v>38</v>
          </cell>
        </row>
        <row r="13">
          <cell r="A13">
            <v>6</v>
          </cell>
          <cell r="B13" t="str">
            <v>陳進祿</v>
          </cell>
          <cell r="D13" t="str">
            <v>彰化市</v>
          </cell>
          <cell r="E13">
            <v>24</v>
          </cell>
          <cell r="F13" t="str">
            <v>51.02.06</v>
          </cell>
          <cell r="G13" t="str">
            <v>陳秋國</v>
          </cell>
          <cell r="I13" t="str">
            <v>彰化市</v>
          </cell>
          <cell r="M13">
            <v>24</v>
          </cell>
          <cell r="N13" t="str">
            <v>50.02.25</v>
          </cell>
          <cell r="U13">
            <v>48</v>
          </cell>
        </row>
        <row r="14">
          <cell r="A14">
            <v>7</v>
          </cell>
          <cell r="B14" t="str">
            <v>江建中</v>
          </cell>
          <cell r="D14" t="str">
            <v>新北市</v>
          </cell>
          <cell r="E14">
            <v>24</v>
          </cell>
          <cell r="F14" t="str">
            <v>50.05.11</v>
          </cell>
          <cell r="G14" t="str">
            <v>林士章</v>
          </cell>
          <cell r="I14" t="str">
            <v>新北市</v>
          </cell>
          <cell r="M14">
            <v>24</v>
          </cell>
          <cell r="N14" t="str">
            <v>50.10.16</v>
          </cell>
          <cell r="U14">
            <v>48</v>
          </cell>
        </row>
        <row r="15">
          <cell r="A15">
            <v>8</v>
          </cell>
          <cell r="B15" t="str">
            <v>張富國</v>
          </cell>
          <cell r="D15" t="str">
            <v>台中市</v>
          </cell>
          <cell r="E15">
            <v>15</v>
          </cell>
          <cell r="F15" t="str">
            <v>48年次</v>
          </cell>
          <cell r="G15" t="str">
            <v>盧天龍</v>
          </cell>
          <cell r="I15" t="str">
            <v>台中市</v>
          </cell>
          <cell r="M15">
            <v>999</v>
          </cell>
          <cell r="N15" t="str">
            <v>45年次</v>
          </cell>
          <cell r="U15">
            <v>1014</v>
          </cell>
        </row>
        <row r="16">
          <cell r="A16">
            <v>9</v>
          </cell>
          <cell r="B16" t="str">
            <v>何永隆</v>
          </cell>
          <cell r="D16" t="str">
            <v>台中市</v>
          </cell>
          <cell r="F16" t="str">
            <v>48.08.01</v>
          </cell>
          <cell r="G16" t="str">
            <v>蔡存孝</v>
          </cell>
          <cell r="I16" t="str">
            <v>台中市</v>
          </cell>
          <cell r="N16" t="str">
            <v>50.10.16</v>
          </cell>
        </row>
        <row r="17">
          <cell r="A17">
            <v>10</v>
          </cell>
          <cell r="B17" t="str">
            <v>陳石振</v>
          </cell>
          <cell r="D17" t="str">
            <v>苗栗縣</v>
          </cell>
          <cell r="F17" t="str">
            <v>48.10.21</v>
          </cell>
          <cell r="G17" t="str">
            <v>賴沐華</v>
          </cell>
          <cell r="I17" t="str">
            <v>苗栗縣</v>
          </cell>
          <cell r="N17" t="str">
            <v>51.08.15</v>
          </cell>
        </row>
        <row r="18">
          <cell r="A18">
            <v>11</v>
          </cell>
          <cell r="B18" t="str">
            <v>李景山</v>
          </cell>
          <cell r="D18" t="str">
            <v>台中市</v>
          </cell>
          <cell r="F18" t="str">
            <v>50.11.23</v>
          </cell>
          <cell r="G18" t="str">
            <v>廖本民</v>
          </cell>
          <cell r="I18" t="str">
            <v>台中市</v>
          </cell>
          <cell r="N18" t="str">
            <v>51.03.18</v>
          </cell>
        </row>
        <row r="19">
          <cell r="A19">
            <v>12</v>
          </cell>
          <cell r="B19" t="str">
            <v>吳錠銘</v>
          </cell>
          <cell r="D19" t="str">
            <v>台中市</v>
          </cell>
          <cell r="F19" t="str">
            <v>48.01.08</v>
          </cell>
          <cell r="G19" t="str">
            <v>于殿仁</v>
          </cell>
          <cell r="I19" t="str">
            <v>台中市</v>
          </cell>
          <cell r="N19" t="str">
            <v>47.10.31</v>
          </cell>
        </row>
        <row r="20">
          <cell r="A20">
            <v>13</v>
          </cell>
          <cell r="B20" t="str">
            <v>劉有原</v>
          </cell>
          <cell r="D20" t="str">
            <v>台中市</v>
          </cell>
          <cell r="F20" t="str">
            <v>51.02.19</v>
          </cell>
          <cell r="G20" t="str">
            <v>林瑞豐</v>
          </cell>
          <cell r="I20" t="str">
            <v>台中市</v>
          </cell>
        </row>
        <row r="21">
          <cell r="A21">
            <v>14</v>
          </cell>
          <cell r="B21" t="str">
            <v>徐榮海</v>
          </cell>
          <cell r="D21" t="str">
            <v>新北市</v>
          </cell>
          <cell r="F21" t="str">
            <v>48.12.24</v>
          </cell>
          <cell r="G21" t="str">
            <v>馬連城</v>
          </cell>
          <cell r="I21" t="str">
            <v>基隆市</v>
          </cell>
          <cell r="N21" t="str">
            <v>48.03.30</v>
          </cell>
        </row>
        <row r="22">
          <cell r="A22">
            <v>15</v>
          </cell>
          <cell r="B22" t="str">
            <v>黃立中</v>
          </cell>
          <cell r="D22" t="str">
            <v>台中市</v>
          </cell>
          <cell r="F22" t="str">
            <v>50.07.03</v>
          </cell>
          <cell r="G22" t="str">
            <v>許俊明</v>
          </cell>
          <cell r="I22" t="str">
            <v>台中市</v>
          </cell>
          <cell r="N22" t="str">
            <v>51.12.10</v>
          </cell>
        </row>
        <row r="23">
          <cell r="A23">
            <v>16</v>
          </cell>
          <cell r="B23" t="str">
            <v>吳志成</v>
          </cell>
          <cell r="D23" t="str">
            <v>屏東市</v>
          </cell>
          <cell r="F23" t="str">
            <v>46.06.24</v>
          </cell>
          <cell r="G23" t="str">
            <v>邱炳煌</v>
          </cell>
          <cell r="I23" t="str">
            <v>屏東市</v>
          </cell>
          <cell r="N23" t="str">
            <v>49.11.26</v>
          </cell>
        </row>
        <row r="24">
          <cell r="A24">
            <v>17</v>
          </cell>
          <cell r="B24" t="str">
            <v>劉陞權</v>
          </cell>
          <cell r="D24" t="str">
            <v>台中市</v>
          </cell>
          <cell r="F24" t="str">
            <v>43.02.28</v>
          </cell>
          <cell r="G24" t="str">
            <v>高明進</v>
          </cell>
          <cell r="I24" t="str">
            <v>台中市</v>
          </cell>
          <cell r="N24" t="str">
            <v>47.01.02</v>
          </cell>
        </row>
        <row r="25">
          <cell r="A25">
            <v>18</v>
          </cell>
          <cell r="B25" t="str">
            <v>龔飛熊</v>
          </cell>
          <cell r="D25" t="str">
            <v>高雄市</v>
          </cell>
          <cell r="F25" t="str">
            <v>49年次</v>
          </cell>
          <cell r="G25" t="str">
            <v>林海青</v>
          </cell>
          <cell r="I25" t="str">
            <v>高雄市</v>
          </cell>
          <cell r="N25" t="str">
            <v>50年次</v>
          </cell>
        </row>
        <row r="26">
          <cell r="A26">
            <v>19</v>
          </cell>
          <cell r="B26" t="str">
            <v>張殷榮</v>
          </cell>
          <cell r="D26" t="str">
            <v>台中市</v>
          </cell>
          <cell r="F26" t="str">
            <v>49.06.03</v>
          </cell>
          <cell r="G26" t="str">
            <v>張世珍</v>
          </cell>
          <cell r="I26" t="str">
            <v>台中市</v>
          </cell>
          <cell r="N26" t="str">
            <v>51.01.23</v>
          </cell>
        </row>
        <row r="27">
          <cell r="A27">
            <v>20</v>
          </cell>
          <cell r="B27" t="str">
            <v>張學鎔</v>
          </cell>
          <cell r="D27" t="str">
            <v>台中市</v>
          </cell>
          <cell r="F27" t="str">
            <v>48.01.02</v>
          </cell>
          <cell r="G27" t="str">
            <v>林明憲</v>
          </cell>
          <cell r="I27" t="str">
            <v>台中市</v>
          </cell>
          <cell r="N27" t="str">
            <v>51年次</v>
          </cell>
        </row>
        <row r="28">
          <cell r="A28">
            <v>21</v>
          </cell>
          <cell r="B28" t="str">
            <v>黃國楨</v>
          </cell>
          <cell r="D28" t="str">
            <v>台南市</v>
          </cell>
          <cell r="F28" t="str">
            <v>47.10.31</v>
          </cell>
          <cell r="G28" t="str">
            <v>林世傑</v>
          </cell>
          <cell r="I28" t="str">
            <v>台南市</v>
          </cell>
          <cell r="N28" t="str">
            <v>50.11.16</v>
          </cell>
        </row>
        <row r="29">
          <cell r="A29">
            <v>22</v>
          </cell>
          <cell r="B29" t="str">
            <v>周宏治</v>
          </cell>
          <cell r="D29" t="str">
            <v>新北市</v>
          </cell>
          <cell r="F29" t="str">
            <v>50.12.20</v>
          </cell>
          <cell r="G29" t="str">
            <v>陳禮城</v>
          </cell>
          <cell r="I29" t="str">
            <v>新北市</v>
          </cell>
          <cell r="N29" t="str">
            <v>44.09.10</v>
          </cell>
        </row>
        <row r="30">
          <cell r="A30">
            <v>23</v>
          </cell>
          <cell r="B30" t="str">
            <v>奚義華</v>
          </cell>
          <cell r="D30" t="str">
            <v>台中市</v>
          </cell>
          <cell r="F30" t="str">
            <v>44.01.10</v>
          </cell>
          <cell r="G30" t="str">
            <v>蔡東沛</v>
          </cell>
          <cell r="I30" t="str">
            <v>台中市</v>
          </cell>
          <cell r="N30" t="str">
            <v>51.05.05</v>
          </cell>
        </row>
        <row r="31">
          <cell r="A31">
            <v>24</v>
          </cell>
          <cell r="B31" t="str">
            <v>劉宏德</v>
          </cell>
          <cell r="D31" t="str">
            <v>桃園縣</v>
          </cell>
          <cell r="F31" t="str">
            <v>51.04.24</v>
          </cell>
          <cell r="G31" t="str">
            <v>張志中</v>
          </cell>
          <cell r="I31" t="str">
            <v>桃園縣</v>
          </cell>
          <cell r="N31" t="str">
            <v>47.01.15</v>
          </cell>
        </row>
        <row r="32">
          <cell r="A32">
            <v>25</v>
          </cell>
          <cell r="B32" t="str">
            <v>周克中</v>
          </cell>
          <cell r="D32" t="str">
            <v>桃園市</v>
          </cell>
          <cell r="F32" t="str">
            <v>50.03.27</v>
          </cell>
          <cell r="G32" t="str">
            <v>趙建修</v>
          </cell>
          <cell r="I32" t="str">
            <v>桃園市</v>
          </cell>
          <cell r="N32" t="str">
            <v>50.04.08</v>
          </cell>
        </row>
        <row r="33">
          <cell r="A33">
            <v>26</v>
          </cell>
          <cell r="B33" t="str">
            <v>莊孟和</v>
          </cell>
          <cell r="D33" t="str">
            <v>桃園市</v>
          </cell>
          <cell r="F33" t="str">
            <v>48.12.10</v>
          </cell>
          <cell r="G33" t="str">
            <v>吳永裕</v>
          </cell>
          <cell r="I33" t="str">
            <v>桃園市</v>
          </cell>
          <cell r="N33" t="str">
            <v>51.05.21</v>
          </cell>
        </row>
        <row r="34">
          <cell r="A34">
            <v>27</v>
          </cell>
          <cell r="B34" t="str">
            <v>陳柱明</v>
          </cell>
          <cell r="D34" t="str">
            <v>高雄市</v>
          </cell>
          <cell r="F34" t="str">
            <v>50.05.02</v>
          </cell>
          <cell r="G34" t="str">
            <v>杜宇農</v>
          </cell>
          <cell r="I34" t="str">
            <v>高雄市</v>
          </cell>
          <cell r="N34" t="str">
            <v>49.12.05</v>
          </cell>
        </row>
        <row r="35">
          <cell r="A35">
            <v>28</v>
          </cell>
        </row>
        <row r="36">
          <cell r="A36">
            <v>29</v>
          </cell>
          <cell r="U36">
            <v>0</v>
          </cell>
        </row>
        <row r="37">
          <cell r="A37">
            <v>30</v>
          </cell>
          <cell r="U37">
            <v>0</v>
          </cell>
        </row>
        <row r="38">
          <cell r="A38">
            <v>31</v>
          </cell>
          <cell r="Q38" t="str">
            <v/>
          </cell>
          <cell r="R38" t="str">
            <v/>
          </cell>
          <cell r="U38">
            <v>0</v>
          </cell>
        </row>
        <row r="39">
          <cell r="A39">
            <v>32</v>
          </cell>
          <cell r="Q39" t="str">
            <v/>
          </cell>
          <cell r="R39" t="str">
            <v/>
          </cell>
          <cell r="U39">
            <v>0</v>
          </cell>
        </row>
      </sheetData>
      <sheetData sheetId="3">
        <row r="7">
          <cell r="A7">
            <v>1</v>
          </cell>
          <cell r="B7" t="str">
            <v>何秋香</v>
          </cell>
          <cell r="D7" t="str">
            <v>高雄市</v>
          </cell>
          <cell r="E7" t="str">
            <v>48年次</v>
          </cell>
          <cell r="P7">
            <v>1</v>
          </cell>
        </row>
        <row r="8">
          <cell r="A8">
            <v>2</v>
          </cell>
          <cell r="B8" t="str">
            <v>鄭足足</v>
          </cell>
          <cell r="D8" t="str">
            <v>高雄市</v>
          </cell>
          <cell r="E8" t="str">
            <v>48.02.27</v>
          </cell>
          <cell r="P8">
            <v>3</v>
          </cell>
        </row>
        <row r="9">
          <cell r="A9">
            <v>3</v>
          </cell>
          <cell r="B9" t="str">
            <v>徐莉娟</v>
          </cell>
          <cell r="D9" t="str">
            <v>彰化市</v>
          </cell>
          <cell r="E9" t="str">
            <v>50年次</v>
          </cell>
          <cell r="P9">
            <v>4</v>
          </cell>
        </row>
        <row r="10">
          <cell r="A10">
            <v>4</v>
          </cell>
          <cell r="B10" t="str">
            <v>陳師清</v>
          </cell>
          <cell r="D10" t="str">
            <v>桃園市</v>
          </cell>
          <cell r="E10" t="str">
            <v>40.11.05</v>
          </cell>
          <cell r="P10">
            <v>4</v>
          </cell>
        </row>
        <row r="11">
          <cell r="A11">
            <v>5</v>
          </cell>
          <cell r="B11" t="str">
            <v>張慧貞</v>
          </cell>
          <cell r="D11" t="str">
            <v>台中市</v>
          </cell>
        </row>
        <row r="12">
          <cell r="A12">
            <v>6</v>
          </cell>
          <cell r="B12" t="str">
            <v>陳秀荷</v>
          </cell>
          <cell r="D12" t="str">
            <v>桃園縣</v>
          </cell>
          <cell r="E12" t="str">
            <v>48.07.15</v>
          </cell>
        </row>
        <row r="13">
          <cell r="A13">
            <v>7</v>
          </cell>
          <cell r="B13" t="str">
            <v>許錦慧</v>
          </cell>
          <cell r="D13" t="str">
            <v>高雄市</v>
          </cell>
          <cell r="E13" t="str">
            <v>51.07.17</v>
          </cell>
        </row>
        <row r="14">
          <cell r="A14">
            <v>8</v>
          </cell>
          <cell r="B14" t="str">
            <v>蘇秀子</v>
          </cell>
          <cell r="D14" t="str">
            <v>高雄市</v>
          </cell>
          <cell r="E14" t="str">
            <v>49年次</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男單55歲名單"/>
      <sheetName val="男雙55歲名單"/>
      <sheetName val="女單55歲名單"/>
      <sheetName val="男單55歲32籤"/>
      <sheetName val="女單55歲16籤"/>
      <sheetName val="男雙55歲32籤"/>
    </sheetNames>
    <sheetDataSet>
      <sheetData sheetId="0">
        <row r="10">
          <cell r="A10" t="str">
            <v>2012/11/10-11/12</v>
          </cell>
          <cell r="C10" t="str">
            <v>台中市</v>
          </cell>
          <cell r="E10" t="str">
            <v>王正松</v>
          </cell>
        </row>
      </sheetData>
      <sheetData sheetId="1">
        <row r="7">
          <cell r="A7">
            <v>1</v>
          </cell>
          <cell r="B7" t="str">
            <v>王松村</v>
          </cell>
          <cell r="D7" t="str">
            <v>台南市</v>
          </cell>
          <cell r="E7" t="str">
            <v>43.09.28</v>
          </cell>
          <cell r="P7">
            <v>2</v>
          </cell>
        </row>
        <row r="8">
          <cell r="A8">
            <v>2</v>
          </cell>
          <cell r="B8" t="str">
            <v>張天和</v>
          </cell>
          <cell r="D8" t="str">
            <v>台中市</v>
          </cell>
          <cell r="E8" t="str">
            <v>44.08.27</v>
          </cell>
          <cell r="P8">
            <v>4</v>
          </cell>
        </row>
        <row r="9">
          <cell r="A9">
            <v>3</v>
          </cell>
          <cell r="B9" t="str">
            <v>葉  為</v>
          </cell>
          <cell r="D9" t="str">
            <v>彰化縣</v>
          </cell>
          <cell r="E9" t="str">
            <v>42.01.23</v>
          </cell>
          <cell r="P9">
            <v>5</v>
          </cell>
        </row>
        <row r="10">
          <cell r="A10">
            <v>4</v>
          </cell>
          <cell r="B10" t="str">
            <v>詹行愨</v>
          </cell>
          <cell r="D10" t="str">
            <v>台北市</v>
          </cell>
          <cell r="E10" t="str">
            <v>45.08.19</v>
          </cell>
          <cell r="P10">
            <v>5</v>
          </cell>
        </row>
        <row r="11">
          <cell r="A11">
            <v>5</v>
          </cell>
          <cell r="B11" t="str">
            <v>劉辛騰</v>
          </cell>
          <cell r="D11" t="str">
            <v>台中市</v>
          </cell>
          <cell r="E11" t="str">
            <v>42.04.13</v>
          </cell>
          <cell r="P11">
            <v>8</v>
          </cell>
        </row>
        <row r="12">
          <cell r="A12">
            <v>6</v>
          </cell>
          <cell r="B12" t="str">
            <v>林榮基</v>
          </cell>
          <cell r="D12" t="str">
            <v>台中市</v>
          </cell>
          <cell r="E12" t="str">
            <v>46.07.13</v>
          </cell>
          <cell r="P12">
            <v>9</v>
          </cell>
        </row>
        <row r="13">
          <cell r="A13">
            <v>7</v>
          </cell>
          <cell r="B13" t="str">
            <v>吳崇楨</v>
          </cell>
          <cell r="D13" t="str">
            <v>桃園市</v>
          </cell>
          <cell r="E13" t="str">
            <v>42.10.24</v>
          </cell>
          <cell r="P13">
            <v>11</v>
          </cell>
        </row>
        <row r="14">
          <cell r="A14">
            <v>8</v>
          </cell>
          <cell r="B14" t="str">
            <v>王昭輝</v>
          </cell>
          <cell r="D14" t="str">
            <v>高雄市</v>
          </cell>
          <cell r="E14" t="str">
            <v>42.11.25</v>
          </cell>
          <cell r="P14">
            <v>12</v>
          </cell>
        </row>
        <row r="15">
          <cell r="A15">
            <v>9</v>
          </cell>
          <cell r="B15" t="str">
            <v>宋偉雄</v>
          </cell>
          <cell r="D15" t="str">
            <v>新竹市</v>
          </cell>
          <cell r="E15" t="str">
            <v>46.10.20</v>
          </cell>
          <cell r="P15">
            <v>12</v>
          </cell>
        </row>
        <row r="16">
          <cell r="A16">
            <v>10</v>
          </cell>
          <cell r="B16" t="str">
            <v>黃禎宏</v>
          </cell>
          <cell r="D16" t="str">
            <v>新竹市</v>
          </cell>
          <cell r="E16" t="str">
            <v>45.09.25</v>
          </cell>
          <cell r="P16">
            <v>12</v>
          </cell>
        </row>
        <row r="17">
          <cell r="A17">
            <v>11</v>
          </cell>
          <cell r="B17" t="str">
            <v>李芳茂</v>
          </cell>
          <cell r="D17" t="str">
            <v>高雄市</v>
          </cell>
          <cell r="E17" t="str">
            <v>46.02.24</v>
          </cell>
          <cell r="P17">
            <v>21</v>
          </cell>
        </row>
        <row r="18">
          <cell r="A18">
            <v>12</v>
          </cell>
          <cell r="B18" t="str">
            <v>謝明祥</v>
          </cell>
          <cell r="D18" t="str">
            <v>高雄市</v>
          </cell>
          <cell r="E18" t="str">
            <v>45.09.29</v>
          </cell>
          <cell r="P18">
            <v>21</v>
          </cell>
        </row>
        <row r="19">
          <cell r="A19">
            <v>13</v>
          </cell>
          <cell r="B19" t="str">
            <v>葉豐田</v>
          </cell>
          <cell r="D19" t="str">
            <v>高雄市</v>
          </cell>
          <cell r="E19" t="str">
            <v>46.08.07</v>
          </cell>
          <cell r="P19">
            <v>21</v>
          </cell>
        </row>
        <row r="20">
          <cell r="A20">
            <v>14</v>
          </cell>
          <cell r="B20" t="str">
            <v>毛  驥</v>
          </cell>
          <cell r="D20" t="str">
            <v>台北市</v>
          </cell>
          <cell r="E20" t="str">
            <v>46.07.22</v>
          </cell>
          <cell r="M20">
            <v>999</v>
          </cell>
          <cell r="P20">
            <v>21</v>
          </cell>
        </row>
        <row r="21">
          <cell r="A21">
            <v>15</v>
          </cell>
          <cell r="B21" t="str">
            <v>林幸昌</v>
          </cell>
          <cell r="D21" t="str">
            <v>高雄市</v>
          </cell>
          <cell r="E21" t="str">
            <v>42.09.18</v>
          </cell>
          <cell r="M21">
            <v>999</v>
          </cell>
        </row>
        <row r="22">
          <cell r="A22">
            <v>16</v>
          </cell>
          <cell r="B22" t="str">
            <v>羅光永</v>
          </cell>
          <cell r="D22" t="str">
            <v>台中市</v>
          </cell>
          <cell r="E22" t="str">
            <v>46.08.12</v>
          </cell>
        </row>
        <row r="23">
          <cell r="A23">
            <v>17</v>
          </cell>
          <cell r="B23" t="str">
            <v>林香筍</v>
          </cell>
          <cell r="D23" t="str">
            <v>台中市</v>
          </cell>
          <cell r="E23" t="str">
            <v>45.01.10</v>
          </cell>
        </row>
        <row r="24">
          <cell r="A24">
            <v>18</v>
          </cell>
          <cell r="B24" t="str">
            <v>劉陞權</v>
          </cell>
          <cell r="D24" t="str">
            <v>台中市</v>
          </cell>
          <cell r="E24" t="str">
            <v>43.02.28</v>
          </cell>
        </row>
        <row r="25">
          <cell r="A25">
            <v>19</v>
          </cell>
          <cell r="B25" t="str">
            <v>張東佶</v>
          </cell>
          <cell r="D25" t="str">
            <v>高雄市</v>
          </cell>
          <cell r="E25" t="str">
            <v>43.09.17</v>
          </cell>
        </row>
        <row r="26">
          <cell r="A26">
            <v>20</v>
          </cell>
          <cell r="B26" t="str">
            <v>林志榮</v>
          </cell>
          <cell r="D26" t="str">
            <v>台南市</v>
          </cell>
          <cell r="E26" t="str">
            <v>44.03.06</v>
          </cell>
        </row>
        <row r="27">
          <cell r="A27">
            <v>21</v>
          </cell>
          <cell r="B27" t="str">
            <v>姜自立</v>
          </cell>
          <cell r="D27" t="str">
            <v>台南市</v>
          </cell>
          <cell r="E27" t="str">
            <v>44.10.28</v>
          </cell>
        </row>
        <row r="28">
          <cell r="A28">
            <v>22</v>
          </cell>
          <cell r="B28" t="str">
            <v>吳志成</v>
          </cell>
          <cell r="D28" t="str">
            <v>屏東市</v>
          </cell>
          <cell r="E28" t="str">
            <v>46.06.24</v>
          </cell>
        </row>
        <row r="29">
          <cell r="A29">
            <v>23</v>
          </cell>
          <cell r="B29" t="str">
            <v>吳樹強</v>
          </cell>
          <cell r="D29" t="str">
            <v>台中市</v>
          </cell>
          <cell r="E29" t="str">
            <v>46年次</v>
          </cell>
        </row>
        <row r="30">
          <cell r="A30">
            <v>24</v>
          </cell>
          <cell r="B30" t="str">
            <v>唐皮爾</v>
          </cell>
          <cell r="D30" t="str">
            <v>新北市</v>
          </cell>
          <cell r="E30" t="str">
            <v>46.09.25</v>
          </cell>
        </row>
        <row r="31">
          <cell r="A31">
            <v>25</v>
          </cell>
          <cell r="B31" t="str">
            <v>陳源成</v>
          </cell>
          <cell r="D31" t="str">
            <v>新竹市</v>
          </cell>
          <cell r="E31" t="str">
            <v>46.12.07</v>
          </cell>
        </row>
        <row r="32">
          <cell r="A32">
            <v>26</v>
          </cell>
          <cell r="B32" t="str">
            <v>郭芳榮</v>
          </cell>
          <cell r="D32" t="str">
            <v>台中市</v>
          </cell>
          <cell r="E32" t="str">
            <v>46.02.24</v>
          </cell>
        </row>
        <row r="33">
          <cell r="A33">
            <v>27</v>
          </cell>
          <cell r="B33" t="str">
            <v>尹大明</v>
          </cell>
          <cell r="D33" t="str">
            <v>台北市</v>
          </cell>
          <cell r="E33" t="str">
            <v>43.09.29</v>
          </cell>
        </row>
        <row r="34">
          <cell r="A34">
            <v>28</v>
          </cell>
          <cell r="B34" t="str">
            <v>陳庭基</v>
          </cell>
          <cell r="D34" t="str">
            <v>台北市</v>
          </cell>
          <cell r="E34" t="str">
            <v>44.09.02</v>
          </cell>
        </row>
        <row r="35">
          <cell r="A35">
            <v>29</v>
          </cell>
          <cell r="B35" t="str">
            <v>陳禮城</v>
          </cell>
          <cell r="D35" t="str">
            <v>新北市</v>
          </cell>
          <cell r="E35" t="str">
            <v>44.09.10</v>
          </cell>
        </row>
        <row r="36">
          <cell r="A36">
            <v>30</v>
          </cell>
          <cell r="B36" t="str">
            <v>張金來</v>
          </cell>
          <cell r="D36" t="str">
            <v>桃園市</v>
          </cell>
          <cell r="E36" t="str">
            <v>46.10.11</v>
          </cell>
        </row>
        <row r="37">
          <cell r="A37">
            <v>31</v>
          </cell>
          <cell r="B37" t="str">
            <v>張世群</v>
          </cell>
          <cell r="D37" t="str">
            <v>台北市</v>
          </cell>
          <cell r="E37" t="str">
            <v>42.11.21</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張堃雄</v>
          </cell>
          <cell r="D8" t="str">
            <v>高雄市</v>
          </cell>
          <cell r="E8">
            <v>1</v>
          </cell>
          <cell r="F8" t="str">
            <v>42.01.25</v>
          </cell>
          <cell r="G8" t="str">
            <v>李來福</v>
          </cell>
          <cell r="I8" t="str">
            <v>高雄市</v>
          </cell>
          <cell r="M8">
            <v>1</v>
          </cell>
          <cell r="N8" t="str">
            <v>44.10.22</v>
          </cell>
          <cell r="U8">
            <v>2</v>
          </cell>
        </row>
        <row r="9">
          <cell r="A9">
            <v>2</v>
          </cell>
          <cell r="B9" t="str">
            <v>吳國祥</v>
          </cell>
          <cell r="D9" t="str">
            <v>高雄市</v>
          </cell>
          <cell r="E9">
            <v>5</v>
          </cell>
          <cell r="F9" t="str">
            <v>43.03.11</v>
          </cell>
          <cell r="G9" t="str">
            <v>王昭輝</v>
          </cell>
          <cell r="I9" t="str">
            <v>高雄市</v>
          </cell>
          <cell r="M9">
            <v>5</v>
          </cell>
          <cell r="N9" t="str">
            <v>42.11.25</v>
          </cell>
          <cell r="U9">
            <v>10</v>
          </cell>
        </row>
        <row r="10">
          <cell r="A10">
            <v>3</v>
          </cell>
          <cell r="B10" t="str">
            <v>詹行愨</v>
          </cell>
          <cell r="D10" t="str">
            <v>台北市</v>
          </cell>
          <cell r="E10">
            <v>11</v>
          </cell>
          <cell r="F10" t="str">
            <v>45.08.19</v>
          </cell>
          <cell r="G10" t="str">
            <v>尹大明</v>
          </cell>
          <cell r="I10" t="str">
            <v>台北市</v>
          </cell>
          <cell r="M10">
            <v>11</v>
          </cell>
          <cell r="N10" t="str">
            <v>43.09.29</v>
          </cell>
          <cell r="U10">
            <v>22</v>
          </cell>
        </row>
        <row r="11">
          <cell r="A11">
            <v>4</v>
          </cell>
          <cell r="B11" t="str">
            <v>李榮烈</v>
          </cell>
          <cell r="D11" t="str">
            <v>台南市</v>
          </cell>
          <cell r="E11">
            <v>23</v>
          </cell>
          <cell r="F11" t="str">
            <v>42.02.03</v>
          </cell>
          <cell r="G11" t="str">
            <v>王松村</v>
          </cell>
          <cell r="I11" t="str">
            <v>台南市</v>
          </cell>
          <cell r="M11">
            <v>7</v>
          </cell>
          <cell r="N11" t="str">
            <v>43.09.28</v>
          </cell>
          <cell r="U11">
            <v>30</v>
          </cell>
        </row>
        <row r="12">
          <cell r="A12">
            <v>5</v>
          </cell>
          <cell r="B12" t="str">
            <v>葉錦德</v>
          </cell>
          <cell r="D12" t="str">
            <v>高雄市</v>
          </cell>
          <cell r="E12">
            <v>11</v>
          </cell>
          <cell r="F12" t="str">
            <v>42.06.18</v>
          </cell>
          <cell r="G12" t="str">
            <v>李芳茂</v>
          </cell>
          <cell r="I12" t="str">
            <v>高雄市</v>
          </cell>
          <cell r="M12">
            <v>23</v>
          </cell>
          <cell r="N12" t="str">
            <v>46.02.24</v>
          </cell>
          <cell r="U12">
            <v>34</v>
          </cell>
        </row>
        <row r="13">
          <cell r="A13">
            <v>6</v>
          </cell>
          <cell r="B13" t="str">
            <v>黃清益</v>
          </cell>
          <cell r="E13">
            <v>23</v>
          </cell>
          <cell r="F13" t="str">
            <v>45.05.13</v>
          </cell>
          <cell r="G13" t="str">
            <v>陳騰芳</v>
          </cell>
          <cell r="M13">
            <v>23</v>
          </cell>
          <cell r="N13" t="str">
            <v>43.08.11</v>
          </cell>
          <cell r="U13">
            <v>46</v>
          </cell>
        </row>
        <row r="14">
          <cell r="A14">
            <v>7</v>
          </cell>
          <cell r="B14" t="str">
            <v>欉勁燁</v>
          </cell>
          <cell r="D14" t="str">
            <v>台中市</v>
          </cell>
          <cell r="E14">
            <v>3</v>
          </cell>
          <cell r="F14" t="str">
            <v>44.08.18</v>
          </cell>
          <cell r="G14" t="str">
            <v>范達榕</v>
          </cell>
          <cell r="I14" t="str">
            <v>台中市</v>
          </cell>
          <cell r="M14">
            <v>999</v>
          </cell>
          <cell r="N14" t="str">
            <v>46.06.20</v>
          </cell>
          <cell r="U14">
            <v>1002</v>
          </cell>
        </row>
        <row r="15">
          <cell r="A15">
            <v>8</v>
          </cell>
          <cell r="B15" t="str">
            <v>張天和</v>
          </cell>
          <cell r="D15" t="str">
            <v>台中市</v>
          </cell>
          <cell r="E15">
            <v>8</v>
          </cell>
          <cell r="F15" t="str">
            <v>44.08.27</v>
          </cell>
          <cell r="G15" t="str">
            <v>黃木權</v>
          </cell>
          <cell r="I15" t="str">
            <v>台中市</v>
          </cell>
          <cell r="M15">
            <v>999</v>
          </cell>
          <cell r="N15" t="str">
            <v>39.05.02</v>
          </cell>
          <cell r="U15">
            <v>1007</v>
          </cell>
        </row>
        <row r="16">
          <cell r="A16">
            <v>9</v>
          </cell>
          <cell r="B16" t="str">
            <v>林志榮</v>
          </cell>
          <cell r="D16" t="str">
            <v>台南市</v>
          </cell>
          <cell r="E16">
            <v>8</v>
          </cell>
          <cell r="F16" t="str">
            <v>44.03.06</v>
          </cell>
          <cell r="G16" t="str">
            <v>姜自立</v>
          </cell>
          <cell r="I16" t="str">
            <v>台南市</v>
          </cell>
          <cell r="M16">
            <v>999</v>
          </cell>
          <cell r="N16" t="str">
            <v>44.10.28</v>
          </cell>
          <cell r="U16">
            <v>1007</v>
          </cell>
        </row>
        <row r="17">
          <cell r="A17">
            <v>10</v>
          </cell>
          <cell r="B17" t="str">
            <v>李明煌</v>
          </cell>
          <cell r="D17" t="str">
            <v>台中市</v>
          </cell>
          <cell r="E17">
            <v>11</v>
          </cell>
          <cell r="F17" t="str">
            <v>42.03.08</v>
          </cell>
          <cell r="G17" t="str">
            <v>劉仲甫</v>
          </cell>
          <cell r="I17" t="str">
            <v>台中市</v>
          </cell>
          <cell r="M17">
            <v>999</v>
          </cell>
          <cell r="N17" t="str">
            <v>45.06.12</v>
          </cell>
          <cell r="U17">
            <v>1010</v>
          </cell>
        </row>
        <row r="18">
          <cell r="A18">
            <v>11</v>
          </cell>
          <cell r="B18" t="str">
            <v>蔡晉昇</v>
          </cell>
          <cell r="D18" t="str">
            <v>台中市</v>
          </cell>
          <cell r="E18">
            <v>23</v>
          </cell>
          <cell r="F18" t="str">
            <v>44.03.01</v>
          </cell>
          <cell r="G18" t="str">
            <v>吳樹強</v>
          </cell>
          <cell r="I18" t="str">
            <v>台中市</v>
          </cell>
          <cell r="M18">
            <v>999</v>
          </cell>
          <cell r="N18" t="str">
            <v>46年次</v>
          </cell>
          <cell r="U18">
            <v>1022</v>
          </cell>
        </row>
        <row r="19">
          <cell r="A19">
            <v>12</v>
          </cell>
          <cell r="B19" t="str">
            <v>倪炳煌</v>
          </cell>
          <cell r="D19" t="str">
            <v>新北市</v>
          </cell>
          <cell r="F19" t="str">
            <v>43.04.09</v>
          </cell>
          <cell r="G19" t="str">
            <v>李登福</v>
          </cell>
          <cell r="I19" t="str">
            <v>新北市</v>
          </cell>
          <cell r="N19" t="str">
            <v>45.07.16</v>
          </cell>
        </row>
        <row r="20">
          <cell r="A20">
            <v>13</v>
          </cell>
          <cell r="B20" t="str">
            <v>賴貴雄</v>
          </cell>
          <cell r="D20" t="str">
            <v>台中市</v>
          </cell>
          <cell r="F20" t="str">
            <v>46.09.05</v>
          </cell>
          <cell r="G20" t="str">
            <v>廖顯煜</v>
          </cell>
          <cell r="I20" t="str">
            <v>台中市</v>
          </cell>
          <cell r="N20" t="str">
            <v>41.07.20</v>
          </cell>
        </row>
        <row r="21">
          <cell r="A21">
            <v>14</v>
          </cell>
          <cell r="B21" t="str">
            <v>林香筍</v>
          </cell>
          <cell r="D21" t="str">
            <v>台中市</v>
          </cell>
          <cell r="F21" t="str">
            <v>45.01.10</v>
          </cell>
          <cell r="G21" t="str">
            <v>唐中興</v>
          </cell>
          <cell r="I21" t="str">
            <v>台中市</v>
          </cell>
          <cell r="N21" t="str">
            <v>46.08.16</v>
          </cell>
        </row>
        <row r="22">
          <cell r="A22">
            <v>15</v>
          </cell>
          <cell r="B22" t="str">
            <v>呂建田</v>
          </cell>
          <cell r="D22" t="str">
            <v>台中市</v>
          </cell>
          <cell r="F22" t="str">
            <v>43.12.01</v>
          </cell>
          <cell r="G22" t="str">
            <v>劉志剛</v>
          </cell>
          <cell r="I22" t="str">
            <v>台中市</v>
          </cell>
          <cell r="N22" t="str">
            <v>43.11.08</v>
          </cell>
        </row>
        <row r="23">
          <cell r="A23">
            <v>16</v>
          </cell>
          <cell r="B23" t="str">
            <v>張東佶</v>
          </cell>
          <cell r="D23" t="str">
            <v>高雄市</v>
          </cell>
          <cell r="F23" t="str">
            <v>43.09.17</v>
          </cell>
          <cell r="G23" t="str">
            <v>葉錦祥</v>
          </cell>
          <cell r="I23" t="str">
            <v>高雄市</v>
          </cell>
          <cell r="N23" t="str">
            <v>40.11.30</v>
          </cell>
        </row>
        <row r="24">
          <cell r="A24">
            <v>17</v>
          </cell>
          <cell r="B24" t="str">
            <v>陳茂德</v>
          </cell>
          <cell r="D24" t="str">
            <v>埔里鎮</v>
          </cell>
          <cell r="F24" t="str">
            <v>45.05.05</v>
          </cell>
          <cell r="G24" t="str">
            <v>游貴柱</v>
          </cell>
          <cell r="I24" t="str">
            <v>埔里鎮</v>
          </cell>
          <cell r="N24" t="str">
            <v>46.07.22</v>
          </cell>
        </row>
        <row r="25">
          <cell r="A25">
            <v>18</v>
          </cell>
          <cell r="B25" t="str">
            <v>宋偉雄</v>
          </cell>
          <cell r="D25" t="str">
            <v>新竹市</v>
          </cell>
          <cell r="F25" t="str">
            <v>46.10.20</v>
          </cell>
          <cell r="G25" t="str">
            <v>陳源成</v>
          </cell>
          <cell r="I25" t="str">
            <v>新竹市</v>
          </cell>
          <cell r="N25" t="str">
            <v>46.12.07</v>
          </cell>
        </row>
        <row r="26">
          <cell r="A26">
            <v>19</v>
          </cell>
          <cell r="B26" t="str">
            <v>劉辛騰</v>
          </cell>
          <cell r="D26" t="str">
            <v>台中市</v>
          </cell>
          <cell r="F26" t="str">
            <v>42.04.13</v>
          </cell>
          <cell r="G26" t="str">
            <v>郭芳榮</v>
          </cell>
          <cell r="I26" t="str">
            <v>台中市</v>
          </cell>
          <cell r="N26" t="str">
            <v>46.02.24</v>
          </cell>
        </row>
        <row r="27">
          <cell r="A27">
            <v>20</v>
          </cell>
          <cell r="B27" t="str">
            <v>石家璧</v>
          </cell>
          <cell r="D27" t="str">
            <v>台中市</v>
          </cell>
          <cell r="F27" t="str">
            <v>45.10.21</v>
          </cell>
          <cell r="G27" t="str">
            <v>曾國珍</v>
          </cell>
          <cell r="I27" t="str">
            <v>台中市</v>
          </cell>
          <cell r="N27" t="str">
            <v>45.03.31</v>
          </cell>
        </row>
        <row r="28">
          <cell r="A28">
            <v>21</v>
          </cell>
          <cell r="B28" t="str">
            <v>簡春生</v>
          </cell>
          <cell r="D28" t="str">
            <v>高雄市</v>
          </cell>
          <cell r="F28" t="str">
            <v>42.10.06</v>
          </cell>
          <cell r="G28" t="str">
            <v>孫盛展</v>
          </cell>
          <cell r="I28" t="str">
            <v>高雄市</v>
          </cell>
          <cell r="N28" t="str">
            <v>43.09.20</v>
          </cell>
        </row>
        <row r="29">
          <cell r="A29">
            <v>22</v>
          </cell>
          <cell r="B29" t="str">
            <v>謝明祥</v>
          </cell>
          <cell r="D29" t="str">
            <v>高雄市</v>
          </cell>
          <cell r="F29" t="str">
            <v>45.09.29</v>
          </cell>
          <cell r="G29" t="str">
            <v>葉豐田</v>
          </cell>
          <cell r="I29" t="str">
            <v>高雄市</v>
          </cell>
          <cell r="N29" t="str">
            <v>46.08.07</v>
          </cell>
        </row>
        <row r="30">
          <cell r="A30">
            <v>23</v>
          </cell>
          <cell r="B30" t="str">
            <v>江平興</v>
          </cell>
          <cell r="D30" t="str">
            <v>台中市</v>
          </cell>
          <cell r="F30" t="str">
            <v>46.01.05</v>
          </cell>
          <cell r="G30" t="str">
            <v>王元龍</v>
          </cell>
          <cell r="I30" t="str">
            <v>台中市</v>
          </cell>
          <cell r="N30" t="str">
            <v>42.06.19</v>
          </cell>
        </row>
        <row r="31">
          <cell r="A31">
            <v>24</v>
          </cell>
          <cell r="B31" t="str">
            <v>李忠華</v>
          </cell>
          <cell r="D31" t="str">
            <v>苗栗縣</v>
          </cell>
          <cell r="F31" t="str">
            <v>45.03.25</v>
          </cell>
          <cell r="G31" t="str">
            <v>邱正淳</v>
          </cell>
          <cell r="I31" t="str">
            <v>苗栗縣</v>
          </cell>
          <cell r="N31" t="str">
            <v>44.10.09</v>
          </cell>
        </row>
        <row r="32">
          <cell r="A32">
            <v>25</v>
          </cell>
          <cell r="B32" t="str">
            <v>謝振務</v>
          </cell>
          <cell r="D32" t="str">
            <v>台中市</v>
          </cell>
          <cell r="F32" t="str">
            <v>42.06.20</v>
          </cell>
          <cell r="G32" t="str">
            <v>潘旭章</v>
          </cell>
          <cell r="I32" t="str">
            <v>台中市</v>
          </cell>
          <cell r="N32" t="str">
            <v>42.11.18</v>
          </cell>
        </row>
        <row r="33">
          <cell r="A33">
            <v>26</v>
          </cell>
          <cell r="B33" t="str">
            <v>林可平</v>
          </cell>
          <cell r="D33" t="str">
            <v>台中市</v>
          </cell>
          <cell r="F33" t="str">
            <v>41.01.19</v>
          </cell>
          <cell r="G33" t="str">
            <v>呂柏瑩</v>
          </cell>
          <cell r="I33" t="str">
            <v>台中市</v>
          </cell>
          <cell r="N33" t="str">
            <v>42.03.17</v>
          </cell>
        </row>
        <row r="34">
          <cell r="A34">
            <v>27</v>
          </cell>
          <cell r="U34">
            <v>0</v>
          </cell>
        </row>
        <row r="35">
          <cell r="A35">
            <v>28</v>
          </cell>
          <cell r="U35">
            <v>0</v>
          </cell>
        </row>
        <row r="36">
          <cell r="A36">
            <v>29</v>
          </cell>
          <cell r="U36">
            <v>0</v>
          </cell>
        </row>
        <row r="37">
          <cell r="A37">
            <v>30</v>
          </cell>
          <cell r="U37">
            <v>0</v>
          </cell>
        </row>
        <row r="38">
          <cell r="A38">
            <v>31</v>
          </cell>
          <cell r="Q38" t="str">
            <v/>
          </cell>
          <cell r="R38" t="str">
            <v/>
          </cell>
          <cell r="U38">
            <v>0</v>
          </cell>
        </row>
        <row r="39">
          <cell r="A39">
            <v>32</v>
          </cell>
          <cell r="Q39" t="str">
            <v/>
          </cell>
          <cell r="R39" t="str">
            <v/>
          </cell>
          <cell r="U39">
            <v>0</v>
          </cell>
        </row>
      </sheetData>
      <sheetData sheetId="3">
        <row r="7">
          <cell r="A7">
            <v>1</v>
          </cell>
          <cell r="B7" t="str">
            <v>楊金善</v>
          </cell>
          <cell r="D7" t="str">
            <v>桃園市</v>
          </cell>
          <cell r="E7" t="str">
            <v>45.10.17</v>
          </cell>
          <cell r="P7">
            <v>1</v>
          </cell>
        </row>
        <row r="8">
          <cell r="A8">
            <v>2</v>
          </cell>
          <cell r="B8" t="str">
            <v>林梅英</v>
          </cell>
          <cell r="D8" t="str">
            <v>新北市</v>
          </cell>
          <cell r="E8" t="str">
            <v>44.04.25</v>
          </cell>
        </row>
        <row r="9">
          <cell r="A9">
            <v>3</v>
          </cell>
          <cell r="B9" t="str">
            <v>陳惠英</v>
          </cell>
          <cell r="D9" t="str">
            <v>台中市</v>
          </cell>
          <cell r="E9" t="str">
            <v>46.08.05</v>
          </cell>
        </row>
        <row r="10">
          <cell r="A10">
            <v>4</v>
          </cell>
          <cell r="B10" t="str">
            <v>柯鳳英</v>
          </cell>
          <cell r="D10" t="str">
            <v>板橋市</v>
          </cell>
          <cell r="E10" t="str">
            <v>46.03.10</v>
          </cell>
        </row>
        <row r="11">
          <cell r="A11">
            <v>5</v>
          </cell>
        </row>
        <row r="12">
          <cell r="A12">
            <v>6</v>
          </cell>
        </row>
        <row r="13">
          <cell r="A13">
            <v>7</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60歲名單"/>
      <sheetName val="男雙60歲名單"/>
      <sheetName val="女單60歲名單"/>
      <sheetName val="女雙60歲名單"/>
      <sheetName val="男單60歲32籤"/>
      <sheetName val="女單60歲16籤"/>
      <sheetName val="男雙60歲32籤"/>
      <sheetName val="女雙60歲16籤"/>
    </sheetNames>
    <sheetDataSet>
      <sheetData sheetId="0">
        <row r="10">
          <cell r="A10" t="str">
            <v>2012/11/10-11/12</v>
          </cell>
          <cell r="C10" t="str">
            <v>台中市</v>
          </cell>
          <cell r="E10" t="str">
            <v>王正松</v>
          </cell>
        </row>
      </sheetData>
      <sheetData sheetId="1">
        <row r="7">
          <cell r="A7">
            <v>1</v>
          </cell>
          <cell r="B7" t="str">
            <v>黃建賓</v>
          </cell>
          <cell r="D7" t="str">
            <v>台中市</v>
          </cell>
          <cell r="E7" t="str">
            <v>39.08.18</v>
          </cell>
          <cell r="P7">
            <v>1</v>
          </cell>
        </row>
        <row r="8">
          <cell r="A8">
            <v>2</v>
          </cell>
          <cell r="B8" t="str">
            <v>張殷嘉</v>
          </cell>
          <cell r="D8" t="str">
            <v>高雄市</v>
          </cell>
          <cell r="E8" t="str">
            <v>40.02.11</v>
          </cell>
          <cell r="P8">
            <v>2</v>
          </cell>
        </row>
        <row r="9">
          <cell r="A9">
            <v>3</v>
          </cell>
          <cell r="B9" t="str">
            <v>鐘仕長</v>
          </cell>
          <cell r="D9" t="str">
            <v>高雄市</v>
          </cell>
          <cell r="E9" t="str">
            <v>39.02.03</v>
          </cell>
          <cell r="P9">
            <v>3</v>
          </cell>
        </row>
        <row r="10">
          <cell r="A10">
            <v>4</v>
          </cell>
          <cell r="B10" t="str">
            <v>葉錦祥</v>
          </cell>
          <cell r="D10" t="str">
            <v>高雄市</v>
          </cell>
          <cell r="E10" t="str">
            <v>40.11.30</v>
          </cell>
          <cell r="P10">
            <v>6</v>
          </cell>
        </row>
        <row r="11">
          <cell r="A11">
            <v>5</v>
          </cell>
          <cell r="B11" t="str">
            <v>楊明順</v>
          </cell>
          <cell r="D11" t="str">
            <v>屏東縣</v>
          </cell>
          <cell r="E11" t="str">
            <v>40.12.18</v>
          </cell>
          <cell r="P11">
            <v>7</v>
          </cell>
        </row>
        <row r="12">
          <cell r="A12">
            <v>6</v>
          </cell>
          <cell r="B12" t="str">
            <v>顏榮洲</v>
          </cell>
          <cell r="D12" t="str">
            <v>台中市</v>
          </cell>
          <cell r="E12" t="str">
            <v>37.10.25</v>
          </cell>
          <cell r="P12">
            <v>8</v>
          </cell>
        </row>
        <row r="13">
          <cell r="A13">
            <v>7</v>
          </cell>
          <cell r="B13" t="str">
            <v>黃瑞添</v>
          </cell>
          <cell r="D13" t="str">
            <v>南投縣</v>
          </cell>
          <cell r="E13" t="str">
            <v>40.04.16</v>
          </cell>
          <cell r="P13">
            <v>8</v>
          </cell>
        </row>
        <row r="14">
          <cell r="A14">
            <v>8</v>
          </cell>
          <cell r="B14" t="str">
            <v>賴波章</v>
          </cell>
          <cell r="D14" t="str">
            <v>台北市</v>
          </cell>
          <cell r="E14" t="str">
            <v>40年次</v>
          </cell>
          <cell r="P14">
            <v>8</v>
          </cell>
        </row>
        <row r="15">
          <cell r="A15">
            <v>9</v>
          </cell>
          <cell r="B15" t="str">
            <v>蔣聯鎔</v>
          </cell>
          <cell r="D15" t="str">
            <v>台北市</v>
          </cell>
          <cell r="E15" t="str">
            <v>40.11.15</v>
          </cell>
          <cell r="P15">
            <v>14</v>
          </cell>
        </row>
        <row r="16">
          <cell r="A16">
            <v>10</v>
          </cell>
          <cell r="B16" t="str">
            <v>蘇錦堂</v>
          </cell>
          <cell r="D16" t="str">
            <v>台中市</v>
          </cell>
          <cell r="E16" t="str">
            <v>40.06.05</v>
          </cell>
          <cell r="P16">
            <v>14</v>
          </cell>
        </row>
        <row r="17">
          <cell r="A17">
            <v>11</v>
          </cell>
          <cell r="B17" t="str">
            <v>吳金霖</v>
          </cell>
          <cell r="D17" t="str">
            <v>桃園市</v>
          </cell>
          <cell r="E17" t="str">
            <v>37.11.30</v>
          </cell>
          <cell r="P17">
            <v>14</v>
          </cell>
        </row>
        <row r="18">
          <cell r="A18">
            <v>12</v>
          </cell>
          <cell r="B18" t="str">
            <v>陳明亮</v>
          </cell>
          <cell r="D18" t="str">
            <v>苗栗縣</v>
          </cell>
          <cell r="E18" t="str">
            <v>39年次</v>
          </cell>
          <cell r="P18">
            <v>14</v>
          </cell>
        </row>
        <row r="19">
          <cell r="A19">
            <v>13</v>
          </cell>
          <cell r="B19" t="str">
            <v>柳廷憲</v>
          </cell>
          <cell r="D19" t="str">
            <v>台北市</v>
          </cell>
          <cell r="E19" t="str">
            <v>41.05.15</v>
          </cell>
        </row>
        <row r="20">
          <cell r="A20">
            <v>14</v>
          </cell>
          <cell r="B20" t="str">
            <v>劉建民</v>
          </cell>
          <cell r="D20" t="str">
            <v>苗栗市</v>
          </cell>
          <cell r="E20" t="str">
            <v>41.04.25</v>
          </cell>
        </row>
        <row r="21">
          <cell r="A21">
            <v>15</v>
          </cell>
          <cell r="B21" t="str">
            <v>戎智雄</v>
          </cell>
          <cell r="D21" t="str">
            <v>台北市</v>
          </cell>
          <cell r="E21" t="str">
            <v>39.07.01</v>
          </cell>
        </row>
        <row r="22">
          <cell r="A22">
            <v>16</v>
          </cell>
          <cell r="B22" t="str">
            <v>蔡榮源</v>
          </cell>
          <cell r="D22" t="str">
            <v>台北市</v>
          </cell>
          <cell r="E22" t="str">
            <v>39.11.25</v>
          </cell>
        </row>
        <row r="23">
          <cell r="A23">
            <v>17</v>
          </cell>
          <cell r="B23" t="str">
            <v>王國衍</v>
          </cell>
          <cell r="D23" t="str">
            <v>台中市</v>
          </cell>
          <cell r="E23" t="str">
            <v>40.01.02</v>
          </cell>
        </row>
        <row r="24">
          <cell r="A24">
            <v>18</v>
          </cell>
          <cell r="B24" t="str">
            <v>王朝榮</v>
          </cell>
          <cell r="D24" t="str">
            <v>台南市</v>
          </cell>
          <cell r="E24" t="str">
            <v>38.04.13</v>
          </cell>
        </row>
        <row r="25">
          <cell r="A25">
            <v>19</v>
          </cell>
          <cell r="B25" t="str">
            <v>李孟賢</v>
          </cell>
          <cell r="D25" t="str">
            <v>高雄市</v>
          </cell>
          <cell r="E25" t="str">
            <v>39.11.01</v>
          </cell>
        </row>
        <row r="26">
          <cell r="A26">
            <v>20</v>
          </cell>
          <cell r="B26" t="str">
            <v>林欽珍</v>
          </cell>
          <cell r="D26" t="str">
            <v>中壢市</v>
          </cell>
          <cell r="E26" t="str">
            <v>37.11.03</v>
          </cell>
        </row>
        <row r="27">
          <cell r="A27">
            <v>21</v>
          </cell>
          <cell r="B27" t="str">
            <v>蔡天枝</v>
          </cell>
          <cell r="D27" t="str">
            <v>彰化縣</v>
          </cell>
          <cell r="E27" t="str">
            <v>41.02.27</v>
          </cell>
        </row>
        <row r="28">
          <cell r="A28">
            <v>22</v>
          </cell>
          <cell r="B28" t="str">
            <v>李永明</v>
          </cell>
          <cell r="D28" t="str">
            <v>台北市</v>
          </cell>
          <cell r="E28" t="str">
            <v>39年次</v>
          </cell>
        </row>
        <row r="29">
          <cell r="A29">
            <v>23</v>
          </cell>
          <cell r="B29" t="str">
            <v>林幸福</v>
          </cell>
          <cell r="D29" t="str">
            <v>台北市</v>
          </cell>
          <cell r="E29" t="str">
            <v>37.05.11</v>
          </cell>
        </row>
        <row r="30">
          <cell r="A30">
            <v>24</v>
          </cell>
          <cell r="B30" t="str">
            <v>盧英釗</v>
          </cell>
          <cell r="D30" t="str">
            <v>台北市</v>
          </cell>
          <cell r="E30" t="str">
            <v>37.01.03</v>
          </cell>
        </row>
        <row r="31">
          <cell r="A31">
            <v>25</v>
          </cell>
          <cell r="B31" t="str">
            <v>謝頂敏</v>
          </cell>
          <cell r="D31" t="str">
            <v>彰化市</v>
          </cell>
          <cell r="E31" t="str">
            <v>41.01.07</v>
          </cell>
        </row>
        <row r="32">
          <cell r="A32">
            <v>26</v>
          </cell>
          <cell r="B32" t="str">
            <v>段國明</v>
          </cell>
          <cell r="D32" t="str">
            <v>桃園市</v>
          </cell>
          <cell r="E32" t="str">
            <v>40.08.12</v>
          </cell>
        </row>
        <row r="33">
          <cell r="A33">
            <v>27</v>
          </cell>
          <cell r="B33" t="str">
            <v>楊鴻輝</v>
          </cell>
          <cell r="D33" t="str">
            <v>高雄市</v>
          </cell>
          <cell r="E33" t="str">
            <v>41.01.31</v>
          </cell>
        </row>
        <row r="34">
          <cell r="A34">
            <v>28</v>
          </cell>
          <cell r="B34" t="str">
            <v>鄧源祿</v>
          </cell>
          <cell r="D34" t="str">
            <v>桃園縣</v>
          </cell>
          <cell r="E34" t="str">
            <v>38.07.20</v>
          </cell>
        </row>
        <row r="35">
          <cell r="A35">
            <v>29</v>
          </cell>
          <cell r="B35" t="str">
            <v>陳永波</v>
          </cell>
          <cell r="D35" t="str">
            <v>台中市</v>
          </cell>
          <cell r="E35" t="str">
            <v>38.05.06</v>
          </cell>
        </row>
        <row r="36">
          <cell r="A36">
            <v>30</v>
          </cell>
          <cell r="B36" t="str">
            <v>李金池</v>
          </cell>
          <cell r="D36" t="str">
            <v>嘉義市</v>
          </cell>
          <cell r="E36" t="str">
            <v>41.11.03</v>
          </cell>
        </row>
        <row r="37">
          <cell r="A37">
            <v>31</v>
          </cell>
          <cell r="B37" t="str">
            <v>張正興</v>
          </cell>
          <cell r="D37" t="str">
            <v>台東市</v>
          </cell>
          <cell r="E37" t="str">
            <v>40.01.02</v>
          </cell>
        </row>
        <row r="38">
          <cell r="A38">
            <v>32</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黃建賓</v>
          </cell>
          <cell r="D8" t="str">
            <v>台中市</v>
          </cell>
          <cell r="E8">
            <v>3</v>
          </cell>
          <cell r="F8" t="str">
            <v>39.08.18</v>
          </cell>
          <cell r="G8" t="str">
            <v>蘇錦堂</v>
          </cell>
          <cell r="I8" t="str">
            <v>台中市</v>
          </cell>
          <cell r="M8">
            <v>3</v>
          </cell>
          <cell r="N8" t="str">
            <v>40.06.05</v>
          </cell>
          <cell r="U8">
            <v>6</v>
          </cell>
        </row>
        <row r="9">
          <cell r="A9">
            <v>2</v>
          </cell>
          <cell r="B9" t="str">
            <v>李永明</v>
          </cell>
          <cell r="D9" t="str">
            <v>台北市</v>
          </cell>
          <cell r="E9">
            <v>7</v>
          </cell>
          <cell r="F9" t="str">
            <v>39年次</v>
          </cell>
          <cell r="G9" t="str">
            <v>賴波章</v>
          </cell>
          <cell r="I9" t="str">
            <v>台北市</v>
          </cell>
          <cell r="M9">
            <v>23</v>
          </cell>
          <cell r="N9" t="str">
            <v>40年次</v>
          </cell>
          <cell r="U9">
            <v>30</v>
          </cell>
        </row>
        <row r="10">
          <cell r="A10">
            <v>3</v>
          </cell>
          <cell r="B10" t="str">
            <v>張殷嘉</v>
          </cell>
          <cell r="D10" t="str">
            <v>高雄市</v>
          </cell>
          <cell r="E10">
            <v>1</v>
          </cell>
          <cell r="F10" t="str">
            <v>40.02.11</v>
          </cell>
          <cell r="G10" t="str">
            <v>陳順騰</v>
          </cell>
          <cell r="I10" t="str">
            <v>台北市</v>
          </cell>
          <cell r="M10">
            <v>999</v>
          </cell>
          <cell r="N10" t="str">
            <v>41.07.30</v>
          </cell>
          <cell r="U10">
            <v>1000</v>
          </cell>
        </row>
        <row r="11">
          <cell r="A11">
            <v>4</v>
          </cell>
          <cell r="B11" t="str">
            <v>李孟賢</v>
          </cell>
          <cell r="D11" t="str">
            <v>高雄市</v>
          </cell>
          <cell r="E11">
            <v>7</v>
          </cell>
          <cell r="F11" t="str">
            <v>39.11.01</v>
          </cell>
          <cell r="G11" t="str">
            <v>鐘仕長</v>
          </cell>
          <cell r="I11" t="str">
            <v>高雄市</v>
          </cell>
          <cell r="M11">
            <v>999</v>
          </cell>
          <cell r="N11" t="str">
            <v>39.02.03</v>
          </cell>
          <cell r="U11">
            <v>1006</v>
          </cell>
        </row>
        <row r="12">
          <cell r="A12">
            <v>5</v>
          </cell>
          <cell r="B12" t="str">
            <v>邱正雄</v>
          </cell>
          <cell r="D12" t="str">
            <v>台中市</v>
          </cell>
          <cell r="E12">
            <v>999</v>
          </cell>
          <cell r="F12" t="str">
            <v>35.11.21</v>
          </cell>
          <cell r="G12" t="str">
            <v>陳四平</v>
          </cell>
          <cell r="I12" t="str">
            <v>台中市</v>
          </cell>
          <cell r="M12">
            <v>13</v>
          </cell>
          <cell r="N12" t="str">
            <v>38.10.31</v>
          </cell>
          <cell r="U12">
            <v>1012</v>
          </cell>
        </row>
        <row r="13">
          <cell r="A13">
            <v>6</v>
          </cell>
          <cell r="B13" t="str">
            <v>黃瑞添</v>
          </cell>
          <cell r="D13" t="str">
            <v>南投縣</v>
          </cell>
          <cell r="E13">
            <v>13</v>
          </cell>
          <cell r="F13" t="str">
            <v>40.04.16</v>
          </cell>
          <cell r="G13" t="str">
            <v>王朝榮</v>
          </cell>
          <cell r="I13" t="str">
            <v>台南市</v>
          </cell>
          <cell r="M13">
            <v>999</v>
          </cell>
          <cell r="N13" t="str">
            <v>38.04.13</v>
          </cell>
          <cell r="U13">
            <v>1012</v>
          </cell>
        </row>
        <row r="14">
          <cell r="A14">
            <v>7</v>
          </cell>
          <cell r="B14" t="str">
            <v>楊明順</v>
          </cell>
          <cell r="D14" t="str">
            <v>屏東縣</v>
          </cell>
          <cell r="E14">
            <v>13</v>
          </cell>
          <cell r="F14" t="str">
            <v>40.12.18</v>
          </cell>
          <cell r="G14" t="str">
            <v>鍾恒廣</v>
          </cell>
          <cell r="I14" t="str">
            <v>屏東縣</v>
          </cell>
          <cell r="M14">
            <v>999</v>
          </cell>
          <cell r="N14" t="str">
            <v>33.12.07</v>
          </cell>
          <cell r="U14">
            <v>1012</v>
          </cell>
        </row>
        <row r="15">
          <cell r="A15">
            <v>8</v>
          </cell>
          <cell r="B15" t="str">
            <v>許源忠</v>
          </cell>
          <cell r="D15" t="str">
            <v>台北市</v>
          </cell>
          <cell r="F15" t="str">
            <v>37.03.20</v>
          </cell>
          <cell r="G15" t="str">
            <v>盧英釗</v>
          </cell>
          <cell r="I15" t="str">
            <v>台北市</v>
          </cell>
          <cell r="N15" t="str">
            <v>37.01.03</v>
          </cell>
        </row>
        <row r="16">
          <cell r="A16">
            <v>9</v>
          </cell>
          <cell r="B16" t="str">
            <v>蕭長金</v>
          </cell>
          <cell r="D16" t="str">
            <v>台中市</v>
          </cell>
          <cell r="F16" t="str">
            <v>39年次</v>
          </cell>
          <cell r="G16" t="str">
            <v>郭國藩</v>
          </cell>
          <cell r="I16" t="str">
            <v>台中市</v>
          </cell>
          <cell r="N16" t="str">
            <v>40年次</v>
          </cell>
        </row>
        <row r="17">
          <cell r="A17">
            <v>10</v>
          </cell>
          <cell r="B17" t="str">
            <v>吳世輝</v>
          </cell>
          <cell r="D17" t="str">
            <v>台中市</v>
          </cell>
          <cell r="F17" t="str">
            <v>40年次</v>
          </cell>
          <cell r="G17" t="str">
            <v>張裕源</v>
          </cell>
          <cell r="I17" t="str">
            <v>台中市</v>
          </cell>
          <cell r="N17" t="str">
            <v>40年次</v>
          </cell>
        </row>
        <row r="18">
          <cell r="A18">
            <v>11</v>
          </cell>
          <cell r="B18" t="str">
            <v>柳廷憲</v>
          </cell>
          <cell r="D18" t="str">
            <v>台北市</v>
          </cell>
          <cell r="F18" t="str">
            <v>41.05.15</v>
          </cell>
          <cell r="G18" t="str">
            <v>蔣聯鎔</v>
          </cell>
          <cell r="I18" t="str">
            <v>台北市</v>
          </cell>
          <cell r="N18" t="str">
            <v>40.11.15</v>
          </cell>
        </row>
        <row r="19">
          <cell r="A19">
            <v>12</v>
          </cell>
          <cell r="B19" t="str">
            <v>徐  強</v>
          </cell>
          <cell r="D19" t="str">
            <v>台中市</v>
          </cell>
          <cell r="F19" t="str">
            <v>37年次</v>
          </cell>
          <cell r="G19" t="str">
            <v>劉龍輝</v>
          </cell>
          <cell r="I19" t="str">
            <v>台中市</v>
          </cell>
          <cell r="N19" t="str">
            <v>37年次</v>
          </cell>
        </row>
        <row r="20">
          <cell r="A20">
            <v>13</v>
          </cell>
          <cell r="B20" t="str">
            <v>黃明詮</v>
          </cell>
          <cell r="D20" t="str">
            <v>台中市</v>
          </cell>
          <cell r="F20" t="str">
            <v>40.01.02</v>
          </cell>
          <cell r="G20" t="str">
            <v>徐澄榮</v>
          </cell>
          <cell r="I20" t="str">
            <v>台中市</v>
          </cell>
          <cell r="N20" t="str">
            <v>41.09.28</v>
          </cell>
        </row>
        <row r="21">
          <cell r="A21">
            <v>14</v>
          </cell>
          <cell r="B21" t="str">
            <v>王國衍</v>
          </cell>
          <cell r="D21" t="str">
            <v>台中市</v>
          </cell>
          <cell r="F21" t="str">
            <v>40.01.02</v>
          </cell>
          <cell r="G21" t="str">
            <v>沈天保</v>
          </cell>
          <cell r="I21" t="str">
            <v>台中市</v>
          </cell>
          <cell r="N21" t="str">
            <v>41.02.25</v>
          </cell>
        </row>
        <row r="22">
          <cell r="A22">
            <v>15</v>
          </cell>
          <cell r="B22" t="str">
            <v>戎智雄</v>
          </cell>
          <cell r="D22" t="str">
            <v>台北市</v>
          </cell>
          <cell r="F22" t="str">
            <v>39.07.01</v>
          </cell>
          <cell r="G22" t="str">
            <v>蔡榮源</v>
          </cell>
          <cell r="I22" t="str">
            <v>台北市</v>
          </cell>
          <cell r="N22" t="str">
            <v>39.11.25</v>
          </cell>
        </row>
        <row r="23">
          <cell r="A23">
            <v>16</v>
          </cell>
          <cell r="B23" t="str">
            <v>陳海山</v>
          </cell>
          <cell r="D23" t="str">
            <v>台中市</v>
          </cell>
          <cell r="F23" t="str">
            <v>39.08.01</v>
          </cell>
          <cell r="G23" t="str">
            <v>卓榮造</v>
          </cell>
          <cell r="I23" t="str">
            <v>台中市</v>
          </cell>
          <cell r="N23" t="str">
            <v>32.08.04</v>
          </cell>
        </row>
        <row r="24">
          <cell r="A24">
            <v>17</v>
          </cell>
          <cell r="B24" t="str">
            <v>姜林明</v>
          </cell>
          <cell r="D24" t="str">
            <v>台中市</v>
          </cell>
          <cell r="F24" t="str">
            <v>37.12.18</v>
          </cell>
          <cell r="G24" t="str">
            <v>魏和昭</v>
          </cell>
          <cell r="I24" t="str">
            <v>台中市</v>
          </cell>
          <cell r="N24" t="str">
            <v>41.07.14</v>
          </cell>
        </row>
        <row r="25">
          <cell r="A25">
            <v>18</v>
          </cell>
          <cell r="B25" t="str">
            <v>陳惠景</v>
          </cell>
          <cell r="D25" t="str">
            <v>台中市</v>
          </cell>
          <cell r="F25" t="str">
            <v>41.05.11</v>
          </cell>
          <cell r="G25" t="str">
            <v>吳明德</v>
          </cell>
          <cell r="I25" t="str">
            <v>台中市</v>
          </cell>
          <cell r="N25" t="str">
            <v>41.11.04</v>
          </cell>
        </row>
        <row r="26">
          <cell r="A26">
            <v>19</v>
          </cell>
          <cell r="B26" t="str">
            <v>陳永波</v>
          </cell>
          <cell r="D26" t="str">
            <v>台中市</v>
          </cell>
          <cell r="F26" t="str">
            <v>38.05.06</v>
          </cell>
          <cell r="G26" t="str">
            <v>陳明亮</v>
          </cell>
          <cell r="I26" t="str">
            <v>苗栗縣</v>
          </cell>
          <cell r="N26" t="str">
            <v>39年次</v>
          </cell>
        </row>
        <row r="27">
          <cell r="A27">
            <v>20</v>
          </cell>
          <cell r="B27" t="str">
            <v>李金池</v>
          </cell>
          <cell r="D27" t="str">
            <v>嘉義市</v>
          </cell>
          <cell r="F27" t="str">
            <v>41.11.03</v>
          </cell>
          <cell r="G27" t="str">
            <v>陳建宏</v>
          </cell>
          <cell r="I27" t="str">
            <v>嘉義市</v>
          </cell>
          <cell r="N27" t="str">
            <v>39.08.11</v>
          </cell>
        </row>
        <row r="28">
          <cell r="A28">
            <v>21</v>
          </cell>
          <cell r="B28" t="str">
            <v>張  文</v>
          </cell>
          <cell r="D28" t="str">
            <v>新北市</v>
          </cell>
          <cell r="F28" t="str">
            <v>35.09.10</v>
          </cell>
          <cell r="G28" t="str">
            <v>邱春福</v>
          </cell>
          <cell r="I28" t="str">
            <v>新北市</v>
          </cell>
          <cell r="N28" t="str">
            <v>39.10.15</v>
          </cell>
        </row>
        <row r="29">
          <cell r="A29">
            <v>22</v>
          </cell>
          <cell r="U29">
            <v>0</v>
          </cell>
        </row>
        <row r="30">
          <cell r="A30">
            <v>23</v>
          </cell>
          <cell r="U30">
            <v>0</v>
          </cell>
        </row>
        <row r="31">
          <cell r="A31">
            <v>24</v>
          </cell>
          <cell r="U31">
            <v>0</v>
          </cell>
        </row>
        <row r="32">
          <cell r="A32">
            <v>25</v>
          </cell>
          <cell r="U32">
            <v>0</v>
          </cell>
        </row>
        <row r="33">
          <cell r="A33">
            <v>26</v>
          </cell>
          <cell r="U33">
            <v>0</v>
          </cell>
        </row>
        <row r="34">
          <cell r="A34">
            <v>27</v>
          </cell>
          <cell r="U34">
            <v>0</v>
          </cell>
        </row>
        <row r="35">
          <cell r="A35">
            <v>28</v>
          </cell>
          <cell r="U35">
            <v>0</v>
          </cell>
        </row>
        <row r="36">
          <cell r="A36">
            <v>29</v>
          </cell>
          <cell r="U36">
            <v>0</v>
          </cell>
        </row>
        <row r="37">
          <cell r="A37">
            <v>30</v>
          </cell>
          <cell r="U37">
            <v>0</v>
          </cell>
        </row>
        <row r="38">
          <cell r="A38">
            <v>31</v>
          </cell>
          <cell r="Q38" t="str">
            <v/>
          </cell>
          <cell r="R38" t="str">
            <v/>
          </cell>
          <cell r="U38">
            <v>0</v>
          </cell>
        </row>
        <row r="39">
          <cell r="A39">
            <v>32</v>
          </cell>
          <cell r="Q39" t="str">
            <v/>
          </cell>
          <cell r="R39" t="str">
            <v/>
          </cell>
          <cell r="U39">
            <v>0</v>
          </cell>
        </row>
      </sheetData>
      <sheetData sheetId="3">
        <row r="7">
          <cell r="A7">
            <v>1</v>
          </cell>
          <cell r="B7" t="str">
            <v>Jilda</v>
          </cell>
          <cell r="E7" t="str">
            <v>41.01.21</v>
          </cell>
        </row>
        <row r="8">
          <cell r="A8">
            <v>2</v>
          </cell>
          <cell r="B8" t="str">
            <v>張圓妹</v>
          </cell>
          <cell r="D8" t="str">
            <v>桃園縣</v>
          </cell>
          <cell r="E8" t="str">
            <v>39.04.01</v>
          </cell>
        </row>
        <row r="9">
          <cell r="A9">
            <v>3</v>
          </cell>
          <cell r="B9" t="str">
            <v>劉玉葉</v>
          </cell>
          <cell r="D9" t="str">
            <v>桃園市</v>
          </cell>
          <cell r="E9" t="str">
            <v>40.04.05</v>
          </cell>
        </row>
        <row r="10">
          <cell r="A10">
            <v>4</v>
          </cell>
          <cell r="B10" t="str">
            <v>柳鳳煌</v>
          </cell>
          <cell r="D10" t="str">
            <v>台中市</v>
          </cell>
          <cell r="E10" t="str">
            <v>35.12.18</v>
          </cell>
        </row>
        <row r="11">
          <cell r="A11">
            <v>5</v>
          </cell>
          <cell r="B11" t="str">
            <v>羅淑娥</v>
          </cell>
          <cell r="D11" t="str">
            <v>台中市</v>
          </cell>
        </row>
        <row r="12">
          <cell r="A12">
            <v>6</v>
          </cell>
          <cell r="B12" t="str">
            <v>童瓊姬</v>
          </cell>
          <cell r="D12" t="str">
            <v>台中市</v>
          </cell>
          <cell r="E12" t="str">
            <v>41.08.20</v>
          </cell>
        </row>
        <row r="13">
          <cell r="A13">
            <v>7</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 sheetId="4">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江淑娟</v>
          </cell>
          <cell r="D8" t="str">
            <v>台中市</v>
          </cell>
          <cell r="F8" t="str">
            <v>40.12.12</v>
          </cell>
          <cell r="G8" t="str">
            <v>趙巫靜</v>
          </cell>
          <cell r="I8" t="str">
            <v>台中市</v>
          </cell>
          <cell r="N8" t="str">
            <v>32.02.11</v>
          </cell>
        </row>
        <row r="9">
          <cell r="A9">
            <v>2</v>
          </cell>
          <cell r="B9" t="str">
            <v>張圓妹</v>
          </cell>
          <cell r="D9" t="str">
            <v>桃園縣</v>
          </cell>
          <cell r="F9" t="str">
            <v>39.04.01</v>
          </cell>
          <cell r="G9" t="str">
            <v>劉玉葉</v>
          </cell>
          <cell r="I9" t="str">
            <v>桃園市</v>
          </cell>
          <cell r="N9" t="str">
            <v>40.04.05</v>
          </cell>
        </row>
        <row r="10">
          <cell r="A10">
            <v>3</v>
          </cell>
          <cell r="B10" t="str">
            <v>陳秀娥</v>
          </cell>
          <cell r="D10" t="str">
            <v>台中市</v>
          </cell>
          <cell r="F10" t="str">
            <v>41.01.17</v>
          </cell>
          <cell r="G10" t="str">
            <v>謝秀裡</v>
          </cell>
          <cell r="I10" t="str">
            <v>台中市</v>
          </cell>
          <cell r="N10" t="str">
            <v>40.02.10</v>
          </cell>
          <cell r="U10">
            <v>0</v>
          </cell>
        </row>
        <row r="11">
          <cell r="A11">
            <v>4</v>
          </cell>
          <cell r="B11" t="str">
            <v>李淑娥</v>
          </cell>
          <cell r="D11" t="str">
            <v>台北市</v>
          </cell>
          <cell r="F11" t="str">
            <v>35年次</v>
          </cell>
          <cell r="G11" t="str">
            <v>林春美</v>
          </cell>
          <cell r="I11" t="str">
            <v>新北市</v>
          </cell>
          <cell r="N11" t="str">
            <v>35年次</v>
          </cell>
        </row>
        <row r="12">
          <cell r="A12">
            <v>5</v>
          </cell>
          <cell r="B12" t="str">
            <v>羅淑娥</v>
          </cell>
          <cell r="D12" t="str">
            <v>台中市</v>
          </cell>
          <cell r="G12" t="str">
            <v>柳鳳煌</v>
          </cell>
          <cell r="I12" t="str">
            <v>台中市</v>
          </cell>
          <cell r="N12" t="str">
            <v>35.12.18</v>
          </cell>
        </row>
        <row r="13">
          <cell r="A13">
            <v>6</v>
          </cell>
          <cell r="B13" t="str">
            <v>童瓊姬</v>
          </cell>
          <cell r="D13" t="str">
            <v>台中市</v>
          </cell>
          <cell r="F13" t="str">
            <v>41.08.20</v>
          </cell>
          <cell r="G13" t="str">
            <v>邱翠娥</v>
          </cell>
          <cell r="I13" t="str">
            <v>台中市</v>
          </cell>
          <cell r="N13" t="str">
            <v>38.04.07</v>
          </cell>
          <cell r="U13">
            <v>0</v>
          </cell>
        </row>
        <row r="14">
          <cell r="A14">
            <v>7</v>
          </cell>
          <cell r="U14">
            <v>0</v>
          </cell>
        </row>
        <row r="15">
          <cell r="A15">
            <v>8</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ek SetUp"/>
      <sheetName val="男單65歲名單"/>
      <sheetName val="男雙65歲名單"/>
      <sheetName val="男單65歲16籤"/>
      <sheetName val="男雙65歲16籤"/>
    </sheetNames>
    <sheetDataSet>
      <sheetData sheetId="0">
        <row r="10">
          <cell r="A10" t="str">
            <v>2012/11/10-11/12</v>
          </cell>
          <cell r="C10" t="str">
            <v>台中市</v>
          </cell>
          <cell r="E10" t="str">
            <v>王正松</v>
          </cell>
        </row>
      </sheetData>
      <sheetData sheetId="1">
        <row r="7">
          <cell r="A7">
            <v>1</v>
          </cell>
          <cell r="B7" t="str">
            <v>劉雲忠</v>
          </cell>
          <cell r="D7" t="str">
            <v>高雄市</v>
          </cell>
          <cell r="E7" t="str">
            <v>36.05.01</v>
          </cell>
          <cell r="P7">
            <v>2</v>
          </cell>
        </row>
        <row r="8">
          <cell r="A8">
            <v>2</v>
          </cell>
          <cell r="B8" t="str">
            <v>張安南</v>
          </cell>
          <cell r="D8" t="str">
            <v>南投縣</v>
          </cell>
          <cell r="E8" t="str">
            <v>33.03.07</v>
          </cell>
          <cell r="P8">
            <v>2</v>
          </cell>
        </row>
        <row r="9">
          <cell r="A9">
            <v>3</v>
          </cell>
          <cell r="B9" t="str">
            <v>江宏凱</v>
          </cell>
          <cell r="D9" t="str">
            <v>台中市</v>
          </cell>
          <cell r="P9">
            <v>4</v>
          </cell>
        </row>
        <row r="10">
          <cell r="A10">
            <v>4</v>
          </cell>
          <cell r="B10" t="str">
            <v>莊奎文</v>
          </cell>
          <cell r="D10" t="str">
            <v>台中市</v>
          </cell>
          <cell r="E10" t="str">
            <v>33.11.26</v>
          </cell>
          <cell r="P10">
            <v>4</v>
          </cell>
        </row>
        <row r="11">
          <cell r="A11">
            <v>5</v>
          </cell>
          <cell r="B11" t="str">
            <v>謝德亮</v>
          </cell>
          <cell r="D11" t="str">
            <v>南投縣</v>
          </cell>
          <cell r="E11" t="str">
            <v>36.09.15</v>
          </cell>
          <cell r="P11">
            <v>4</v>
          </cell>
        </row>
        <row r="12">
          <cell r="A12">
            <v>6</v>
          </cell>
          <cell r="B12" t="str">
            <v>蔡龍根</v>
          </cell>
          <cell r="D12" t="str">
            <v>台中市</v>
          </cell>
          <cell r="E12" t="str">
            <v>32.02.03</v>
          </cell>
          <cell r="P12">
            <v>8</v>
          </cell>
        </row>
        <row r="13">
          <cell r="A13">
            <v>7</v>
          </cell>
          <cell r="B13" t="str">
            <v>程明振</v>
          </cell>
          <cell r="D13" t="str">
            <v>楊梅市</v>
          </cell>
          <cell r="E13" t="str">
            <v>36.05.05</v>
          </cell>
          <cell r="P13">
            <v>8</v>
          </cell>
        </row>
        <row r="14">
          <cell r="A14">
            <v>8</v>
          </cell>
          <cell r="B14" t="str">
            <v>吳新喜</v>
          </cell>
          <cell r="D14" t="str">
            <v>高雄市</v>
          </cell>
          <cell r="E14" t="str">
            <v>34.11.14</v>
          </cell>
          <cell r="P14">
            <v>8</v>
          </cell>
        </row>
        <row r="15">
          <cell r="A15">
            <v>9</v>
          </cell>
          <cell r="B15" t="str">
            <v>張  文</v>
          </cell>
          <cell r="D15" t="str">
            <v>新北市</v>
          </cell>
          <cell r="E15" t="str">
            <v>35.09.10</v>
          </cell>
          <cell r="P15">
            <v>8</v>
          </cell>
        </row>
        <row r="16">
          <cell r="A16">
            <v>10</v>
          </cell>
          <cell r="B16" t="str">
            <v>湯献進</v>
          </cell>
          <cell r="D16" t="str">
            <v>台中市</v>
          </cell>
          <cell r="E16" t="str">
            <v>36.12.25</v>
          </cell>
        </row>
        <row r="17">
          <cell r="A17">
            <v>11</v>
          </cell>
          <cell r="B17" t="str">
            <v>楊國昌</v>
          </cell>
          <cell r="D17" t="str">
            <v>新竹市</v>
          </cell>
          <cell r="E17" t="str">
            <v>36.10.10</v>
          </cell>
        </row>
        <row r="18">
          <cell r="A18">
            <v>12</v>
          </cell>
          <cell r="B18" t="str">
            <v>邱錫吉</v>
          </cell>
          <cell r="D18" t="str">
            <v>新北市</v>
          </cell>
          <cell r="E18" t="str">
            <v>36.05.14</v>
          </cell>
        </row>
        <row r="19">
          <cell r="A19">
            <v>13</v>
          </cell>
          <cell r="B19" t="str">
            <v>張泰進</v>
          </cell>
          <cell r="D19" t="str">
            <v>新北市</v>
          </cell>
          <cell r="E19" t="str">
            <v>36.04.15</v>
          </cell>
        </row>
        <row r="20">
          <cell r="A20">
            <v>14</v>
          </cell>
          <cell r="B20" t="str">
            <v>鍾恒廣</v>
          </cell>
          <cell r="D20" t="str">
            <v>屏東縣</v>
          </cell>
          <cell r="E20" t="str">
            <v>33.12.07</v>
          </cell>
        </row>
        <row r="21">
          <cell r="A21">
            <v>15</v>
          </cell>
          <cell r="B21" t="str">
            <v>范姜國雄</v>
          </cell>
          <cell r="D21" t="str">
            <v>中壢市</v>
          </cell>
          <cell r="E21" t="str">
            <v>34.11.19</v>
          </cell>
        </row>
        <row r="22">
          <cell r="A22">
            <v>16</v>
          </cell>
          <cell r="B22" t="str">
            <v>潘進鍂</v>
          </cell>
          <cell r="D22" t="str">
            <v>南投縣</v>
          </cell>
          <cell r="E22" t="str">
            <v>32.04.05</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江宏凱</v>
          </cell>
          <cell r="D8" t="str">
            <v>台中市</v>
          </cell>
          <cell r="E8">
            <v>1</v>
          </cell>
          <cell r="F8" t="str">
            <v>32.01.01</v>
          </cell>
          <cell r="G8" t="str">
            <v>野田山豐</v>
          </cell>
          <cell r="I8" t="str">
            <v>台中市</v>
          </cell>
          <cell r="M8">
            <v>1</v>
          </cell>
          <cell r="N8" t="str">
            <v>34.02.05</v>
          </cell>
          <cell r="U8">
            <v>2</v>
          </cell>
        </row>
        <row r="9">
          <cell r="A9">
            <v>2</v>
          </cell>
          <cell r="B9" t="str">
            <v>余啟碩</v>
          </cell>
          <cell r="D9" t="str">
            <v>高雄市</v>
          </cell>
          <cell r="E9">
            <v>1</v>
          </cell>
          <cell r="F9" t="str">
            <v>35.05.04</v>
          </cell>
          <cell r="G9" t="str">
            <v>黃中成</v>
          </cell>
          <cell r="I9" t="str">
            <v>高雄市</v>
          </cell>
          <cell r="M9">
            <v>1</v>
          </cell>
          <cell r="N9" t="str">
            <v>36.09.21</v>
          </cell>
          <cell r="U9">
            <v>2</v>
          </cell>
        </row>
        <row r="10">
          <cell r="A10">
            <v>3</v>
          </cell>
          <cell r="B10" t="str">
            <v>劉雲忠</v>
          </cell>
          <cell r="D10" t="str">
            <v>高雄市</v>
          </cell>
          <cell r="E10">
            <v>6</v>
          </cell>
          <cell r="F10" t="str">
            <v>36.05.01</v>
          </cell>
          <cell r="G10" t="str">
            <v>傅景志</v>
          </cell>
          <cell r="I10" t="str">
            <v>高雄市</v>
          </cell>
          <cell r="M10">
            <v>5</v>
          </cell>
          <cell r="N10" t="str">
            <v>32.05.12</v>
          </cell>
          <cell r="U10">
            <v>11</v>
          </cell>
        </row>
        <row r="11">
          <cell r="A11">
            <v>4</v>
          </cell>
          <cell r="B11" t="str">
            <v>曾紹勳</v>
          </cell>
          <cell r="D11" t="str">
            <v>彰化市</v>
          </cell>
          <cell r="E11">
            <v>8</v>
          </cell>
          <cell r="F11" t="str">
            <v>31.04.29</v>
          </cell>
          <cell r="G11" t="str">
            <v>凌原田</v>
          </cell>
          <cell r="I11" t="str">
            <v>高雄市</v>
          </cell>
          <cell r="M11">
            <v>8</v>
          </cell>
          <cell r="N11" t="str">
            <v>34.12.22</v>
          </cell>
          <cell r="U11">
            <v>16</v>
          </cell>
        </row>
        <row r="12">
          <cell r="A12">
            <v>5</v>
          </cell>
          <cell r="B12" t="str">
            <v>楊雲曉</v>
          </cell>
          <cell r="D12" t="str">
            <v>高雄市</v>
          </cell>
          <cell r="E12">
            <v>7</v>
          </cell>
          <cell r="F12" t="str">
            <v>32.01.14</v>
          </cell>
          <cell r="G12" t="str">
            <v>黃登科</v>
          </cell>
          <cell r="I12" t="str">
            <v>高雄市</v>
          </cell>
          <cell r="M12">
            <v>11</v>
          </cell>
          <cell r="N12" t="str">
            <v>33.12.28</v>
          </cell>
          <cell r="U12">
            <v>18</v>
          </cell>
        </row>
        <row r="13">
          <cell r="A13">
            <v>6</v>
          </cell>
          <cell r="B13" t="str">
            <v>陳廷桂</v>
          </cell>
          <cell r="D13" t="str">
            <v>台中市</v>
          </cell>
          <cell r="F13" t="str">
            <v>32.11.02</v>
          </cell>
          <cell r="G13" t="str">
            <v>趙安政</v>
          </cell>
          <cell r="I13" t="str">
            <v>台中市</v>
          </cell>
          <cell r="N13" t="str">
            <v>30.12.01</v>
          </cell>
        </row>
        <row r="14">
          <cell r="A14">
            <v>7</v>
          </cell>
          <cell r="B14" t="str">
            <v>柯太源</v>
          </cell>
          <cell r="D14" t="str">
            <v>台中市</v>
          </cell>
          <cell r="F14" t="str">
            <v>36.09.24</v>
          </cell>
          <cell r="G14" t="str">
            <v>李百宏</v>
          </cell>
          <cell r="I14" t="str">
            <v>台中市</v>
          </cell>
          <cell r="N14" t="str">
            <v>36.12.01</v>
          </cell>
        </row>
        <row r="15">
          <cell r="A15">
            <v>8</v>
          </cell>
          <cell r="B15" t="str">
            <v>張安南</v>
          </cell>
          <cell r="D15" t="str">
            <v>南投縣</v>
          </cell>
          <cell r="F15" t="str">
            <v>33.03.07</v>
          </cell>
          <cell r="G15" t="str">
            <v>謝德亮</v>
          </cell>
          <cell r="I15" t="str">
            <v>南投縣</v>
          </cell>
          <cell r="N15" t="str">
            <v>36.09.15</v>
          </cell>
        </row>
        <row r="16">
          <cell r="A16">
            <v>9</v>
          </cell>
          <cell r="B16" t="str">
            <v>邱錫吉</v>
          </cell>
          <cell r="D16" t="str">
            <v>新北市</v>
          </cell>
          <cell r="F16" t="str">
            <v>36.05.14</v>
          </cell>
          <cell r="G16" t="str">
            <v>張泰進</v>
          </cell>
          <cell r="I16" t="str">
            <v>新北市</v>
          </cell>
          <cell r="N16" t="str">
            <v>36.04.15</v>
          </cell>
        </row>
        <row r="17">
          <cell r="A17">
            <v>10</v>
          </cell>
          <cell r="B17" t="str">
            <v>陳瑾生</v>
          </cell>
          <cell r="D17" t="str">
            <v>新竹市</v>
          </cell>
          <cell r="F17" t="str">
            <v>33.05.13</v>
          </cell>
          <cell r="G17" t="str">
            <v>彭文德</v>
          </cell>
          <cell r="I17" t="str">
            <v>新竹市</v>
          </cell>
          <cell r="N17" t="str">
            <v>33.11.23</v>
          </cell>
        </row>
        <row r="18">
          <cell r="A18">
            <v>11</v>
          </cell>
          <cell r="B18" t="str">
            <v>潘進鍂</v>
          </cell>
          <cell r="D18" t="str">
            <v>南投縣</v>
          </cell>
          <cell r="F18" t="str">
            <v>32.04.05</v>
          </cell>
          <cell r="G18" t="str">
            <v>蔡政雄</v>
          </cell>
          <cell r="I18" t="str">
            <v>南投縣</v>
          </cell>
          <cell r="N18" t="str">
            <v>33.08.19</v>
          </cell>
        </row>
        <row r="19">
          <cell r="A19">
            <v>12</v>
          </cell>
          <cell r="U19">
            <v>0</v>
          </cell>
        </row>
        <row r="20">
          <cell r="A20">
            <v>13</v>
          </cell>
          <cell r="U20">
            <v>0</v>
          </cell>
        </row>
        <row r="21">
          <cell r="A21">
            <v>14</v>
          </cell>
          <cell r="U21">
            <v>0</v>
          </cell>
        </row>
        <row r="22">
          <cell r="A22">
            <v>15</v>
          </cell>
          <cell r="U22">
            <v>0</v>
          </cell>
        </row>
        <row r="23">
          <cell r="A23">
            <v>16</v>
          </cell>
          <cell r="U2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ek SetUp"/>
      <sheetName val="男單70歲名單"/>
      <sheetName val="男雙70歲名單"/>
      <sheetName val="男單70歲16籤"/>
      <sheetName val="男雙70歲16籤"/>
    </sheetNames>
    <sheetDataSet>
      <sheetData sheetId="0">
        <row r="10">
          <cell r="A10" t="str">
            <v>2012/11/10-11/12</v>
          </cell>
          <cell r="C10" t="str">
            <v>台中市</v>
          </cell>
          <cell r="E10" t="str">
            <v>王正松</v>
          </cell>
        </row>
      </sheetData>
      <sheetData sheetId="1">
        <row r="7">
          <cell r="A7">
            <v>1</v>
          </cell>
          <cell r="B7" t="str">
            <v>程朝勳</v>
          </cell>
          <cell r="D7" t="str">
            <v>台中市</v>
          </cell>
          <cell r="E7" t="str">
            <v>29.11.24</v>
          </cell>
          <cell r="P7">
            <v>1</v>
          </cell>
        </row>
        <row r="8">
          <cell r="A8">
            <v>2</v>
          </cell>
          <cell r="B8" t="str">
            <v>吳清良</v>
          </cell>
          <cell r="D8" t="str">
            <v>台中市</v>
          </cell>
          <cell r="E8" t="str">
            <v>28.10.03</v>
          </cell>
          <cell r="P8">
            <v>4</v>
          </cell>
        </row>
        <row r="9">
          <cell r="A9">
            <v>3</v>
          </cell>
          <cell r="B9" t="str">
            <v>張登貴</v>
          </cell>
          <cell r="D9" t="str">
            <v>台中市</v>
          </cell>
          <cell r="E9" t="str">
            <v>29.02.18</v>
          </cell>
          <cell r="P9">
            <v>5</v>
          </cell>
        </row>
        <row r="10">
          <cell r="A10">
            <v>4</v>
          </cell>
          <cell r="B10" t="str">
            <v>莊金安</v>
          </cell>
          <cell r="D10" t="str">
            <v>南投縣</v>
          </cell>
          <cell r="E10" t="str">
            <v>31.01.07</v>
          </cell>
          <cell r="P10">
            <v>10</v>
          </cell>
        </row>
        <row r="11">
          <cell r="A11">
            <v>5</v>
          </cell>
          <cell r="B11" t="str">
            <v>蘇耀新</v>
          </cell>
          <cell r="D11" t="str">
            <v>台北市</v>
          </cell>
          <cell r="E11" t="str">
            <v>28.01.25</v>
          </cell>
          <cell r="P11">
            <v>10</v>
          </cell>
        </row>
        <row r="12">
          <cell r="A12">
            <v>6</v>
          </cell>
          <cell r="B12" t="str">
            <v>張和進</v>
          </cell>
          <cell r="D12" t="str">
            <v>台中市</v>
          </cell>
          <cell r="E12" t="str">
            <v>28.11.01</v>
          </cell>
        </row>
        <row r="13">
          <cell r="A13">
            <v>7</v>
          </cell>
          <cell r="B13" t="str">
            <v>林三郎</v>
          </cell>
          <cell r="D13" t="str">
            <v>台中市</v>
          </cell>
          <cell r="E13" t="str">
            <v>27.02.23</v>
          </cell>
        </row>
        <row r="14">
          <cell r="A14">
            <v>8</v>
          </cell>
          <cell r="B14" t="str">
            <v>林良雄</v>
          </cell>
          <cell r="D14" t="str">
            <v>桃園縣</v>
          </cell>
          <cell r="E14" t="str">
            <v>31.11.20</v>
          </cell>
        </row>
        <row r="15">
          <cell r="A15">
            <v>9</v>
          </cell>
          <cell r="B15" t="str">
            <v>鐘武相</v>
          </cell>
          <cell r="D15" t="str">
            <v>台中市</v>
          </cell>
          <cell r="E15" t="str">
            <v>30.10.05</v>
          </cell>
        </row>
        <row r="16">
          <cell r="A16">
            <v>10</v>
          </cell>
          <cell r="B16" t="str">
            <v>田開增</v>
          </cell>
          <cell r="D16" t="str">
            <v>桃園縣</v>
          </cell>
          <cell r="E16" t="str">
            <v>29.02.07</v>
          </cell>
        </row>
        <row r="17">
          <cell r="A17">
            <v>11</v>
          </cell>
          <cell r="B17" t="str">
            <v>孫宏志</v>
          </cell>
          <cell r="D17" t="str">
            <v>桃園縣</v>
          </cell>
          <cell r="E17" t="str">
            <v>30.10.05</v>
          </cell>
        </row>
        <row r="18">
          <cell r="A18">
            <v>12</v>
          </cell>
        </row>
        <row r="19">
          <cell r="A19">
            <v>13</v>
          </cell>
        </row>
        <row r="20">
          <cell r="A20">
            <v>14</v>
          </cell>
        </row>
        <row r="21">
          <cell r="A21">
            <v>15</v>
          </cell>
        </row>
        <row r="22">
          <cell r="A22">
            <v>16</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吳清良</v>
          </cell>
          <cell r="D8" t="str">
            <v>台中市</v>
          </cell>
          <cell r="E8">
            <v>1</v>
          </cell>
          <cell r="F8" t="str">
            <v>28.10.03</v>
          </cell>
          <cell r="G8" t="str">
            <v>程朝勳</v>
          </cell>
          <cell r="I8" t="str">
            <v>台中市</v>
          </cell>
          <cell r="M8">
            <v>2</v>
          </cell>
          <cell r="N8" t="str">
            <v>29.11.24</v>
          </cell>
          <cell r="U8">
            <v>3</v>
          </cell>
        </row>
        <row r="9">
          <cell r="A9">
            <v>2</v>
          </cell>
          <cell r="B9" t="str">
            <v>陳當英</v>
          </cell>
          <cell r="D9" t="str">
            <v>南投縣</v>
          </cell>
          <cell r="E9">
            <v>8</v>
          </cell>
          <cell r="F9" t="str">
            <v>27.03.22</v>
          </cell>
          <cell r="G9" t="str">
            <v>陳俊成</v>
          </cell>
          <cell r="I9" t="str">
            <v>台中市</v>
          </cell>
          <cell r="M9">
            <v>2</v>
          </cell>
          <cell r="N9" t="str">
            <v>31.08.04</v>
          </cell>
          <cell r="U9">
            <v>10</v>
          </cell>
        </row>
        <row r="10">
          <cell r="A10">
            <v>3</v>
          </cell>
          <cell r="B10" t="str">
            <v>張登貴</v>
          </cell>
          <cell r="D10" t="str">
            <v>台中市</v>
          </cell>
          <cell r="E10">
            <v>11</v>
          </cell>
          <cell r="F10" t="str">
            <v>29.02.18</v>
          </cell>
          <cell r="G10" t="str">
            <v>葉三雄</v>
          </cell>
          <cell r="I10" t="str">
            <v>台中市</v>
          </cell>
          <cell r="M10">
            <v>11</v>
          </cell>
          <cell r="N10" t="str">
            <v>30.09.15</v>
          </cell>
          <cell r="U10">
            <v>22</v>
          </cell>
        </row>
        <row r="11">
          <cell r="A11">
            <v>4</v>
          </cell>
          <cell r="B11" t="str">
            <v>蘇耀新</v>
          </cell>
          <cell r="D11" t="str">
            <v>台北市</v>
          </cell>
          <cell r="F11" t="str">
            <v>28.01.25</v>
          </cell>
          <cell r="G11" t="str">
            <v>張和進</v>
          </cell>
          <cell r="I11" t="str">
            <v>台中市</v>
          </cell>
        </row>
        <row r="12">
          <cell r="A12">
            <v>5</v>
          </cell>
          <cell r="B12" t="str">
            <v>王振盛</v>
          </cell>
          <cell r="D12" t="str">
            <v>台中市</v>
          </cell>
          <cell r="F12" t="str">
            <v>31.03.08</v>
          </cell>
          <cell r="G12" t="str">
            <v>陳松增</v>
          </cell>
          <cell r="I12" t="str">
            <v>台中市</v>
          </cell>
          <cell r="N12" t="str">
            <v>28.10.30</v>
          </cell>
        </row>
        <row r="13">
          <cell r="A13">
            <v>6</v>
          </cell>
          <cell r="B13" t="str">
            <v>湯慶智</v>
          </cell>
          <cell r="D13" t="str">
            <v>苗栗縣</v>
          </cell>
          <cell r="F13" t="str">
            <v>29.02.06</v>
          </cell>
          <cell r="G13" t="str">
            <v>劉清溪</v>
          </cell>
          <cell r="I13" t="str">
            <v>苗栗市</v>
          </cell>
          <cell r="N13" t="str">
            <v>27.07.20</v>
          </cell>
        </row>
        <row r="14">
          <cell r="A14">
            <v>7</v>
          </cell>
          <cell r="B14" t="str">
            <v>孫宏志</v>
          </cell>
          <cell r="D14" t="str">
            <v>桃園縣</v>
          </cell>
          <cell r="F14" t="str">
            <v>30.10.05</v>
          </cell>
          <cell r="G14" t="str">
            <v>林良雄</v>
          </cell>
          <cell r="I14" t="str">
            <v>桃園縣</v>
          </cell>
          <cell r="N14" t="str">
            <v>31.11.20</v>
          </cell>
        </row>
        <row r="15">
          <cell r="A15">
            <v>8</v>
          </cell>
          <cell r="U15">
            <v>0</v>
          </cell>
        </row>
        <row r="16">
          <cell r="A16">
            <v>9</v>
          </cell>
          <cell r="U16">
            <v>0</v>
          </cell>
        </row>
        <row r="17">
          <cell r="A17">
            <v>10</v>
          </cell>
          <cell r="U17">
            <v>0</v>
          </cell>
        </row>
        <row r="18">
          <cell r="A18">
            <v>11</v>
          </cell>
          <cell r="U18">
            <v>0</v>
          </cell>
        </row>
        <row r="19">
          <cell r="A19">
            <v>12</v>
          </cell>
          <cell r="U19">
            <v>0</v>
          </cell>
        </row>
        <row r="20">
          <cell r="A20">
            <v>13</v>
          </cell>
          <cell r="U20">
            <v>0</v>
          </cell>
        </row>
        <row r="21">
          <cell r="A21">
            <v>14</v>
          </cell>
          <cell r="U21">
            <v>0</v>
          </cell>
        </row>
        <row r="22">
          <cell r="A22">
            <v>15</v>
          </cell>
          <cell r="U22">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ek SetUp"/>
      <sheetName val="男單75歲名單"/>
      <sheetName val="男雙75歲名單"/>
      <sheetName val="男單75歲16籤"/>
      <sheetName val="男雙75歲16籤"/>
    </sheetNames>
    <sheetDataSet>
      <sheetData sheetId="0">
        <row r="10">
          <cell r="A10" t="str">
            <v>2012/11/10-11/12</v>
          </cell>
          <cell r="C10" t="str">
            <v>台中市</v>
          </cell>
          <cell r="E10" t="str">
            <v>王正松</v>
          </cell>
        </row>
      </sheetData>
      <sheetData sheetId="1">
        <row r="7">
          <cell r="A7">
            <v>1</v>
          </cell>
          <cell r="B7" t="str">
            <v>游常吉</v>
          </cell>
          <cell r="D7" t="str">
            <v>台中市</v>
          </cell>
          <cell r="E7" t="str">
            <v>24.11.02</v>
          </cell>
          <cell r="P7">
            <v>5</v>
          </cell>
        </row>
        <row r="8">
          <cell r="A8">
            <v>2</v>
          </cell>
          <cell r="B8" t="str">
            <v>尾田行令</v>
          </cell>
          <cell r="D8" t="str">
            <v>日本</v>
          </cell>
        </row>
        <row r="9">
          <cell r="A9">
            <v>3</v>
          </cell>
          <cell r="B9" t="str">
            <v>曾德明</v>
          </cell>
          <cell r="D9" t="str">
            <v>台北市</v>
          </cell>
          <cell r="E9" t="str">
            <v>26.07.22</v>
          </cell>
        </row>
        <row r="10">
          <cell r="A10">
            <v>4</v>
          </cell>
          <cell r="B10" t="str">
            <v>張培堂</v>
          </cell>
          <cell r="D10" t="str">
            <v>台中市</v>
          </cell>
          <cell r="E10" t="str">
            <v>24.12.12</v>
          </cell>
        </row>
        <row r="11">
          <cell r="A11">
            <v>5</v>
          </cell>
          <cell r="B11" t="str">
            <v>謝明琳</v>
          </cell>
          <cell r="D11" t="str">
            <v>台中市</v>
          </cell>
          <cell r="E11" t="str">
            <v>22.11.13</v>
          </cell>
        </row>
        <row r="12">
          <cell r="A12">
            <v>6</v>
          </cell>
          <cell r="B12" t="str">
            <v>蔡福仁</v>
          </cell>
          <cell r="D12" t="str">
            <v>雲林縣</v>
          </cell>
          <cell r="E12" t="str">
            <v>23.02.01</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sheetData>
      <sheetData sheetId="2">
        <row r="7">
          <cell r="A7" t="str">
            <v>Line</v>
          </cell>
          <cell r="B7" t="str">
            <v>姓名</v>
          </cell>
          <cell r="D7" t="str">
            <v>縣市</v>
          </cell>
          <cell r="E7" t="str">
            <v>排名</v>
          </cell>
          <cell r="F7" t="str">
            <v>出生日期</v>
          </cell>
          <cell r="G7" t="str">
            <v>姓名</v>
          </cell>
          <cell r="I7" t="str">
            <v>縣市</v>
          </cell>
          <cell r="M7" t="str">
            <v>排名</v>
          </cell>
          <cell r="N7" t="str">
            <v>出生日期</v>
          </cell>
          <cell r="U7" t="str">
            <v>排名總和</v>
          </cell>
        </row>
        <row r="8">
          <cell r="A8">
            <v>1</v>
          </cell>
          <cell r="B8" t="str">
            <v>謝明琳</v>
          </cell>
          <cell r="D8" t="str">
            <v>台中市</v>
          </cell>
          <cell r="E8">
            <v>3</v>
          </cell>
          <cell r="F8" t="str">
            <v>22.11.13</v>
          </cell>
          <cell r="G8" t="str">
            <v>張益瑞</v>
          </cell>
          <cell r="I8" t="str">
            <v>台中市</v>
          </cell>
          <cell r="M8">
            <v>3</v>
          </cell>
          <cell r="N8" t="str">
            <v>19.05.11</v>
          </cell>
          <cell r="U8">
            <v>6</v>
          </cell>
        </row>
        <row r="9">
          <cell r="A9">
            <v>2</v>
          </cell>
          <cell r="B9" t="str">
            <v>尾田行令</v>
          </cell>
          <cell r="D9" t="str">
            <v>日本</v>
          </cell>
          <cell r="E9">
            <v>1</v>
          </cell>
          <cell r="G9" t="str">
            <v>曾德明</v>
          </cell>
          <cell r="I9" t="str">
            <v>台北市</v>
          </cell>
          <cell r="M9">
            <v>999</v>
          </cell>
          <cell r="N9" t="str">
            <v>26.07.22</v>
          </cell>
          <cell r="U9">
            <v>1000</v>
          </cell>
        </row>
        <row r="10">
          <cell r="A10">
            <v>3</v>
          </cell>
          <cell r="B10" t="str">
            <v>吳澄泉</v>
          </cell>
          <cell r="D10" t="str">
            <v>斗六市</v>
          </cell>
          <cell r="E10">
            <v>5</v>
          </cell>
          <cell r="F10" t="str">
            <v>22.10.21</v>
          </cell>
          <cell r="G10" t="str">
            <v>江煥西</v>
          </cell>
          <cell r="I10" t="str">
            <v>員林鎮</v>
          </cell>
          <cell r="M10">
            <v>999</v>
          </cell>
          <cell r="N10" t="str">
            <v>24.01.17</v>
          </cell>
          <cell r="U10">
            <v>1004</v>
          </cell>
        </row>
        <row r="11">
          <cell r="A11">
            <v>4</v>
          </cell>
          <cell r="B11" t="str">
            <v>游常吉</v>
          </cell>
          <cell r="D11" t="str">
            <v>台中市</v>
          </cell>
          <cell r="F11" t="str">
            <v>24.11.02</v>
          </cell>
          <cell r="G11" t="str">
            <v>陳昭辟</v>
          </cell>
          <cell r="I11" t="str">
            <v>台中市</v>
          </cell>
          <cell r="N11" t="str">
            <v>25.12.03</v>
          </cell>
        </row>
        <row r="12">
          <cell r="A12">
            <v>5</v>
          </cell>
          <cell r="B12" t="str">
            <v>王大禎</v>
          </cell>
          <cell r="D12" t="str">
            <v>台中市</v>
          </cell>
          <cell r="F12" t="str">
            <v>26.09.28</v>
          </cell>
          <cell r="G12" t="str">
            <v>邱明水</v>
          </cell>
          <cell r="I12" t="str">
            <v>台中市</v>
          </cell>
          <cell r="N12" t="str">
            <v>24.11.03</v>
          </cell>
        </row>
        <row r="13">
          <cell r="A13">
            <v>6</v>
          </cell>
        </row>
        <row r="14">
          <cell r="A14">
            <v>7</v>
          </cell>
          <cell r="U14">
            <v>0</v>
          </cell>
        </row>
        <row r="15">
          <cell r="A15">
            <v>8</v>
          </cell>
          <cell r="U15">
            <v>0</v>
          </cell>
        </row>
        <row r="16">
          <cell r="A16">
            <v>9</v>
          </cell>
          <cell r="U16">
            <v>0</v>
          </cell>
        </row>
        <row r="17">
          <cell r="A17">
            <v>10</v>
          </cell>
          <cell r="U17">
            <v>0</v>
          </cell>
        </row>
        <row r="18">
          <cell r="A18">
            <v>11</v>
          </cell>
          <cell r="U18">
            <v>0</v>
          </cell>
        </row>
        <row r="19">
          <cell r="A19">
            <v>12</v>
          </cell>
          <cell r="U19">
            <v>0</v>
          </cell>
        </row>
        <row r="20">
          <cell r="A20">
            <v>13</v>
          </cell>
          <cell r="U20">
            <v>0</v>
          </cell>
        </row>
        <row r="21">
          <cell r="A21">
            <v>14</v>
          </cell>
          <cell r="U21">
            <v>0</v>
          </cell>
        </row>
        <row r="22">
          <cell r="A22">
            <v>15</v>
          </cell>
          <cell r="U22">
            <v>0</v>
          </cell>
        </row>
        <row r="23">
          <cell r="A23">
            <v>16</v>
          </cell>
          <cell r="U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02"/>
  <sheetViews>
    <sheetView showGridLines="0" zoomScalePageLayoutView="0" workbookViewId="0" topLeftCell="A4">
      <selection activeCell="N31" sqref="N31:O31"/>
    </sheetView>
  </sheetViews>
  <sheetFormatPr defaultColWidth="9.00390625" defaultRowHeight="16.5"/>
  <cols>
    <col min="1" max="1" width="2.375" style="98" customWidth="1"/>
    <col min="2" max="3" width="2.625" style="98" customWidth="1"/>
    <col min="4" max="4" width="0.12890625" style="98" customWidth="1"/>
    <col min="5" max="5" width="8.375" style="98" customWidth="1"/>
    <col min="6" max="6" width="11.375" style="98" customWidth="1"/>
    <col min="7" max="7" width="0.12890625" style="98" customWidth="1"/>
    <col min="8" max="8" width="5.625" style="98" customWidth="1"/>
    <col min="9" max="9" width="0.12890625" style="100" customWidth="1"/>
    <col min="10" max="10" width="6.875" style="98" customWidth="1"/>
    <col min="11" max="11" width="6.875" style="100" customWidth="1"/>
    <col min="12" max="12" width="6.875" style="98" customWidth="1"/>
    <col min="13" max="13" width="6.875" style="101" customWidth="1"/>
    <col min="14" max="14" width="6.875" style="98" customWidth="1"/>
    <col min="15" max="15" width="6.875" style="100" customWidth="1"/>
    <col min="16" max="16" width="6.875" style="98" customWidth="1"/>
    <col min="17" max="17" width="6.625" style="101" customWidth="1"/>
    <col min="18" max="18" width="0" style="98" hidden="1" customWidth="1"/>
    <col min="19" max="19" width="7.625" style="98" customWidth="1"/>
    <col min="20" max="20" width="8.00390625" style="98" hidden="1" customWidth="1"/>
    <col min="21" max="16384" width="9.00390625" style="98" customWidth="1"/>
  </cols>
  <sheetData>
    <row r="1" spans="1:17" s="3" customFormat="1" ht="16.5" customHeight="1">
      <c r="A1" s="1" t="s">
        <v>154</v>
      </c>
      <c r="B1" s="2"/>
      <c r="C1" s="2"/>
      <c r="E1" s="4"/>
      <c r="I1" s="5"/>
      <c r="K1" s="5"/>
      <c r="M1" s="6"/>
      <c r="O1" s="5"/>
      <c r="Q1" s="6"/>
    </row>
    <row r="2" spans="1:17" s="12" customFormat="1" ht="6.75" customHeight="1">
      <c r="A2" s="7"/>
      <c r="B2" s="7"/>
      <c r="C2" s="7"/>
      <c r="D2" s="7"/>
      <c r="E2" s="7"/>
      <c r="F2" s="7"/>
      <c r="G2" s="7"/>
      <c r="H2" s="7"/>
      <c r="I2" s="8"/>
      <c r="J2" s="9"/>
      <c r="K2" s="8"/>
      <c r="L2" s="9"/>
      <c r="M2" s="8"/>
      <c r="N2" s="8"/>
      <c r="O2" s="8"/>
      <c r="P2" s="10"/>
      <c r="Q2" s="11"/>
    </row>
    <row r="3" spans="1:17" s="18" customFormat="1" ht="11.25" customHeight="1">
      <c r="A3" s="13" t="s">
        <v>113</v>
      </c>
      <c r="B3" s="13"/>
      <c r="C3" s="13"/>
      <c r="D3" s="13"/>
      <c r="E3" s="14"/>
      <c r="F3" s="13" t="s">
        <v>114</v>
      </c>
      <c r="G3" s="14"/>
      <c r="H3" s="13"/>
      <c r="I3" s="15"/>
      <c r="J3" s="13"/>
      <c r="K3" s="16"/>
      <c r="L3" s="13"/>
      <c r="M3" s="16"/>
      <c r="N3" s="13"/>
      <c r="O3" s="15"/>
      <c r="P3" s="14"/>
      <c r="Q3" s="17" t="s">
        <v>115</v>
      </c>
    </row>
    <row r="4" spans="1:17" s="26" customFormat="1" ht="11.25" customHeight="1" thickBot="1">
      <c r="A4" s="19" t="str">
        <f>'[1]Week SetUp'!$A$10</f>
        <v>2012/11/10-11/12</v>
      </c>
      <c r="B4" s="19"/>
      <c r="C4" s="19"/>
      <c r="D4" s="20"/>
      <c r="E4" s="20"/>
      <c r="F4" s="20" t="str">
        <f>'[1]Week SetUp'!$C$10</f>
        <v>台中市</v>
      </c>
      <c r="G4" s="21"/>
      <c r="H4" s="20"/>
      <c r="I4" s="22"/>
      <c r="J4" s="23"/>
      <c r="K4" s="22"/>
      <c r="L4" s="24"/>
      <c r="M4" s="22"/>
      <c r="N4" s="20"/>
      <c r="O4" s="22"/>
      <c r="P4" s="20"/>
      <c r="Q4" s="25" t="str">
        <f>'[1]Week SetUp'!$E$10</f>
        <v>王正松</v>
      </c>
    </row>
    <row r="5" spans="1:17" s="31" customFormat="1" ht="12" customHeight="1">
      <c r="A5" s="27"/>
      <c r="B5" s="28" t="s">
        <v>116</v>
      </c>
      <c r="C5" s="28" t="s">
        <v>117</v>
      </c>
      <c r="D5" s="28"/>
      <c r="E5" s="28" t="s">
        <v>118</v>
      </c>
      <c r="F5" s="29"/>
      <c r="G5" s="14"/>
      <c r="H5" s="29"/>
      <c r="I5" s="30"/>
      <c r="J5" s="28" t="s">
        <v>119</v>
      </c>
      <c r="K5" s="30"/>
      <c r="L5" s="28" t="s">
        <v>120</v>
      </c>
      <c r="M5" s="30"/>
      <c r="N5" s="28" t="s">
        <v>121</v>
      </c>
      <c r="O5" s="30"/>
      <c r="P5" s="28" t="s">
        <v>122</v>
      </c>
      <c r="Q5" s="16"/>
    </row>
    <row r="6" spans="1:17" s="31" customFormat="1" ht="11.25" customHeight="1" thickBot="1">
      <c r="A6" s="32"/>
      <c r="B6" s="33"/>
      <c r="C6" s="34"/>
      <c r="D6" s="33"/>
      <c r="E6" s="35"/>
      <c r="F6" s="35"/>
      <c r="G6" s="36"/>
      <c r="H6" s="35"/>
      <c r="I6" s="37"/>
      <c r="J6" s="33"/>
      <c r="K6" s="37"/>
      <c r="L6" s="33"/>
      <c r="M6" s="37"/>
      <c r="N6" s="33"/>
      <c r="O6" s="37"/>
      <c r="P6" s="33"/>
      <c r="Q6" s="38"/>
    </row>
    <row r="7" spans="1:20" s="51" customFormat="1" ht="14.25" customHeight="1">
      <c r="A7" s="39">
        <v>1</v>
      </c>
      <c r="B7" s="40"/>
      <c r="C7" s="40">
        <f>IF($D7="","",VLOOKUP($D7,'[1]男單35歲名單'!$A$7:$P$38,16))</f>
        <v>1</v>
      </c>
      <c r="D7" s="41">
        <v>1</v>
      </c>
      <c r="E7" s="42" t="str">
        <f>UPPER(IF($D7="","",VLOOKUP($D7,'[1]男單35歲名單'!$A$7:$P$38,2)))</f>
        <v>劉富聰</v>
      </c>
      <c r="F7" s="40"/>
      <c r="G7" s="40"/>
      <c r="H7" s="43" t="str">
        <f>IF($D7="","",VLOOKUP($D7,'[1]男單35歲名單'!$A$7:$P$38,4))</f>
        <v>高雄市</v>
      </c>
      <c r="I7" s="44"/>
      <c r="J7" s="45"/>
      <c r="K7" s="45"/>
      <c r="L7" s="45"/>
      <c r="M7" s="45"/>
      <c r="N7" s="46" t="s">
        <v>123</v>
      </c>
      <c r="O7" s="47"/>
      <c r="P7" s="48"/>
      <c r="Q7" s="49"/>
      <c r="R7" s="50"/>
      <c r="T7" s="52" t="e">
        <f>#REF!</f>
        <v>#REF!</v>
      </c>
    </row>
    <row r="8" spans="1:20" s="51" customFormat="1" ht="14.25" customHeight="1">
      <c r="A8" s="39"/>
      <c r="B8" s="53"/>
      <c r="C8" s="53"/>
      <c r="D8" s="53"/>
      <c r="E8" s="54"/>
      <c r="F8" s="256"/>
      <c r="G8" s="55"/>
      <c r="H8" s="56" t="s">
        <v>11</v>
      </c>
      <c r="I8" s="57"/>
      <c r="J8" s="263" t="s">
        <v>182</v>
      </c>
      <c r="K8" s="265"/>
      <c r="L8" s="45"/>
      <c r="M8" s="45"/>
      <c r="N8" s="59"/>
      <c r="O8" s="47"/>
      <c r="P8" s="48"/>
      <c r="Q8" s="49"/>
      <c r="R8" s="50"/>
      <c r="T8" s="60" t="e">
        <f>#REF!</f>
        <v>#REF!</v>
      </c>
    </row>
    <row r="9" spans="1:20" s="51" customFormat="1" ht="14.25" customHeight="1">
      <c r="A9" s="39">
        <v>2</v>
      </c>
      <c r="B9" s="40"/>
      <c r="C9" s="40">
        <f>IF($D9="","",VLOOKUP($D9,'[1]男單35歲名單'!$A$7:$P$38,16))</f>
      </c>
      <c r="D9" s="41"/>
      <c r="E9" s="42" t="s">
        <v>124</v>
      </c>
      <c r="F9" s="267"/>
      <c r="G9" s="40"/>
      <c r="H9" s="43">
        <f>IF($D9="","",VLOOKUP($D9,'[1]男單35歲名單'!$A$7:$P$38,4))</f>
      </c>
      <c r="I9" s="62"/>
      <c r="J9" s="257"/>
      <c r="K9" s="258"/>
      <c r="L9" s="260" t="s">
        <v>182</v>
      </c>
      <c r="M9" s="262"/>
      <c r="N9" s="59"/>
      <c r="O9" s="47"/>
      <c r="P9" s="48"/>
      <c r="Q9" s="49"/>
      <c r="R9" s="50"/>
      <c r="T9" s="60" t="e">
        <f>#REF!</f>
        <v>#REF!</v>
      </c>
    </row>
    <row r="10" spans="1:20" s="51" customFormat="1" ht="2.25" customHeight="1">
      <c r="A10" s="39"/>
      <c r="B10" s="53"/>
      <c r="C10" s="53"/>
      <c r="D10" s="65"/>
      <c r="E10" s="54"/>
      <c r="F10" s="45"/>
      <c r="G10" s="55"/>
      <c r="H10" s="55"/>
      <c r="I10" s="66"/>
      <c r="J10" s="266"/>
      <c r="K10" s="255"/>
      <c r="L10" s="58">
        <f>UPPER(IF(OR(K10="a",K10="as"),J8,IF(OR(K10="b",K10="bs"),J12,)))</f>
      </c>
      <c r="M10" s="68"/>
      <c r="N10" s="69"/>
      <c r="O10" s="69"/>
      <c r="P10" s="48"/>
      <c r="Q10" s="49"/>
      <c r="R10" s="50"/>
      <c r="T10" s="60" t="e">
        <f>#REF!</f>
        <v>#REF!</v>
      </c>
    </row>
    <row r="11" spans="1:20" s="51" customFormat="1" ht="14.25" customHeight="1">
      <c r="A11" s="39">
        <v>3</v>
      </c>
      <c r="B11" s="40"/>
      <c r="C11" s="40"/>
      <c r="D11" s="41">
        <v>11</v>
      </c>
      <c r="E11" s="42" t="str">
        <f>UPPER(IF($D11="","",VLOOKUP($D11,'[1]男單35歲名單'!$A$7:$P$38,2)))</f>
        <v>游禮禎</v>
      </c>
      <c r="F11" s="40"/>
      <c r="G11" s="40"/>
      <c r="H11" s="43" t="str">
        <f>IF($D11="","",VLOOKUP($D11,'[1]男單35歲名單'!$A$7:$P$38,4))</f>
        <v>台中市</v>
      </c>
      <c r="I11" s="44"/>
      <c r="J11" s="266"/>
      <c r="K11" s="255"/>
      <c r="L11" s="257">
        <v>62</v>
      </c>
      <c r="M11" s="258"/>
      <c r="N11" s="69"/>
      <c r="O11" s="69"/>
      <c r="P11" s="48"/>
      <c r="Q11" s="49"/>
      <c r="R11" s="50"/>
      <c r="T11" s="60" t="e">
        <f>#REF!</f>
        <v>#REF!</v>
      </c>
    </row>
    <row r="12" spans="1:20" s="51" customFormat="1" ht="14.25" customHeight="1">
      <c r="A12" s="39"/>
      <c r="B12" s="53"/>
      <c r="C12" s="53"/>
      <c r="D12" s="65"/>
      <c r="E12" s="54"/>
      <c r="F12" s="256"/>
      <c r="G12" s="55"/>
      <c r="H12" s="56" t="s">
        <v>11</v>
      </c>
      <c r="I12" s="57"/>
      <c r="J12" s="263" t="s">
        <v>183</v>
      </c>
      <c r="K12" s="264"/>
      <c r="L12" s="71"/>
      <c r="M12" s="72"/>
      <c r="N12" s="69"/>
      <c r="O12" s="69"/>
      <c r="P12" s="48"/>
      <c r="Q12" s="49"/>
      <c r="R12" s="50"/>
      <c r="T12" s="60" t="e">
        <f>#REF!</f>
        <v>#REF!</v>
      </c>
    </row>
    <row r="13" spans="1:20" s="51" customFormat="1" ht="14.25" customHeight="1">
      <c r="A13" s="39">
        <v>4</v>
      </c>
      <c r="B13" s="40"/>
      <c r="C13" s="40"/>
      <c r="D13" s="41">
        <v>16</v>
      </c>
      <c r="E13" s="42" t="str">
        <f>UPPER(IF($D13="","",VLOOKUP($D13,'[1]男單35歲名單'!$A$7:$P$38,2)))</f>
        <v>陳耿弦</v>
      </c>
      <c r="F13" s="267"/>
      <c r="G13" s="40"/>
      <c r="H13" s="43" t="str">
        <f>IF($D13="","",VLOOKUP($D13,'[1]男單35歲名單'!$A$7:$P$38,4))</f>
        <v>南投市</v>
      </c>
      <c r="I13" s="62"/>
      <c r="J13" s="257">
        <v>60</v>
      </c>
      <c r="K13" s="259"/>
      <c r="L13" s="266"/>
      <c r="M13" s="255"/>
      <c r="N13" s="260" t="s">
        <v>182</v>
      </c>
      <c r="O13" s="262"/>
      <c r="P13" s="48"/>
      <c r="Q13" s="49"/>
      <c r="R13" s="50"/>
      <c r="T13" s="60" t="e">
        <f>#REF!</f>
        <v>#REF!</v>
      </c>
    </row>
    <row r="14" spans="1:20" s="51" customFormat="1" ht="2.25" customHeight="1">
      <c r="A14" s="39"/>
      <c r="B14" s="53"/>
      <c r="C14" s="53"/>
      <c r="D14" s="65"/>
      <c r="E14" s="54"/>
      <c r="F14" s="45"/>
      <c r="G14" s="55"/>
      <c r="H14" s="55"/>
      <c r="I14" s="66"/>
      <c r="J14" s="45"/>
      <c r="K14" s="45"/>
      <c r="L14" s="266"/>
      <c r="M14" s="255"/>
      <c r="N14" s="58"/>
      <c r="O14" s="68"/>
      <c r="P14" s="48"/>
      <c r="Q14" s="49"/>
      <c r="R14" s="50"/>
      <c r="T14" s="60" t="e">
        <f>#REF!</f>
        <v>#REF!</v>
      </c>
    </row>
    <row r="15" spans="1:20" s="51" customFormat="1" ht="14.25" customHeight="1">
      <c r="A15" s="39">
        <v>5</v>
      </c>
      <c r="B15" s="40"/>
      <c r="C15" s="40"/>
      <c r="D15" s="41">
        <v>7</v>
      </c>
      <c r="E15" s="42" t="str">
        <f>UPPER(IF($D15="","",VLOOKUP($D15,'[1]男單35歲名單'!$A$7:$P$38,2)))</f>
        <v>洪明輝</v>
      </c>
      <c r="F15" s="40"/>
      <c r="G15" s="40"/>
      <c r="H15" s="43" t="str">
        <f>IF($D15="","",VLOOKUP($D15,'[1]男單35歲名單'!$A$7:$P$38,4))</f>
        <v>台中市</v>
      </c>
      <c r="I15" s="44"/>
      <c r="J15" s="45"/>
      <c r="K15" s="45"/>
      <c r="L15" s="266"/>
      <c r="M15" s="255"/>
      <c r="N15" s="257">
        <v>60</v>
      </c>
      <c r="O15" s="258"/>
      <c r="P15" s="59"/>
      <c r="Q15" s="47"/>
      <c r="R15" s="50"/>
      <c r="T15" s="60" t="e">
        <f>#REF!</f>
        <v>#REF!</v>
      </c>
    </row>
    <row r="16" spans="1:20" s="51" customFormat="1" ht="14.25" customHeight="1" thickBot="1">
      <c r="A16" s="39"/>
      <c r="B16" s="53"/>
      <c r="C16" s="53"/>
      <c r="D16" s="65"/>
      <c r="E16" s="54"/>
      <c r="F16" s="256"/>
      <c r="G16" s="55"/>
      <c r="H16" s="56" t="s">
        <v>11</v>
      </c>
      <c r="I16" s="57"/>
      <c r="J16" s="263" t="s">
        <v>184</v>
      </c>
      <c r="K16" s="265"/>
      <c r="L16" s="45"/>
      <c r="M16" s="72"/>
      <c r="N16" s="74"/>
      <c r="O16" s="73"/>
      <c r="P16" s="59"/>
      <c r="Q16" s="47"/>
      <c r="R16" s="50"/>
      <c r="T16" s="75" t="e">
        <f>#REF!</f>
        <v>#REF!</v>
      </c>
    </row>
    <row r="17" spans="1:18" s="51" customFormat="1" ht="14.25" customHeight="1">
      <c r="A17" s="39">
        <v>6</v>
      </c>
      <c r="B17" s="40"/>
      <c r="C17" s="40"/>
      <c r="D17" s="41">
        <v>20</v>
      </c>
      <c r="E17" s="42" t="str">
        <f>UPPER(IF($D17="","",VLOOKUP($D17,'[1]男單35歲名單'!$A$7:$P$38,2)))</f>
        <v>林敬智</v>
      </c>
      <c r="F17" s="267"/>
      <c r="G17" s="40"/>
      <c r="H17" s="43" t="str">
        <f>IF($D17="","",VLOOKUP($D17,'[1]男單35歲名單'!$A$7:$P$38,4))</f>
        <v>嘉義市</v>
      </c>
      <c r="I17" s="62"/>
      <c r="J17" s="257">
        <v>75</v>
      </c>
      <c r="K17" s="258"/>
      <c r="L17" s="260" t="s">
        <v>185</v>
      </c>
      <c r="M17" s="261"/>
      <c r="N17" s="74"/>
      <c r="O17" s="73"/>
      <c r="P17" s="59"/>
      <c r="Q17" s="47"/>
      <c r="R17" s="50"/>
    </row>
    <row r="18" spans="1:18" s="51" customFormat="1" ht="2.25" customHeight="1">
      <c r="A18" s="39"/>
      <c r="B18" s="53"/>
      <c r="C18" s="53"/>
      <c r="D18" s="65"/>
      <c r="E18" s="54"/>
      <c r="F18" s="45"/>
      <c r="G18" s="55"/>
      <c r="H18" s="55"/>
      <c r="I18" s="66"/>
      <c r="J18" s="266"/>
      <c r="K18" s="255"/>
      <c r="L18" s="58">
        <f>UPPER(IF(OR(K18="a",K18="as"),J16,IF(OR(K18="b",K18="bs"),J20,)))</f>
      </c>
      <c r="M18" s="76"/>
      <c r="N18" s="74"/>
      <c r="O18" s="73"/>
      <c r="P18" s="59"/>
      <c r="Q18" s="47"/>
      <c r="R18" s="50"/>
    </row>
    <row r="19" spans="1:18" s="51" customFormat="1" ht="14.25" customHeight="1">
      <c r="A19" s="39">
        <v>7</v>
      </c>
      <c r="B19" s="40"/>
      <c r="C19" s="40">
        <f>IF($D19="","",VLOOKUP($D19,'[1]男單35歲名單'!$A$7:$P$38,16))</f>
      </c>
      <c r="D19" s="41"/>
      <c r="E19" s="42" t="s">
        <v>124</v>
      </c>
      <c r="F19" s="40"/>
      <c r="G19" s="40"/>
      <c r="H19" s="43">
        <f>IF($D19="","",VLOOKUP($D19,'[1]男單35歲名單'!$A$7:$P$38,4))</f>
      </c>
      <c r="I19" s="44"/>
      <c r="J19" s="266"/>
      <c r="K19" s="255"/>
      <c r="L19" s="257">
        <v>62</v>
      </c>
      <c r="M19" s="259"/>
      <c r="N19" s="74"/>
      <c r="O19" s="73"/>
      <c r="P19" s="59"/>
      <c r="Q19" s="47"/>
      <c r="R19" s="50"/>
    </row>
    <row r="20" spans="1:18" s="51" customFormat="1" ht="14.25" customHeight="1">
      <c r="A20" s="39"/>
      <c r="B20" s="53"/>
      <c r="C20" s="53"/>
      <c r="D20" s="53"/>
      <c r="E20" s="54"/>
      <c r="F20" s="256"/>
      <c r="G20" s="55"/>
      <c r="H20" s="56" t="s">
        <v>11</v>
      </c>
      <c r="I20" s="57"/>
      <c r="J20" s="263" t="s">
        <v>185</v>
      </c>
      <c r="K20" s="264"/>
      <c r="L20" s="71"/>
      <c r="M20" s="69"/>
      <c r="N20" s="74"/>
      <c r="O20" s="73"/>
      <c r="P20" s="59"/>
      <c r="Q20" s="47"/>
      <c r="R20" s="50"/>
    </row>
    <row r="21" spans="1:18" s="51" customFormat="1" ht="14.25" customHeight="1">
      <c r="A21" s="39">
        <v>8</v>
      </c>
      <c r="B21" s="40"/>
      <c r="C21" s="40">
        <f>IF($D21="","",VLOOKUP($D21,'[1]男單35歲名單'!$A$7:$P$38,16))</f>
        <v>11</v>
      </c>
      <c r="D21" s="41">
        <v>6</v>
      </c>
      <c r="E21" s="42" t="str">
        <f>UPPER(IF($D21="","",VLOOKUP($D21,'[1]男單35歲名單'!$A$7:$P$38,2)))</f>
        <v>張哲千</v>
      </c>
      <c r="F21" s="267"/>
      <c r="G21" s="40"/>
      <c r="H21" s="43" t="str">
        <f>IF($D21="","",VLOOKUP($D21,'[1]男單35歲名單'!$A$7:$P$38,4))</f>
        <v>桃園縣</v>
      </c>
      <c r="I21" s="62"/>
      <c r="J21" s="257"/>
      <c r="K21" s="259"/>
      <c r="L21" s="71"/>
      <c r="M21" s="69"/>
      <c r="N21" s="268"/>
      <c r="O21" s="269"/>
      <c r="P21" s="260" t="s">
        <v>182</v>
      </c>
      <c r="Q21" s="262"/>
      <c r="R21" s="50"/>
    </row>
    <row r="22" spans="1:18" s="51" customFormat="1" ht="2.25" customHeight="1">
      <c r="A22" s="39"/>
      <c r="B22" s="53"/>
      <c r="C22" s="53"/>
      <c r="D22" s="53"/>
      <c r="E22" s="54"/>
      <c r="F22" s="45"/>
      <c r="G22" s="55"/>
      <c r="H22" s="55"/>
      <c r="I22" s="66"/>
      <c r="J22" s="45"/>
      <c r="K22" s="45"/>
      <c r="L22" s="71"/>
      <c r="M22" s="77"/>
      <c r="N22" s="268"/>
      <c r="O22" s="269"/>
      <c r="P22" s="58">
        <f>UPPER(IF(OR(O22="a",O22="as"),N14,IF(OR(O22="b",O22="bs"),N30,)))</f>
      </c>
      <c r="Q22" s="78"/>
      <c r="R22" s="50"/>
    </row>
    <row r="23" spans="1:18" s="51" customFormat="1" ht="14.25" customHeight="1">
      <c r="A23" s="39">
        <v>9</v>
      </c>
      <c r="B23" s="40"/>
      <c r="C23" s="40">
        <f>IF($D23="","",VLOOKUP($D23,'[1]男單35歲名單'!$A$7:$P$38,16))</f>
        <v>6</v>
      </c>
      <c r="D23" s="41">
        <v>3</v>
      </c>
      <c r="E23" s="42" t="str">
        <f>UPPER(IF($D23="","",VLOOKUP($D23,'[1]男單35歲名單'!$A$7:$P$38,2)))</f>
        <v>徐德富</v>
      </c>
      <c r="F23" s="40"/>
      <c r="G23" s="40"/>
      <c r="H23" s="43" t="str">
        <f>IF($D23="","",VLOOKUP($D23,'[1]男單35歲名單'!$A$7:$P$38,4))</f>
        <v>新竹縣</v>
      </c>
      <c r="I23" s="44"/>
      <c r="J23" s="45"/>
      <c r="K23" s="45"/>
      <c r="L23" s="45"/>
      <c r="M23" s="69"/>
      <c r="N23" s="268"/>
      <c r="O23" s="269"/>
      <c r="P23" s="257">
        <v>82</v>
      </c>
      <c r="Q23" s="258"/>
      <c r="R23" s="50"/>
    </row>
    <row r="24" spans="1:18" s="51" customFormat="1" ht="14.25" customHeight="1">
      <c r="A24" s="39"/>
      <c r="B24" s="53"/>
      <c r="C24" s="53"/>
      <c r="D24" s="53"/>
      <c r="E24" s="54"/>
      <c r="F24" s="256"/>
      <c r="G24" s="55"/>
      <c r="H24" s="56" t="s">
        <v>11</v>
      </c>
      <c r="I24" s="57"/>
      <c r="J24" s="263" t="s">
        <v>186</v>
      </c>
      <c r="K24" s="265"/>
      <c r="L24" s="45"/>
      <c r="M24" s="69"/>
      <c r="N24" s="59"/>
      <c r="O24" s="73"/>
      <c r="P24" s="59"/>
      <c r="Q24" s="73"/>
      <c r="R24" s="50"/>
    </row>
    <row r="25" spans="1:18" s="51" customFormat="1" ht="14.25" customHeight="1">
      <c r="A25" s="39">
        <v>10</v>
      </c>
      <c r="B25" s="40"/>
      <c r="C25" s="40">
        <f>IF($D25="","",VLOOKUP($D25,'[1]男單35歲名單'!$A$7:$P$38,16))</f>
      </c>
      <c r="D25" s="41"/>
      <c r="E25" s="42" t="s">
        <v>124</v>
      </c>
      <c r="F25" s="267"/>
      <c r="G25" s="40"/>
      <c r="H25" s="43">
        <f>IF($D25="","",VLOOKUP($D25,'[1]男單35歲名單'!$A$7:$P$38,4))</f>
      </c>
      <c r="I25" s="62"/>
      <c r="J25" s="63"/>
      <c r="K25" s="64"/>
      <c r="L25" s="260" t="s">
        <v>187</v>
      </c>
      <c r="M25" s="262"/>
      <c r="N25" s="59"/>
      <c r="O25" s="73"/>
      <c r="P25" s="59"/>
      <c r="Q25" s="73"/>
      <c r="R25" s="50"/>
    </row>
    <row r="26" spans="1:18" s="51" customFormat="1" ht="2.25" customHeight="1">
      <c r="A26" s="39"/>
      <c r="B26" s="53"/>
      <c r="C26" s="53"/>
      <c r="D26" s="65"/>
      <c r="E26" s="54"/>
      <c r="F26" s="45"/>
      <c r="G26" s="55"/>
      <c r="H26" s="55"/>
      <c r="I26" s="66"/>
      <c r="J26" s="266"/>
      <c r="K26" s="255"/>
      <c r="L26" s="58">
        <f>UPPER(IF(OR(K26="a",K26="as"),J24,IF(OR(K26="b",K26="bs"),J28,)))</f>
      </c>
      <c r="M26" s="68"/>
      <c r="N26" s="59"/>
      <c r="O26" s="73"/>
      <c r="P26" s="59"/>
      <c r="Q26" s="73"/>
      <c r="R26" s="50"/>
    </row>
    <row r="27" spans="1:18" s="51" customFormat="1" ht="14.25" customHeight="1">
      <c r="A27" s="39">
        <v>11</v>
      </c>
      <c r="B27" s="40"/>
      <c r="C27" s="40"/>
      <c r="D27" s="41">
        <v>23</v>
      </c>
      <c r="E27" s="42" t="str">
        <f>UPPER(IF($D27="","",VLOOKUP($D27,'[1]男單35歲名單'!$A$7:$P$38,2)))</f>
        <v>陳志豪</v>
      </c>
      <c r="F27" s="40"/>
      <c r="G27" s="40"/>
      <c r="H27" s="43" t="str">
        <f>IF($D27="","",VLOOKUP($D27,'[1]男單35歲名單'!$A$7:$P$38,4))</f>
        <v>彰化縣</v>
      </c>
      <c r="I27" s="44"/>
      <c r="J27" s="266"/>
      <c r="K27" s="255"/>
      <c r="L27" s="257">
        <v>62</v>
      </c>
      <c r="M27" s="258"/>
      <c r="N27" s="59"/>
      <c r="O27" s="73"/>
      <c r="P27" s="59"/>
      <c r="Q27" s="73"/>
      <c r="R27" s="50"/>
    </row>
    <row r="28" spans="1:18" s="51" customFormat="1" ht="14.25" customHeight="1">
      <c r="A28" s="39"/>
      <c r="B28" s="53"/>
      <c r="C28" s="53"/>
      <c r="D28" s="65"/>
      <c r="E28" s="54"/>
      <c r="F28" s="256"/>
      <c r="G28" s="55"/>
      <c r="H28" s="56" t="s">
        <v>11</v>
      </c>
      <c r="I28" s="57"/>
      <c r="J28" s="263" t="s">
        <v>187</v>
      </c>
      <c r="K28" s="264"/>
      <c r="L28" s="71"/>
      <c r="M28" s="72"/>
      <c r="N28" s="59"/>
      <c r="O28" s="73"/>
      <c r="P28" s="59"/>
      <c r="Q28" s="73"/>
      <c r="R28" s="50"/>
    </row>
    <row r="29" spans="1:18" s="51" customFormat="1" ht="14.25" customHeight="1">
      <c r="A29" s="39">
        <v>12</v>
      </c>
      <c r="B29" s="40"/>
      <c r="C29" s="40"/>
      <c r="D29" s="41">
        <v>15</v>
      </c>
      <c r="E29" s="42" t="str">
        <f>UPPER(IF($D29="","",VLOOKUP($D29,'[1]男單35歲名單'!$A$7:$P$38,2)))</f>
        <v>簡宥豪</v>
      </c>
      <c r="F29" s="267"/>
      <c r="G29" s="40"/>
      <c r="H29" s="43" t="str">
        <f>IF($D29="","",VLOOKUP($D29,'[1]男單35歲名單'!$A$7:$P$38,4))</f>
        <v>南投市</v>
      </c>
      <c r="I29" s="62"/>
      <c r="J29" s="257">
        <v>62</v>
      </c>
      <c r="K29" s="259"/>
      <c r="L29" s="266"/>
      <c r="M29" s="255"/>
      <c r="N29" s="260" t="s">
        <v>187</v>
      </c>
      <c r="O29" s="261"/>
      <c r="P29" s="59"/>
      <c r="Q29" s="73"/>
      <c r="R29" s="50"/>
    </row>
    <row r="30" spans="1:18" s="51" customFormat="1" ht="2.25" customHeight="1">
      <c r="A30" s="39"/>
      <c r="B30" s="53"/>
      <c r="C30" s="53"/>
      <c r="D30" s="65"/>
      <c r="E30" s="54"/>
      <c r="F30" s="45"/>
      <c r="G30" s="55"/>
      <c r="H30" s="55"/>
      <c r="I30" s="66"/>
      <c r="J30" s="45"/>
      <c r="K30" s="45"/>
      <c r="L30" s="266"/>
      <c r="M30" s="255"/>
      <c r="N30" s="58">
        <f>UPPER(IF(OR(M30="a",M30="as"),L26,IF(OR(M30="b",M30="bs"),L34,)))</f>
      </c>
      <c r="O30" s="79"/>
      <c r="P30" s="59"/>
      <c r="Q30" s="73"/>
      <c r="R30" s="50"/>
    </row>
    <row r="31" spans="1:18" s="51" customFormat="1" ht="14.25" customHeight="1">
      <c r="A31" s="39">
        <v>13</v>
      </c>
      <c r="B31" s="40"/>
      <c r="C31" s="40"/>
      <c r="D31" s="41">
        <v>13</v>
      </c>
      <c r="E31" s="42" t="str">
        <f>UPPER(IF($D31="","",VLOOKUP($D31,'[1]男單35歲名單'!$A$7:$P$38,2)))</f>
        <v>邱順南</v>
      </c>
      <c r="F31" s="40"/>
      <c r="G31" s="40"/>
      <c r="H31" s="43" t="str">
        <f>IF($D31="","",VLOOKUP($D31,'[1]男單35歲名單'!$A$7:$P$38,4))</f>
        <v>台中市</v>
      </c>
      <c r="I31" s="44"/>
      <c r="J31" s="45"/>
      <c r="K31" s="45"/>
      <c r="L31" s="266"/>
      <c r="M31" s="255"/>
      <c r="N31" s="257" t="s">
        <v>201</v>
      </c>
      <c r="O31" s="259"/>
      <c r="P31" s="59"/>
      <c r="Q31" s="73"/>
      <c r="R31" s="50"/>
    </row>
    <row r="32" spans="1:18" s="51" customFormat="1" ht="14.25" customHeight="1">
      <c r="A32" s="39"/>
      <c r="B32" s="53"/>
      <c r="C32" s="53"/>
      <c r="D32" s="65"/>
      <c r="E32" s="54"/>
      <c r="F32" s="256"/>
      <c r="G32" s="55"/>
      <c r="H32" s="56" t="s">
        <v>11</v>
      </c>
      <c r="I32" s="57"/>
      <c r="J32" s="263" t="s">
        <v>188</v>
      </c>
      <c r="K32" s="265"/>
      <c r="L32" s="45"/>
      <c r="M32" s="72"/>
      <c r="N32" s="74"/>
      <c r="O32" s="80"/>
      <c r="P32" s="59"/>
      <c r="Q32" s="73"/>
      <c r="R32" s="50"/>
    </row>
    <row r="33" spans="1:18" s="51" customFormat="1" ht="14.25" customHeight="1">
      <c r="A33" s="39">
        <v>14</v>
      </c>
      <c r="B33" s="40"/>
      <c r="C33" s="40"/>
      <c r="D33" s="41">
        <v>25</v>
      </c>
      <c r="E33" s="42" t="str">
        <f>UPPER(IF($D33="","",VLOOKUP($D33,'[1]男單35歲名單'!$A$7:$P$38,2)))</f>
        <v>張勝傑</v>
      </c>
      <c r="F33" s="267"/>
      <c r="G33" s="40"/>
      <c r="H33" s="43" t="str">
        <f>IF($D33="","",VLOOKUP($D33,'[1]男單35歲名單'!$A$7:$P$38,4))</f>
        <v>台東市</v>
      </c>
      <c r="I33" s="62"/>
      <c r="J33" s="257">
        <v>60</v>
      </c>
      <c r="K33" s="258"/>
      <c r="L33" s="260" t="s">
        <v>188</v>
      </c>
      <c r="M33" s="261"/>
      <c r="N33" s="74"/>
      <c r="O33" s="80"/>
      <c r="P33" s="59"/>
      <c r="Q33" s="73"/>
      <c r="R33" s="50"/>
    </row>
    <row r="34" spans="1:18" s="51" customFormat="1" ht="2.25" customHeight="1">
      <c r="A34" s="39"/>
      <c r="B34" s="53"/>
      <c r="C34" s="53"/>
      <c r="D34" s="65"/>
      <c r="E34" s="54"/>
      <c r="F34" s="45"/>
      <c r="G34" s="55"/>
      <c r="H34" s="55"/>
      <c r="I34" s="66"/>
      <c r="J34" s="266"/>
      <c r="K34" s="255"/>
      <c r="L34" s="58">
        <f>UPPER(IF(OR(K34="a",K34="as"),J32,IF(OR(K34="b",K34="bs"),J36,)))</f>
      </c>
      <c r="M34" s="76"/>
      <c r="N34" s="74"/>
      <c r="O34" s="80"/>
      <c r="P34" s="59"/>
      <c r="Q34" s="73"/>
      <c r="R34" s="50"/>
    </row>
    <row r="35" spans="1:18" s="51" customFormat="1" ht="14.25" customHeight="1">
      <c r="A35" s="39">
        <v>15</v>
      </c>
      <c r="B35" s="40">
        <f>IF($D35="","",VLOOKUP($D35,'[1]男單35歲名單'!$A$7:$P$38,15))</f>
      </c>
      <c r="C35" s="40">
        <f>IF($D35="","",VLOOKUP($D35,'[1]男單35歲名單'!$A$7:$P$38,16))</f>
      </c>
      <c r="D35" s="41"/>
      <c r="E35" s="42" t="s">
        <v>124</v>
      </c>
      <c r="F35" s="40"/>
      <c r="G35" s="40"/>
      <c r="H35" s="43">
        <f>IF($D35="","",VLOOKUP($D35,'[1]男單35歲名單'!$A$7:$P$38,4))</f>
      </c>
      <c r="I35" s="44"/>
      <c r="J35" s="266"/>
      <c r="K35" s="255"/>
      <c r="L35" s="257">
        <v>61</v>
      </c>
      <c r="M35" s="259"/>
      <c r="N35" s="74"/>
      <c r="O35" s="80"/>
      <c r="P35" s="59"/>
      <c r="Q35" s="73"/>
      <c r="R35" s="50"/>
    </row>
    <row r="36" spans="1:18" s="51" customFormat="1" ht="14.25" customHeight="1">
      <c r="A36" s="39"/>
      <c r="B36" s="53"/>
      <c r="C36" s="53"/>
      <c r="D36" s="53"/>
      <c r="E36" s="54"/>
      <c r="F36" s="256"/>
      <c r="G36" s="55"/>
      <c r="H36" s="56" t="s">
        <v>11</v>
      </c>
      <c r="I36" s="57"/>
      <c r="J36" s="263" t="s">
        <v>189</v>
      </c>
      <c r="K36" s="264"/>
      <c r="L36" s="71"/>
      <c r="M36" s="69"/>
      <c r="N36" s="74"/>
      <c r="O36" s="80"/>
      <c r="P36" s="59"/>
      <c r="Q36" s="73"/>
      <c r="R36" s="50"/>
    </row>
    <row r="37" spans="1:20" s="51" customFormat="1" ht="14.25" customHeight="1">
      <c r="A37" s="39">
        <v>16</v>
      </c>
      <c r="B37" s="40"/>
      <c r="C37" s="40"/>
      <c r="D37" s="41">
        <v>10</v>
      </c>
      <c r="E37" s="42" t="str">
        <f>UPPER(IF($D37="","",VLOOKUP($D37,'[1]男單35歲名單'!$A$7:$P$38,2)))</f>
        <v>劉永慶</v>
      </c>
      <c r="F37" s="267"/>
      <c r="G37" s="40"/>
      <c r="H37" s="43" t="str">
        <f>IF($D37="","",VLOOKUP($D37,'[1]男單35歲名單'!$A$7:$P$38,4))</f>
        <v>台中市</v>
      </c>
      <c r="I37" s="62"/>
      <c r="J37" s="63"/>
      <c r="K37" s="45"/>
      <c r="L37" s="71"/>
      <c r="M37" s="69"/>
      <c r="N37" s="271" t="s">
        <v>13</v>
      </c>
      <c r="O37" s="271"/>
      <c r="P37" s="266"/>
      <c r="Q37" s="255"/>
      <c r="R37" s="50"/>
      <c r="S37" s="263" t="s">
        <v>182</v>
      </c>
      <c r="T37" s="265"/>
    </row>
    <row r="38" spans="1:18" s="51" customFormat="1" ht="2.25" customHeight="1">
      <c r="A38" s="39"/>
      <c r="B38" s="53"/>
      <c r="C38" s="53"/>
      <c r="D38" s="53"/>
      <c r="E38" s="54"/>
      <c r="F38" s="45"/>
      <c r="G38" s="55"/>
      <c r="H38" s="55"/>
      <c r="I38" s="66"/>
      <c r="J38" s="45"/>
      <c r="K38" s="45"/>
      <c r="L38" s="71"/>
      <c r="M38" s="77"/>
      <c r="N38" s="271"/>
      <c r="O38" s="271"/>
      <c r="P38" s="267"/>
      <c r="Q38" s="270"/>
      <c r="R38" s="50"/>
    </row>
    <row r="39" spans="1:19" s="51" customFormat="1" ht="14.25" customHeight="1">
      <c r="A39" s="39">
        <v>17</v>
      </c>
      <c r="B39" s="40"/>
      <c r="C39" s="40">
        <f>IF($D39="","",VLOOKUP($D39,'[1]男單35歲名單'!$A$7:$P$38,16))</f>
        <v>11</v>
      </c>
      <c r="D39" s="41">
        <v>5</v>
      </c>
      <c r="E39" s="42" t="str">
        <f>UPPER(IF($D39="","",VLOOKUP($D39,'[1]男單35歲名單'!$A$7:$P$38,2)))</f>
        <v>張碧峰</v>
      </c>
      <c r="F39" s="40"/>
      <c r="G39" s="40"/>
      <c r="H39" s="43" t="str">
        <f>IF($D39="","",VLOOKUP($D39,'[1]男單35歲名單'!$A$7:$P$38,4))</f>
        <v>台中市</v>
      </c>
      <c r="I39" s="44"/>
      <c r="J39" s="45"/>
      <c r="K39" s="45"/>
      <c r="L39" s="45"/>
      <c r="M39" s="69"/>
      <c r="N39" s="271"/>
      <c r="O39" s="271"/>
      <c r="P39" s="83"/>
      <c r="Q39" s="84"/>
      <c r="R39" s="50"/>
      <c r="S39" s="238">
        <v>83</v>
      </c>
    </row>
    <row r="40" spans="1:18" s="51" customFormat="1" ht="14.25" customHeight="1">
      <c r="A40" s="39"/>
      <c r="B40" s="53"/>
      <c r="C40" s="53"/>
      <c r="D40" s="53"/>
      <c r="E40" s="54"/>
      <c r="F40" s="256">
        <f>IF($D41="","",VLOOKUP($D41,'[1]男單35歲名單'!$A$7:$P$38,3))</f>
      </c>
      <c r="G40" s="55"/>
      <c r="H40" s="56" t="s">
        <v>11</v>
      </c>
      <c r="I40" s="57"/>
      <c r="J40" s="263" t="s">
        <v>190</v>
      </c>
      <c r="K40" s="265"/>
      <c r="L40" s="45"/>
      <c r="M40" s="69"/>
      <c r="N40" s="59"/>
      <c r="O40" s="47"/>
      <c r="P40" s="59"/>
      <c r="Q40" s="73"/>
      <c r="R40" s="50"/>
    </row>
    <row r="41" spans="1:18" s="51" customFormat="1" ht="14.25" customHeight="1">
      <c r="A41" s="39">
        <v>18</v>
      </c>
      <c r="B41" s="40">
        <f>IF($D41="","",VLOOKUP($D41,'[1]男單35歲名單'!$A$7:$P$38,15))</f>
      </c>
      <c r="C41" s="40">
        <f>IF($D41="","",VLOOKUP($D41,'[1]男單35歲名單'!$A$7:$P$38,16))</f>
      </c>
      <c r="D41" s="41"/>
      <c r="E41" s="42" t="s">
        <v>124</v>
      </c>
      <c r="F41" s="267"/>
      <c r="G41" s="40"/>
      <c r="H41" s="43">
        <f>IF($D41="","",VLOOKUP($D41,'[1]男單35歲名單'!$A$7:$P$38,4))</f>
      </c>
      <c r="I41" s="62"/>
      <c r="J41" s="63"/>
      <c r="K41" s="64"/>
      <c r="L41" s="260" t="s">
        <v>190</v>
      </c>
      <c r="M41" s="262"/>
      <c r="N41" s="59"/>
      <c r="O41" s="47"/>
      <c r="P41" s="59"/>
      <c r="Q41" s="73"/>
      <c r="R41" s="50"/>
    </row>
    <row r="42" spans="1:18" s="51" customFormat="1" ht="2.25" customHeight="1">
      <c r="A42" s="39"/>
      <c r="B42" s="53"/>
      <c r="C42" s="53"/>
      <c r="D42" s="65"/>
      <c r="E42" s="54"/>
      <c r="F42" s="45"/>
      <c r="G42" s="55"/>
      <c r="H42" s="55"/>
      <c r="I42" s="66"/>
      <c r="J42" s="266"/>
      <c r="K42" s="255"/>
      <c r="L42" s="58">
        <f>UPPER(IF(OR(K42="a",K42="as"),J40,IF(OR(K42="b",K42="bs"),J44,)))</f>
      </c>
      <c r="M42" s="68"/>
      <c r="N42" s="59"/>
      <c r="O42" s="47"/>
      <c r="P42" s="59"/>
      <c r="Q42" s="73"/>
      <c r="R42" s="50"/>
    </row>
    <row r="43" spans="1:18" s="51" customFormat="1" ht="14.25" customHeight="1">
      <c r="A43" s="39">
        <v>19</v>
      </c>
      <c r="B43" s="40"/>
      <c r="C43" s="40"/>
      <c r="D43" s="41">
        <v>19</v>
      </c>
      <c r="E43" s="42" t="str">
        <f>UPPER(IF($D43="","",VLOOKUP($D43,'[1]男單35歲名單'!$A$7:$P$38,2)))</f>
        <v>蔡川富</v>
      </c>
      <c r="F43" s="40"/>
      <c r="G43" s="40"/>
      <c r="H43" s="43" t="str">
        <f>IF($D43="","",VLOOKUP($D43,'[1]男單35歲名單'!$A$7:$P$38,4))</f>
        <v>高雄市</v>
      </c>
      <c r="I43" s="44"/>
      <c r="J43" s="266"/>
      <c r="K43" s="255"/>
      <c r="L43" s="257" t="s">
        <v>201</v>
      </c>
      <c r="M43" s="258"/>
      <c r="N43" s="59"/>
      <c r="O43" s="47"/>
      <c r="P43" s="59"/>
      <c r="Q43" s="73"/>
      <c r="R43" s="50"/>
    </row>
    <row r="44" spans="1:18" s="51" customFormat="1" ht="14.25" customHeight="1">
      <c r="A44" s="39"/>
      <c r="B44" s="53"/>
      <c r="C44" s="53"/>
      <c r="D44" s="65"/>
      <c r="E44" s="54"/>
      <c r="F44" s="256"/>
      <c r="G44" s="55"/>
      <c r="H44" s="56" t="s">
        <v>11</v>
      </c>
      <c r="I44" s="57"/>
      <c r="J44" s="263" t="s">
        <v>191</v>
      </c>
      <c r="K44" s="264"/>
      <c r="L44" s="71"/>
      <c r="M44" s="72"/>
      <c r="N44" s="59"/>
      <c r="O44" s="47"/>
      <c r="P44" s="59"/>
      <c r="Q44" s="73"/>
      <c r="R44" s="50"/>
    </row>
    <row r="45" spans="1:18" s="51" customFormat="1" ht="14.25" customHeight="1">
      <c r="A45" s="39">
        <v>20</v>
      </c>
      <c r="B45" s="40"/>
      <c r="C45" s="40"/>
      <c r="D45" s="41">
        <v>9</v>
      </c>
      <c r="E45" s="42" t="str">
        <f>UPPER(IF($D45="","",VLOOKUP($D45,'[1]男單35歲名單'!$A$7:$P$38,2)))</f>
        <v>曾尚志</v>
      </c>
      <c r="F45" s="267"/>
      <c r="G45" s="40"/>
      <c r="H45" s="43" t="str">
        <f>IF($D45="","",VLOOKUP($D45,'[1]男單35歲名單'!$A$7:$P$38,4))</f>
        <v>台中市</v>
      </c>
      <c r="I45" s="62"/>
      <c r="J45" s="257">
        <v>61</v>
      </c>
      <c r="K45" s="259"/>
      <c r="L45" s="266"/>
      <c r="M45" s="255"/>
      <c r="N45" s="260" t="s">
        <v>202</v>
      </c>
      <c r="O45" s="262"/>
      <c r="P45" s="59"/>
      <c r="Q45" s="73"/>
      <c r="R45" s="50"/>
    </row>
    <row r="46" spans="1:18" s="51" customFormat="1" ht="2.25" customHeight="1">
      <c r="A46" s="39"/>
      <c r="B46" s="53"/>
      <c r="C46" s="53"/>
      <c r="D46" s="65"/>
      <c r="E46" s="54"/>
      <c r="F46" s="45"/>
      <c r="G46" s="55"/>
      <c r="H46" s="55"/>
      <c r="I46" s="66"/>
      <c r="J46" s="45"/>
      <c r="K46" s="45"/>
      <c r="L46" s="266"/>
      <c r="M46" s="255"/>
      <c r="N46" s="58">
        <f>UPPER(IF(OR(M46="a",M46="as"),L42,IF(OR(M46="b",M46="bs"),L50,)))</f>
      </c>
      <c r="O46" s="78"/>
      <c r="P46" s="59"/>
      <c r="Q46" s="73"/>
      <c r="R46" s="50"/>
    </row>
    <row r="47" spans="1:18" s="51" customFormat="1" ht="14.25" customHeight="1">
      <c r="A47" s="39">
        <v>21</v>
      </c>
      <c r="B47" s="40"/>
      <c r="C47" s="40"/>
      <c r="D47" s="41">
        <v>17</v>
      </c>
      <c r="E47" s="42" t="str">
        <f>UPPER(IF($D47="","",VLOOKUP($D47,'[1]男單35歲名單'!$A$7:$P$38,2)))</f>
        <v>陳明聖</v>
      </c>
      <c r="F47" s="40"/>
      <c r="G47" s="40"/>
      <c r="H47" s="43" t="str">
        <f>IF($D47="","",VLOOKUP($D47,'[1]男單35歲名單'!$A$7:$P$38,4))</f>
        <v>嘉義市</v>
      </c>
      <c r="I47" s="44"/>
      <c r="J47" s="45"/>
      <c r="K47" s="45"/>
      <c r="L47" s="266"/>
      <c r="M47" s="255"/>
      <c r="N47" s="63">
        <v>63</v>
      </c>
      <c r="O47" s="73"/>
      <c r="P47" s="59"/>
      <c r="Q47" s="73"/>
      <c r="R47" s="50"/>
    </row>
    <row r="48" spans="1:18" s="51" customFormat="1" ht="14.25" customHeight="1">
      <c r="A48" s="39"/>
      <c r="B48" s="53"/>
      <c r="C48" s="53"/>
      <c r="D48" s="65"/>
      <c r="E48" s="54"/>
      <c r="F48" s="256"/>
      <c r="G48" s="55"/>
      <c r="H48" s="56" t="s">
        <v>11</v>
      </c>
      <c r="I48" s="57"/>
      <c r="J48" s="263" t="s">
        <v>192</v>
      </c>
      <c r="K48" s="265"/>
      <c r="L48" s="45"/>
      <c r="M48" s="72"/>
      <c r="N48" s="74"/>
      <c r="O48" s="73"/>
      <c r="P48" s="59"/>
      <c r="Q48" s="73"/>
      <c r="R48" s="50"/>
    </row>
    <row r="49" spans="1:18" s="51" customFormat="1" ht="14.25" customHeight="1">
      <c r="A49" s="39">
        <v>22</v>
      </c>
      <c r="B49" s="40"/>
      <c r="C49" s="40"/>
      <c r="D49" s="41">
        <v>22</v>
      </c>
      <c r="E49" s="42" t="str">
        <f>UPPER(IF($D49="","",VLOOKUP($D49,'[1]男單35歲名單'!$A$7:$P$38,2)))</f>
        <v>潘明鴻</v>
      </c>
      <c r="F49" s="267"/>
      <c r="G49" s="40"/>
      <c r="H49" s="43" t="str">
        <f>IF($D49="","",VLOOKUP($D49,'[1]男單35歲名單'!$A$7:$P$38,4))</f>
        <v>台中市</v>
      </c>
      <c r="I49" s="62"/>
      <c r="J49" s="257" t="s">
        <v>199</v>
      </c>
      <c r="K49" s="258"/>
      <c r="L49" s="260" t="s">
        <v>202</v>
      </c>
      <c r="M49" s="261"/>
      <c r="N49" s="74"/>
      <c r="O49" s="73"/>
      <c r="P49" s="59"/>
      <c r="Q49" s="73"/>
      <c r="R49" s="50"/>
    </row>
    <row r="50" spans="1:18" s="51" customFormat="1" ht="2.25" customHeight="1">
      <c r="A50" s="39"/>
      <c r="B50" s="53"/>
      <c r="C50" s="53"/>
      <c r="D50" s="65"/>
      <c r="E50" s="54"/>
      <c r="F50" s="45"/>
      <c r="G50" s="55"/>
      <c r="H50" s="55"/>
      <c r="I50" s="66"/>
      <c r="J50" s="266"/>
      <c r="K50" s="255"/>
      <c r="L50" s="58">
        <f>UPPER(IF(OR(K50="a",K50="as"),J48,IF(OR(K50="b",K50="bs"),J52,)))</f>
      </c>
      <c r="M50" s="76"/>
      <c r="N50" s="74"/>
      <c r="O50" s="73"/>
      <c r="P50" s="59"/>
      <c r="Q50" s="73"/>
      <c r="R50" s="50"/>
    </row>
    <row r="51" spans="1:18" s="51" customFormat="1" ht="14.25" customHeight="1">
      <c r="A51" s="39">
        <v>23</v>
      </c>
      <c r="B51" s="40">
        <f>IF($D51="","",VLOOKUP($D51,'[1]男單35歲名單'!$A$7:$P$38,15))</f>
      </c>
      <c r="C51" s="40">
        <f>IF($D51="","",VLOOKUP($D51,'[1]男單35歲名單'!$A$7:$P$38,16))</f>
      </c>
      <c r="D51" s="41"/>
      <c r="E51" s="42" t="s">
        <v>124</v>
      </c>
      <c r="F51" s="40"/>
      <c r="G51" s="40"/>
      <c r="H51" s="43">
        <f>IF($D51="","",VLOOKUP($D51,'[1]男單35歲名單'!$A$7:$P$38,4))</f>
      </c>
      <c r="I51" s="44"/>
      <c r="J51" s="266"/>
      <c r="K51" s="255"/>
      <c r="L51" s="257">
        <v>60</v>
      </c>
      <c r="M51" s="259"/>
      <c r="N51" s="74"/>
      <c r="O51" s="73"/>
      <c r="P51" s="59"/>
      <c r="Q51" s="73"/>
      <c r="R51" s="50"/>
    </row>
    <row r="52" spans="1:18" s="51" customFormat="1" ht="14.25" customHeight="1">
      <c r="A52" s="39"/>
      <c r="B52" s="53"/>
      <c r="C52" s="53"/>
      <c r="D52" s="53"/>
      <c r="E52" s="54"/>
      <c r="F52" s="256"/>
      <c r="G52" s="55"/>
      <c r="H52" s="56" t="s">
        <v>11</v>
      </c>
      <c r="I52" s="57"/>
      <c r="J52" s="263" t="s">
        <v>193</v>
      </c>
      <c r="K52" s="264"/>
      <c r="L52" s="71"/>
      <c r="M52" s="69"/>
      <c r="N52" s="74"/>
      <c r="O52" s="73"/>
      <c r="P52" s="59"/>
      <c r="Q52" s="73"/>
      <c r="R52" s="50"/>
    </row>
    <row r="53" spans="1:18" s="51" customFormat="1" ht="14.25" customHeight="1">
      <c r="A53" s="39">
        <v>24</v>
      </c>
      <c r="B53" s="40"/>
      <c r="C53" s="40">
        <f>IF($D53="","",VLOOKUP($D53,'[1]男單35歲名單'!$A$7:$P$38,16))</f>
        <v>6</v>
      </c>
      <c r="D53" s="41">
        <v>4</v>
      </c>
      <c r="E53" s="42" t="str">
        <f>UPPER(IF($D53="","",VLOOKUP($D53,'[1]男單35歲名單'!$A$7:$P$38,2)))</f>
        <v>陳銘曲</v>
      </c>
      <c r="F53" s="267"/>
      <c r="G53" s="40"/>
      <c r="H53" s="43" t="str">
        <f>IF($D53="","",VLOOKUP($D53,'[1]男單35歲名單'!$A$7:$P$38,4))</f>
        <v>雲林縣</v>
      </c>
      <c r="I53" s="62"/>
      <c r="J53" s="63"/>
      <c r="K53" s="45"/>
      <c r="L53" s="71"/>
      <c r="M53" s="69"/>
      <c r="N53" s="266"/>
      <c r="O53" s="255"/>
      <c r="P53" s="260" t="s">
        <v>202</v>
      </c>
      <c r="Q53" s="261"/>
      <c r="R53" s="50"/>
    </row>
    <row r="54" spans="1:18" s="51" customFormat="1" ht="2.25" customHeight="1">
      <c r="A54" s="39"/>
      <c r="B54" s="53"/>
      <c r="C54" s="53"/>
      <c r="D54" s="53"/>
      <c r="E54" s="54"/>
      <c r="F54" s="45"/>
      <c r="G54" s="55"/>
      <c r="H54" s="55"/>
      <c r="I54" s="66"/>
      <c r="J54" s="45"/>
      <c r="K54" s="45"/>
      <c r="L54" s="71"/>
      <c r="M54" s="77"/>
      <c r="N54" s="266"/>
      <c r="O54" s="255"/>
      <c r="P54" s="58">
        <f>UPPER(IF(OR(O54="a",O54="as"),N46,IF(OR(O54="b",O54="bs"),N62,)))</f>
      </c>
      <c r="Q54" s="79"/>
      <c r="R54" s="50"/>
    </row>
    <row r="55" spans="1:18" s="51" customFormat="1" ht="14.25" customHeight="1">
      <c r="A55" s="39">
        <v>25</v>
      </c>
      <c r="B55" s="40"/>
      <c r="C55" s="40"/>
      <c r="D55" s="41">
        <v>12</v>
      </c>
      <c r="E55" s="42" t="str">
        <f>UPPER(IF($D55="","",VLOOKUP($D55,'[1]男單35歲名單'!$A$7:$P$38,2)))</f>
        <v>廖遠志</v>
      </c>
      <c r="F55" s="40"/>
      <c r="G55" s="40"/>
      <c r="H55" s="43" t="str">
        <f>IF($D55="","",VLOOKUP($D55,'[1]男單35歲名單'!$A$7:$P$38,4))</f>
        <v>台中市</v>
      </c>
      <c r="I55" s="44"/>
      <c r="J55" s="45"/>
      <c r="K55" s="45"/>
      <c r="L55" s="45"/>
      <c r="M55" s="69"/>
      <c r="N55" s="266"/>
      <c r="O55" s="255"/>
      <c r="P55" s="63">
        <v>97</v>
      </c>
      <c r="Q55" s="87"/>
      <c r="R55" s="50"/>
    </row>
    <row r="56" spans="1:18" s="51" customFormat="1" ht="14.25" customHeight="1">
      <c r="A56" s="39"/>
      <c r="B56" s="53"/>
      <c r="C56" s="53"/>
      <c r="D56" s="53"/>
      <c r="E56" s="54"/>
      <c r="F56" s="256"/>
      <c r="G56" s="55"/>
      <c r="H56" s="56" t="s">
        <v>11</v>
      </c>
      <c r="I56" s="57"/>
      <c r="J56" s="263" t="s">
        <v>194</v>
      </c>
      <c r="K56" s="265"/>
      <c r="L56" s="45"/>
      <c r="M56" s="69"/>
      <c r="N56" s="59"/>
      <c r="O56" s="73"/>
      <c r="P56" s="59"/>
      <c r="Q56" s="80"/>
      <c r="R56" s="50"/>
    </row>
    <row r="57" spans="1:18" s="51" customFormat="1" ht="14.25" customHeight="1">
      <c r="A57" s="39">
        <v>26</v>
      </c>
      <c r="B57" s="40"/>
      <c r="C57" s="40"/>
      <c r="D57" s="41">
        <v>8</v>
      </c>
      <c r="E57" s="42" t="str">
        <f>UPPER(IF($D57="","",VLOOKUP($D57,'[1]男單35歲名單'!$A$7:$P$38,2)))</f>
        <v>陳尚宏</v>
      </c>
      <c r="F57" s="267"/>
      <c r="G57" s="40"/>
      <c r="H57" s="43" t="str">
        <f>IF($D57="","",VLOOKUP($D57,'[1]男單35歲名單'!$A$7:$P$38,4))</f>
        <v>台北市</v>
      </c>
      <c r="I57" s="62"/>
      <c r="J57" s="257">
        <v>62</v>
      </c>
      <c r="K57" s="258"/>
      <c r="L57" s="260" t="s">
        <v>198</v>
      </c>
      <c r="M57" s="262"/>
      <c r="N57" s="59"/>
      <c r="O57" s="73"/>
      <c r="P57" s="59"/>
      <c r="Q57" s="80"/>
      <c r="R57" s="50"/>
    </row>
    <row r="58" spans="1:18" s="51" customFormat="1" ht="2.25" customHeight="1">
      <c r="A58" s="39"/>
      <c r="B58" s="53"/>
      <c r="C58" s="53"/>
      <c r="D58" s="65"/>
      <c r="E58" s="54"/>
      <c r="F58" s="45"/>
      <c r="G58" s="55"/>
      <c r="H58" s="55"/>
      <c r="I58" s="66"/>
      <c r="J58" s="266"/>
      <c r="K58" s="255"/>
      <c r="L58" s="58">
        <f>UPPER(IF(OR(K58="a",K58="as"),J56,IF(OR(K58="b",K58="bs"),J60,)))</f>
      </c>
      <c r="M58" s="68"/>
      <c r="N58" s="59"/>
      <c r="O58" s="73"/>
      <c r="P58" s="59"/>
      <c r="Q58" s="80"/>
      <c r="R58" s="50"/>
    </row>
    <row r="59" spans="1:18" s="51" customFormat="1" ht="14.25" customHeight="1">
      <c r="A59" s="39">
        <v>27</v>
      </c>
      <c r="B59" s="40"/>
      <c r="C59" s="40"/>
      <c r="D59" s="41">
        <v>21</v>
      </c>
      <c r="E59" s="42" t="str">
        <f>UPPER(IF($D59="","",VLOOKUP($D59,'[1]男單35歲名單'!$A$7:$P$38,2)))</f>
        <v>陳宏原</v>
      </c>
      <c r="F59" s="40"/>
      <c r="G59" s="40"/>
      <c r="H59" s="43" t="str">
        <f>IF($D59="","",VLOOKUP($D59,'[1]男單35歲名單'!$A$7:$P$38,4))</f>
        <v>嘉義市</v>
      </c>
      <c r="I59" s="44"/>
      <c r="J59" s="266"/>
      <c r="K59" s="255"/>
      <c r="L59" s="257" t="s">
        <v>200</v>
      </c>
      <c r="M59" s="258"/>
      <c r="N59" s="59"/>
      <c r="O59" s="73"/>
      <c r="P59" s="59"/>
      <c r="Q59" s="80"/>
      <c r="R59" s="88"/>
    </row>
    <row r="60" spans="1:18" s="51" customFormat="1" ht="14.25" customHeight="1">
      <c r="A60" s="39"/>
      <c r="B60" s="53"/>
      <c r="C60" s="53"/>
      <c r="D60" s="65"/>
      <c r="E60" s="54"/>
      <c r="F60" s="256"/>
      <c r="G60" s="55"/>
      <c r="H60" s="56" t="s">
        <v>11</v>
      </c>
      <c r="I60" s="57"/>
      <c r="J60" s="263" t="s">
        <v>195</v>
      </c>
      <c r="K60" s="264"/>
      <c r="L60" s="71"/>
      <c r="M60" s="72"/>
      <c r="N60" s="59"/>
      <c r="O60" s="73"/>
      <c r="P60" s="59"/>
      <c r="Q60" s="80"/>
      <c r="R60" s="50"/>
    </row>
    <row r="61" spans="1:18" s="51" customFormat="1" ht="14.25" customHeight="1">
      <c r="A61" s="39">
        <v>28</v>
      </c>
      <c r="B61" s="40"/>
      <c r="C61" s="40"/>
      <c r="D61" s="41">
        <v>14</v>
      </c>
      <c r="E61" s="42" t="str">
        <f>UPPER(IF($D61="","",VLOOKUP($D61,'[1]男單35歲名單'!$A$7:$P$38,2)))</f>
        <v>李沛承</v>
      </c>
      <c r="F61" s="267"/>
      <c r="G61" s="40"/>
      <c r="H61" s="43" t="str">
        <f>IF($D61="","",VLOOKUP($D61,'[1]男單35歲名單'!$A$7:$P$38,4))</f>
        <v>新竹市</v>
      </c>
      <c r="I61" s="62"/>
      <c r="J61" s="257">
        <v>64</v>
      </c>
      <c r="K61" s="259"/>
      <c r="L61" s="266"/>
      <c r="M61" s="255"/>
      <c r="N61" s="260" t="s">
        <v>196</v>
      </c>
      <c r="O61" s="261"/>
      <c r="P61" s="59"/>
      <c r="Q61" s="80"/>
      <c r="R61" s="50"/>
    </row>
    <row r="62" spans="1:18" s="51" customFormat="1" ht="2.25" customHeight="1">
      <c r="A62" s="39"/>
      <c r="B62" s="53"/>
      <c r="C62" s="53"/>
      <c r="D62" s="65"/>
      <c r="E62" s="54"/>
      <c r="F62" s="45"/>
      <c r="G62" s="55"/>
      <c r="H62" s="55"/>
      <c r="I62" s="66"/>
      <c r="J62" s="45"/>
      <c r="K62" s="45"/>
      <c r="L62" s="266"/>
      <c r="M62" s="255"/>
      <c r="N62" s="58">
        <f>UPPER(IF(OR(M62="a",M62="as"),L58,IF(OR(M62="b",M62="bs"),L66,)))</f>
      </c>
      <c r="O62" s="79"/>
      <c r="P62" s="59"/>
      <c r="Q62" s="80"/>
      <c r="R62" s="50"/>
    </row>
    <row r="63" spans="1:18" s="51" customFormat="1" ht="14.25" customHeight="1">
      <c r="A63" s="39">
        <v>29</v>
      </c>
      <c r="B63" s="40"/>
      <c r="C63" s="40"/>
      <c r="D63" s="41">
        <v>24</v>
      </c>
      <c r="E63" s="42" t="str">
        <f>UPPER(IF($D63="","",VLOOKUP($D63,'[1]男單35歲名單'!$A$7:$P$38,2)))</f>
        <v>黃相瑋</v>
      </c>
      <c r="F63" s="40"/>
      <c r="G63" s="40"/>
      <c r="H63" s="43" t="str">
        <f>IF($D63="","",VLOOKUP($D63,'[1]男單35歲名單'!$A$7:$P$38,4))</f>
        <v>桃園縣</v>
      </c>
      <c r="I63" s="44"/>
      <c r="J63" s="45"/>
      <c r="K63" s="45"/>
      <c r="L63" s="266"/>
      <c r="M63" s="255"/>
      <c r="N63" s="63">
        <v>60</v>
      </c>
      <c r="O63" s="77"/>
      <c r="P63" s="48"/>
      <c r="Q63" s="49"/>
      <c r="R63" s="50"/>
    </row>
    <row r="64" spans="1:18" s="51" customFormat="1" ht="14.25" customHeight="1">
      <c r="A64" s="39"/>
      <c r="B64" s="53"/>
      <c r="C64" s="53"/>
      <c r="D64" s="65"/>
      <c r="E64" s="54"/>
      <c r="F64" s="256"/>
      <c r="G64" s="55"/>
      <c r="H64" s="56" t="s">
        <v>11</v>
      </c>
      <c r="I64" s="57"/>
      <c r="J64" s="263" t="s">
        <v>196</v>
      </c>
      <c r="K64" s="265"/>
      <c r="L64" s="45"/>
      <c r="M64" s="72"/>
      <c r="N64" s="69"/>
      <c r="O64" s="77"/>
      <c r="P64" s="48"/>
      <c r="Q64" s="49"/>
      <c r="R64" s="50"/>
    </row>
    <row r="65" spans="1:18" s="51" customFormat="1" ht="14.25" customHeight="1">
      <c r="A65" s="39">
        <v>30</v>
      </c>
      <c r="B65" s="40"/>
      <c r="C65" s="40"/>
      <c r="D65" s="41">
        <v>18</v>
      </c>
      <c r="E65" s="42" t="str">
        <f>UPPER(IF($D65="","",VLOOKUP($D65,'[1]男單35歲名單'!$A$7:$P$38,2)))</f>
        <v>謝和龍</v>
      </c>
      <c r="F65" s="267"/>
      <c r="G65" s="40"/>
      <c r="H65" s="43" t="str">
        <f>IF($D65="","",VLOOKUP($D65,'[1]男單35歲名單'!$A$7:$P$38,4))</f>
        <v>台南市</v>
      </c>
      <c r="I65" s="62"/>
      <c r="J65" s="257">
        <v>61</v>
      </c>
      <c r="K65" s="258"/>
      <c r="L65" s="260" t="s">
        <v>196</v>
      </c>
      <c r="M65" s="261"/>
      <c r="N65" s="69"/>
      <c r="O65" s="77"/>
      <c r="P65" s="48"/>
      <c r="Q65" s="49"/>
      <c r="R65" s="50"/>
    </row>
    <row r="66" spans="1:18" s="51" customFormat="1" ht="2.25" customHeight="1">
      <c r="A66" s="39"/>
      <c r="B66" s="53"/>
      <c r="C66" s="53"/>
      <c r="D66" s="65"/>
      <c r="E66" s="54"/>
      <c r="F66" s="45"/>
      <c r="G66" s="55"/>
      <c r="H66" s="55"/>
      <c r="I66" s="66"/>
      <c r="J66" s="266"/>
      <c r="K66" s="255"/>
      <c r="L66" s="58">
        <f>UPPER(IF(OR(K66="a",K66="as"),J64,IF(OR(K66="b",K66="bs"),J68,)))</f>
      </c>
      <c r="M66" s="76"/>
      <c r="N66" s="69"/>
      <c r="O66" s="77"/>
      <c r="P66" s="48"/>
      <c r="Q66" s="49"/>
      <c r="R66" s="50"/>
    </row>
    <row r="67" spans="1:18" s="51" customFormat="1" ht="14.25" customHeight="1">
      <c r="A67" s="39">
        <v>31</v>
      </c>
      <c r="B67" s="40"/>
      <c r="C67" s="40">
        <f>IF($D67="","",VLOOKUP($D67,'[1]男單35歲名單'!$A$7:$P$38,16))</f>
      </c>
      <c r="D67" s="41"/>
      <c r="E67" s="42" t="s">
        <v>124</v>
      </c>
      <c r="F67" s="40"/>
      <c r="G67" s="40"/>
      <c r="H67" s="43">
        <f>IF($D67="","",VLOOKUP($D67,'[1]男單35歲名單'!$A$7:$P$38,4))</f>
      </c>
      <c r="I67" s="44"/>
      <c r="J67" s="266"/>
      <c r="K67" s="255"/>
      <c r="L67" s="257">
        <v>61</v>
      </c>
      <c r="M67" s="259"/>
      <c r="N67" s="69"/>
      <c r="O67" s="69"/>
      <c r="P67" s="48"/>
      <c r="Q67" s="49"/>
      <c r="R67" s="50"/>
    </row>
    <row r="68" spans="1:18" s="51" customFormat="1" ht="14.25" customHeight="1">
      <c r="A68" s="39"/>
      <c r="B68" s="53"/>
      <c r="C68" s="53"/>
      <c r="D68" s="53"/>
      <c r="E68" s="54"/>
      <c r="F68" s="256"/>
      <c r="G68" s="55"/>
      <c r="H68" s="56" t="s">
        <v>11</v>
      </c>
      <c r="I68" s="57"/>
      <c r="J68" s="263" t="s">
        <v>197</v>
      </c>
      <c r="K68" s="264"/>
      <c r="L68" s="71"/>
      <c r="M68" s="69"/>
      <c r="N68" s="69"/>
      <c r="O68" s="69"/>
      <c r="P68" s="48"/>
      <c r="Q68" s="49"/>
      <c r="R68" s="50"/>
    </row>
    <row r="69" spans="1:18" s="51" customFormat="1" ht="14.25" customHeight="1">
      <c r="A69" s="39">
        <v>32</v>
      </c>
      <c r="B69" s="40"/>
      <c r="C69" s="40">
        <f>IF($D69="","",VLOOKUP($D69,'[1]男單35歲名單'!$A$7:$P$38,16))</f>
        <v>2</v>
      </c>
      <c r="D69" s="41">
        <v>2</v>
      </c>
      <c r="E69" s="42" t="str">
        <f>UPPER(IF($D69="","",VLOOKUP($D69,'[1]男單35歲名單'!$A$7:$P$38,2)))</f>
        <v>邱永鎮</v>
      </c>
      <c r="F69" s="267"/>
      <c r="G69" s="40"/>
      <c r="H69" s="43" t="str">
        <f>IF($D69="","",VLOOKUP($D69,'[1]男單35歲名單'!$A$7:$P$38,4))</f>
        <v>台中市</v>
      </c>
      <c r="I69" s="62"/>
      <c r="J69" s="63"/>
      <c r="K69" s="45"/>
      <c r="L69" s="71"/>
      <c r="M69" s="71"/>
      <c r="N69" s="74"/>
      <c r="O69" s="80"/>
      <c r="P69" s="48"/>
      <c r="Q69" s="49"/>
      <c r="R69" s="50"/>
    </row>
    <row r="70" spans="1:18" s="51" customFormat="1" ht="6.75" customHeight="1">
      <c r="A70" s="89"/>
      <c r="B70" s="89"/>
      <c r="C70" s="89"/>
      <c r="D70" s="89"/>
      <c r="E70" s="90"/>
      <c r="F70" s="91"/>
      <c r="G70" s="91"/>
      <c r="H70" s="92"/>
      <c r="I70" s="93"/>
      <c r="J70" s="94"/>
      <c r="K70" s="95"/>
      <c r="L70" s="96"/>
      <c r="M70" s="97"/>
      <c r="N70" s="96"/>
      <c r="O70" s="97"/>
      <c r="P70" s="94"/>
      <c r="Q70" s="95"/>
      <c r="R70" s="50"/>
    </row>
    <row r="71" ht="16.5">
      <c r="E71" s="99"/>
    </row>
    <row r="72" ht="16.5">
      <c r="E72" s="99"/>
    </row>
    <row r="73" ht="16.5">
      <c r="E73" s="99"/>
    </row>
    <row r="74" ht="16.5">
      <c r="E74" s="99"/>
    </row>
    <row r="75" ht="16.5">
      <c r="E75" s="99"/>
    </row>
    <row r="76" ht="16.5">
      <c r="E76" s="99"/>
    </row>
    <row r="77" ht="16.5">
      <c r="E77" s="99"/>
    </row>
    <row r="78" ht="16.5">
      <c r="E78" s="99"/>
    </row>
    <row r="79" ht="16.5">
      <c r="E79" s="99"/>
    </row>
    <row r="80" ht="16.5">
      <c r="E80" s="99"/>
    </row>
    <row r="81" ht="16.5">
      <c r="E81" s="99"/>
    </row>
    <row r="82" ht="16.5">
      <c r="E82" s="99"/>
    </row>
    <row r="83" ht="16.5">
      <c r="E83" s="99"/>
    </row>
    <row r="84" ht="16.5">
      <c r="E84" s="99"/>
    </row>
    <row r="85" ht="16.5">
      <c r="E85" s="99"/>
    </row>
    <row r="86" ht="16.5">
      <c r="E86" s="99"/>
    </row>
    <row r="87" ht="16.5">
      <c r="E87" s="99"/>
    </row>
    <row r="88" ht="16.5">
      <c r="E88" s="99"/>
    </row>
    <row r="89" ht="16.5">
      <c r="E89" s="99"/>
    </row>
    <row r="90" ht="16.5">
      <c r="E90" s="99"/>
    </row>
    <row r="91" ht="16.5">
      <c r="E91" s="99"/>
    </row>
    <row r="92" ht="16.5">
      <c r="E92" s="99"/>
    </row>
    <row r="93" ht="16.5">
      <c r="E93" s="99"/>
    </row>
    <row r="94" ht="16.5">
      <c r="E94" s="99"/>
    </row>
    <row r="95" ht="16.5">
      <c r="E95" s="99"/>
    </row>
    <row r="96" ht="16.5">
      <c r="E96" s="99"/>
    </row>
    <row r="97" ht="16.5">
      <c r="E97" s="99"/>
    </row>
    <row r="98" ht="16.5">
      <c r="E98" s="99"/>
    </row>
    <row r="99" ht="16.5">
      <c r="E99" s="99"/>
    </row>
    <row r="100" ht="16.5">
      <c r="E100" s="99"/>
    </row>
    <row r="101" ht="16.5">
      <c r="E101" s="99"/>
    </row>
    <row r="102" ht="16.5">
      <c r="E102" s="99"/>
    </row>
  </sheetData>
  <sheetProtection/>
  <mergeCells count="85">
    <mergeCell ref="N53:O55"/>
    <mergeCell ref="N21:O23"/>
    <mergeCell ref="P37:Q38"/>
    <mergeCell ref="N37:O39"/>
    <mergeCell ref="P21:Q21"/>
    <mergeCell ref="F8:F9"/>
    <mergeCell ref="J10:K11"/>
    <mergeCell ref="F12:F13"/>
    <mergeCell ref="F16:F17"/>
    <mergeCell ref="J12:K12"/>
    <mergeCell ref="J8:K8"/>
    <mergeCell ref="J9:K9"/>
    <mergeCell ref="J18:K19"/>
    <mergeCell ref="L13:M15"/>
    <mergeCell ref="F20:F21"/>
    <mergeCell ref="F24:F25"/>
    <mergeCell ref="J16:K16"/>
    <mergeCell ref="J20:K20"/>
    <mergeCell ref="J13:K13"/>
    <mergeCell ref="J17:K17"/>
    <mergeCell ref="J21:K21"/>
    <mergeCell ref="F28:F29"/>
    <mergeCell ref="L29:M31"/>
    <mergeCell ref="F32:F33"/>
    <mergeCell ref="L33:M33"/>
    <mergeCell ref="J44:K44"/>
    <mergeCell ref="J48:K48"/>
    <mergeCell ref="J45:K45"/>
    <mergeCell ref="F36:F37"/>
    <mergeCell ref="F40:F41"/>
    <mergeCell ref="J42:K43"/>
    <mergeCell ref="F44:F45"/>
    <mergeCell ref="J36:K36"/>
    <mergeCell ref="J40:K40"/>
    <mergeCell ref="F52:F53"/>
    <mergeCell ref="L45:M47"/>
    <mergeCell ref="F68:F69"/>
    <mergeCell ref="F56:F57"/>
    <mergeCell ref="J58:K59"/>
    <mergeCell ref="F60:F61"/>
    <mergeCell ref="F64:F65"/>
    <mergeCell ref="J66:K67"/>
    <mergeCell ref="L61:M63"/>
    <mergeCell ref="F48:F49"/>
    <mergeCell ref="S37:T37"/>
    <mergeCell ref="L11:M11"/>
    <mergeCell ref="N15:O15"/>
    <mergeCell ref="P23:Q23"/>
    <mergeCell ref="J34:K35"/>
    <mergeCell ref="N29:O29"/>
    <mergeCell ref="J28:K28"/>
    <mergeCell ref="J24:K24"/>
    <mergeCell ref="N31:O31"/>
    <mergeCell ref="J32:K32"/>
    <mergeCell ref="J29:K29"/>
    <mergeCell ref="J33:K33"/>
    <mergeCell ref="J26:K27"/>
    <mergeCell ref="L9:M9"/>
    <mergeCell ref="N13:O13"/>
    <mergeCell ref="L41:M41"/>
    <mergeCell ref="L27:M27"/>
    <mergeCell ref="L19:M19"/>
    <mergeCell ref="L17:M17"/>
    <mergeCell ref="L25:M25"/>
    <mergeCell ref="J60:K60"/>
    <mergeCell ref="J64:K64"/>
    <mergeCell ref="J49:K49"/>
    <mergeCell ref="J57:K57"/>
    <mergeCell ref="J61:K61"/>
    <mergeCell ref="J50:K51"/>
    <mergeCell ref="J68:K68"/>
    <mergeCell ref="N61:O61"/>
    <mergeCell ref="P53:Q53"/>
    <mergeCell ref="N45:O45"/>
    <mergeCell ref="J52:K52"/>
    <mergeCell ref="J65:K65"/>
    <mergeCell ref="L67:M67"/>
    <mergeCell ref="L59:M59"/>
    <mergeCell ref="L51:M51"/>
    <mergeCell ref="J56:K56"/>
    <mergeCell ref="L43:M43"/>
    <mergeCell ref="L35:M35"/>
    <mergeCell ref="L65:M65"/>
    <mergeCell ref="L49:M49"/>
    <mergeCell ref="L57:M57"/>
  </mergeCells>
  <conditionalFormatting sqref="G39 G41 G7 G9 G11 G13 G15 G17 G19 G23 G43 G45 G47 G49 G51 G53 G21 G25 G27 G29 G31 G33 G35 G37 G55 G57 G59 G61 G63 G65 G67 G69">
    <cfRule type="expression" priority="129" dxfId="0" stopIfTrue="1">
      <formula>AND($D7&lt;9,$C7&gt;0)</formula>
    </cfRule>
  </conditionalFormatting>
  <conditionalFormatting sqref="H8 H40 H16 H68 H20 H60 H24 H48 H56 H52 H32 H44 H36 H12 H64 H28 J18 J26 J34 J42 J50 J58 J66 J10">
    <cfRule type="expression" priority="126" dxfId="6" stopIfTrue="1">
      <formula>AND($N$2="CU",H8="Umpire")</formula>
    </cfRule>
    <cfRule type="expression" priority="127" dxfId="5" stopIfTrue="1">
      <formula>AND($N$2="CU",H8&lt;&gt;"Umpire",I8&lt;&gt;"")</formula>
    </cfRule>
    <cfRule type="expression" priority="128" dxfId="4" stopIfTrue="1">
      <formula>AND($N$2="CU",H8&lt;&gt;"Umpire")</formula>
    </cfRule>
  </conditionalFormatting>
  <conditionalFormatting sqref="D67 D65 D63 D13 D61 D15 D17 D21 D19 D23 D25 D27 D29 D31 D33 D37 D35 D39 D41 D43 D47 D49 D45 D51 D53 D55 D57 D59 D69">
    <cfRule type="expression" priority="125" dxfId="440" stopIfTrue="1">
      <formula>AND($D13&lt;9,$C13&gt;0)</formula>
    </cfRule>
  </conditionalFormatting>
  <conditionalFormatting sqref="L10 L18 L26 L34 L42 L50 L58 L66 N14 N30 N46 N62 P22 P54 J8 J12 J16 J20 J24 J28 J32 J36 J40 J44 J48 J52 J56 J60 J64 J68">
    <cfRule type="expression" priority="123" dxfId="0" stopIfTrue="1">
      <formula>I8="as"</formula>
    </cfRule>
    <cfRule type="expression" priority="124" dxfId="0" stopIfTrue="1">
      <formula>I8="bs"</formula>
    </cfRule>
  </conditionalFormatting>
  <conditionalFormatting sqref="D7 D9 D11">
    <cfRule type="expression" priority="122" dxfId="440" stopIfTrue="1">
      <formula>$D7&lt;9</formula>
    </cfRule>
  </conditionalFormatting>
  <conditionalFormatting sqref="B7 B9 B11 B13 B15 B17 B19 B21 B23 B25 B27 B29 B31 B33 B35 B37 B39 B41 B43 B45 B47 B49 B51 B53 B55 B57 B59 B61 B63 B65 B67 B69">
    <cfRule type="cellIs" priority="120" dxfId="26" operator="equal" stopIfTrue="1">
      <formula>"QA"</formula>
    </cfRule>
    <cfRule type="cellIs" priority="121" dxfId="26" operator="equal" stopIfTrue="1">
      <formula>"DA"</formula>
    </cfRule>
  </conditionalFormatting>
  <conditionalFormatting sqref="I8 I12 I16 I20 I24 I28 I32 I36 I40 I44 I48 I52 I56 I60 I64 I68">
    <cfRule type="expression" priority="119" dxfId="25" stopIfTrue="1">
      <formula>$N$2="CU"</formula>
    </cfRule>
  </conditionalFormatting>
  <conditionalFormatting sqref="G39 G41 G7 G9 G11 G13 G15 G17 G19 G23 G43 G45 G47 G49 G51 G53 G21 G25 G27 G29 G31 G33 G35 G37 G55 G57 G59 G61 G63 G65 G67 G69">
    <cfRule type="expression" priority="118" dxfId="0" stopIfTrue="1">
      <formula>AND($D7&lt;9,$C7&gt;0)</formula>
    </cfRule>
  </conditionalFormatting>
  <conditionalFormatting sqref="H8 H40 H16 H68 H20 H60 H24 H48 H56 H52 H32 H44 H36 H12 H64 H28 J18 J26 J34 J42 J50 J58 J66 J10">
    <cfRule type="expression" priority="115" dxfId="6" stopIfTrue="1">
      <formula>AND($N$2="CU",H8="Umpire")</formula>
    </cfRule>
    <cfRule type="expression" priority="116" dxfId="5" stopIfTrue="1">
      <formula>AND($N$2="CU",H8&lt;&gt;"Umpire",I8&lt;&gt;"")</formula>
    </cfRule>
    <cfRule type="expression" priority="117" dxfId="4" stopIfTrue="1">
      <formula>AND($N$2="CU",H8&lt;&gt;"Umpire")</formula>
    </cfRule>
  </conditionalFormatting>
  <conditionalFormatting sqref="D67 D65 D63 D13 D61 D15 D17 D21 D19 D23 D25 D27 D29 D31 D33 D37 D35 D39 D41 D43 D47 D49 D45 D51 D53 D55 D57 D59 D69">
    <cfRule type="expression" priority="114" dxfId="440" stopIfTrue="1">
      <formula>AND($D13&lt;9,$C13&gt;0)</formula>
    </cfRule>
  </conditionalFormatting>
  <conditionalFormatting sqref="L10 L18 L26 L34 L42 L50 L58 L66 N14 N30 N46 N62 P22 P54 J8 J12 J16 J20 J24 J28 J32 J36 J40 J44 J48 J52 J56 J60 J64 J68">
    <cfRule type="expression" priority="112" dxfId="0" stopIfTrue="1">
      <formula>I8="as"</formula>
    </cfRule>
    <cfRule type="expression" priority="113" dxfId="0" stopIfTrue="1">
      <formula>I8="bs"</formula>
    </cfRule>
  </conditionalFormatting>
  <conditionalFormatting sqref="D7 D9 D11">
    <cfRule type="expression" priority="111" dxfId="440" stopIfTrue="1">
      <formula>$D7&lt;9</formula>
    </cfRule>
  </conditionalFormatting>
  <conditionalFormatting sqref="G39 G41 G7 G9 G11 G13 G15 G17 G19 G23 G43 G45 G47 G49 G51 G53 G21 G25 G27 G29 G31 G33 G35 G37 G55 G57 G59 G61 G63 G65 G67 G69">
    <cfRule type="expression" priority="107" dxfId="0" stopIfTrue="1">
      <formula>AND($D7&lt;9,$C7&gt;0)</formula>
    </cfRule>
  </conditionalFormatting>
  <conditionalFormatting sqref="H8 H40 H16 H68 H20 H60 H24 H48 H56 H52 H32 H44 H36 H12 H64 H28 J18 J26 J34 J42 J50 J58 J66 J10">
    <cfRule type="expression" priority="104" dxfId="6" stopIfTrue="1">
      <formula>AND($N$2="CU",H8="Umpire")</formula>
    </cfRule>
    <cfRule type="expression" priority="105" dxfId="5" stopIfTrue="1">
      <formula>AND($N$2="CU",H8&lt;&gt;"Umpire",I8&lt;&gt;"")</formula>
    </cfRule>
    <cfRule type="expression" priority="106" dxfId="4" stopIfTrue="1">
      <formula>AND($N$2="CU",H8&lt;&gt;"Umpire")</formula>
    </cfRule>
  </conditionalFormatting>
  <conditionalFormatting sqref="D67 D65 D63 D13 D61 D15 D17 D21 D19 D23 D25 D27 D29 D31 D33 D37 D35 D39 D41 D43 D47 D49 D45 D51 D53 D55 D57 D59 D69">
    <cfRule type="expression" priority="103" dxfId="440" stopIfTrue="1">
      <formula>AND($D13&lt;9,$C13&gt;0)</formula>
    </cfRule>
  </conditionalFormatting>
  <conditionalFormatting sqref="L10 L18 L26 L34 L42 L50 L58 L66 N14 N30 N46 N62 P22 P54 J8 J12 J16 J20 J24 J28 J32 J36 J40 J44 J48 J52 J56 J60 J64 J68">
    <cfRule type="expression" priority="101" dxfId="0" stopIfTrue="1">
      <formula>I8="as"</formula>
    </cfRule>
    <cfRule type="expression" priority="102" dxfId="0" stopIfTrue="1">
      <formula>I8="bs"</formula>
    </cfRule>
  </conditionalFormatting>
  <conditionalFormatting sqref="D7 D9 D11">
    <cfRule type="expression" priority="100" dxfId="440" stopIfTrue="1">
      <formula>$D7&lt;9</formula>
    </cfRule>
  </conditionalFormatting>
  <conditionalFormatting sqref="L9">
    <cfRule type="expression" priority="95" dxfId="0" stopIfTrue="1">
      <formula>K9="as"</formula>
    </cfRule>
    <cfRule type="expression" priority="96" dxfId="0" stopIfTrue="1">
      <formula>K9="bs"</formula>
    </cfRule>
  </conditionalFormatting>
  <conditionalFormatting sqref="L9">
    <cfRule type="expression" priority="93" dxfId="0" stopIfTrue="1">
      <formula>K9="as"</formula>
    </cfRule>
    <cfRule type="expression" priority="94" dxfId="0" stopIfTrue="1">
      <formula>K9="bs"</formula>
    </cfRule>
  </conditionalFormatting>
  <conditionalFormatting sqref="L9">
    <cfRule type="expression" priority="91" dxfId="0" stopIfTrue="1">
      <formula>K9="as"</formula>
    </cfRule>
    <cfRule type="expression" priority="92" dxfId="0" stopIfTrue="1">
      <formula>K9="bs"</formula>
    </cfRule>
  </conditionalFormatting>
  <conditionalFormatting sqref="N13">
    <cfRule type="expression" priority="89" dxfId="0" stopIfTrue="1">
      <formula>M13="as"</formula>
    </cfRule>
    <cfRule type="expression" priority="90" dxfId="0" stopIfTrue="1">
      <formula>M13="bs"</formula>
    </cfRule>
  </conditionalFormatting>
  <conditionalFormatting sqref="N13">
    <cfRule type="expression" priority="87" dxfId="0" stopIfTrue="1">
      <formula>M13="as"</formula>
    </cfRule>
    <cfRule type="expression" priority="88" dxfId="0" stopIfTrue="1">
      <formula>M13="bs"</formula>
    </cfRule>
  </conditionalFormatting>
  <conditionalFormatting sqref="N13">
    <cfRule type="expression" priority="85" dxfId="0" stopIfTrue="1">
      <formula>M13="as"</formula>
    </cfRule>
    <cfRule type="expression" priority="86" dxfId="0" stopIfTrue="1">
      <formula>M13="bs"</formula>
    </cfRule>
  </conditionalFormatting>
  <conditionalFormatting sqref="P21">
    <cfRule type="expression" priority="83" dxfId="0" stopIfTrue="1">
      <formula>O21="as"</formula>
    </cfRule>
    <cfRule type="expression" priority="84" dxfId="0" stopIfTrue="1">
      <formula>O21="bs"</formula>
    </cfRule>
  </conditionalFormatting>
  <conditionalFormatting sqref="P21">
    <cfRule type="expression" priority="81" dxfId="0" stopIfTrue="1">
      <formula>O21="as"</formula>
    </cfRule>
    <cfRule type="expression" priority="82" dxfId="0" stopIfTrue="1">
      <formula>O21="bs"</formula>
    </cfRule>
  </conditionalFormatting>
  <conditionalFormatting sqref="P21">
    <cfRule type="expression" priority="79" dxfId="0" stopIfTrue="1">
      <formula>O21="as"</formula>
    </cfRule>
    <cfRule type="expression" priority="80" dxfId="0" stopIfTrue="1">
      <formula>O21="bs"</formula>
    </cfRule>
  </conditionalFormatting>
  <conditionalFormatting sqref="S37">
    <cfRule type="expression" priority="77" dxfId="0" stopIfTrue="1">
      <formula>R37="as"</formula>
    </cfRule>
    <cfRule type="expression" priority="78" dxfId="0" stopIfTrue="1">
      <formula>R37="bs"</formula>
    </cfRule>
  </conditionalFormatting>
  <conditionalFormatting sqref="S37">
    <cfRule type="expression" priority="75" dxfId="0" stopIfTrue="1">
      <formula>R37="as"</formula>
    </cfRule>
    <cfRule type="expression" priority="76" dxfId="0" stopIfTrue="1">
      <formula>R37="bs"</formula>
    </cfRule>
  </conditionalFormatting>
  <conditionalFormatting sqref="S37">
    <cfRule type="expression" priority="73" dxfId="0" stopIfTrue="1">
      <formula>R37="as"</formula>
    </cfRule>
    <cfRule type="expression" priority="74" dxfId="0" stopIfTrue="1">
      <formula>R37="bs"</formula>
    </cfRule>
  </conditionalFormatting>
  <conditionalFormatting sqref="L17">
    <cfRule type="expression" priority="71" dxfId="0" stopIfTrue="1">
      <formula>K17="as"</formula>
    </cfRule>
    <cfRule type="expression" priority="72" dxfId="0" stopIfTrue="1">
      <formula>K17="bs"</formula>
    </cfRule>
  </conditionalFormatting>
  <conditionalFormatting sqref="L17">
    <cfRule type="expression" priority="69" dxfId="0" stopIfTrue="1">
      <formula>K17="as"</formula>
    </cfRule>
    <cfRule type="expression" priority="70" dxfId="0" stopIfTrue="1">
      <formula>K17="bs"</formula>
    </cfRule>
  </conditionalFormatting>
  <conditionalFormatting sqref="L17">
    <cfRule type="expression" priority="67" dxfId="0" stopIfTrue="1">
      <formula>K17="as"</formula>
    </cfRule>
    <cfRule type="expression" priority="68" dxfId="0" stopIfTrue="1">
      <formula>K17="bs"</formula>
    </cfRule>
  </conditionalFormatting>
  <conditionalFormatting sqref="L25">
    <cfRule type="expression" priority="65" dxfId="0" stopIfTrue="1">
      <formula>K25="as"</formula>
    </cfRule>
    <cfRule type="expression" priority="66" dxfId="0" stopIfTrue="1">
      <formula>K25="bs"</formula>
    </cfRule>
  </conditionalFormatting>
  <conditionalFormatting sqref="L25">
    <cfRule type="expression" priority="63" dxfId="0" stopIfTrue="1">
      <formula>K25="as"</formula>
    </cfRule>
    <cfRule type="expression" priority="64" dxfId="0" stopIfTrue="1">
      <formula>K25="bs"</formula>
    </cfRule>
  </conditionalFormatting>
  <conditionalFormatting sqref="L25">
    <cfRule type="expression" priority="61" dxfId="0" stopIfTrue="1">
      <formula>K25="as"</formula>
    </cfRule>
    <cfRule type="expression" priority="62" dxfId="0" stopIfTrue="1">
      <formula>K25="bs"</formula>
    </cfRule>
  </conditionalFormatting>
  <conditionalFormatting sqref="L65">
    <cfRule type="expression" priority="59" dxfId="0" stopIfTrue="1">
      <formula>K65="as"</formula>
    </cfRule>
    <cfRule type="expression" priority="60" dxfId="0" stopIfTrue="1">
      <formula>K65="bs"</formula>
    </cfRule>
  </conditionalFormatting>
  <conditionalFormatting sqref="L65">
    <cfRule type="expression" priority="57" dxfId="0" stopIfTrue="1">
      <formula>K65="as"</formula>
    </cfRule>
    <cfRule type="expression" priority="58" dxfId="0" stopIfTrue="1">
      <formula>K65="bs"</formula>
    </cfRule>
  </conditionalFormatting>
  <conditionalFormatting sqref="L65">
    <cfRule type="expression" priority="55" dxfId="0" stopIfTrue="1">
      <formula>K65="as"</formula>
    </cfRule>
    <cfRule type="expression" priority="56" dxfId="0" stopIfTrue="1">
      <formula>K65="bs"</formula>
    </cfRule>
  </conditionalFormatting>
  <conditionalFormatting sqref="L57">
    <cfRule type="expression" priority="53" dxfId="0" stopIfTrue="1">
      <formula>K57="as"</formula>
    </cfRule>
    <cfRule type="expression" priority="54" dxfId="0" stopIfTrue="1">
      <formula>K57="bs"</formula>
    </cfRule>
  </conditionalFormatting>
  <conditionalFormatting sqref="L57">
    <cfRule type="expression" priority="51" dxfId="0" stopIfTrue="1">
      <formula>K57="as"</formula>
    </cfRule>
    <cfRule type="expression" priority="52" dxfId="0" stopIfTrue="1">
      <formula>K57="bs"</formula>
    </cfRule>
  </conditionalFormatting>
  <conditionalFormatting sqref="L57">
    <cfRule type="expression" priority="49" dxfId="0" stopIfTrue="1">
      <formula>K57="as"</formula>
    </cfRule>
    <cfRule type="expression" priority="50" dxfId="0" stopIfTrue="1">
      <formula>K57="bs"</formula>
    </cfRule>
  </conditionalFormatting>
  <conditionalFormatting sqref="L49">
    <cfRule type="expression" priority="47" dxfId="0" stopIfTrue="1">
      <formula>K49="as"</formula>
    </cfRule>
    <cfRule type="expression" priority="48" dxfId="0" stopIfTrue="1">
      <formula>K49="bs"</formula>
    </cfRule>
  </conditionalFormatting>
  <conditionalFormatting sqref="L49">
    <cfRule type="expression" priority="45" dxfId="0" stopIfTrue="1">
      <formula>K49="as"</formula>
    </cfRule>
    <cfRule type="expression" priority="46" dxfId="0" stopIfTrue="1">
      <formula>K49="bs"</formula>
    </cfRule>
  </conditionalFormatting>
  <conditionalFormatting sqref="L49">
    <cfRule type="expression" priority="43" dxfId="0" stopIfTrue="1">
      <formula>K49="as"</formula>
    </cfRule>
    <cfRule type="expression" priority="44" dxfId="0" stopIfTrue="1">
      <formula>K49="bs"</formula>
    </cfRule>
  </conditionalFormatting>
  <conditionalFormatting sqref="L41">
    <cfRule type="expression" priority="41" dxfId="0" stopIfTrue="1">
      <formula>K41="as"</formula>
    </cfRule>
    <cfRule type="expression" priority="42" dxfId="0" stopIfTrue="1">
      <formula>K41="bs"</formula>
    </cfRule>
  </conditionalFormatting>
  <conditionalFormatting sqref="L41">
    <cfRule type="expression" priority="39" dxfId="0" stopIfTrue="1">
      <formula>K41="as"</formula>
    </cfRule>
    <cfRule type="expression" priority="40" dxfId="0" stopIfTrue="1">
      <formula>K41="bs"</formula>
    </cfRule>
  </conditionalFormatting>
  <conditionalFormatting sqref="L41">
    <cfRule type="expression" priority="37" dxfId="0" stopIfTrue="1">
      <formula>K41="as"</formula>
    </cfRule>
    <cfRule type="expression" priority="38" dxfId="0" stopIfTrue="1">
      <formula>K41="bs"</formula>
    </cfRule>
  </conditionalFormatting>
  <conditionalFormatting sqref="L33">
    <cfRule type="expression" priority="35" dxfId="0" stopIfTrue="1">
      <formula>K33="as"</formula>
    </cfRule>
    <cfRule type="expression" priority="36" dxfId="0" stopIfTrue="1">
      <formula>K33="bs"</formula>
    </cfRule>
  </conditionalFormatting>
  <conditionalFormatting sqref="L33">
    <cfRule type="expression" priority="33" dxfId="0" stopIfTrue="1">
      <formula>K33="as"</formula>
    </cfRule>
    <cfRule type="expression" priority="34" dxfId="0" stopIfTrue="1">
      <formula>K33="bs"</formula>
    </cfRule>
  </conditionalFormatting>
  <conditionalFormatting sqref="L33">
    <cfRule type="expression" priority="31" dxfId="0" stopIfTrue="1">
      <formula>K33="as"</formula>
    </cfRule>
    <cfRule type="expression" priority="32" dxfId="0" stopIfTrue="1">
      <formula>K33="bs"</formula>
    </cfRule>
  </conditionalFormatting>
  <conditionalFormatting sqref="N29">
    <cfRule type="expression" priority="29" dxfId="0" stopIfTrue="1">
      <formula>M29="as"</formula>
    </cfRule>
    <cfRule type="expression" priority="30" dxfId="0" stopIfTrue="1">
      <formula>M29="bs"</formula>
    </cfRule>
  </conditionalFormatting>
  <conditionalFormatting sqref="N29">
    <cfRule type="expression" priority="27" dxfId="0" stopIfTrue="1">
      <formula>M29="as"</formula>
    </cfRule>
    <cfRule type="expression" priority="28" dxfId="0" stopIfTrue="1">
      <formula>M29="bs"</formula>
    </cfRule>
  </conditionalFormatting>
  <conditionalFormatting sqref="N29">
    <cfRule type="expression" priority="25" dxfId="0" stopIfTrue="1">
      <formula>M29="as"</formula>
    </cfRule>
    <cfRule type="expression" priority="26" dxfId="0" stopIfTrue="1">
      <formula>M29="bs"</formula>
    </cfRule>
  </conditionalFormatting>
  <conditionalFormatting sqref="N45">
    <cfRule type="expression" priority="23" dxfId="0" stopIfTrue="1">
      <formula>M45="as"</formula>
    </cfRule>
    <cfRule type="expression" priority="24" dxfId="0" stopIfTrue="1">
      <formula>M45="bs"</formula>
    </cfRule>
  </conditionalFormatting>
  <conditionalFormatting sqref="N45">
    <cfRule type="expression" priority="21" dxfId="0" stopIfTrue="1">
      <formula>M45="as"</formula>
    </cfRule>
    <cfRule type="expression" priority="22" dxfId="0" stopIfTrue="1">
      <formula>M45="bs"</formula>
    </cfRule>
  </conditionalFormatting>
  <conditionalFormatting sqref="N45">
    <cfRule type="expression" priority="19" dxfId="0" stopIfTrue="1">
      <formula>M45="as"</formula>
    </cfRule>
    <cfRule type="expression" priority="20" dxfId="0" stopIfTrue="1">
      <formula>M45="bs"</formula>
    </cfRule>
  </conditionalFormatting>
  <conditionalFormatting sqref="N61">
    <cfRule type="expression" priority="17" dxfId="0" stopIfTrue="1">
      <formula>M61="as"</formula>
    </cfRule>
    <cfRule type="expression" priority="18" dxfId="0" stopIfTrue="1">
      <formula>M61="bs"</formula>
    </cfRule>
  </conditionalFormatting>
  <conditionalFormatting sqref="N61">
    <cfRule type="expression" priority="15" dxfId="0" stopIfTrue="1">
      <formula>M61="as"</formula>
    </cfRule>
    <cfRule type="expression" priority="16" dxfId="0" stopIfTrue="1">
      <formula>M61="bs"</formula>
    </cfRule>
  </conditionalFormatting>
  <conditionalFormatting sqref="N61">
    <cfRule type="expression" priority="13" dxfId="0" stopIfTrue="1">
      <formula>M61="as"</formula>
    </cfRule>
    <cfRule type="expression" priority="14" dxfId="0" stopIfTrue="1">
      <formula>M61="bs"</formula>
    </cfRule>
  </conditionalFormatting>
  <conditionalFormatting sqref="P53">
    <cfRule type="expression" priority="11" dxfId="0" stopIfTrue="1">
      <formula>O53="as"</formula>
    </cfRule>
    <cfRule type="expression" priority="12" dxfId="0" stopIfTrue="1">
      <formula>O53="bs"</formula>
    </cfRule>
  </conditionalFormatting>
  <conditionalFormatting sqref="P53">
    <cfRule type="expression" priority="9" dxfId="0" stopIfTrue="1">
      <formula>O53="as"</formula>
    </cfRule>
    <cfRule type="expression" priority="10" dxfId="0" stopIfTrue="1">
      <formula>O53="bs"</formula>
    </cfRule>
  </conditionalFormatting>
  <conditionalFormatting sqref="P53">
    <cfRule type="expression" priority="7" dxfId="0" stopIfTrue="1">
      <formula>O53="as"</formula>
    </cfRule>
    <cfRule type="expression" priority="8" dxfId="0" stopIfTrue="1">
      <formula>O53="bs"</formula>
    </cfRule>
  </conditionalFormatting>
  <conditionalFormatting sqref="P53">
    <cfRule type="expression" priority="5" dxfId="0" stopIfTrue="1">
      <formula>O53="as"</formula>
    </cfRule>
    <cfRule type="expression" priority="6" dxfId="0" stopIfTrue="1">
      <formula>O53="bs"</formula>
    </cfRule>
  </conditionalFormatting>
  <conditionalFormatting sqref="P53">
    <cfRule type="expression" priority="3" dxfId="0" stopIfTrue="1">
      <formula>O53="as"</formula>
    </cfRule>
    <cfRule type="expression" priority="4" dxfId="0" stopIfTrue="1">
      <formula>O53="bs"</formula>
    </cfRule>
  </conditionalFormatting>
  <conditionalFormatting sqref="P53">
    <cfRule type="expression" priority="1" dxfId="0" stopIfTrue="1">
      <formula>O53="as"</formula>
    </cfRule>
    <cfRule type="expression" priority="2" dxfId="0" stopIfTrue="1">
      <formula>O53="bs"</formula>
    </cfRule>
  </conditionalFormatting>
  <dataValidations count="2">
    <dataValidation type="list" allowBlank="1" showInputMessage="1" sqref="N53">
      <formula1>$U$8:$U$17</formula1>
    </dataValidation>
    <dataValidation type="list" allowBlank="1" showInputMessage="1" sqref="H8 H24 H12 H28 H16 H40 H20 H44 H48 H52 H32 H36 H56 H60 H64 H68 J66 J58 J50 J42 J34 J26 J18 J10">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T103"/>
  <sheetViews>
    <sheetView showGridLines="0" zoomScalePageLayoutView="0" workbookViewId="0" topLeftCell="A8">
      <selection activeCell="P43" sqref="P43"/>
    </sheetView>
  </sheetViews>
  <sheetFormatPr defaultColWidth="9.00390625" defaultRowHeight="16.5"/>
  <cols>
    <col min="1" max="1" width="2.25390625" style="98" customWidth="1"/>
    <col min="2" max="3" width="2.625" style="98" customWidth="1"/>
    <col min="4" max="4" width="2.875" style="98" customWidth="1"/>
    <col min="5" max="5" width="8.50390625" style="98" customWidth="1"/>
    <col min="6" max="6" width="11.50390625" style="98" customWidth="1"/>
    <col min="7" max="7" width="0.12890625" style="98" customWidth="1"/>
    <col min="8" max="8" width="5.75390625" style="98" customWidth="1"/>
    <col min="9" max="9" width="0.2421875" style="100" customWidth="1"/>
    <col min="10" max="10" width="6.75390625" style="112" customWidth="1"/>
    <col min="11" max="11" width="6.75390625" style="175" customWidth="1"/>
    <col min="12" max="12" width="6.75390625" style="112" customWidth="1"/>
    <col min="13" max="13" width="6.75390625" style="110" customWidth="1"/>
    <col min="14" max="14" width="6.75390625" style="112" customWidth="1"/>
    <col min="15" max="15" width="6.75390625" style="175" customWidth="1"/>
    <col min="16" max="16" width="6.75390625" style="112" customWidth="1"/>
    <col min="17" max="17" width="6.375" style="110" customWidth="1"/>
    <col min="18" max="18" width="9.00390625" style="98" customWidth="1"/>
    <col min="19" max="19" width="7.625" style="98" customWidth="1"/>
    <col min="20" max="20" width="7.75390625" style="98" hidden="1" customWidth="1"/>
    <col min="21" max="21" width="5.00390625" style="98" customWidth="1"/>
    <col min="22" max="16384" width="9.00390625" style="98" customWidth="1"/>
  </cols>
  <sheetData>
    <row r="1" spans="1:17" s="3" customFormat="1" ht="20.25" customHeight="1">
      <c r="A1" s="102" t="s">
        <v>168</v>
      </c>
      <c r="B1" s="2"/>
      <c r="C1" s="2"/>
      <c r="E1" s="4"/>
      <c r="I1" s="5"/>
      <c r="J1" s="103"/>
      <c r="K1" s="104"/>
      <c r="L1" s="103"/>
      <c r="M1" s="105"/>
      <c r="N1" s="103"/>
      <c r="O1" s="104"/>
      <c r="P1" s="103"/>
      <c r="Q1" s="105"/>
    </row>
    <row r="2" spans="1:15" ht="6.75" customHeight="1">
      <c r="A2" s="106"/>
      <c r="B2" s="107"/>
      <c r="F2" s="108"/>
      <c r="I2" s="101"/>
      <c r="J2" s="109"/>
      <c r="K2" s="110"/>
      <c r="L2" s="111"/>
      <c r="O2" s="110"/>
    </row>
    <row r="3" spans="1:17" s="18" customFormat="1" ht="10.5" customHeight="1">
      <c r="A3" s="113" t="s">
        <v>0</v>
      </c>
      <c r="B3" s="113"/>
      <c r="C3" s="113"/>
      <c r="D3" s="113"/>
      <c r="E3" s="114"/>
      <c r="F3" s="113" t="s">
        <v>1</v>
      </c>
      <c r="G3" s="114"/>
      <c r="H3" s="113"/>
      <c r="I3" s="115"/>
      <c r="J3" s="13"/>
      <c r="K3" s="16"/>
      <c r="L3" s="116"/>
      <c r="M3" s="117"/>
      <c r="N3" s="118"/>
      <c r="O3" s="119"/>
      <c r="P3" s="120"/>
      <c r="Q3" s="121" t="s">
        <v>2</v>
      </c>
    </row>
    <row r="4" spans="1:17" s="26" customFormat="1" ht="11.25" customHeight="1" thickBot="1">
      <c r="A4" s="19" t="str">
        <f>'[1]Week SetUp'!$A$10</f>
        <v>2012/11/10-11/12</v>
      </c>
      <c r="B4" s="19"/>
      <c r="C4" s="19"/>
      <c r="D4" s="122"/>
      <c r="E4" s="122"/>
      <c r="F4" s="20" t="str">
        <f>'[1]Week SetUp'!$C$10</f>
        <v>台中市</v>
      </c>
      <c r="G4" s="123"/>
      <c r="H4" s="122"/>
      <c r="I4" s="124"/>
      <c r="J4" s="23"/>
      <c r="K4" s="22"/>
      <c r="L4" s="125"/>
      <c r="M4" s="126"/>
      <c r="N4" s="127"/>
      <c r="O4" s="126"/>
      <c r="P4" s="127"/>
      <c r="Q4" s="25" t="str">
        <f>'[1]Week SetUp'!$E$10</f>
        <v>王正松</v>
      </c>
    </row>
    <row r="5" spans="1:17" s="31" customFormat="1" ht="9.75">
      <c r="A5" s="128"/>
      <c r="B5" s="129" t="s">
        <v>3</v>
      </c>
      <c r="C5" s="130" t="s">
        <v>4</v>
      </c>
      <c r="D5" s="129"/>
      <c r="E5" s="129" t="s">
        <v>5</v>
      </c>
      <c r="F5" s="131"/>
      <c r="G5" s="114"/>
      <c r="H5" s="131"/>
      <c r="I5" s="132"/>
      <c r="J5" s="130" t="s">
        <v>6</v>
      </c>
      <c r="K5" s="133"/>
      <c r="L5" s="130" t="s">
        <v>8</v>
      </c>
      <c r="M5" s="133"/>
      <c r="N5" s="130" t="s">
        <v>9</v>
      </c>
      <c r="O5" s="133"/>
      <c r="P5" s="130" t="s">
        <v>13</v>
      </c>
      <c r="Q5" s="117"/>
    </row>
    <row r="6" spans="1:17" s="31" customFormat="1" ht="3.75" customHeight="1" thickBot="1">
      <c r="A6" s="134"/>
      <c r="B6" s="135"/>
      <c r="C6" s="34"/>
      <c r="D6" s="135"/>
      <c r="E6" s="136"/>
      <c r="F6" s="136"/>
      <c r="G6" s="137"/>
      <c r="H6" s="136"/>
      <c r="I6" s="138"/>
      <c r="J6" s="34"/>
      <c r="K6" s="139"/>
      <c r="L6" s="34"/>
      <c r="M6" s="139"/>
      <c r="N6" s="34"/>
      <c r="O6" s="139"/>
      <c r="P6" s="34"/>
      <c r="Q6" s="140"/>
    </row>
    <row r="7" spans="1:20" s="145" customFormat="1" ht="16.5" customHeight="1">
      <c r="A7" s="141">
        <v>1</v>
      </c>
      <c r="B7" s="40"/>
      <c r="C7" s="40">
        <f>IF($D7="","",VLOOKUP($D7,'[1]男雙35歲名單'!$A$7:$V$23,21))</f>
        <v>3</v>
      </c>
      <c r="D7" s="41">
        <v>1</v>
      </c>
      <c r="E7" s="42" t="str">
        <f>UPPER(IF($D7="","",VLOOKUP($D7,'[1]男雙35歲名單'!$A$7:$V$23,2)))</f>
        <v>劉富聰</v>
      </c>
      <c r="F7" s="40"/>
      <c r="G7" s="43"/>
      <c r="H7" s="43" t="str">
        <f>IF($D7="","",VLOOKUP($D7,'[1]男雙35歲名單'!$A$7:$V$23,4))</f>
        <v>高雄市</v>
      </c>
      <c r="I7" s="142"/>
      <c r="J7" s="143"/>
      <c r="K7" s="144"/>
      <c r="L7" s="143"/>
      <c r="M7" s="144"/>
      <c r="N7" s="46" t="s">
        <v>10</v>
      </c>
      <c r="O7" s="144"/>
      <c r="P7" s="143"/>
      <c r="Q7" s="47"/>
      <c r="R7" s="46"/>
      <c r="T7" s="52" t="e">
        <f>#REF!</f>
        <v>#REF!</v>
      </c>
    </row>
    <row r="8" spans="1:20" s="145" customFormat="1" ht="16.5" customHeight="1">
      <c r="A8" s="141"/>
      <c r="B8" s="146"/>
      <c r="C8" s="146"/>
      <c r="D8" s="146"/>
      <c r="E8" s="42" t="str">
        <f>UPPER(IF($D7="","",VLOOKUP($D7,'[1]男雙35歲名單'!$A$7:$V$23,7)))</f>
        <v>洪文平</v>
      </c>
      <c r="F8" s="40"/>
      <c r="G8" s="43"/>
      <c r="H8" s="43" t="str">
        <f>IF($D7="","",VLOOKUP($D7,'[1]男雙35歲名單'!$A$7:$V$23,9))</f>
        <v>高雄市</v>
      </c>
      <c r="I8" s="147"/>
      <c r="J8" s="148">
        <f>IF(I8="a",E7,IF(I8="b",E9,""))</f>
      </c>
      <c r="K8" s="149"/>
      <c r="L8" s="143"/>
      <c r="M8" s="144"/>
      <c r="N8" s="143"/>
      <c r="O8" s="144"/>
      <c r="P8" s="143"/>
      <c r="Q8" s="47"/>
      <c r="R8" s="46"/>
      <c r="T8" s="60" t="e">
        <f>#REF!</f>
        <v>#REF!</v>
      </c>
    </row>
    <row r="9" spans="1:20" s="145" customFormat="1" ht="12" customHeight="1">
      <c r="A9" s="141"/>
      <c r="B9" s="146"/>
      <c r="C9" s="146"/>
      <c r="D9" s="146"/>
      <c r="E9" s="150"/>
      <c r="F9" s="256"/>
      <c r="G9" s="151"/>
      <c r="H9" s="151"/>
      <c r="I9" s="152"/>
      <c r="J9" s="260" t="s">
        <v>379</v>
      </c>
      <c r="K9" s="262"/>
      <c r="L9" s="143"/>
      <c r="M9" s="144"/>
      <c r="N9" s="143"/>
      <c r="O9" s="144"/>
      <c r="P9" s="143"/>
      <c r="Q9" s="47"/>
      <c r="R9" s="46"/>
      <c r="T9" s="60" t="e">
        <f>#REF!</f>
        <v>#REF!</v>
      </c>
    </row>
    <row r="10" spans="1:20" s="145" customFormat="1" ht="12" customHeight="1">
      <c r="A10" s="141"/>
      <c r="B10" s="53"/>
      <c r="C10" s="53"/>
      <c r="D10" s="53"/>
      <c r="E10" s="155"/>
      <c r="F10" s="266"/>
      <c r="G10" s="156"/>
      <c r="H10" s="56" t="s">
        <v>11</v>
      </c>
      <c r="I10" s="86"/>
      <c r="J10" s="263"/>
      <c r="K10" s="265"/>
      <c r="L10" s="148"/>
      <c r="M10" s="149"/>
      <c r="N10" s="143"/>
      <c r="O10" s="144"/>
      <c r="P10" s="143"/>
      <c r="Q10" s="47"/>
      <c r="R10" s="46"/>
      <c r="T10" s="60" t="e">
        <f>#REF!</f>
        <v>#REF!</v>
      </c>
    </row>
    <row r="11" spans="1:20" s="145" customFormat="1" ht="16.5" customHeight="1">
      <c r="A11" s="141">
        <v>2</v>
      </c>
      <c r="B11" s="40"/>
      <c r="C11" s="40">
        <f>IF($D11="","",VLOOKUP($D11,'[1]男雙35歲名單'!$A$7:$V$23,21))</f>
      </c>
      <c r="D11" s="41"/>
      <c r="E11" s="42" t="s">
        <v>12</v>
      </c>
      <c r="F11" s="267"/>
      <c r="G11" s="43"/>
      <c r="H11" s="43">
        <f>IF($D11="","",VLOOKUP($D11,'[1]男雙35歲名單'!$A$7:$V$23,4))</f>
      </c>
      <c r="I11" s="159"/>
      <c r="J11" s="148"/>
      <c r="K11" s="160"/>
      <c r="L11" s="161"/>
      <c r="M11" s="154"/>
      <c r="N11" s="143"/>
      <c r="O11" s="144"/>
      <c r="P11" s="143"/>
      <c r="Q11" s="47"/>
      <c r="R11" s="46"/>
      <c r="T11" s="60" t="e">
        <f>#REF!</f>
        <v>#REF!</v>
      </c>
    </row>
    <row r="12" spans="1:20" s="145" customFormat="1" ht="16.5" customHeight="1">
      <c r="A12" s="141"/>
      <c r="B12" s="146"/>
      <c r="C12" s="146"/>
      <c r="D12" s="146"/>
      <c r="E12" s="42" t="s">
        <v>12</v>
      </c>
      <c r="F12" s="40"/>
      <c r="G12" s="43"/>
      <c r="H12" s="43">
        <f>IF($D11="","",VLOOKUP($D11,'[1]男雙35歲名單'!$A$7:$V$23,9))</f>
      </c>
      <c r="I12" s="147"/>
      <c r="J12" s="148"/>
      <c r="K12" s="160"/>
      <c r="L12" s="260" t="s">
        <v>380</v>
      </c>
      <c r="M12" s="262"/>
      <c r="N12" s="143"/>
      <c r="O12" s="144"/>
      <c r="P12" s="143"/>
      <c r="Q12" s="47"/>
      <c r="R12" s="46"/>
      <c r="T12" s="60" t="e">
        <f>#REF!</f>
        <v>#REF!</v>
      </c>
    </row>
    <row r="13" spans="1:20" s="145" customFormat="1" ht="1.5" customHeight="1" hidden="1">
      <c r="A13" s="141"/>
      <c r="B13" s="146"/>
      <c r="C13" s="146"/>
      <c r="D13" s="164"/>
      <c r="E13" s="150"/>
      <c r="F13" s="148"/>
      <c r="G13" s="151"/>
      <c r="H13" s="151"/>
      <c r="I13" s="165"/>
      <c r="J13" s="143"/>
      <c r="K13" s="166"/>
      <c r="L13" s="153">
        <f>UPPER(IF(OR(K14="a",K14="as"),J9,IF(OR(K14="b",K14="bs"),J17,)))</f>
      </c>
      <c r="M13" s="149"/>
      <c r="N13" s="143"/>
      <c r="O13" s="144"/>
      <c r="P13" s="143"/>
      <c r="Q13" s="47"/>
      <c r="R13" s="46"/>
      <c r="T13" s="60" t="e">
        <f>#REF!</f>
        <v>#REF!</v>
      </c>
    </row>
    <row r="14" spans="1:20" s="145" customFormat="1" ht="2.25" customHeight="1">
      <c r="A14" s="141"/>
      <c r="B14" s="53"/>
      <c r="C14" s="53"/>
      <c r="D14" s="65"/>
      <c r="E14" s="155"/>
      <c r="F14" s="143"/>
      <c r="G14" s="156"/>
      <c r="H14" s="156"/>
      <c r="I14" s="167"/>
      <c r="J14" s="266"/>
      <c r="K14" s="255"/>
      <c r="L14" s="157">
        <f>UPPER(IF(OR(K14="a",K14="as"),J10,IF(OR(K14="b",K14="bs"),J18,)))</f>
      </c>
      <c r="M14" s="158"/>
      <c r="N14" s="148"/>
      <c r="O14" s="149"/>
      <c r="P14" s="143"/>
      <c r="Q14" s="47"/>
      <c r="R14" s="46"/>
      <c r="T14" s="60" t="e">
        <f>#REF!</f>
        <v>#REF!</v>
      </c>
    </row>
    <row r="15" spans="1:20" s="145" customFormat="1" ht="16.5" customHeight="1">
      <c r="A15" s="141">
        <v>3</v>
      </c>
      <c r="B15" s="40"/>
      <c r="C15" s="40"/>
      <c r="D15" s="41">
        <v>6</v>
      </c>
      <c r="E15" s="42" t="str">
        <f>UPPER(IF($D15="","",VLOOKUP($D15,'[1]男雙35歲名單'!$A$7:$V$23,2)))</f>
        <v>林敬智</v>
      </c>
      <c r="F15" s="40"/>
      <c r="G15" s="43"/>
      <c r="H15" s="43" t="str">
        <f>IF($D15="","",VLOOKUP($D15,'[1]男雙35歲名單'!$A$7:$V$23,4))</f>
        <v>嘉義市</v>
      </c>
      <c r="I15" s="142"/>
      <c r="J15" s="266"/>
      <c r="K15" s="255"/>
      <c r="L15" s="143">
        <v>60</v>
      </c>
      <c r="M15" s="160"/>
      <c r="N15" s="161"/>
      <c r="O15" s="149"/>
      <c r="P15" s="143"/>
      <c r="Q15" s="47"/>
      <c r="R15" s="46"/>
      <c r="T15" s="60" t="e">
        <f>#REF!</f>
        <v>#REF!</v>
      </c>
    </row>
    <row r="16" spans="1:20" s="145" customFormat="1" ht="16.5" customHeight="1" thickBot="1">
      <c r="A16" s="141"/>
      <c r="B16" s="146"/>
      <c r="C16" s="146"/>
      <c r="D16" s="146"/>
      <c r="E16" s="42" t="str">
        <f>UPPER(IF($D15="","",VLOOKUP($D15,'[1]男雙35歲名單'!$A$7:$V$23,7)))</f>
        <v>陳信良</v>
      </c>
      <c r="F16" s="40"/>
      <c r="G16" s="43"/>
      <c r="H16" s="43" t="str">
        <f>IF($D15="","",VLOOKUP($D15,'[1]男雙35歲名單'!$A$7:$V$23,9))</f>
        <v>嘉義市</v>
      </c>
      <c r="I16" s="147"/>
      <c r="J16" s="148">
        <f>IF(I16="a",E15,IF(I16="b",E17,""))</f>
      </c>
      <c r="K16" s="160"/>
      <c r="L16" s="143"/>
      <c r="M16" s="160"/>
      <c r="N16" s="148"/>
      <c r="O16" s="149"/>
      <c r="P16" s="143"/>
      <c r="Q16" s="47"/>
      <c r="R16" s="46"/>
      <c r="T16" s="75" t="e">
        <f>#REF!</f>
        <v>#REF!</v>
      </c>
    </row>
    <row r="17" spans="1:18" s="145" customFormat="1" ht="12" customHeight="1">
      <c r="A17" s="141"/>
      <c r="B17" s="146"/>
      <c r="C17" s="146"/>
      <c r="D17" s="164"/>
      <c r="E17" s="150"/>
      <c r="F17" s="256"/>
      <c r="G17" s="151"/>
      <c r="H17" s="151"/>
      <c r="I17" s="152"/>
      <c r="J17" s="260" t="s">
        <v>382</v>
      </c>
      <c r="K17" s="261"/>
      <c r="L17" s="143"/>
      <c r="M17" s="160"/>
      <c r="N17" s="148"/>
      <c r="O17" s="149"/>
      <c r="P17" s="143"/>
      <c r="Q17" s="47"/>
      <c r="R17" s="46"/>
    </row>
    <row r="18" spans="1:18" s="145" customFormat="1" ht="12" customHeight="1">
      <c r="A18" s="141"/>
      <c r="B18" s="53"/>
      <c r="C18" s="53"/>
      <c r="D18" s="65"/>
      <c r="E18" s="155"/>
      <c r="F18" s="266"/>
      <c r="G18" s="156"/>
      <c r="H18" s="56" t="s">
        <v>11</v>
      </c>
      <c r="I18" s="86"/>
      <c r="J18" s="263"/>
      <c r="K18" s="264"/>
      <c r="L18" s="148"/>
      <c r="M18" s="160"/>
      <c r="N18" s="148"/>
      <c r="O18" s="149"/>
      <c r="P18" s="143"/>
      <c r="Q18" s="47"/>
      <c r="R18" s="46"/>
    </row>
    <row r="19" spans="1:18" s="145" customFormat="1" ht="16.5" customHeight="1">
      <c r="A19" s="141">
        <v>4</v>
      </c>
      <c r="B19" s="40"/>
      <c r="C19" s="40"/>
      <c r="D19" s="41">
        <v>9</v>
      </c>
      <c r="E19" s="42" t="str">
        <f>UPPER(IF($D19="","",VLOOKUP($D19,'[1]男雙35歲名單'!$A$7:$V$23,2)))</f>
        <v>李元魁</v>
      </c>
      <c r="F19" s="267"/>
      <c r="G19" s="43"/>
      <c r="H19" s="43" t="str">
        <f>IF($D19="","",VLOOKUP($D19,'[1]男雙35歲名單'!$A$7:$V$23,4))</f>
        <v>台中市</v>
      </c>
      <c r="I19" s="159"/>
      <c r="J19" s="148">
        <v>63</v>
      </c>
      <c r="K19" s="149"/>
      <c r="L19" s="161"/>
      <c r="M19" s="168"/>
      <c r="N19" s="148"/>
      <c r="O19" s="149"/>
      <c r="P19" s="143"/>
      <c r="Q19" s="47"/>
      <c r="R19" s="46"/>
    </row>
    <row r="20" spans="1:18" s="145" customFormat="1" ht="16.5" customHeight="1">
      <c r="A20" s="141"/>
      <c r="B20" s="146"/>
      <c r="C20" s="146"/>
      <c r="D20" s="146"/>
      <c r="E20" s="42" t="str">
        <f>UPPER(IF($D19="","",VLOOKUP($D19,'[1]男雙35歲名單'!$A$7:$V$23,7)))</f>
        <v>李坤宗</v>
      </c>
      <c r="F20" s="40"/>
      <c r="G20" s="43"/>
      <c r="H20" s="43" t="str">
        <f>IF($D19="","",VLOOKUP($D19,'[1]男雙35歲名單'!$A$7:$V$23,9))</f>
        <v>台中市</v>
      </c>
      <c r="I20" s="147"/>
      <c r="J20" s="148"/>
      <c r="K20" s="149"/>
      <c r="L20" s="162"/>
      <c r="M20" s="170"/>
      <c r="N20" s="260" t="s">
        <v>381</v>
      </c>
      <c r="O20" s="262"/>
      <c r="P20" s="143"/>
      <c r="Q20" s="47"/>
      <c r="R20" s="46"/>
    </row>
    <row r="21" spans="1:18" s="145" customFormat="1" ht="1.5" customHeight="1" hidden="1">
      <c r="A21" s="141"/>
      <c r="B21" s="146"/>
      <c r="C21" s="146"/>
      <c r="D21" s="146"/>
      <c r="E21" s="150"/>
      <c r="F21" s="148"/>
      <c r="G21" s="151"/>
      <c r="H21" s="151"/>
      <c r="I21" s="165"/>
      <c r="J21" s="143"/>
      <c r="K21" s="144"/>
      <c r="L21" s="148"/>
      <c r="M21" s="166"/>
      <c r="N21" s="153">
        <f>UPPER(IF(OR(M22="a",M22="as"),L13,IF(OR(M22="b",M22="bs"),L29,)))</f>
      </c>
      <c r="O21" s="149"/>
      <c r="P21" s="143"/>
      <c r="Q21" s="47"/>
      <c r="R21" s="46"/>
    </row>
    <row r="22" spans="1:18" s="145" customFormat="1" ht="2.25" customHeight="1">
      <c r="A22" s="141"/>
      <c r="B22" s="53"/>
      <c r="C22" s="53"/>
      <c r="D22" s="53"/>
      <c r="E22" s="155"/>
      <c r="F22" s="143"/>
      <c r="G22" s="156"/>
      <c r="H22" s="156"/>
      <c r="I22" s="167"/>
      <c r="J22" s="143"/>
      <c r="K22" s="144"/>
      <c r="L22" s="266"/>
      <c r="M22" s="255"/>
      <c r="N22" s="157">
        <f>UPPER(IF(OR(M22="a",M22="as"),L14,IF(OR(M22="b",M22="bs"),L30,)))</f>
      </c>
      <c r="O22" s="158"/>
      <c r="P22" s="148"/>
      <c r="Q22" s="80"/>
      <c r="R22" s="46"/>
    </row>
    <row r="23" spans="1:18" s="145" customFormat="1" ht="16.5" customHeight="1">
      <c r="A23" s="141">
        <v>5</v>
      </c>
      <c r="B23" s="40"/>
      <c r="C23" s="40">
        <f>IF($D23="","",VLOOKUP($D23,'[1]男雙35歲名單'!$A$7:$V$23,21))</f>
        <v>22</v>
      </c>
      <c r="D23" s="41">
        <v>3</v>
      </c>
      <c r="E23" s="42" t="str">
        <f>UPPER(IF($D23="","",VLOOKUP($D23,'[1]男雙35歲名單'!$A$7:$V$23,2)))</f>
        <v>張益鈞</v>
      </c>
      <c r="F23" s="40"/>
      <c r="G23" s="43"/>
      <c r="H23" s="43" t="str">
        <f>IF($D23="","",VLOOKUP($D23,'[1]男雙35歲名單'!$A$7:$V$23,4))</f>
        <v>台中市</v>
      </c>
      <c r="I23" s="142"/>
      <c r="J23" s="143"/>
      <c r="K23" s="144"/>
      <c r="L23" s="266"/>
      <c r="M23" s="255"/>
      <c r="N23" s="143">
        <v>85</v>
      </c>
      <c r="O23" s="160"/>
      <c r="P23" s="143"/>
      <c r="Q23" s="80"/>
      <c r="R23" s="46"/>
    </row>
    <row r="24" spans="1:18" s="145" customFormat="1" ht="16.5" customHeight="1">
      <c r="A24" s="141"/>
      <c r="B24" s="146"/>
      <c r="C24" s="146"/>
      <c r="D24" s="146"/>
      <c r="E24" s="42" t="str">
        <f>UPPER(IF($D23="","",VLOOKUP($D23,'[1]男雙35歲名單'!$A$7:$V$23,7)))</f>
        <v>林達雄</v>
      </c>
      <c r="F24" s="40"/>
      <c r="G24" s="43"/>
      <c r="H24" s="43" t="str">
        <f>IF($D23="","",VLOOKUP($D23,'[1]男雙35歲名單'!$A$7:$V$23,9))</f>
        <v>台中市</v>
      </c>
      <c r="I24" s="147"/>
      <c r="J24" s="148">
        <f>IF(I24="a",E23,IF(I24="b",E25,""))</f>
      </c>
      <c r="K24" s="149"/>
      <c r="L24" s="143"/>
      <c r="M24" s="160"/>
      <c r="N24" s="143"/>
      <c r="O24" s="160"/>
      <c r="P24" s="143"/>
      <c r="Q24" s="80"/>
      <c r="R24" s="46"/>
    </row>
    <row r="25" spans="1:18" s="145" customFormat="1" ht="12" customHeight="1">
      <c r="A25" s="141"/>
      <c r="B25" s="146"/>
      <c r="C25" s="146"/>
      <c r="D25" s="146"/>
      <c r="E25" s="150"/>
      <c r="F25" s="256"/>
      <c r="G25" s="151"/>
      <c r="H25" s="151"/>
      <c r="I25" s="152"/>
      <c r="J25" s="260" t="s">
        <v>383</v>
      </c>
      <c r="K25" s="262"/>
      <c r="L25" s="143"/>
      <c r="M25" s="160"/>
      <c r="N25" s="143"/>
      <c r="O25" s="160"/>
      <c r="P25" s="143"/>
      <c r="Q25" s="80"/>
      <c r="R25" s="46"/>
    </row>
    <row r="26" spans="1:18" s="145" customFormat="1" ht="12" customHeight="1">
      <c r="A26" s="141"/>
      <c r="B26" s="53"/>
      <c r="C26" s="53"/>
      <c r="D26" s="53"/>
      <c r="E26" s="155"/>
      <c r="F26" s="266"/>
      <c r="G26" s="156"/>
      <c r="H26" s="56" t="s">
        <v>11</v>
      </c>
      <c r="I26" s="86"/>
      <c r="J26" s="263"/>
      <c r="K26" s="265"/>
      <c r="L26" s="148"/>
      <c r="M26" s="160"/>
      <c r="N26" s="143"/>
      <c r="O26" s="160"/>
      <c r="P26" s="143"/>
      <c r="Q26" s="80"/>
      <c r="R26" s="46"/>
    </row>
    <row r="27" spans="1:18" s="145" customFormat="1" ht="16.5" customHeight="1">
      <c r="A27" s="141">
        <v>6</v>
      </c>
      <c r="B27" s="40"/>
      <c r="C27" s="40"/>
      <c r="D27" s="41">
        <v>15</v>
      </c>
      <c r="E27" s="42" t="str">
        <f>UPPER(IF($D27="","",VLOOKUP($D27,'[1]男雙35歲名單'!$A$7:$V$23,2)))</f>
        <v>張勝傑</v>
      </c>
      <c r="F27" s="267"/>
      <c r="G27" s="43"/>
      <c r="H27" s="43" t="str">
        <f>IF($D27="","",VLOOKUP($D27,'[1]男雙35歲名單'!$A$7:$V$23,4))</f>
        <v>台東市</v>
      </c>
      <c r="I27" s="159"/>
      <c r="J27" s="148">
        <v>60</v>
      </c>
      <c r="K27" s="160"/>
      <c r="L27" s="161"/>
      <c r="M27" s="168"/>
      <c r="N27" s="143"/>
      <c r="O27" s="160"/>
      <c r="P27" s="143"/>
      <c r="Q27" s="80"/>
      <c r="R27" s="46"/>
    </row>
    <row r="28" spans="1:18" s="145" customFormat="1" ht="16.5" customHeight="1">
      <c r="A28" s="141"/>
      <c r="B28" s="146"/>
      <c r="C28" s="146"/>
      <c r="D28" s="146"/>
      <c r="E28" s="42" t="str">
        <f>UPPER(IF($D27="","",VLOOKUP($D27,'[1]男雙35歲名單'!$A$7:$V$23,7)))</f>
        <v>張正興</v>
      </c>
      <c r="F28" s="40"/>
      <c r="G28" s="43"/>
      <c r="H28" s="43" t="str">
        <f>IF($D27="","",VLOOKUP($D27,'[1]男雙35歲名單'!$A$7:$V$23,9))</f>
        <v>台東市</v>
      </c>
      <c r="I28" s="147"/>
      <c r="J28" s="148"/>
      <c r="K28" s="160"/>
      <c r="L28" s="260" t="s">
        <v>381</v>
      </c>
      <c r="M28" s="261"/>
      <c r="N28" s="143"/>
      <c r="O28" s="160"/>
      <c r="P28" s="143"/>
      <c r="Q28" s="80"/>
      <c r="R28" s="46"/>
    </row>
    <row r="29" spans="1:18" s="145" customFormat="1" ht="1.5" customHeight="1" hidden="1">
      <c r="A29" s="141"/>
      <c r="B29" s="146"/>
      <c r="C29" s="146"/>
      <c r="D29" s="164"/>
      <c r="E29" s="150"/>
      <c r="F29" s="148"/>
      <c r="G29" s="151"/>
      <c r="H29" s="151"/>
      <c r="I29" s="165"/>
      <c r="J29" s="143"/>
      <c r="K29" s="166"/>
      <c r="L29" s="153">
        <f>UPPER(IF(OR(K30="a",K30="as"),J25,IF(OR(K30="b",K30="bs"),J33,)))</f>
      </c>
      <c r="M29" s="160"/>
      <c r="N29" s="143"/>
      <c r="O29" s="160"/>
      <c r="P29" s="143"/>
      <c r="Q29" s="80"/>
      <c r="R29" s="46"/>
    </row>
    <row r="30" spans="1:18" s="145" customFormat="1" ht="2.25" customHeight="1">
      <c r="A30" s="141"/>
      <c r="B30" s="53"/>
      <c r="C30" s="53"/>
      <c r="D30" s="65"/>
      <c r="E30" s="155"/>
      <c r="F30" s="143"/>
      <c r="G30" s="156"/>
      <c r="H30" s="156"/>
      <c r="I30" s="167"/>
      <c r="J30" s="266"/>
      <c r="K30" s="255"/>
      <c r="L30" s="157">
        <f>UPPER(IF(OR(K30="a",K30="as"),J26,IF(OR(K30="b",K30="bs"),J34,)))</f>
      </c>
      <c r="M30" s="169"/>
      <c r="N30" s="148"/>
      <c r="O30" s="160"/>
      <c r="P30" s="143"/>
      <c r="Q30" s="80"/>
      <c r="R30" s="46"/>
    </row>
    <row r="31" spans="1:18" s="145" customFormat="1" ht="16.5" customHeight="1">
      <c r="A31" s="141">
        <v>7</v>
      </c>
      <c r="B31" s="40"/>
      <c r="C31" s="40"/>
      <c r="D31" s="41">
        <v>7</v>
      </c>
      <c r="E31" s="42" t="str">
        <f>UPPER(IF($D31="","",VLOOKUP($D31,'[1]男雙35歲名單'!$A$7:$V$23,2)))</f>
        <v>王隆福</v>
      </c>
      <c r="F31" s="40"/>
      <c r="G31" s="43"/>
      <c r="H31" s="43" t="str">
        <f>IF($D31="","",VLOOKUP($D31,'[1]男雙35歲名單'!$A$7:$V$23,4))</f>
        <v>台中市</v>
      </c>
      <c r="I31" s="142"/>
      <c r="J31" s="266"/>
      <c r="K31" s="255"/>
      <c r="L31" s="143">
        <v>64</v>
      </c>
      <c r="M31" s="171"/>
      <c r="N31" s="161"/>
      <c r="O31" s="160"/>
      <c r="P31" s="143"/>
      <c r="Q31" s="80"/>
      <c r="R31" s="46"/>
    </row>
    <row r="32" spans="1:18" s="145" customFormat="1" ht="16.5" customHeight="1">
      <c r="A32" s="141"/>
      <c r="B32" s="146"/>
      <c r="C32" s="146"/>
      <c r="D32" s="146"/>
      <c r="E32" s="42" t="str">
        <f>UPPER(IF($D31="","",VLOOKUP($D31,'[1]男雙35歲名單'!$A$7:$V$23,7)))</f>
        <v>鍾明原</v>
      </c>
      <c r="F32" s="40"/>
      <c r="G32" s="43"/>
      <c r="H32" s="43" t="str">
        <f>IF($D31="","",VLOOKUP($D31,'[1]男雙35歲名單'!$A$7:$V$23,9))</f>
        <v>台中市</v>
      </c>
      <c r="I32" s="147"/>
      <c r="J32" s="148">
        <f>IF(I32="a",E31,IF(I32="b",E33,""))</f>
      </c>
      <c r="K32" s="160"/>
      <c r="L32" s="143"/>
      <c r="M32" s="149"/>
      <c r="N32" s="148"/>
      <c r="O32" s="160"/>
      <c r="P32" s="143"/>
      <c r="Q32" s="80"/>
      <c r="R32" s="46"/>
    </row>
    <row r="33" spans="1:18" s="145" customFormat="1" ht="12" customHeight="1">
      <c r="A33" s="141"/>
      <c r="B33" s="146"/>
      <c r="C33" s="146"/>
      <c r="D33" s="164"/>
      <c r="E33" s="150"/>
      <c r="F33" s="256"/>
      <c r="G33" s="151"/>
      <c r="H33" s="151"/>
      <c r="I33" s="152"/>
      <c r="J33" s="260" t="s">
        <v>381</v>
      </c>
      <c r="K33" s="261"/>
      <c r="L33" s="143"/>
      <c r="M33" s="149"/>
      <c r="N33" s="148"/>
      <c r="O33" s="160"/>
      <c r="P33" s="143"/>
      <c r="Q33" s="80"/>
      <c r="R33" s="46"/>
    </row>
    <row r="34" spans="1:18" s="145" customFormat="1" ht="12" customHeight="1">
      <c r="A34" s="141"/>
      <c r="B34" s="53"/>
      <c r="C34" s="53"/>
      <c r="D34" s="65"/>
      <c r="E34" s="155"/>
      <c r="F34" s="266"/>
      <c r="G34" s="156"/>
      <c r="H34" s="56" t="s">
        <v>11</v>
      </c>
      <c r="I34" s="86"/>
      <c r="J34" s="263"/>
      <c r="K34" s="264"/>
      <c r="L34" s="148"/>
      <c r="M34" s="149"/>
      <c r="N34" s="148"/>
      <c r="O34" s="160"/>
      <c r="P34" s="143"/>
      <c r="Q34" s="80"/>
      <c r="R34" s="46"/>
    </row>
    <row r="35" spans="1:18" s="145" customFormat="1" ht="16.5" customHeight="1">
      <c r="A35" s="141">
        <v>8</v>
      </c>
      <c r="B35" s="40"/>
      <c r="C35" s="40"/>
      <c r="D35" s="41">
        <v>14</v>
      </c>
      <c r="E35" s="42" t="str">
        <f>UPPER(IF($D35="","",VLOOKUP($D35,'[1]男雙35歲名單'!$A$7:$V$23,2)))</f>
        <v>陳銘曲</v>
      </c>
      <c r="F35" s="267"/>
      <c r="G35" s="43"/>
      <c r="H35" s="43" t="str">
        <f>IF($D35="","",VLOOKUP($D35,'[1]男雙35歲名單'!$A$7:$V$23,4))</f>
        <v>雲林縣</v>
      </c>
      <c r="I35" s="159"/>
      <c r="J35" s="148">
        <v>62</v>
      </c>
      <c r="K35" s="149"/>
      <c r="L35" s="161"/>
      <c r="M35" s="154"/>
      <c r="N35" s="148"/>
      <c r="O35" s="160"/>
      <c r="P35" s="143"/>
      <c r="Q35" s="80"/>
      <c r="R35" s="46"/>
    </row>
    <row r="36" spans="1:18" s="145" customFormat="1" ht="16.5" customHeight="1">
      <c r="A36" s="141"/>
      <c r="B36" s="146"/>
      <c r="C36" s="146"/>
      <c r="D36" s="146"/>
      <c r="E36" s="42" t="str">
        <f>UPPER(IF($D35="","",VLOOKUP($D35,'[1]男雙35歲名單'!$A$7:$V$23,7)))</f>
        <v>劉坤地</v>
      </c>
      <c r="F36" s="40"/>
      <c r="G36" s="43"/>
      <c r="H36" s="43" t="str">
        <f>IF($D35="","",VLOOKUP($D35,'[1]男雙35歲名單'!$A$7:$V$23,9))</f>
        <v>雲林縣</v>
      </c>
      <c r="I36" s="147"/>
      <c r="J36" s="148"/>
      <c r="K36" s="149"/>
      <c r="L36" s="162"/>
      <c r="M36" s="163"/>
      <c r="N36" s="148"/>
      <c r="O36" s="160"/>
      <c r="P36" s="260" t="s">
        <v>381</v>
      </c>
      <c r="Q36" s="262"/>
      <c r="R36" s="46"/>
    </row>
    <row r="37" spans="1:18" s="145" customFormat="1" ht="1.5" customHeight="1" hidden="1">
      <c r="A37" s="141"/>
      <c r="B37" s="146"/>
      <c r="C37" s="146"/>
      <c r="D37" s="164"/>
      <c r="E37" s="150"/>
      <c r="F37" s="148"/>
      <c r="G37" s="151"/>
      <c r="H37" s="151"/>
      <c r="I37" s="165"/>
      <c r="J37" s="143"/>
      <c r="K37" s="144"/>
      <c r="L37" s="148"/>
      <c r="M37" s="149"/>
      <c r="N37" s="149"/>
      <c r="O37" s="166"/>
      <c r="P37" s="153">
        <f>UPPER(IF(OR(O38="a",O38="as"),N21,IF(OR(O38="b",O38="bs"),N53,)))</f>
      </c>
      <c r="Q37" s="172"/>
      <c r="R37" s="46"/>
    </row>
    <row r="38" spans="1:18" s="145" customFormat="1" ht="2.25" customHeight="1">
      <c r="A38" s="141"/>
      <c r="B38" s="53"/>
      <c r="C38" s="53"/>
      <c r="D38" s="65"/>
      <c r="E38" s="155"/>
      <c r="F38" s="143"/>
      <c r="G38" s="156"/>
      <c r="H38" s="156"/>
      <c r="I38" s="167"/>
      <c r="J38" s="143"/>
      <c r="K38" s="144"/>
      <c r="L38" s="148"/>
      <c r="M38" s="149"/>
      <c r="N38" s="266"/>
      <c r="O38" s="255"/>
      <c r="P38" s="157">
        <f>UPPER(IF(OR(O38="a",O38="as"),N22,IF(OR(O38="b",O38="bs"),N54,)))</f>
      </c>
      <c r="Q38" s="173"/>
      <c r="R38" s="46"/>
    </row>
    <row r="39" spans="1:18" s="145" customFormat="1" ht="16.5" customHeight="1">
      <c r="A39" s="141">
        <v>9</v>
      </c>
      <c r="B39" s="40"/>
      <c r="C39" s="40"/>
      <c r="D39" s="41">
        <v>13</v>
      </c>
      <c r="E39" s="42" t="str">
        <f>UPPER(IF($D39="","",VLOOKUP($D39,'[1]男雙35歲名單'!$A$7:$V$23,2)))</f>
        <v>張哲千</v>
      </c>
      <c r="F39" s="40"/>
      <c r="G39" s="43"/>
      <c r="H39" s="43" t="str">
        <f>IF($D39="","",VLOOKUP($D39,'[1]男雙35歲名單'!$A$7:$V$23,4))</f>
        <v>桃園縣</v>
      </c>
      <c r="I39" s="142"/>
      <c r="J39" s="143"/>
      <c r="K39" s="144"/>
      <c r="L39" s="143"/>
      <c r="M39" s="144"/>
      <c r="N39" s="266"/>
      <c r="O39" s="255"/>
      <c r="P39" s="298">
        <v>86</v>
      </c>
      <c r="Q39" s="299"/>
      <c r="R39" s="46"/>
    </row>
    <row r="40" spans="1:18" s="145" customFormat="1" ht="16.5" customHeight="1">
      <c r="A40" s="141"/>
      <c r="B40" s="146"/>
      <c r="C40" s="146"/>
      <c r="D40" s="146"/>
      <c r="E40" s="42" t="str">
        <f>UPPER(IF($D39="","",VLOOKUP($D39,'[1]男雙35歲名單'!$A$7:$V$23,7)))</f>
        <v>陳政達</v>
      </c>
      <c r="F40" s="40"/>
      <c r="G40" s="43"/>
      <c r="H40" s="43" t="str">
        <f>IF($D39="","",VLOOKUP($D39,'[1]男雙35歲名單'!$A$7:$V$23,9))</f>
        <v>桃園縣</v>
      </c>
      <c r="I40" s="147"/>
      <c r="J40" s="148">
        <f>IF(I40="a",E39,IF(I40="b",E41,""))</f>
      </c>
      <c r="K40" s="149"/>
      <c r="L40" s="143"/>
      <c r="M40" s="144"/>
      <c r="N40" s="143"/>
      <c r="O40" s="160"/>
      <c r="P40" s="162"/>
      <c r="Q40" s="174"/>
      <c r="R40" s="46"/>
    </row>
    <row r="41" spans="1:18" s="145" customFormat="1" ht="12" customHeight="1">
      <c r="A41" s="141"/>
      <c r="B41" s="146"/>
      <c r="C41" s="146"/>
      <c r="D41" s="164"/>
      <c r="E41" s="150"/>
      <c r="F41" s="256"/>
      <c r="G41" s="151"/>
      <c r="H41" s="151"/>
      <c r="I41" s="152"/>
      <c r="J41" s="260" t="s">
        <v>384</v>
      </c>
      <c r="K41" s="262"/>
      <c r="L41" s="143"/>
      <c r="M41" s="144"/>
      <c r="N41" s="143"/>
      <c r="O41" s="160"/>
      <c r="P41" s="143"/>
      <c r="Q41" s="80"/>
      <c r="R41" s="46"/>
    </row>
    <row r="42" spans="1:18" s="145" customFormat="1" ht="12" customHeight="1">
      <c r="A42" s="141"/>
      <c r="B42" s="53"/>
      <c r="C42" s="53"/>
      <c r="D42" s="65"/>
      <c r="E42" s="155"/>
      <c r="F42" s="266"/>
      <c r="G42" s="156"/>
      <c r="H42" s="56" t="s">
        <v>11</v>
      </c>
      <c r="I42" s="86"/>
      <c r="J42" s="263"/>
      <c r="K42" s="265"/>
      <c r="L42" s="148"/>
      <c r="M42" s="149"/>
      <c r="N42" s="143"/>
      <c r="O42" s="160"/>
      <c r="P42" s="143"/>
      <c r="Q42" s="80"/>
      <c r="R42" s="46"/>
    </row>
    <row r="43" spans="1:18" s="145" customFormat="1" ht="16.5" customHeight="1">
      <c r="A43" s="141">
        <v>10</v>
      </c>
      <c r="B43" s="40"/>
      <c r="C43" s="40"/>
      <c r="D43" s="41">
        <v>5</v>
      </c>
      <c r="E43" s="42" t="str">
        <f>UPPER(IF($D43="","",VLOOKUP($D43,'[1]男雙35歲名單'!$A$7:$V$23,2)))</f>
        <v>林尚賢</v>
      </c>
      <c r="F43" s="267"/>
      <c r="G43" s="43"/>
      <c r="H43" s="43" t="str">
        <f>IF($D43="","",VLOOKUP($D43,'[1]男雙35歲名單'!$A$7:$V$23,4))</f>
        <v>台中市</v>
      </c>
      <c r="I43" s="159"/>
      <c r="J43" s="148">
        <v>62</v>
      </c>
      <c r="K43" s="160"/>
      <c r="L43" s="161"/>
      <c r="M43" s="154"/>
      <c r="N43" s="143"/>
      <c r="O43" s="160"/>
      <c r="P43" s="143"/>
      <c r="Q43" s="80"/>
      <c r="R43" s="46"/>
    </row>
    <row r="44" spans="1:18" s="145" customFormat="1" ht="16.5" customHeight="1">
      <c r="A44" s="141"/>
      <c r="B44" s="146"/>
      <c r="C44" s="146"/>
      <c r="D44" s="146"/>
      <c r="E44" s="42" t="str">
        <f>UPPER(IF($D43="","",VLOOKUP($D43,'[1]男雙35歲名單'!$A$7:$V$23,7)))</f>
        <v>長與昭憲</v>
      </c>
      <c r="F44" s="40"/>
      <c r="G44" s="43"/>
      <c r="H44" s="43" t="str">
        <f>IF($D43="","",VLOOKUP($D43,'[1]男雙35歲名單'!$A$7:$V$23,9))</f>
        <v>日本</v>
      </c>
      <c r="I44" s="147"/>
      <c r="J44" s="148"/>
      <c r="K44" s="160"/>
      <c r="L44" s="301" t="s">
        <v>385</v>
      </c>
      <c r="M44" s="302"/>
      <c r="N44" s="143"/>
      <c r="O44" s="160"/>
      <c r="P44" s="143"/>
      <c r="Q44" s="80"/>
      <c r="R44" s="46"/>
    </row>
    <row r="45" spans="1:18" s="145" customFormat="1" ht="1.5" customHeight="1" hidden="1">
      <c r="A45" s="141"/>
      <c r="B45" s="146"/>
      <c r="C45" s="146"/>
      <c r="D45" s="164"/>
      <c r="E45" s="150"/>
      <c r="F45" s="148"/>
      <c r="G45" s="151"/>
      <c r="H45" s="151"/>
      <c r="I45" s="165"/>
      <c r="J45" s="143"/>
      <c r="K45" s="166"/>
      <c r="L45" s="153">
        <f>UPPER(IF(OR(K46="a",K46="as"),J41,IF(OR(K46="b",K46="bs"),J49,)))</f>
      </c>
      <c r="M45" s="149"/>
      <c r="N45" s="143"/>
      <c r="O45" s="160"/>
      <c r="P45" s="143"/>
      <c r="Q45" s="80"/>
      <c r="R45" s="46"/>
    </row>
    <row r="46" spans="1:18" s="145" customFormat="1" ht="2.25" customHeight="1">
      <c r="A46" s="141"/>
      <c r="B46" s="53"/>
      <c r="C46" s="53"/>
      <c r="D46" s="65"/>
      <c r="E46" s="155"/>
      <c r="F46" s="143"/>
      <c r="G46" s="156"/>
      <c r="H46" s="156"/>
      <c r="I46" s="167"/>
      <c r="J46" s="266"/>
      <c r="K46" s="255"/>
      <c r="L46" s="157">
        <f>UPPER(IF(OR(K46="a",K46="as"),J42,IF(OR(K46="b",K46="bs"),J50,)))</f>
      </c>
      <c r="M46" s="158"/>
      <c r="N46" s="148"/>
      <c r="O46" s="160"/>
      <c r="P46" s="143"/>
      <c r="Q46" s="80"/>
      <c r="R46" s="46"/>
    </row>
    <row r="47" spans="1:18" s="145" customFormat="1" ht="16.5" customHeight="1">
      <c r="A47" s="141">
        <v>11</v>
      </c>
      <c r="B47" s="40"/>
      <c r="C47" s="40"/>
      <c r="D47" s="41">
        <v>10</v>
      </c>
      <c r="E47" s="42" t="str">
        <f>UPPER(IF($D47="","",VLOOKUP($D47,'[1]男雙35歲名單'!$A$7:$V$23,2)))</f>
        <v>廖遠志</v>
      </c>
      <c r="F47" s="40"/>
      <c r="G47" s="43"/>
      <c r="H47" s="43" t="str">
        <f>IF($D47="","",VLOOKUP($D47,'[1]男雙35歲名單'!$A$7:$V$23,4))</f>
        <v>台中市</v>
      </c>
      <c r="I47" s="142"/>
      <c r="J47" s="266"/>
      <c r="K47" s="255"/>
      <c r="L47" s="298" t="s">
        <v>390</v>
      </c>
      <c r="M47" s="300"/>
      <c r="N47" s="161"/>
      <c r="O47" s="160"/>
      <c r="P47" s="143"/>
      <c r="Q47" s="80"/>
      <c r="R47" s="46"/>
    </row>
    <row r="48" spans="1:18" s="145" customFormat="1" ht="16.5" customHeight="1">
      <c r="A48" s="141"/>
      <c r="B48" s="146"/>
      <c r="C48" s="146"/>
      <c r="D48" s="146"/>
      <c r="E48" s="42" t="str">
        <f>UPPER(IF($D47="","",VLOOKUP($D47,'[1]男雙35歲名單'!$A$7:$V$23,7)))</f>
        <v>葉家宏</v>
      </c>
      <c r="F48" s="40"/>
      <c r="G48" s="43"/>
      <c r="H48" s="43" t="str">
        <f>IF($D47="","",VLOOKUP($D47,'[1]男雙35歲名單'!$A$7:$V$23,9))</f>
        <v>台中市</v>
      </c>
      <c r="I48" s="147"/>
      <c r="J48" s="148">
        <f>IF(I48="a",E47,IF(I48="b",E49,""))</f>
      </c>
      <c r="K48" s="160"/>
      <c r="L48" s="143"/>
      <c r="M48" s="160"/>
      <c r="N48" s="148"/>
      <c r="O48" s="160"/>
      <c r="P48" s="143"/>
      <c r="Q48" s="80"/>
      <c r="R48" s="46"/>
    </row>
    <row r="49" spans="1:18" s="145" customFormat="1" ht="12" customHeight="1">
      <c r="A49" s="141"/>
      <c r="B49" s="146"/>
      <c r="C49" s="146"/>
      <c r="D49" s="146"/>
      <c r="E49" s="150"/>
      <c r="F49" s="256"/>
      <c r="G49" s="151"/>
      <c r="H49" s="151"/>
      <c r="I49" s="152"/>
      <c r="J49" s="294" t="s">
        <v>386</v>
      </c>
      <c r="K49" s="295"/>
      <c r="L49" s="143"/>
      <c r="M49" s="160"/>
      <c r="N49" s="148"/>
      <c r="O49" s="160"/>
      <c r="P49" s="143"/>
      <c r="Q49" s="80"/>
      <c r="R49" s="46"/>
    </row>
    <row r="50" spans="1:18" s="145" customFormat="1" ht="12" customHeight="1">
      <c r="A50" s="141"/>
      <c r="B50" s="53"/>
      <c r="C50" s="53"/>
      <c r="D50" s="53"/>
      <c r="E50" s="155"/>
      <c r="F50" s="266"/>
      <c r="G50" s="156"/>
      <c r="H50" s="56" t="s">
        <v>11</v>
      </c>
      <c r="I50" s="86"/>
      <c r="J50" s="296"/>
      <c r="K50" s="297"/>
      <c r="L50" s="148"/>
      <c r="M50" s="160"/>
      <c r="N50" s="148"/>
      <c r="O50" s="160"/>
      <c r="P50" s="143"/>
      <c r="Q50" s="80"/>
      <c r="R50" s="46"/>
    </row>
    <row r="51" spans="1:18" s="145" customFormat="1" ht="16.5" customHeight="1">
      <c r="A51" s="141">
        <v>12</v>
      </c>
      <c r="B51" s="40"/>
      <c r="C51" s="40"/>
      <c r="D51" s="41">
        <v>4</v>
      </c>
      <c r="E51" s="42" t="str">
        <f>UPPER(IF($D51="","",VLOOKUP($D51,'[1]男雙35歲名單'!$A$7:$V$23,2)))</f>
        <v>徐德富</v>
      </c>
      <c r="F51" s="267"/>
      <c r="G51" s="43"/>
      <c r="H51" s="43" t="str">
        <f>IF($D51="","",VLOOKUP($D51,'[1]男雙35歲名單'!$A$7:$V$23,4))</f>
        <v>新竹縣</v>
      </c>
      <c r="I51" s="159"/>
      <c r="J51" s="148">
        <v>75</v>
      </c>
      <c r="K51" s="149"/>
      <c r="L51" s="161"/>
      <c r="M51" s="168"/>
      <c r="N51" s="148"/>
      <c r="O51" s="160"/>
      <c r="P51" s="143"/>
      <c r="Q51" s="80"/>
      <c r="R51" s="46"/>
    </row>
    <row r="52" spans="1:18" s="145" customFormat="1" ht="16.5" customHeight="1">
      <c r="A52" s="141"/>
      <c r="B52" s="146"/>
      <c r="C52" s="146"/>
      <c r="D52" s="146"/>
      <c r="E52" s="42" t="str">
        <f>UPPER(IF($D51="","",VLOOKUP($D51,'[1]男雙35歲名單'!$A$7:$V$23,7)))</f>
        <v>劉益源</v>
      </c>
      <c r="F52" s="40"/>
      <c r="G52" s="43"/>
      <c r="H52" s="43" t="str">
        <f>IF($D51="","",VLOOKUP($D51,'[1]男雙35歲名單'!$A$7:$V$23,9))</f>
        <v>新北市</v>
      </c>
      <c r="I52" s="147"/>
      <c r="J52" s="148"/>
      <c r="K52" s="149"/>
      <c r="L52" s="162"/>
      <c r="M52" s="170"/>
      <c r="N52" s="260" t="s">
        <v>385</v>
      </c>
      <c r="O52" s="261"/>
      <c r="P52" s="143"/>
      <c r="Q52" s="80"/>
      <c r="R52" s="46"/>
    </row>
    <row r="53" spans="1:18" s="145" customFormat="1" ht="1.5" customHeight="1" hidden="1">
      <c r="A53" s="141"/>
      <c r="B53" s="146"/>
      <c r="C53" s="146"/>
      <c r="D53" s="146"/>
      <c r="E53" s="150"/>
      <c r="F53" s="148"/>
      <c r="G53" s="151"/>
      <c r="H53" s="151"/>
      <c r="I53" s="165"/>
      <c r="J53" s="143"/>
      <c r="K53" s="144"/>
      <c r="L53" s="148"/>
      <c r="M53" s="166"/>
      <c r="N53" s="153">
        <f>UPPER(IF(OR(M54="a",M54="as"),L45,IF(OR(M54="b",M54="bs"),L61,)))</f>
      </c>
      <c r="O53" s="160"/>
      <c r="P53" s="143"/>
      <c r="Q53" s="80"/>
      <c r="R53" s="46"/>
    </row>
    <row r="54" spans="1:18" s="145" customFormat="1" ht="2.25" customHeight="1">
      <c r="A54" s="141"/>
      <c r="B54" s="53"/>
      <c r="C54" s="53"/>
      <c r="D54" s="53"/>
      <c r="E54" s="155"/>
      <c r="F54" s="143"/>
      <c r="G54" s="156"/>
      <c r="H54" s="156"/>
      <c r="I54" s="167"/>
      <c r="J54" s="143"/>
      <c r="K54" s="144"/>
      <c r="L54" s="266"/>
      <c r="M54" s="255"/>
      <c r="N54" s="157">
        <f>UPPER(IF(OR(M54="a",M54="as"),L46,IF(OR(M54="b",M54="bs"),L62,)))</f>
      </c>
      <c r="O54" s="169"/>
      <c r="P54" s="148"/>
      <c r="Q54" s="80"/>
      <c r="R54" s="46"/>
    </row>
    <row r="55" spans="1:18" s="145" customFormat="1" ht="16.5" customHeight="1">
      <c r="A55" s="141">
        <v>13</v>
      </c>
      <c r="B55" s="40"/>
      <c r="C55" s="40"/>
      <c r="D55" s="41">
        <v>8</v>
      </c>
      <c r="E55" s="42" t="str">
        <f>UPPER(IF($D55="","",VLOOKUP($D55,'[1]男雙35歲名單'!$A$7:$V$23,2)))</f>
        <v>林威仰</v>
      </c>
      <c r="F55" s="40"/>
      <c r="G55" s="43"/>
      <c r="H55" s="43" t="str">
        <f>IF($D55="","",VLOOKUP($D55,'[1]男雙35歲名單'!$A$7:$V$23,4))</f>
        <v>台中市</v>
      </c>
      <c r="I55" s="142"/>
      <c r="J55" s="143"/>
      <c r="K55" s="144"/>
      <c r="L55" s="266"/>
      <c r="M55" s="255"/>
      <c r="N55" s="143">
        <v>84</v>
      </c>
      <c r="O55" s="171"/>
      <c r="P55" s="143"/>
      <c r="Q55" s="47"/>
      <c r="R55" s="46"/>
    </row>
    <row r="56" spans="1:18" s="145" customFormat="1" ht="16.5" customHeight="1">
      <c r="A56" s="141"/>
      <c r="B56" s="146"/>
      <c r="C56" s="146"/>
      <c r="D56" s="146"/>
      <c r="E56" s="42" t="str">
        <f>UPPER(IF($D55="","",VLOOKUP($D55,'[1]男雙35歲名單'!$A$7:$V$23,7)))</f>
        <v>劉永慶</v>
      </c>
      <c r="F56" s="40"/>
      <c r="G56" s="43"/>
      <c r="H56" s="43" t="str">
        <f>IF($D55="","",VLOOKUP($D55,'[1]男雙35歲名單'!$A$7:$V$23,9))</f>
        <v>台中市</v>
      </c>
      <c r="I56" s="147"/>
      <c r="J56" s="148">
        <f>IF(I56="a",E55,IF(I56="b",E57,""))</f>
      </c>
      <c r="K56" s="149"/>
      <c r="L56" s="143"/>
      <c r="M56" s="160"/>
      <c r="N56" s="143"/>
      <c r="O56" s="149"/>
      <c r="P56" s="143"/>
      <c r="Q56" s="47"/>
      <c r="R56" s="46"/>
    </row>
    <row r="57" spans="1:18" s="145" customFormat="1" ht="12" customHeight="1">
      <c r="A57" s="141"/>
      <c r="B57" s="146"/>
      <c r="C57" s="146"/>
      <c r="D57" s="164"/>
      <c r="E57" s="150"/>
      <c r="F57" s="256"/>
      <c r="G57" s="151"/>
      <c r="H57" s="151"/>
      <c r="I57" s="152"/>
      <c r="J57" s="260" t="s">
        <v>387</v>
      </c>
      <c r="K57" s="262"/>
      <c r="L57" s="143"/>
      <c r="M57" s="160"/>
      <c r="N57" s="143"/>
      <c r="O57" s="149"/>
      <c r="P57" s="143"/>
      <c r="Q57" s="47"/>
      <c r="R57" s="46"/>
    </row>
    <row r="58" spans="1:18" s="145" customFormat="1" ht="12" customHeight="1">
      <c r="A58" s="141"/>
      <c r="B58" s="53"/>
      <c r="C58" s="53"/>
      <c r="D58" s="65"/>
      <c r="E58" s="155"/>
      <c r="F58" s="266"/>
      <c r="G58" s="156"/>
      <c r="H58" s="56" t="s">
        <v>11</v>
      </c>
      <c r="I58" s="86"/>
      <c r="J58" s="263"/>
      <c r="K58" s="265"/>
      <c r="L58" s="148"/>
      <c r="M58" s="160"/>
      <c r="N58" s="143"/>
      <c r="O58" s="149"/>
      <c r="P58" s="143"/>
      <c r="Q58" s="47"/>
      <c r="R58" s="46"/>
    </row>
    <row r="59" spans="1:18" s="145" customFormat="1" ht="16.5" customHeight="1">
      <c r="A59" s="141">
        <v>14</v>
      </c>
      <c r="B59" s="40"/>
      <c r="C59" s="40"/>
      <c r="D59" s="41">
        <v>11</v>
      </c>
      <c r="E59" s="42" t="str">
        <f>UPPER(IF($D59="","",VLOOKUP($D59,'[1]男雙35歲名單'!$A$7:$V$23,2)))</f>
        <v>簡宥豪</v>
      </c>
      <c r="F59" s="267"/>
      <c r="G59" s="43"/>
      <c r="H59" s="43" t="str">
        <f>IF($D59="","",VLOOKUP($D59,'[1]男雙35歲名單'!$A$7:$V$23,4))</f>
        <v>南投市</v>
      </c>
      <c r="I59" s="159"/>
      <c r="J59" s="148">
        <v>64</v>
      </c>
      <c r="K59" s="160"/>
      <c r="L59" s="161"/>
      <c r="M59" s="168"/>
      <c r="N59" s="143"/>
      <c r="O59" s="149"/>
      <c r="P59" s="143"/>
      <c r="Q59" s="47"/>
      <c r="R59" s="46"/>
    </row>
    <row r="60" spans="1:18" s="145" customFormat="1" ht="16.5" customHeight="1">
      <c r="A60" s="141"/>
      <c r="B60" s="146"/>
      <c r="C60" s="146"/>
      <c r="D60" s="146"/>
      <c r="E60" s="42" t="str">
        <f>UPPER(IF($D59="","",VLOOKUP($D59,'[1]男雙35歲名單'!$A$7:$V$23,7)))</f>
        <v>陳耿弦</v>
      </c>
      <c r="F60" s="40"/>
      <c r="G60" s="43"/>
      <c r="H60" s="43" t="str">
        <f>IF($D59="","",VLOOKUP($D59,'[1]男雙35歲名單'!$A$7:$V$23,9))</f>
        <v>南投市</v>
      </c>
      <c r="I60" s="147"/>
      <c r="J60" s="148"/>
      <c r="K60" s="160"/>
      <c r="L60" s="260" t="s">
        <v>388</v>
      </c>
      <c r="M60" s="261"/>
      <c r="N60" s="143"/>
      <c r="O60" s="149"/>
      <c r="P60" s="143"/>
      <c r="Q60" s="47"/>
      <c r="R60" s="46"/>
    </row>
    <row r="61" spans="1:18" s="145" customFormat="1" ht="1.5" customHeight="1" hidden="1">
      <c r="A61" s="141"/>
      <c r="B61" s="146"/>
      <c r="C61" s="146"/>
      <c r="D61" s="164"/>
      <c r="E61" s="150"/>
      <c r="F61" s="148"/>
      <c r="G61" s="151"/>
      <c r="H61" s="151"/>
      <c r="I61" s="165"/>
      <c r="J61" s="143"/>
      <c r="K61" s="166"/>
      <c r="L61" s="153">
        <f>UPPER(IF(OR(K62="a",K62="as"),J57,IF(OR(K62="b",K62="bs"),J65,)))</f>
      </c>
      <c r="M61" s="160"/>
      <c r="N61" s="143"/>
      <c r="O61" s="149"/>
      <c r="P61" s="143"/>
      <c r="Q61" s="47"/>
      <c r="R61" s="46"/>
    </row>
    <row r="62" spans="1:18" s="145" customFormat="1" ht="2.25" customHeight="1">
      <c r="A62" s="141"/>
      <c r="B62" s="53"/>
      <c r="C62" s="53"/>
      <c r="D62" s="65"/>
      <c r="E62" s="155"/>
      <c r="F62" s="143"/>
      <c r="G62" s="156"/>
      <c r="H62" s="156"/>
      <c r="I62" s="167"/>
      <c r="J62" s="266"/>
      <c r="K62" s="255"/>
      <c r="L62" s="157">
        <f>UPPER(IF(OR(K62="a",K62="as"),J58,IF(OR(K62="b",K62="bs"),J66,)))</f>
      </c>
      <c r="M62" s="169"/>
      <c r="N62" s="148"/>
      <c r="O62" s="149"/>
      <c r="P62" s="143"/>
      <c r="Q62" s="47"/>
      <c r="R62" s="46"/>
    </row>
    <row r="63" spans="1:18" s="145" customFormat="1" ht="16.5" customHeight="1">
      <c r="A63" s="141">
        <v>15</v>
      </c>
      <c r="B63" s="40"/>
      <c r="C63" s="40"/>
      <c r="D63" s="41">
        <v>12</v>
      </c>
      <c r="E63" s="42" t="str">
        <f>UPPER(IF($D63="","",VLOOKUP($D63,'[1]男雙35歲名單'!$A$7:$V$23,2)))</f>
        <v>余昭宏</v>
      </c>
      <c r="F63" s="40"/>
      <c r="G63" s="43"/>
      <c r="H63" s="43" t="str">
        <f>IF($D63="","",VLOOKUP($D63,'[1]男雙35歲名單'!$A$7:$V$23,4))</f>
        <v>台中市</v>
      </c>
      <c r="I63" s="142"/>
      <c r="J63" s="266"/>
      <c r="K63" s="255"/>
      <c r="L63" s="143">
        <v>61</v>
      </c>
      <c r="M63" s="171"/>
      <c r="N63" s="161"/>
      <c r="O63" s="149"/>
      <c r="P63" s="143"/>
      <c r="Q63" s="47"/>
      <c r="R63" s="46"/>
    </row>
    <row r="64" spans="1:18" s="145" customFormat="1" ht="16.5" customHeight="1">
      <c r="A64" s="141"/>
      <c r="B64" s="146"/>
      <c r="C64" s="146"/>
      <c r="D64" s="146"/>
      <c r="E64" s="42" t="str">
        <f>UPPER(IF($D63="","",VLOOKUP($D63,'[1]男雙35歲名單'!$A$7:$V$23,7)))</f>
        <v>鈴木敬太</v>
      </c>
      <c r="F64" s="40"/>
      <c r="G64" s="43"/>
      <c r="H64" s="43" t="str">
        <f>IF($D63="","",VLOOKUP($D63,'[1]男雙35歲名單'!$A$7:$V$23,9))</f>
        <v>台中市</v>
      </c>
      <c r="I64" s="147"/>
      <c r="J64" s="148">
        <f>IF(I64="a",E63,IF(I64="b",E65,""))</f>
      </c>
      <c r="K64" s="160"/>
      <c r="L64" s="143"/>
      <c r="M64" s="149"/>
      <c r="N64" s="148"/>
      <c r="O64" s="149"/>
      <c r="P64" s="143"/>
      <c r="Q64" s="47"/>
      <c r="R64" s="46"/>
    </row>
    <row r="65" spans="1:18" s="145" customFormat="1" ht="12" customHeight="1">
      <c r="A65" s="141"/>
      <c r="B65" s="146"/>
      <c r="C65" s="146"/>
      <c r="D65" s="146"/>
      <c r="E65" s="150"/>
      <c r="F65" s="256"/>
      <c r="G65" s="151"/>
      <c r="H65" s="151"/>
      <c r="I65" s="152"/>
      <c r="J65" s="260" t="s">
        <v>389</v>
      </c>
      <c r="K65" s="261"/>
      <c r="L65" s="143"/>
      <c r="M65" s="149"/>
      <c r="N65" s="148"/>
      <c r="O65" s="149"/>
      <c r="P65" s="143"/>
      <c r="Q65" s="47"/>
      <c r="R65" s="46"/>
    </row>
    <row r="66" spans="1:18" s="145" customFormat="1" ht="12" customHeight="1">
      <c r="A66" s="141"/>
      <c r="B66" s="53"/>
      <c r="C66" s="53"/>
      <c r="D66" s="53"/>
      <c r="E66" s="155"/>
      <c r="F66" s="266"/>
      <c r="G66" s="156"/>
      <c r="H66" s="56" t="s">
        <v>11</v>
      </c>
      <c r="I66" s="86"/>
      <c r="J66" s="263"/>
      <c r="K66" s="264"/>
      <c r="L66" s="148"/>
      <c r="M66" s="149"/>
      <c r="N66" s="148"/>
      <c r="O66" s="149"/>
      <c r="P66" s="143"/>
      <c r="Q66" s="47"/>
      <c r="R66" s="46"/>
    </row>
    <row r="67" spans="1:18" s="145" customFormat="1" ht="16.5" customHeight="1">
      <c r="A67" s="141">
        <v>16</v>
      </c>
      <c r="B67" s="40"/>
      <c r="C67" s="40">
        <f>IF($D67="","",VLOOKUP($D67,'[1]男雙35歲名單'!$A$7:$V$23,21))</f>
        <v>6</v>
      </c>
      <c r="D67" s="41">
        <v>2</v>
      </c>
      <c r="E67" s="42" t="str">
        <f>UPPER(IF($D67="","",VLOOKUP($D67,'[1]男雙35歲名單'!$A$7:$V$23,2)))</f>
        <v>林文政</v>
      </c>
      <c r="F67" s="267"/>
      <c r="G67" s="43"/>
      <c r="H67" s="43" t="str">
        <f>IF($D67="","",VLOOKUP($D67,'[1]男雙35歲名單'!$A$7:$V$23,4))</f>
        <v>台中市</v>
      </c>
      <c r="I67" s="159"/>
      <c r="J67" s="148">
        <v>60</v>
      </c>
      <c r="K67" s="149"/>
      <c r="L67" s="161"/>
      <c r="M67" s="154"/>
      <c r="N67" s="148"/>
      <c r="O67" s="149"/>
      <c r="P67" s="143"/>
      <c r="Q67" s="47"/>
      <c r="R67" s="46"/>
    </row>
    <row r="68" spans="1:18" s="145" customFormat="1" ht="16.5" customHeight="1">
      <c r="A68" s="141"/>
      <c r="B68" s="146"/>
      <c r="C68" s="146"/>
      <c r="D68" s="146"/>
      <c r="E68" s="42" t="str">
        <f>UPPER(IF($D67="","",VLOOKUP($D67,'[1]男雙35歲名單'!$A$7:$V$23,7)))</f>
        <v>邱永鎮</v>
      </c>
      <c r="F68" s="40"/>
      <c r="G68" s="43"/>
      <c r="H68" s="43" t="str">
        <f>IF($D67="","",VLOOKUP($D67,'[1]男雙35歲名單'!$A$7:$V$23,9))</f>
        <v>台中市</v>
      </c>
      <c r="I68" s="147"/>
      <c r="J68" s="148"/>
      <c r="K68" s="149"/>
      <c r="L68" s="162"/>
      <c r="M68" s="163"/>
      <c r="N68" s="148"/>
      <c r="O68" s="149"/>
      <c r="P68" s="143"/>
      <c r="Q68" s="47"/>
      <c r="R68" s="46"/>
    </row>
    <row r="69" ht="9" customHeight="1">
      <c r="E69" s="99"/>
    </row>
    <row r="70" ht="16.5">
      <c r="E70" s="99"/>
    </row>
    <row r="71" ht="16.5">
      <c r="E71" s="99"/>
    </row>
    <row r="72" ht="16.5">
      <c r="E72" s="99"/>
    </row>
    <row r="73" ht="16.5">
      <c r="E73" s="99"/>
    </row>
    <row r="74" ht="16.5">
      <c r="E74" s="99"/>
    </row>
    <row r="75" ht="16.5">
      <c r="E75" s="99"/>
    </row>
    <row r="76" ht="16.5">
      <c r="E76" s="99"/>
    </row>
    <row r="77" ht="16.5">
      <c r="E77" s="99"/>
    </row>
    <row r="78" ht="16.5">
      <c r="E78" s="99"/>
    </row>
    <row r="79" ht="16.5">
      <c r="E79" s="99"/>
    </row>
    <row r="80" ht="16.5">
      <c r="E80" s="99"/>
    </row>
    <row r="81" ht="16.5">
      <c r="E81" s="99"/>
    </row>
    <row r="82" ht="16.5">
      <c r="E82" s="99"/>
    </row>
    <row r="83" ht="16.5">
      <c r="E83" s="99"/>
    </row>
    <row r="84" ht="16.5">
      <c r="E84" s="99"/>
    </row>
    <row r="85" ht="16.5">
      <c r="E85" s="99"/>
    </row>
    <row r="86" ht="16.5">
      <c r="E86" s="99"/>
    </row>
    <row r="87" ht="16.5">
      <c r="E87" s="99"/>
    </row>
    <row r="88" ht="16.5">
      <c r="E88" s="99"/>
    </row>
    <row r="89" ht="16.5">
      <c r="E89" s="99"/>
    </row>
    <row r="90" ht="16.5">
      <c r="E90" s="99"/>
    </row>
    <row r="91" ht="16.5">
      <c r="E91" s="99"/>
    </row>
    <row r="92" ht="16.5">
      <c r="E92" s="99"/>
    </row>
    <row r="93" ht="16.5">
      <c r="E93" s="99"/>
    </row>
    <row r="94" ht="16.5">
      <c r="E94" s="99"/>
    </row>
    <row r="95" ht="16.5">
      <c r="E95" s="99"/>
    </row>
    <row r="96" ht="16.5">
      <c r="E96" s="99"/>
    </row>
    <row r="97" ht="16.5">
      <c r="E97" s="99"/>
    </row>
    <row r="98" ht="16.5">
      <c r="E98" s="99"/>
    </row>
    <row r="99" ht="16.5">
      <c r="E99" s="99"/>
    </row>
    <row r="100" ht="16.5">
      <c r="E100" s="99"/>
    </row>
    <row r="101" ht="16.5">
      <c r="E101" s="99"/>
    </row>
    <row r="102" ht="16.5">
      <c r="E102" s="99"/>
    </row>
    <row r="103" ht="16.5">
      <c r="E103" s="99"/>
    </row>
  </sheetData>
  <sheetProtection/>
  <mergeCells count="32">
    <mergeCell ref="F9:F11"/>
    <mergeCell ref="J14:K15"/>
    <mergeCell ref="F17:F19"/>
    <mergeCell ref="L22:M23"/>
    <mergeCell ref="L12:M12"/>
    <mergeCell ref="F25:F27"/>
    <mergeCell ref="J30:K31"/>
    <mergeCell ref="F57:F59"/>
    <mergeCell ref="J62:K63"/>
    <mergeCell ref="J25:K26"/>
    <mergeCell ref="N38:O39"/>
    <mergeCell ref="F41:F43"/>
    <mergeCell ref="J46:K47"/>
    <mergeCell ref="F49:F51"/>
    <mergeCell ref="L47:M47"/>
    <mergeCell ref="L44:M44"/>
    <mergeCell ref="J57:K58"/>
    <mergeCell ref="L28:M28"/>
    <mergeCell ref="F65:F67"/>
    <mergeCell ref="F33:F35"/>
    <mergeCell ref="L54:M55"/>
    <mergeCell ref="J65:K66"/>
    <mergeCell ref="L60:M60"/>
    <mergeCell ref="N52:O52"/>
    <mergeCell ref="P36:Q36"/>
    <mergeCell ref="J9:K10"/>
    <mergeCell ref="J17:K18"/>
    <mergeCell ref="J33:K34"/>
    <mergeCell ref="J49:K50"/>
    <mergeCell ref="P39:Q39"/>
    <mergeCell ref="N20:O20"/>
    <mergeCell ref="J41:K42"/>
  </mergeCells>
  <conditionalFormatting sqref="H10 H58 H42 H50 H34 H26 H18 H66 J30 L22 N38 J62 J46 L54 J14">
    <cfRule type="expression" priority="48" dxfId="6" stopIfTrue="1">
      <formula>AND($N$1="CU",H10="Umpire")</formula>
    </cfRule>
    <cfRule type="expression" priority="49" dxfId="5" stopIfTrue="1">
      <formula>AND($N$1="CU",H10&lt;&gt;"Umpire",I10&lt;&gt;"")</formula>
    </cfRule>
    <cfRule type="expression" priority="50" dxfId="4" stopIfTrue="1">
      <formula>AND($N$1="CU",H10&lt;&gt;"Umpire")</formula>
    </cfRule>
  </conditionalFormatting>
  <conditionalFormatting sqref="L13 L29 L45 L61 N21 N53 P37 J9 J17 J25 J33 J49 J65 J41 J57">
    <cfRule type="expression" priority="46" dxfId="0" stopIfTrue="1">
      <formula>I10="as"</formula>
    </cfRule>
    <cfRule type="expression" priority="47" dxfId="0" stopIfTrue="1">
      <formula>I10="bs"</formula>
    </cfRule>
  </conditionalFormatting>
  <conditionalFormatting sqref="L14 L30 L46 L62 N22 N54 P38 J66 J50 J34 J42 J58">
    <cfRule type="expression" priority="44" dxfId="0" stopIfTrue="1">
      <formula>I14="as"</formula>
    </cfRule>
    <cfRule type="expression" priority="45" dxfId="0" stopIfTrue="1">
      <formula>I14="bs"</formula>
    </cfRule>
  </conditionalFormatting>
  <conditionalFormatting sqref="B7 B11 B15 B19 B23 B27 B31 B35 B39 B43 B47 B51 B55 B59 B63 B67">
    <cfRule type="cellIs" priority="43" dxfId="26" operator="equal" stopIfTrue="1">
      <formula>"DA"</formula>
    </cfRule>
  </conditionalFormatting>
  <conditionalFormatting sqref="I10 I18 I26 I34 I42 I50 I58 I66">
    <cfRule type="expression" priority="42" dxfId="25" stopIfTrue="1">
      <formula>$N$1="CU"</formula>
    </cfRule>
  </conditionalFormatting>
  <conditionalFormatting sqref="E7 E11 E15 E19 E23 E27 E31 E35 E39 E43 E47 E51 E55 E59 E63 E67">
    <cfRule type="cellIs" priority="41" dxfId="24" operator="equal" stopIfTrue="1">
      <formula>"Bye"</formula>
    </cfRule>
  </conditionalFormatting>
  <conditionalFormatting sqref="D7 D11 D15 D19 D23 D27 D31 D35 D39 D43 D47 D51 D55 D59 D63 D67">
    <cfRule type="cellIs" priority="40" dxfId="23" operator="lessThan" stopIfTrue="1">
      <formula>5</formula>
    </cfRule>
  </conditionalFormatting>
  <conditionalFormatting sqref="H10 H58 H42 H50 H34 H26 H18 H66 J30 L22 N38 J62 J46 L54 J14">
    <cfRule type="expression" priority="37" dxfId="6" stopIfTrue="1">
      <formula>AND($N$1="CU",H10="Umpire")</formula>
    </cfRule>
    <cfRule type="expression" priority="38" dxfId="5" stopIfTrue="1">
      <formula>AND($N$1="CU",H10&lt;&gt;"Umpire",I10&lt;&gt;"")</formula>
    </cfRule>
    <cfRule type="expression" priority="39" dxfId="4" stopIfTrue="1">
      <formula>AND($N$1="CU",H10&lt;&gt;"Umpire")</formula>
    </cfRule>
  </conditionalFormatting>
  <conditionalFormatting sqref="L13 L29 L45 L61 N21 N53 P37 J9 J17 J25 J33 J49 J65 J41 J57">
    <cfRule type="expression" priority="35" dxfId="0" stopIfTrue="1">
      <formula>I10="as"</formula>
    </cfRule>
    <cfRule type="expression" priority="36" dxfId="0" stopIfTrue="1">
      <formula>I10="bs"</formula>
    </cfRule>
  </conditionalFormatting>
  <conditionalFormatting sqref="L14 L30 L46 L62 N22 N54 P38 J66 J50 J34 J42 J58">
    <cfRule type="expression" priority="33" dxfId="0" stopIfTrue="1">
      <formula>I14="as"</formula>
    </cfRule>
    <cfRule type="expression" priority="34" dxfId="0" stopIfTrue="1">
      <formula>I14="bs"</formula>
    </cfRule>
  </conditionalFormatting>
  <conditionalFormatting sqref="B7 B11 B15 B19 B23 B27 B31 B35 B39 B43 B47 B51 B55 B59 B63 B67">
    <cfRule type="cellIs" priority="32" dxfId="26" operator="equal" stopIfTrue="1">
      <formula>"DA"</formula>
    </cfRule>
  </conditionalFormatting>
  <conditionalFormatting sqref="I10 I18 I26 I34 I42 I50 I58 I66">
    <cfRule type="expression" priority="31" dxfId="25" stopIfTrue="1">
      <formula>$N$1="CU"</formula>
    </cfRule>
  </conditionalFormatting>
  <conditionalFormatting sqref="E7 E11 E15 E19 E23 E27 E31 E35 E39 E43 E47 E51 E55 E59 E63 E67">
    <cfRule type="cellIs" priority="30" dxfId="24" operator="equal" stopIfTrue="1">
      <formula>"Bye"</formula>
    </cfRule>
  </conditionalFormatting>
  <conditionalFormatting sqref="D7 D11 D15 D19 D23 D27 D31 D35 D39 D43 D47 D51 D55 D59 D63 D67">
    <cfRule type="cellIs" priority="29" dxfId="23" operator="lessThan" stopIfTrue="1">
      <formula>5</formula>
    </cfRule>
  </conditionalFormatting>
  <conditionalFormatting sqref="L28">
    <cfRule type="expression" priority="27" dxfId="0" stopIfTrue="1">
      <formula>K28="as"</formula>
    </cfRule>
    <cfRule type="expression" priority="28" dxfId="0" stopIfTrue="1">
      <formula>K28="bs"</formula>
    </cfRule>
  </conditionalFormatting>
  <conditionalFormatting sqref="L28">
    <cfRule type="expression" priority="25" dxfId="0" stopIfTrue="1">
      <formula>K28="as"</formula>
    </cfRule>
    <cfRule type="expression" priority="26" dxfId="0" stopIfTrue="1">
      <formula>K28="bs"</formula>
    </cfRule>
  </conditionalFormatting>
  <conditionalFormatting sqref="L60">
    <cfRule type="expression" priority="23" dxfId="0" stopIfTrue="1">
      <formula>K60="as"</formula>
    </cfRule>
    <cfRule type="expression" priority="24" dxfId="0" stopIfTrue="1">
      <formula>K60="bs"</formula>
    </cfRule>
  </conditionalFormatting>
  <conditionalFormatting sqref="L60">
    <cfRule type="expression" priority="21" dxfId="0" stopIfTrue="1">
      <formula>K60="as"</formula>
    </cfRule>
    <cfRule type="expression" priority="22" dxfId="0" stopIfTrue="1">
      <formula>K60="bs"</formula>
    </cfRule>
  </conditionalFormatting>
  <conditionalFormatting sqref="L60">
    <cfRule type="expression" priority="19" dxfId="0" stopIfTrue="1">
      <formula>K60="as"</formula>
    </cfRule>
    <cfRule type="expression" priority="20" dxfId="0" stopIfTrue="1">
      <formula>K60="bs"</formula>
    </cfRule>
  </conditionalFormatting>
  <conditionalFormatting sqref="L60">
    <cfRule type="expression" priority="17" dxfId="0" stopIfTrue="1">
      <formula>K60="as"</formula>
    </cfRule>
    <cfRule type="expression" priority="18" dxfId="0" stopIfTrue="1">
      <formula>K60="bs"</formula>
    </cfRule>
  </conditionalFormatting>
  <conditionalFormatting sqref="N52">
    <cfRule type="expression" priority="15" dxfId="0" stopIfTrue="1">
      <formula>M52="as"</formula>
    </cfRule>
    <cfRule type="expression" priority="16" dxfId="0" stopIfTrue="1">
      <formula>M52="bs"</formula>
    </cfRule>
  </conditionalFormatting>
  <conditionalFormatting sqref="N52">
    <cfRule type="expression" priority="13" dxfId="0" stopIfTrue="1">
      <formula>M52="as"</formula>
    </cfRule>
    <cfRule type="expression" priority="14" dxfId="0" stopIfTrue="1">
      <formula>M52="bs"</formula>
    </cfRule>
  </conditionalFormatting>
  <conditionalFormatting sqref="P36">
    <cfRule type="expression" priority="11" dxfId="0" stopIfTrue="1">
      <formula>O36="as"</formula>
    </cfRule>
    <cfRule type="expression" priority="12" dxfId="0" stopIfTrue="1">
      <formula>O36="bs"</formula>
    </cfRule>
  </conditionalFormatting>
  <conditionalFormatting sqref="P36">
    <cfRule type="expression" priority="9" dxfId="0" stopIfTrue="1">
      <formula>O36="as"</formula>
    </cfRule>
    <cfRule type="expression" priority="10" dxfId="0" stopIfTrue="1">
      <formula>O36="bs"</formula>
    </cfRule>
  </conditionalFormatting>
  <conditionalFormatting sqref="L12">
    <cfRule type="expression" priority="7" dxfId="0" stopIfTrue="1">
      <formula>K12="as"</formula>
    </cfRule>
    <cfRule type="expression" priority="8" dxfId="0" stopIfTrue="1">
      <formula>K12="bs"</formula>
    </cfRule>
  </conditionalFormatting>
  <conditionalFormatting sqref="L12">
    <cfRule type="expression" priority="5" dxfId="0" stopIfTrue="1">
      <formula>K12="as"</formula>
    </cfRule>
    <cfRule type="expression" priority="6" dxfId="0" stopIfTrue="1">
      <formula>K12="bs"</formula>
    </cfRule>
  </conditionalFormatting>
  <conditionalFormatting sqref="N20">
    <cfRule type="expression" priority="3" dxfId="0" stopIfTrue="1">
      <formula>M20="as"</formula>
    </cfRule>
    <cfRule type="expression" priority="4" dxfId="0" stopIfTrue="1">
      <formula>M20="bs"</formula>
    </cfRule>
  </conditionalFormatting>
  <conditionalFormatting sqref="N20">
    <cfRule type="expression" priority="1" dxfId="0" stopIfTrue="1">
      <formula>M20="as"</formula>
    </cfRule>
    <cfRule type="expression" priority="2" dxfId="0" stopIfTrue="1">
      <formula>M20="bs"</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T168"/>
  <sheetViews>
    <sheetView showGridLines="0" zoomScalePageLayoutView="0" workbookViewId="0" topLeftCell="A46">
      <selection activeCell="Q44" sqref="Q44"/>
    </sheetView>
  </sheetViews>
  <sheetFormatPr defaultColWidth="9.00390625" defaultRowHeight="16.5"/>
  <cols>
    <col min="1" max="1" width="2.125" style="98" customWidth="1"/>
    <col min="2" max="2" width="2.625" style="98" customWidth="1"/>
    <col min="3" max="3" width="2.375" style="98" customWidth="1"/>
    <col min="4" max="4" width="0.2421875" style="98" customWidth="1"/>
    <col min="5" max="5" width="8.50390625" style="98" customWidth="1"/>
    <col min="6" max="6" width="12.25390625" style="98" customWidth="1"/>
    <col min="7" max="7" width="0.12890625" style="98" customWidth="1"/>
    <col min="8" max="8" width="5.875" style="98" customWidth="1"/>
    <col min="9" max="9" width="0.12890625" style="100" customWidth="1"/>
    <col min="10" max="10" width="7.00390625" style="112" customWidth="1"/>
    <col min="11" max="11" width="7.00390625" style="175" customWidth="1"/>
    <col min="12" max="12" width="7.00390625" style="112" customWidth="1"/>
    <col min="13" max="13" width="7.00390625" style="110" customWidth="1"/>
    <col min="14" max="14" width="7.00390625" style="112" customWidth="1"/>
    <col min="15" max="15" width="7.00390625" style="175" customWidth="1"/>
    <col min="16" max="16" width="7.00390625" style="112" customWidth="1"/>
    <col min="17" max="17" width="6.875" style="110" customWidth="1"/>
    <col min="18" max="18" width="9.00390625" style="98" customWidth="1"/>
    <col min="19" max="19" width="7.625" style="98" customWidth="1"/>
    <col min="20" max="20" width="7.75390625" style="98" hidden="1" customWidth="1"/>
    <col min="21" max="21" width="5.00390625" style="98" customWidth="1"/>
    <col min="22" max="16384" width="9.00390625" style="98" customWidth="1"/>
  </cols>
  <sheetData>
    <row r="1" spans="1:17" s="3" customFormat="1" ht="20.25" customHeight="1">
      <c r="A1" s="102" t="s">
        <v>169</v>
      </c>
      <c r="B1" s="2"/>
      <c r="C1" s="2"/>
      <c r="E1" s="4"/>
      <c r="I1" s="5"/>
      <c r="J1" s="103"/>
      <c r="K1" s="104"/>
      <c r="L1" s="103"/>
      <c r="M1" s="105"/>
      <c r="N1" s="103"/>
      <c r="O1" s="104"/>
      <c r="P1" s="103"/>
      <c r="Q1" s="105"/>
    </row>
    <row r="2" spans="1:15" ht="6" customHeight="1">
      <c r="A2" s="106"/>
      <c r="B2" s="107"/>
      <c r="F2" s="108"/>
      <c r="I2" s="101"/>
      <c r="J2" s="109"/>
      <c r="K2" s="110"/>
      <c r="L2" s="111"/>
      <c r="O2" s="110"/>
    </row>
    <row r="3" spans="1:17" s="18" customFormat="1" ht="9" customHeight="1">
      <c r="A3" s="113" t="s">
        <v>0</v>
      </c>
      <c r="B3" s="113"/>
      <c r="C3" s="113"/>
      <c r="D3" s="113"/>
      <c r="E3" s="114"/>
      <c r="F3" s="113" t="s">
        <v>1</v>
      </c>
      <c r="G3" s="114"/>
      <c r="H3" s="113"/>
      <c r="I3" s="115"/>
      <c r="J3" s="13"/>
      <c r="K3" s="16"/>
      <c r="L3" s="116"/>
      <c r="M3" s="117"/>
      <c r="N3" s="118"/>
      <c r="O3" s="119"/>
      <c r="P3" s="120"/>
      <c r="Q3" s="121" t="s">
        <v>2</v>
      </c>
    </row>
    <row r="4" spans="1:17" s="26" customFormat="1" ht="11.25" customHeight="1" thickBot="1">
      <c r="A4" s="19" t="str">
        <f>'[2]Week SetUp'!$A$10</f>
        <v>2012/11/10-11/12</v>
      </c>
      <c r="B4" s="19"/>
      <c r="C4" s="19"/>
      <c r="D4" s="122"/>
      <c r="E4" s="122"/>
      <c r="F4" s="20" t="str">
        <f>'[2]Week SetUp'!$C$10</f>
        <v>台中市</v>
      </c>
      <c r="G4" s="123"/>
      <c r="H4" s="122"/>
      <c r="I4" s="124"/>
      <c r="J4" s="23"/>
      <c r="K4" s="22"/>
      <c r="L4" s="125"/>
      <c r="M4" s="126"/>
      <c r="N4" s="127"/>
      <c r="O4" s="126"/>
      <c r="P4" s="127"/>
      <c r="Q4" s="25" t="str">
        <f>'[2]Week SetUp'!$E$10</f>
        <v>王正松</v>
      </c>
    </row>
    <row r="5" spans="1:17" s="31" customFormat="1" ht="9.75">
      <c r="A5" s="128"/>
      <c r="B5" s="129" t="s">
        <v>3</v>
      </c>
      <c r="C5" s="130" t="s">
        <v>4</v>
      </c>
      <c r="D5" s="129"/>
      <c r="E5" s="129" t="s">
        <v>5</v>
      </c>
      <c r="F5" s="131"/>
      <c r="G5" s="114"/>
      <c r="H5" s="131"/>
      <c r="I5" s="132"/>
      <c r="J5" s="130" t="s">
        <v>6</v>
      </c>
      <c r="K5" s="133"/>
      <c r="L5" s="130" t="s">
        <v>7</v>
      </c>
      <c r="M5" s="133"/>
      <c r="N5" s="130" t="s">
        <v>8</v>
      </c>
      <c r="O5" s="133"/>
      <c r="P5" s="130" t="s">
        <v>9</v>
      </c>
      <c r="Q5" s="117"/>
    </row>
    <row r="6" spans="1:17" s="31" customFormat="1" ht="3.75" customHeight="1" thickBot="1">
      <c r="A6" s="134"/>
      <c r="B6" s="135"/>
      <c r="C6" s="34"/>
      <c r="D6" s="135"/>
      <c r="E6" s="136"/>
      <c r="F6" s="136"/>
      <c r="G6" s="137"/>
      <c r="H6" s="136"/>
      <c r="I6" s="138"/>
      <c r="J6" s="34"/>
      <c r="K6" s="139"/>
      <c r="L6" s="34"/>
      <c r="M6" s="139"/>
      <c r="N6" s="34"/>
      <c r="O6" s="139"/>
      <c r="P6" s="34"/>
      <c r="Q6" s="140"/>
    </row>
    <row r="7" spans="1:20" s="145" customFormat="1" ht="16.5" customHeight="1">
      <c r="A7" s="141">
        <v>1</v>
      </c>
      <c r="B7" s="40"/>
      <c r="C7" s="40">
        <f>IF($D7="","",VLOOKUP($D7,'[2]男雙40歲名單'!$A$7:$V$39,21))</f>
        <v>33</v>
      </c>
      <c r="D7" s="41">
        <v>1</v>
      </c>
      <c r="E7" s="42" t="str">
        <f>UPPER(IF($D7="","",VLOOKUP($D7,'[2]男雙40歲名單'!$A$7:$V$39,2)))</f>
        <v>林文龍</v>
      </c>
      <c r="F7" s="40"/>
      <c r="G7" s="43"/>
      <c r="H7" s="43" t="str">
        <f>IF($D7="","",VLOOKUP($D7,'[2]男雙40歲名單'!$A$7:$V$39,4))</f>
        <v>新北市</v>
      </c>
      <c r="I7" s="142"/>
      <c r="J7" s="143"/>
      <c r="K7" s="144"/>
      <c r="L7" s="143"/>
      <c r="M7" s="144"/>
      <c r="N7" s="46" t="s">
        <v>10</v>
      </c>
      <c r="O7" s="144"/>
      <c r="P7" s="143"/>
      <c r="Q7" s="188"/>
      <c r="R7" s="46"/>
      <c r="T7" s="52" t="e">
        <f>#REF!</f>
        <v>#REF!</v>
      </c>
    </row>
    <row r="8" spans="1:20" s="145" customFormat="1" ht="16.5" customHeight="1">
      <c r="A8" s="141"/>
      <c r="B8" s="146"/>
      <c r="C8" s="146"/>
      <c r="D8" s="146"/>
      <c r="E8" s="42" t="str">
        <f>UPPER(IF($D7="","",VLOOKUP($D7,'[2]男雙40歲名單'!$A$7:$V$39,7)))</f>
        <v>戴憲維</v>
      </c>
      <c r="F8" s="40"/>
      <c r="G8" s="151"/>
      <c r="H8" s="43" t="str">
        <f>IF($D7="","",VLOOKUP($D7,'[2]男雙40歲名單'!$A$7:$V$39,9))</f>
        <v>新北市</v>
      </c>
      <c r="I8" s="147"/>
      <c r="J8" s="148">
        <f>IF(I8="a",E7,IF(I8="b",E9,""))</f>
      </c>
      <c r="K8" s="149"/>
      <c r="L8" s="143"/>
      <c r="M8" s="144"/>
      <c r="N8" s="143"/>
      <c r="O8" s="144"/>
      <c r="P8" s="143"/>
      <c r="Q8" s="47"/>
      <c r="R8" s="46"/>
      <c r="T8" s="60" t="e">
        <f>#REF!</f>
        <v>#REF!</v>
      </c>
    </row>
    <row r="9" spans="1:20" s="145" customFormat="1" ht="11.25" customHeight="1">
      <c r="A9" s="141"/>
      <c r="B9" s="146"/>
      <c r="C9" s="146"/>
      <c r="D9" s="146"/>
      <c r="E9" s="150"/>
      <c r="F9" s="256"/>
      <c r="G9" s="151"/>
      <c r="H9" s="151"/>
      <c r="I9" s="152"/>
      <c r="J9" s="260" t="s">
        <v>391</v>
      </c>
      <c r="K9" s="262"/>
      <c r="L9" s="143"/>
      <c r="M9" s="144"/>
      <c r="N9" s="143"/>
      <c r="O9" s="144"/>
      <c r="P9" s="143"/>
      <c r="Q9" s="47"/>
      <c r="R9" s="46"/>
      <c r="T9" s="60" t="e">
        <f>#REF!</f>
        <v>#REF!</v>
      </c>
    </row>
    <row r="10" spans="1:20" s="145" customFormat="1" ht="11.25" customHeight="1">
      <c r="A10" s="141"/>
      <c r="B10" s="53"/>
      <c r="C10" s="53"/>
      <c r="D10" s="53"/>
      <c r="E10" s="155"/>
      <c r="F10" s="266"/>
      <c r="G10" s="151"/>
      <c r="H10" s="56" t="s">
        <v>11</v>
      </c>
      <c r="I10" s="86"/>
      <c r="J10" s="263"/>
      <c r="K10" s="265"/>
      <c r="L10" s="148"/>
      <c r="M10" s="149"/>
      <c r="N10" s="143"/>
      <c r="O10" s="144"/>
      <c r="P10" s="143"/>
      <c r="Q10" s="47"/>
      <c r="R10" s="46"/>
      <c r="T10" s="60" t="e">
        <f>#REF!</f>
        <v>#REF!</v>
      </c>
    </row>
    <row r="11" spans="1:20" s="145" customFormat="1" ht="16.5" customHeight="1">
      <c r="A11" s="141">
        <v>2</v>
      </c>
      <c r="B11" s="40"/>
      <c r="C11" s="40">
        <f>IF($D11="","",VLOOKUP($D11,'[2]男雙40歲名單'!$A$7:$V$39,21))</f>
      </c>
      <c r="D11" s="41"/>
      <c r="E11" s="42" t="s">
        <v>12</v>
      </c>
      <c r="F11" s="267"/>
      <c r="G11" s="43"/>
      <c r="H11" s="43">
        <f>IF($D11="","",VLOOKUP($D11,'[2]男雙40歲名單'!$A$7:$V$39,4))</f>
      </c>
      <c r="I11" s="159"/>
      <c r="J11" s="148"/>
      <c r="K11" s="160"/>
      <c r="L11" s="161"/>
      <c r="M11" s="154"/>
      <c r="N11" s="143"/>
      <c r="O11" s="144"/>
      <c r="P11" s="143"/>
      <c r="Q11" s="47"/>
      <c r="R11" s="46"/>
      <c r="T11" s="60" t="e">
        <f>#REF!</f>
        <v>#REF!</v>
      </c>
    </row>
    <row r="12" spans="1:20" s="145" customFormat="1" ht="16.5" customHeight="1">
      <c r="A12" s="141"/>
      <c r="B12" s="146"/>
      <c r="C12" s="146"/>
      <c r="D12" s="146"/>
      <c r="E12" s="42" t="s">
        <v>12</v>
      </c>
      <c r="F12" s="40"/>
      <c r="G12" s="43"/>
      <c r="H12" s="43">
        <f>IF($D11="","",VLOOKUP($D11,'[2]男雙40歲名單'!$A$7:$V$39,9))</f>
      </c>
      <c r="I12" s="147"/>
      <c r="J12" s="148"/>
      <c r="K12" s="160"/>
      <c r="L12" s="260" t="s">
        <v>391</v>
      </c>
      <c r="M12" s="262"/>
      <c r="N12" s="143"/>
      <c r="O12" s="144"/>
      <c r="P12" s="143"/>
      <c r="Q12" s="47"/>
      <c r="R12" s="46"/>
      <c r="T12" s="60" t="e">
        <f>#REF!</f>
        <v>#REF!</v>
      </c>
    </row>
    <row r="13" spans="1:20" s="145" customFormat="1" ht="2.25" customHeight="1">
      <c r="A13" s="141"/>
      <c r="B13" s="146"/>
      <c r="C13" s="146"/>
      <c r="D13" s="164"/>
      <c r="E13" s="150"/>
      <c r="F13" s="148"/>
      <c r="G13" s="151"/>
      <c r="H13" s="151"/>
      <c r="I13" s="165"/>
      <c r="J13" s="143"/>
      <c r="K13" s="166"/>
      <c r="L13" s="260"/>
      <c r="M13" s="262"/>
      <c r="N13" s="143"/>
      <c r="O13" s="144"/>
      <c r="P13" s="143"/>
      <c r="Q13" s="47"/>
      <c r="R13" s="46"/>
      <c r="T13" s="60" t="e">
        <f>#REF!</f>
        <v>#REF!</v>
      </c>
    </row>
    <row r="14" spans="1:20" s="145" customFormat="1" ht="2.25" customHeight="1">
      <c r="A14" s="141"/>
      <c r="B14" s="53"/>
      <c r="C14" s="53"/>
      <c r="D14" s="65"/>
      <c r="E14" s="155"/>
      <c r="F14" s="143"/>
      <c r="G14" s="156"/>
      <c r="H14" s="156"/>
      <c r="I14" s="167"/>
      <c r="J14" s="266"/>
      <c r="K14" s="255"/>
      <c r="L14" s="157">
        <f>UPPER(IF(OR(K14="a",K14="as"),J10,IF(OR(K14="b",K14="bs"),J18,)))</f>
      </c>
      <c r="M14" s="158"/>
      <c r="N14" s="148"/>
      <c r="O14" s="149"/>
      <c r="P14" s="143"/>
      <c r="Q14" s="47"/>
      <c r="R14" s="46"/>
      <c r="T14" s="60" t="e">
        <f>#REF!</f>
        <v>#REF!</v>
      </c>
    </row>
    <row r="15" spans="1:20" s="145" customFormat="1" ht="16.5" customHeight="1">
      <c r="A15" s="141">
        <v>3</v>
      </c>
      <c r="B15" s="40"/>
      <c r="C15" s="40"/>
      <c r="D15" s="41">
        <v>20</v>
      </c>
      <c r="E15" s="42" t="str">
        <f>UPPER(IF($D15="","",VLOOKUP($D15,'[2]男雙40歲名單'!$A$7:$V$39,2)))</f>
        <v>李其旺</v>
      </c>
      <c r="F15" s="40"/>
      <c r="G15" s="43"/>
      <c r="H15" s="43" t="str">
        <f>IF($D15="","",VLOOKUP($D15,'[2]男雙40歲名單'!$A$7:$V$39,4))</f>
        <v>台中市</v>
      </c>
      <c r="I15" s="142"/>
      <c r="J15" s="266"/>
      <c r="K15" s="255"/>
      <c r="L15" s="143">
        <v>63</v>
      </c>
      <c r="M15" s="160"/>
      <c r="N15" s="161"/>
      <c r="O15" s="149"/>
      <c r="P15" s="143"/>
      <c r="Q15" s="47"/>
      <c r="R15" s="46"/>
      <c r="T15" s="60" t="e">
        <f>#REF!</f>
        <v>#REF!</v>
      </c>
    </row>
    <row r="16" spans="1:20" s="145" customFormat="1" ht="16.5" customHeight="1" thickBot="1">
      <c r="A16" s="141"/>
      <c r="B16" s="146"/>
      <c r="C16" s="146"/>
      <c r="D16" s="146"/>
      <c r="E16" s="42" t="str">
        <f>UPPER(IF($D15="","",VLOOKUP($D15,'[2]男雙40歲名單'!$A$7:$V$39,7)))</f>
        <v>江士昇</v>
      </c>
      <c r="F16" s="40"/>
      <c r="G16" s="43"/>
      <c r="H16" s="43" t="str">
        <f>IF($D15="","",VLOOKUP($D15,'[2]男雙40歲名單'!$A$7:$V$39,9))</f>
        <v>台中市</v>
      </c>
      <c r="I16" s="147"/>
      <c r="J16" s="148">
        <f>IF(I16="a",E15,IF(I16="b",E17,""))</f>
      </c>
      <c r="K16" s="160"/>
      <c r="L16" s="143"/>
      <c r="M16" s="160"/>
      <c r="N16" s="148"/>
      <c r="O16" s="149"/>
      <c r="P16" s="143"/>
      <c r="Q16" s="47"/>
      <c r="R16" s="46"/>
      <c r="T16" s="75" t="e">
        <f>#REF!</f>
        <v>#REF!</v>
      </c>
    </row>
    <row r="17" spans="1:18" s="145" customFormat="1" ht="11.25" customHeight="1">
      <c r="A17" s="141"/>
      <c r="B17" s="146"/>
      <c r="C17" s="146"/>
      <c r="D17" s="164"/>
      <c r="E17" s="150"/>
      <c r="F17" s="256"/>
      <c r="G17" s="151"/>
      <c r="H17" s="151"/>
      <c r="I17" s="152"/>
      <c r="J17" s="260" t="s">
        <v>392</v>
      </c>
      <c r="K17" s="261"/>
      <c r="L17" s="143"/>
      <c r="M17" s="160"/>
      <c r="N17" s="148"/>
      <c r="O17" s="149"/>
      <c r="P17" s="143"/>
      <c r="Q17" s="47"/>
      <c r="R17" s="46"/>
    </row>
    <row r="18" spans="1:18" s="145" customFormat="1" ht="11.25" customHeight="1">
      <c r="A18" s="141"/>
      <c r="B18" s="53"/>
      <c r="C18" s="53"/>
      <c r="D18" s="65"/>
      <c r="E18" s="155"/>
      <c r="F18" s="266"/>
      <c r="G18" s="156"/>
      <c r="H18" s="56" t="s">
        <v>11</v>
      </c>
      <c r="I18" s="86"/>
      <c r="J18" s="263"/>
      <c r="K18" s="264"/>
      <c r="L18" s="148"/>
      <c r="M18" s="160"/>
      <c r="N18" s="148"/>
      <c r="O18" s="149"/>
      <c r="P18" s="143"/>
      <c r="Q18" s="47"/>
      <c r="R18" s="46"/>
    </row>
    <row r="19" spans="1:18" s="145" customFormat="1" ht="16.5" customHeight="1">
      <c r="A19" s="141">
        <v>4</v>
      </c>
      <c r="B19" s="40"/>
      <c r="C19" s="40"/>
      <c r="D19" s="41">
        <v>9</v>
      </c>
      <c r="E19" s="42" t="str">
        <f>UPPER(IF($D19="","",VLOOKUP($D19,'[2]男雙40歲名單'!$A$7:$V$39,2)))</f>
        <v>廖永徽</v>
      </c>
      <c r="F19" s="267"/>
      <c r="G19" s="43"/>
      <c r="H19" s="43" t="str">
        <f>IF($D19="","",VLOOKUP($D19,'[2]男雙40歲名單'!$A$7:$V$39,4))</f>
        <v>台中市</v>
      </c>
      <c r="I19" s="159"/>
      <c r="J19" s="148">
        <v>64</v>
      </c>
      <c r="K19" s="149"/>
      <c r="L19" s="161"/>
      <c r="M19" s="168"/>
      <c r="N19" s="148"/>
      <c r="O19" s="149"/>
      <c r="P19" s="143"/>
      <c r="Q19" s="47"/>
      <c r="R19" s="46"/>
    </row>
    <row r="20" spans="1:18" s="145" customFormat="1" ht="16.5" customHeight="1">
      <c r="A20" s="141"/>
      <c r="B20" s="146"/>
      <c r="C20" s="146"/>
      <c r="D20" s="146"/>
      <c r="E20" s="42" t="str">
        <f>UPPER(IF($D19="","",VLOOKUP($D19,'[2]男雙40歲名單'!$A$7:$V$39,7)))</f>
        <v>江宜禮</v>
      </c>
      <c r="F20" s="40"/>
      <c r="G20" s="43"/>
      <c r="H20" s="43" t="str">
        <f>IF($D19="","",VLOOKUP($D19,'[2]男雙40歲名單'!$A$7:$V$39,9))</f>
        <v>台中市</v>
      </c>
      <c r="I20" s="147"/>
      <c r="J20" s="148"/>
      <c r="K20" s="149"/>
      <c r="L20" s="162"/>
      <c r="M20" s="170"/>
      <c r="N20" s="260" t="s">
        <v>393</v>
      </c>
      <c r="O20" s="262"/>
      <c r="P20" s="143"/>
      <c r="Q20" s="47"/>
      <c r="R20" s="46"/>
    </row>
    <row r="21" spans="1:18" s="145" customFormat="1" ht="2.25" customHeight="1">
      <c r="A21" s="141"/>
      <c r="B21" s="146"/>
      <c r="C21" s="146"/>
      <c r="D21" s="146"/>
      <c r="E21" s="150"/>
      <c r="F21" s="148"/>
      <c r="G21" s="151"/>
      <c r="H21" s="151"/>
      <c r="I21" s="165"/>
      <c r="J21" s="143"/>
      <c r="K21" s="144"/>
      <c r="L21" s="148"/>
      <c r="M21" s="166"/>
      <c r="N21" s="260"/>
      <c r="O21" s="262"/>
      <c r="P21" s="143"/>
      <c r="Q21" s="47"/>
      <c r="R21" s="46"/>
    </row>
    <row r="22" spans="1:18" s="145" customFormat="1" ht="2.25" customHeight="1">
      <c r="A22" s="141"/>
      <c r="B22" s="53"/>
      <c r="C22" s="53"/>
      <c r="D22" s="53"/>
      <c r="E22" s="155"/>
      <c r="F22" s="143"/>
      <c r="G22" s="156"/>
      <c r="H22" s="156"/>
      <c r="I22" s="167"/>
      <c r="J22" s="143"/>
      <c r="K22" s="144"/>
      <c r="L22" s="266"/>
      <c r="M22" s="255"/>
      <c r="N22" s="157">
        <f>UPPER(IF(OR(M22="a",M22="as"),L14,IF(OR(M22="b",M22="bs"),L30,)))</f>
      </c>
      <c r="O22" s="158"/>
      <c r="P22" s="148"/>
      <c r="Q22" s="80"/>
      <c r="R22" s="46"/>
    </row>
    <row r="23" spans="1:18" s="145" customFormat="1" ht="16.5" customHeight="1">
      <c r="A23" s="141">
        <v>5</v>
      </c>
      <c r="B23" s="40"/>
      <c r="C23" s="40"/>
      <c r="D23" s="41">
        <v>22</v>
      </c>
      <c r="E23" s="42" t="str">
        <f>UPPER(IF($D23="","",VLOOKUP($D23,'[2]男雙40歲名單'!$A$7:$V$39,2)))</f>
        <v>廖仁輝</v>
      </c>
      <c r="F23" s="40"/>
      <c r="G23" s="43"/>
      <c r="H23" s="43" t="str">
        <f>IF($D23="","",VLOOKUP($D23,'[2]男雙40歲名單'!$A$7:$V$39,4))</f>
        <v>台中市</v>
      </c>
      <c r="I23" s="142"/>
      <c r="J23" s="143"/>
      <c r="K23" s="144"/>
      <c r="L23" s="266"/>
      <c r="M23" s="255"/>
      <c r="N23" s="143">
        <v>62</v>
      </c>
      <c r="O23" s="160"/>
      <c r="P23" s="143"/>
      <c r="Q23" s="80"/>
      <c r="R23" s="46"/>
    </row>
    <row r="24" spans="1:18" s="145" customFormat="1" ht="16.5" customHeight="1">
      <c r="A24" s="141"/>
      <c r="B24" s="146"/>
      <c r="C24" s="146"/>
      <c r="D24" s="146"/>
      <c r="E24" s="42" t="str">
        <f>UPPER(IF($D23="","",VLOOKUP($D23,'[2]男雙40歲名單'!$A$7:$V$39,7)))</f>
        <v>李鑑芸</v>
      </c>
      <c r="F24" s="40"/>
      <c r="G24" s="43"/>
      <c r="H24" s="43" t="str">
        <f>IF($D23="","",VLOOKUP($D23,'[2]男雙40歲名單'!$A$7:$V$39,9))</f>
        <v>台中市</v>
      </c>
      <c r="I24" s="147"/>
      <c r="J24" s="148">
        <f>IF(I24="a",E23,IF(I24="b",E25,""))</f>
      </c>
      <c r="K24" s="149"/>
      <c r="L24" s="143"/>
      <c r="M24" s="160"/>
      <c r="N24" s="143"/>
      <c r="O24" s="160"/>
      <c r="P24" s="143"/>
      <c r="Q24" s="80"/>
      <c r="R24" s="46"/>
    </row>
    <row r="25" spans="1:18" s="145" customFormat="1" ht="11.25" customHeight="1">
      <c r="A25" s="141"/>
      <c r="B25" s="146"/>
      <c r="C25" s="146"/>
      <c r="D25" s="146"/>
      <c r="E25" s="150"/>
      <c r="F25" s="256"/>
      <c r="G25" s="151"/>
      <c r="H25" s="151"/>
      <c r="I25" s="152"/>
      <c r="J25" s="260" t="s">
        <v>393</v>
      </c>
      <c r="K25" s="262"/>
      <c r="L25" s="143"/>
      <c r="M25" s="160"/>
      <c r="N25" s="143"/>
      <c r="O25" s="160"/>
      <c r="P25" s="143"/>
      <c r="Q25" s="80"/>
      <c r="R25" s="46"/>
    </row>
    <row r="26" spans="1:18" s="145" customFormat="1" ht="11.25" customHeight="1">
      <c r="A26" s="141"/>
      <c r="B26" s="53"/>
      <c r="C26" s="53"/>
      <c r="D26" s="53"/>
      <c r="E26" s="155"/>
      <c r="F26" s="266"/>
      <c r="G26" s="156"/>
      <c r="H26" s="56" t="s">
        <v>11</v>
      </c>
      <c r="I26" s="86"/>
      <c r="J26" s="263"/>
      <c r="K26" s="265"/>
      <c r="L26" s="148"/>
      <c r="M26" s="160"/>
      <c r="N26" s="143"/>
      <c r="O26" s="160"/>
      <c r="P26" s="143"/>
      <c r="Q26" s="80"/>
      <c r="R26" s="46"/>
    </row>
    <row r="27" spans="1:18" s="145" customFormat="1" ht="16.5" customHeight="1">
      <c r="A27" s="141">
        <v>6</v>
      </c>
      <c r="B27" s="40"/>
      <c r="C27" s="40">
        <f>IF($D27="","",VLOOKUP($D27,'[2]男雙40歲名單'!$A$7:$V$39,21))</f>
      </c>
      <c r="D27" s="41"/>
      <c r="E27" s="42" t="s">
        <v>12</v>
      </c>
      <c r="F27" s="267"/>
      <c r="G27" s="43"/>
      <c r="H27" s="43">
        <f>IF($D27="","",VLOOKUP($D27,'[2]男雙40歲名單'!$A$7:$V$39,4))</f>
      </c>
      <c r="I27" s="159"/>
      <c r="J27" s="148"/>
      <c r="K27" s="160"/>
      <c r="L27" s="161"/>
      <c r="M27" s="168"/>
      <c r="N27" s="143"/>
      <c r="O27" s="160"/>
      <c r="P27" s="143"/>
      <c r="Q27" s="80"/>
      <c r="R27" s="46"/>
    </row>
    <row r="28" spans="1:18" s="145" customFormat="1" ht="16.5" customHeight="1">
      <c r="A28" s="141"/>
      <c r="B28" s="146"/>
      <c r="C28" s="146"/>
      <c r="D28" s="146"/>
      <c r="E28" s="42" t="s">
        <v>12</v>
      </c>
      <c r="F28" s="40"/>
      <c r="G28" s="43"/>
      <c r="H28" s="43">
        <f>IF($D27="","",VLOOKUP($D27,'[2]男雙40歲名單'!$A$7:$V$39,9))</f>
      </c>
      <c r="I28" s="147"/>
      <c r="J28" s="148"/>
      <c r="K28" s="160"/>
      <c r="L28" s="260" t="s">
        <v>393</v>
      </c>
      <c r="M28" s="261"/>
      <c r="N28" s="143"/>
      <c r="O28" s="160"/>
      <c r="P28" s="143"/>
      <c r="Q28" s="80"/>
      <c r="R28" s="46"/>
    </row>
    <row r="29" spans="1:18" s="145" customFormat="1" ht="2.25" customHeight="1">
      <c r="A29" s="141"/>
      <c r="B29" s="146"/>
      <c r="C29" s="146"/>
      <c r="D29" s="164"/>
      <c r="E29" s="150"/>
      <c r="F29" s="148"/>
      <c r="G29" s="151"/>
      <c r="H29" s="151"/>
      <c r="I29" s="165"/>
      <c r="J29" s="143"/>
      <c r="K29" s="166"/>
      <c r="L29" s="260"/>
      <c r="M29" s="261"/>
      <c r="N29" s="143"/>
      <c r="O29" s="160"/>
      <c r="P29" s="143"/>
      <c r="Q29" s="80"/>
      <c r="R29" s="46"/>
    </row>
    <row r="30" spans="1:18" s="145" customFormat="1" ht="2.25" customHeight="1">
      <c r="A30" s="141"/>
      <c r="B30" s="53"/>
      <c r="C30" s="53"/>
      <c r="D30" s="65"/>
      <c r="E30" s="155"/>
      <c r="F30" s="143"/>
      <c r="G30" s="156"/>
      <c r="H30" s="156"/>
      <c r="I30" s="167"/>
      <c r="J30" s="266"/>
      <c r="K30" s="255"/>
      <c r="L30" s="157">
        <f>UPPER(IF(OR(K30="a",K30="as"),J26,IF(OR(K30="b",K30="bs"),J34,)))</f>
      </c>
      <c r="M30" s="169"/>
      <c r="N30" s="148"/>
      <c r="O30" s="160"/>
      <c r="P30" s="143"/>
      <c r="Q30" s="80"/>
      <c r="R30" s="46"/>
    </row>
    <row r="31" spans="1:18" s="145" customFormat="1" ht="16.5" customHeight="1">
      <c r="A31" s="141">
        <v>7</v>
      </c>
      <c r="B31" s="40"/>
      <c r="C31" s="40">
        <f>IF($D31="","",VLOOKUP($D31,'[2]男雙40歲名單'!$A$7:$V$39,21))</f>
      </c>
      <c r="D31" s="41"/>
      <c r="E31" s="42" t="s">
        <v>12</v>
      </c>
      <c r="F31" s="40"/>
      <c r="G31" s="43"/>
      <c r="H31" s="43">
        <f>IF($D31="","",VLOOKUP($D31,'[2]男雙40歲名單'!$A$7:$V$39,4))</f>
      </c>
      <c r="I31" s="142"/>
      <c r="J31" s="266"/>
      <c r="K31" s="255"/>
      <c r="L31" s="143">
        <v>64</v>
      </c>
      <c r="M31" s="171"/>
      <c r="N31" s="161"/>
      <c r="O31" s="160"/>
      <c r="P31" s="143"/>
      <c r="Q31" s="80"/>
      <c r="R31" s="46"/>
    </row>
    <row r="32" spans="1:18" s="145" customFormat="1" ht="16.5" customHeight="1">
      <c r="A32" s="141"/>
      <c r="B32" s="146"/>
      <c r="C32" s="146"/>
      <c r="D32" s="146"/>
      <c r="E32" s="42" t="s">
        <v>12</v>
      </c>
      <c r="F32" s="40"/>
      <c r="G32" s="43"/>
      <c r="H32" s="43">
        <f>IF($D31="","",VLOOKUP($D31,'[2]男雙40歲名單'!$A$7:$V$39,9))</f>
      </c>
      <c r="I32" s="147"/>
      <c r="J32" s="148">
        <f>IF(I32="a",E31,IF(I32="b",E33,""))</f>
      </c>
      <c r="K32" s="160"/>
      <c r="L32" s="143"/>
      <c r="M32" s="149"/>
      <c r="N32" s="148"/>
      <c r="O32" s="160"/>
      <c r="P32" s="143"/>
      <c r="Q32" s="80"/>
      <c r="R32" s="46"/>
    </row>
    <row r="33" spans="1:18" s="145" customFormat="1" ht="11.25" customHeight="1">
      <c r="A33" s="141"/>
      <c r="B33" s="146"/>
      <c r="C33" s="146"/>
      <c r="D33" s="164"/>
      <c r="E33" s="150"/>
      <c r="F33" s="256"/>
      <c r="G33" s="151"/>
      <c r="H33" s="151"/>
      <c r="I33" s="152"/>
      <c r="J33" s="260" t="s">
        <v>394</v>
      </c>
      <c r="K33" s="261"/>
      <c r="L33" s="143"/>
      <c r="M33" s="149"/>
      <c r="N33" s="148"/>
      <c r="O33" s="160"/>
      <c r="P33" s="143"/>
      <c r="Q33" s="80"/>
      <c r="R33" s="46"/>
    </row>
    <row r="34" spans="1:18" s="145" customFormat="1" ht="11.25" customHeight="1">
      <c r="A34" s="141"/>
      <c r="B34" s="53"/>
      <c r="C34" s="53"/>
      <c r="D34" s="65"/>
      <c r="E34" s="155"/>
      <c r="F34" s="266"/>
      <c r="G34" s="156"/>
      <c r="H34" s="56" t="s">
        <v>11</v>
      </c>
      <c r="I34" s="86"/>
      <c r="J34" s="263"/>
      <c r="K34" s="264"/>
      <c r="L34" s="148"/>
      <c r="M34" s="149"/>
      <c r="N34" s="148"/>
      <c r="O34" s="160"/>
      <c r="P34" s="143"/>
      <c r="Q34" s="80"/>
      <c r="R34" s="46"/>
    </row>
    <row r="35" spans="1:18" s="145" customFormat="1" ht="16.5" customHeight="1">
      <c r="A35" s="141">
        <v>8</v>
      </c>
      <c r="B35" s="40"/>
      <c r="C35" s="40"/>
      <c r="D35" s="41">
        <v>13</v>
      </c>
      <c r="E35" s="42" t="str">
        <f>UPPER(IF($D35="","",VLOOKUP($D35,'[2]男雙40歲名單'!$A$7:$V$39,2)))</f>
        <v>謝昌曄</v>
      </c>
      <c r="F35" s="267"/>
      <c r="G35" s="43"/>
      <c r="H35" s="43" t="str">
        <f>IF($D35="","",VLOOKUP($D35,'[2]男雙40歲名單'!$A$7:$V$39,4))</f>
        <v>高雄市</v>
      </c>
      <c r="I35" s="159"/>
      <c r="J35" s="148"/>
      <c r="K35" s="149"/>
      <c r="L35" s="161"/>
      <c r="M35" s="154"/>
      <c r="N35" s="148"/>
      <c r="O35" s="160"/>
      <c r="P35" s="143"/>
      <c r="Q35" s="80"/>
      <c r="R35" s="46"/>
    </row>
    <row r="36" spans="1:18" s="145" customFormat="1" ht="16.5" customHeight="1">
      <c r="A36" s="141"/>
      <c r="B36" s="146"/>
      <c r="C36" s="146"/>
      <c r="D36" s="146"/>
      <c r="E36" s="42" t="str">
        <f>UPPER(IF($D35="","",VLOOKUP($D35,'[2]男雙40歲名單'!$A$7:$V$39,7)))</f>
        <v>曹德弘</v>
      </c>
      <c r="F36" s="40"/>
      <c r="G36" s="43"/>
      <c r="H36" s="43" t="str">
        <f>IF($D35="","",VLOOKUP($D35,'[2]男雙40歲名單'!$A$7:$V$39,9))</f>
        <v>高雄市</v>
      </c>
      <c r="I36" s="147"/>
      <c r="J36" s="148"/>
      <c r="K36" s="149"/>
      <c r="L36" s="162"/>
      <c r="M36" s="163"/>
      <c r="N36" s="148"/>
      <c r="O36" s="160"/>
      <c r="P36" s="260" t="s">
        <v>393</v>
      </c>
      <c r="Q36" s="262"/>
      <c r="R36" s="46"/>
    </row>
    <row r="37" spans="1:18" s="145" customFormat="1" ht="2.25" customHeight="1">
      <c r="A37" s="141"/>
      <c r="B37" s="146"/>
      <c r="C37" s="146"/>
      <c r="D37" s="164"/>
      <c r="E37" s="150"/>
      <c r="F37" s="148"/>
      <c r="G37" s="151"/>
      <c r="H37" s="151"/>
      <c r="I37" s="165"/>
      <c r="J37" s="143"/>
      <c r="K37" s="144"/>
      <c r="L37" s="148"/>
      <c r="M37" s="149"/>
      <c r="N37" s="266"/>
      <c r="O37" s="255"/>
      <c r="P37" s="260"/>
      <c r="Q37" s="262"/>
      <c r="R37" s="46"/>
    </row>
    <row r="38" spans="1:18" s="145" customFormat="1" ht="2.25" customHeight="1">
      <c r="A38" s="141"/>
      <c r="B38" s="53"/>
      <c r="C38" s="53"/>
      <c r="D38" s="65"/>
      <c r="E38" s="155"/>
      <c r="F38" s="143"/>
      <c r="G38" s="156"/>
      <c r="H38" s="156"/>
      <c r="I38" s="167"/>
      <c r="J38" s="143"/>
      <c r="K38" s="144"/>
      <c r="L38" s="148"/>
      <c r="M38" s="149"/>
      <c r="N38" s="266"/>
      <c r="O38" s="255"/>
      <c r="P38" s="240"/>
      <c r="Q38" s="241"/>
      <c r="R38" s="46"/>
    </row>
    <row r="39" spans="1:18" s="145" customFormat="1" ht="16.5" customHeight="1">
      <c r="A39" s="141">
        <v>9</v>
      </c>
      <c r="B39" s="40"/>
      <c r="C39" s="40"/>
      <c r="D39" s="41">
        <v>4</v>
      </c>
      <c r="E39" s="42" t="str">
        <f>UPPER(IF($D39="","",VLOOKUP($D39,'[2]男雙40歲名單'!$A$7:$V$39,2)))</f>
        <v>張榮宏</v>
      </c>
      <c r="F39" s="40"/>
      <c r="G39" s="43"/>
      <c r="H39" s="43" t="str">
        <f>IF($D39="","",VLOOKUP($D39,'[2]男雙40歲名單'!$A$7:$V$39,4))</f>
        <v>台中市</v>
      </c>
      <c r="I39" s="142"/>
      <c r="J39" s="143"/>
      <c r="K39" s="144"/>
      <c r="L39" s="143"/>
      <c r="M39" s="149"/>
      <c r="N39" s="266"/>
      <c r="O39" s="255"/>
      <c r="P39" s="298">
        <v>86</v>
      </c>
      <c r="Q39" s="299"/>
      <c r="R39" s="46"/>
    </row>
    <row r="40" spans="1:18" s="145" customFormat="1" ht="16.5" customHeight="1">
      <c r="A40" s="141"/>
      <c r="B40" s="146"/>
      <c r="C40" s="146"/>
      <c r="D40" s="146"/>
      <c r="E40" s="42" t="str">
        <f>UPPER(IF($D39="","",VLOOKUP($D39,'[2]男雙40歲名單'!$A$7:$V$39,7)))</f>
        <v>林逢甲</v>
      </c>
      <c r="F40" s="40"/>
      <c r="G40" s="43"/>
      <c r="H40" s="43" t="str">
        <f>IF($D39="","",VLOOKUP($D39,'[2]男雙40歲名單'!$A$7:$V$39,9))</f>
        <v>台中市</v>
      </c>
      <c r="I40" s="147"/>
      <c r="J40" s="148">
        <f>IF(I40="a",E39,IF(I40="b",E41,""))</f>
      </c>
      <c r="K40" s="149"/>
      <c r="L40" s="143"/>
      <c r="M40" s="144"/>
      <c r="N40" s="143"/>
      <c r="O40" s="160"/>
      <c r="P40" s="162"/>
      <c r="Q40" s="174"/>
      <c r="R40" s="46"/>
    </row>
    <row r="41" spans="1:18" s="145" customFormat="1" ht="11.25" customHeight="1">
      <c r="A41" s="141"/>
      <c r="B41" s="146"/>
      <c r="C41" s="146"/>
      <c r="D41" s="164"/>
      <c r="E41" s="150"/>
      <c r="F41" s="256"/>
      <c r="G41" s="151"/>
      <c r="H41" s="151"/>
      <c r="I41" s="152"/>
      <c r="J41" s="260" t="s">
        <v>383</v>
      </c>
      <c r="K41" s="262"/>
      <c r="L41" s="143"/>
      <c r="M41" s="144"/>
      <c r="N41" s="143"/>
      <c r="O41" s="160"/>
      <c r="P41" s="143"/>
      <c r="Q41" s="80"/>
      <c r="R41" s="46"/>
    </row>
    <row r="42" spans="1:18" s="145" customFormat="1" ht="11.25" customHeight="1">
      <c r="A42" s="141"/>
      <c r="B42" s="53"/>
      <c r="C42" s="53"/>
      <c r="D42" s="65"/>
      <c r="E42" s="155"/>
      <c r="F42" s="266"/>
      <c r="G42" s="156"/>
      <c r="H42" s="56" t="s">
        <v>11</v>
      </c>
      <c r="I42" s="86"/>
      <c r="J42" s="263"/>
      <c r="K42" s="265"/>
      <c r="L42" s="148"/>
      <c r="M42" s="149"/>
      <c r="N42" s="143"/>
      <c r="O42" s="160"/>
      <c r="P42" s="143"/>
      <c r="Q42" s="80"/>
      <c r="R42" s="46"/>
    </row>
    <row r="43" spans="1:18" s="145" customFormat="1" ht="16.5" customHeight="1">
      <c r="A43" s="141">
        <v>10</v>
      </c>
      <c r="B43" s="40"/>
      <c r="C43" s="40">
        <f>IF($D43="","",VLOOKUP($D43,'[2]男雙40歲名單'!$A$7:$V$39,21))</f>
      </c>
      <c r="D43" s="41"/>
      <c r="E43" s="42" t="s">
        <v>12</v>
      </c>
      <c r="F43" s="267"/>
      <c r="G43" s="43"/>
      <c r="H43" s="43">
        <f>IF($D43="","",VLOOKUP($D43,'[2]男雙40歲名單'!$A$7:$V$39,4))</f>
      </c>
      <c r="I43" s="159"/>
      <c r="J43" s="148"/>
      <c r="K43" s="160"/>
      <c r="L43" s="161"/>
      <c r="M43" s="154"/>
      <c r="N43" s="143"/>
      <c r="O43" s="160"/>
      <c r="P43" s="143"/>
      <c r="Q43" s="80"/>
      <c r="R43" s="46"/>
    </row>
    <row r="44" spans="1:18" s="145" customFormat="1" ht="16.5" customHeight="1">
      <c r="A44" s="141"/>
      <c r="B44" s="146"/>
      <c r="C44" s="146"/>
      <c r="D44" s="146"/>
      <c r="E44" s="42" t="s">
        <v>12</v>
      </c>
      <c r="F44" s="40"/>
      <c r="G44" s="43"/>
      <c r="H44" s="43">
        <f>IF($D43="","",VLOOKUP($D43,'[2]男雙40歲名單'!$A$7:$V$39,9))</f>
      </c>
      <c r="I44" s="147"/>
      <c r="J44" s="148"/>
      <c r="K44" s="160"/>
      <c r="L44" s="260" t="s">
        <v>396</v>
      </c>
      <c r="M44" s="262"/>
      <c r="N44" s="143"/>
      <c r="O44" s="160"/>
      <c r="P44" s="143"/>
      <c r="Q44" s="80"/>
      <c r="R44" s="46"/>
    </row>
    <row r="45" spans="1:18" s="145" customFormat="1" ht="2.25" customHeight="1">
      <c r="A45" s="141"/>
      <c r="B45" s="146"/>
      <c r="C45" s="146"/>
      <c r="D45" s="164"/>
      <c r="E45" s="150"/>
      <c r="F45" s="148"/>
      <c r="G45" s="151"/>
      <c r="H45" s="151"/>
      <c r="I45" s="165"/>
      <c r="J45" s="143"/>
      <c r="K45" s="166"/>
      <c r="L45" s="260"/>
      <c r="M45" s="262"/>
      <c r="N45" s="143"/>
      <c r="O45" s="160"/>
      <c r="P45" s="143"/>
      <c r="Q45" s="80"/>
      <c r="R45" s="46"/>
    </row>
    <row r="46" spans="1:18" s="145" customFormat="1" ht="2.25" customHeight="1">
      <c r="A46" s="141"/>
      <c r="B46" s="53"/>
      <c r="C46" s="53"/>
      <c r="D46" s="65"/>
      <c r="E46" s="155"/>
      <c r="F46" s="143"/>
      <c r="G46" s="156"/>
      <c r="H46" s="156"/>
      <c r="I46" s="167"/>
      <c r="J46" s="266"/>
      <c r="K46" s="255"/>
      <c r="L46" s="157">
        <f>UPPER(IF(OR(K46="a",K46="as"),J42,IF(OR(K46="b",K46="bs"),J50,)))</f>
      </c>
      <c r="M46" s="158"/>
      <c r="N46" s="148"/>
      <c r="O46" s="160"/>
      <c r="P46" s="143"/>
      <c r="Q46" s="80"/>
      <c r="R46" s="46"/>
    </row>
    <row r="47" spans="1:18" s="145" customFormat="1" ht="16.5" customHeight="1">
      <c r="A47" s="141">
        <v>11</v>
      </c>
      <c r="B47" s="40"/>
      <c r="C47" s="40"/>
      <c r="D47" s="41">
        <v>18</v>
      </c>
      <c r="E47" s="42" t="str">
        <f>UPPER(IF($D47="","",VLOOKUP($D47,'[2]男雙40歲名單'!$A$7:$V$39,2)))</f>
        <v>游昆潔</v>
      </c>
      <c r="F47" s="40"/>
      <c r="G47" s="43"/>
      <c r="H47" s="43" t="str">
        <f>IF($D47="","",VLOOKUP($D47,'[2]男雙40歲名單'!$A$7:$V$39,4))</f>
        <v>台北市</v>
      </c>
      <c r="I47" s="142"/>
      <c r="J47" s="266"/>
      <c r="K47" s="255"/>
      <c r="L47" s="143">
        <v>60</v>
      </c>
      <c r="M47" s="160"/>
      <c r="N47" s="161"/>
      <c r="O47" s="160"/>
      <c r="P47" s="143"/>
      <c r="Q47" s="80"/>
      <c r="R47" s="46"/>
    </row>
    <row r="48" spans="1:18" s="145" customFormat="1" ht="16.5" customHeight="1">
      <c r="A48" s="141"/>
      <c r="B48" s="146"/>
      <c r="C48" s="146"/>
      <c r="D48" s="146"/>
      <c r="E48" s="42" t="str">
        <f>UPPER(IF($D47="","",VLOOKUP($D47,'[2]男雙40歲名單'!$A$7:$V$39,7)))</f>
        <v>陳宜超</v>
      </c>
      <c r="F48" s="40"/>
      <c r="G48" s="43"/>
      <c r="H48" s="43" t="str">
        <f>IF($D47="","",VLOOKUP($D47,'[2]男雙40歲名單'!$A$7:$V$39,9))</f>
        <v>台北市</v>
      </c>
      <c r="I48" s="147"/>
      <c r="J48" s="148">
        <f>IF(I48="a",E47,IF(I48="b",E49,""))</f>
      </c>
      <c r="K48" s="160"/>
      <c r="L48" s="143"/>
      <c r="M48" s="160"/>
      <c r="N48" s="148"/>
      <c r="O48" s="160"/>
      <c r="P48" s="143"/>
      <c r="Q48" s="80"/>
      <c r="R48" s="46"/>
    </row>
    <row r="49" spans="1:18" s="145" customFormat="1" ht="11.25" customHeight="1">
      <c r="A49" s="141"/>
      <c r="B49" s="146"/>
      <c r="C49" s="146"/>
      <c r="D49" s="146"/>
      <c r="E49" s="150"/>
      <c r="F49" s="256"/>
      <c r="G49" s="151"/>
      <c r="H49" s="151"/>
      <c r="I49" s="152"/>
      <c r="J49" s="260" t="s">
        <v>396</v>
      </c>
      <c r="K49" s="261"/>
      <c r="L49" s="143"/>
      <c r="M49" s="160"/>
      <c r="N49" s="148"/>
      <c r="O49" s="160"/>
      <c r="P49" s="143"/>
      <c r="Q49" s="80"/>
      <c r="R49" s="46"/>
    </row>
    <row r="50" spans="1:18" s="145" customFormat="1" ht="11.25" customHeight="1">
      <c r="A50" s="141"/>
      <c r="B50" s="53"/>
      <c r="C50" s="53"/>
      <c r="D50" s="53"/>
      <c r="E50" s="155"/>
      <c r="F50" s="266"/>
      <c r="G50" s="156"/>
      <c r="H50" s="56" t="s">
        <v>11</v>
      </c>
      <c r="I50" s="86"/>
      <c r="J50" s="263"/>
      <c r="K50" s="264"/>
      <c r="L50" s="148"/>
      <c r="M50" s="160"/>
      <c r="N50" s="148"/>
      <c r="O50" s="160"/>
      <c r="P50" s="143"/>
      <c r="Q50" s="80"/>
      <c r="R50" s="46"/>
    </row>
    <row r="51" spans="1:18" s="145" customFormat="1" ht="16.5" customHeight="1">
      <c r="A51" s="141">
        <v>12</v>
      </c>
      <c r="B51" s="40"/>
      <c r="C51" s="40"/>
      <c r="D51" s="41">
        <v>7</v>
      </c>
      <c r="E51" s="42" t="str">
        <f>UPPER(IF($D51="","",VLOOKUP($D51,'[2]男雙40歲名單'!$A$7:$V$39,2)))</f>
        <v>柯宏宜</v>
      </c>
      <c r="F51" s="267"/>
      <c r="G51" s="43"/>
      <c r="H51" s="43" t="str">
        <f>IF($D51="","",VLOOKUP($D51,'[2]男雙40歲名單'!$A$7:$V$39,4))</f>
        <v>台中市</v>
      </c>
      <c r="I51" s="159"/>
      <c r="J51" s="148">
        <v>62</v>
      </c>
      <c r="K51" s="149"/>
      <c r="L51" s="161"/>
      <c r="M51" s="168"/>
      <c r="N51" s="148"/>
      <c r="O51" s="160"/>
      <c r="P51" s="143"/>
      <c r="Q51" s="80"/>
      <c r="R51" s="46"/>
    </row>
    <row r="52" spans="1:18" s="145" customFormat="1" ht="16.5" customHeight="1">
      <c r="A52" s="141"/>
      <c r="B52" s="146"/>
      <c r="C52" s="146"/>
      <c r="D52" s="146"/>
      <c r="E52" s="42" t="str">
        <f>UPPER(IF($D51="","",VLOOKUP($D51,'[2]男雙40歲名單'!$A$7:$V$39,7)))</f>
        <v>董文抵</v>
      </c>
      <c r="F52" s="40"/>
      <c r="G52" s="43"/>
      <c r="H52" s="43" t="str">
        <f>IF($D51="","",VLOOKUP($D51,'[2]男雙40歲名單'!$A$7:$V$39,9))</f>
        <v>台中市</v>
      </c>
      <c r="I52" s="147"/>
      <c r="J52" s="148"/>
      <c r="K52" s="149"/>
      <c r="L52" s="162"/>
      <c r="M52" s="170"/>
      <c r="N52" s="260" t="s">
        <v>396</v>
      </c>
      <c r="O52" s="261"/>
      <c r="P52" s="143"/>
      <c r="Q52" s="80"/>
      <c r="R52" s="46"/>
    </row>
    <row r="53" spans="1:18" s="145" customFormat="1" ht="2.25" customHeight="1">
      <c r="A53" s="141"/>
      <c r="B53" s="146"/>
      <c r="C53" s="146"/>
      <c r="D53" s="146"/>
      <c r="E53" s="150"/>
      <c r="F53" s="148"/>
      <c r="G53" s="151"/>
      <c r="H53" s="151"/>
      <c r="I53" s="165"/>
      <c r="J53" s="143"/>
      <c r="K53" s="144"/>
      <c r="L53" s="266"/>
      <c r="M53" s="255"/>
      <c r="N53" s="260"/>
      <c r="O53" s="261"/>
      <c r="P53" s="143"/>
      <c r="Q53" s="80"/>
      <c r="R53" s="46"/>
    </row>
    <row r="54" spans="1:18" s="145" customFormat="1" ht="2.25" customHeight="1">
      <c r="A54" s="141"/>
      <c r="B54" s="53"/>
      <c r="C54" s="53"/>
      <c r="D54" s="53"/>
      <c r="E54" s="155"/>
      <c r="F54" s="143"/>
      <c r="G54" s="156"/>
      <c r="H54" s="156"/>
      <c r="I54" s="167"/>
      <c r="J54" s="143"/>
      <c r="K54" s="144"/>
      <c r="L54" s="266"/>
      <c r="M54" s="255"/>
      <c r="N54" s="157">
        <f>UPPER(IF(OR(M54="a",M54="as"),L46,IF(OR(M54="b",M54="bs"),L62,)))</f>
      </c>
      <c r="O54" s="169"/>
      <c r="P54" s="148"/>
      <c r="Q54" s="80"/>
      <c r="R54" s="46"/>
    </row>
    <row r="55" spans="1:18" s="145" customFormat="1" ht="16.5" customHeight="1">
      <c r="A55" s="141">
        <v>13</v>
      </c>
      <c r="B55" s="40"/>
      <c r="C55" s="40"/>
      <c r="D55" s="41">
        <v>21</v>
      </c>
      <c r="E55" s="42" t="str">
        <f>UPPER(IF($D55="","",VLOOKUP($D55,'[2]男雙40歲名單'!$A$7:$V$39,2)))</f>
        <v>謝憲宜</v>
      </c>
      <c r="F55" s="40"/>
      <c r="G55" s="43"/>
      <c r="H55" s="43" t="str">
        <f>IF($D55="","",VLOOKUP($D55,'[2]男雙40歲名單'!$A$7:$V$39,4))</f>
        <v>雲林縣</v>
      </c>
      <c r="I55" s="142"/>
      <c r="J55" s="143"/>
      <c r="K55" s="144"/>
      <c r="L55" s="266"/>
      <c r="M55" s="255"/>
      <c r="N55" s="143">
        <v>62</v>
      </c>
      <c r="O55" s="171"/>
      <c r="P55" s="143"/>
      <c r="Q55" s="47"/>
      <c r="R55" s="46"/>
    </row>
    <row r="56" spans="1:18" s="145" customFormat="1" ht="16.5" customHeight="1">
      <c r="A56" s="141"/>
      <c r="B56" s="146"/>
      <c r="C56" s="146"/>
      <c r="D56" s="146"/>
      <c r="E56" s="42" t="str">
        <f>UPPER(IF($D55="","",VLOOKUP($D55,'[2]男雙40歲名單'!$A$7:$V$39,7)))</f>
        <v>韓文喆</v>
      </c>
      <c r="F56" s="40"/>
      <c r="G56" s="43"/>
      <c r="H56" s="43" t="str">
        <f>IF($D55="","",VLOOKUP($D55,'[2]男雙40歲名單'!$A$7:$V$39,9))</f>
        <v>雲林縣</v>
      </c>
      <c r="I56" s="147"/>
      <c r="J56" s="148">
        <f>IF(I56="a",E55,IF(I56="b",E57,""))</f>
      </c>
      <c r="K56" s="149"/>
      <c r="L56" s="143"/>
      <c r="M56" s="160"/>
      <c r="N56" s="143"/>
      <c r="O56" s="149"/>
      <c r="P56" s="143"/>
      <c r="Q56" s="47"/>
      <c r="R56" s="46"/>
    </row>
    <row r="57" spans="1:18" s="145" customFormat="1" ht="11.25" customHeight="1">
      <c r="A57" s="141"/>
      <c r="B57" s="146"/>
      <c r="C57" s="146"/>
      <c r="D57" s="164"/>
      <c r="E57" s="150"/>
      <c r="F57" s="256"/>
      <c r="G57" s="151"/>
      <c r="H57" s="151"/>
      <c r="I57" s="152"/>
      <c r="J57" s="260" t="s">
        <v>397</v>
      </c>
      <c r="K57" s="262"/>
      <c r="L57" s="143"/>
      <c r="M57" s="160"/>
      <c r="N57" s="143"/>
      <c r="O57" s="149"/>
      <c r="P57" s="143"/>
      <c r="Q57" s="47"/>
      <c r="R57" s="46"/>
    </row>
    <row r="58" spans="1:18" s="145" customFormat="1" ht="11.25" customHeight="1">
      <c r="A58" s="141"/>
      <c r="B58" s="53"/>
      <c r="C58" s="53"/>
      <c r="D58" s="65"/>
      <c r="E58" s="155"/>
      <c r="F58" s="266"/>
      <c r="G58" s="156"/>
      <c r="H58" s="56" t="s">
        <v>11</v>
      </c>
      <c r="I58" s="86"/>
      <c r="J58" s="263"/>
      <c r="K58" s="265"/>
      <c r="L58" s="148"/>
      <c r="M58" s="160"/>
      <c r="N58" s="143"/>
      <c r="O58" s="149"/>
      <c r="P58" s="143"/>
      <c r="Q58" s="47"/>
      <c r="R58" s="46"/>
    </row>
    <row r="59" spans="1:18" s="145" customFormat="1" ht="16.5" customHeight="1">
      <c r="A59" s="141">
        <v>14</v>
      </c>
      <c r="B59" s="40"/>
      <c r="C59" s="40">
        <f>IF($D59="","",VLOOKUP($D59,'[2]男雙40歲名單'!$A$7:$V$39,21))</f>
      </c>
      <c r="D59" s="41"/>
      <c r="E59" s="42" t="s">
        <v>12</v>
      </c>
      <c r="F59" s="267"/>
      <c r="G59" s="43"/>
      <c r="H59" s="43">
        <f>IF($D59="","",VLOOKUP($D59,'[2]男雙40歲名單'!$A$7:$V$39,4))</f>
      </c>
      <c r="I59" s="159"/>
      <c r="J59" s="148"/>
      <c r="K59" s="160"/>
      <c r="L59" s="161"/>
      <c r="M59" s="168"/>
      <c r="N59" s="143"/>
      <c r="O59" s="149"/>
      <c r="P59" s="143"/>
      <c r="Q59" s="47"/>
      <c r="R59" s="46"/>
    </row>
    <row r="60" spans="1:18" s="145" customFormat="1" ht="16.5" customHeight="1">
      <c r="A60" s="141"/>
      <c r="B60" s="146"/>
      <c r="C60" s="146"/>
      <c r="D60" s="146"/>
      <c r="E60" s="42" t="s">
        <v>12</v>
      </c>
      <c r="F60" s="40"/>
      <c r="G60" s="43"/>
      <c r="H60" s="43">
        <f>IF($D59="","",VLOOKUP($D59,'[2]男雙40歲名單'!$A$7:$V$39,9))</f>
      </c>
      <c r="I60" s="147"/>
      <c r="J60" s="148"/>
      <c r="K60" s="160"/>
      <c r="L60" s="260" t="s">
        <v>398</v>
      </c>
      <c r="M60" s="261"/>
      <c r="N60" s="143"/>
      <c r="O60" s="149"/>
      <c r="P60" s="143"/>
      <c r="Q60" s="47"/>
      <c r="R60" s="46"/>
    </row>
    <row r="61" spans="1:18" s="145" customFormat="1" ht="2.25" customHeight="1">
      <c r="A61" s="141"/>
      <c r="B61" s="146"/>
      <c r="C61" s="146"/>
      <c r="D61" s="164"/>
      <c r="E61" s="150"/>
      <c r="F61" s="148"/>
      <c r="G61" s="151"/>
      <c r="H61" s="151"/>
      <c r="I61" s="165"/>
      <c r="J61" s="143"/>
      <c r="K61" s="166"/>
      <c r="L61" s="260"/>
      <c r="M61" s="261"/>
      <c r="N61" s="143"/>
      <c r="O61" s="149"/>
      <c r="P61" s="143"/>
      <c r="Q61" s="47"/>
      <c r="R61" s="46"/>
    </row>
    <row r="62" spans="1:18" s="145" customFormat="1" ht="2.25" customHeight="1">
      <c r="A62" s="141"/>
      <c r="B62" s="53"/>
      <c r="C62" s="53"/>
      <c r="D62" s="65"/>
      <c r="E62" s="155"/>
      <c r="F62" s="143"/>
      <c r="G62" s="156"/>
      <c r="H62" s="156"/>
      <c r="I62" s="167"/>
      <c r="J62" s="266"/>
      <c r="K62" s="255"/>
      <c r="L62" s="157">
        <f>UPPER(IF(OR(K62="a",K62="as"),J58,IF(OR(K62="b",K62="bs"),J66,)))</f>
      </c>
      <c r="M62" s="169"/>
      <c r="N62" s="148"/>
      <c r="O62" s="149"/>
      <c r="P62" s="143"/>
      <c r="Q62" s="47"/>
      <c r="R62" s="46"/>
    </row>
    <row r="63" spans="1:18" s="145" customFormat="1" ht="16.5" customHeight="1">
      <c r="A63" s="141">
        <v>15</v>
      </c>
      <c r="B63" s="40"/>
      <c r="C63" s="40">
        <f>IF($D63="","",VLOOKUP($D63,'[2]男雙40歲名單'!$A$7:$V$39,21))</f>
      </c>
      <c r="D63" s="41"/>
      <c r="E63" s="42" t="s">
        <v>12</v>
      </c>
      <c r="F63" s="40"/>
      <c r="G63" s="43"/>
      <c r="H63" s="43">
        <f>IF($D63="","",VLOOKUP($D63,'[2]男雙40歲名單'!$A$7:$V$39,4))</f>
      </c>
      <c r="I63" s="142"/>
      <c r="J63" s="266"/>
      <c r="K63" s="255"/>
      <c r="L63" s="143">
        <v>62</v>
      </c>
      <c r="M63" s="171"/>
      <c r="N63" s="146"/>
      <c r="O63" s="149"/>
      <c r="P63" s="146"/>
      <c r="Q63" s="149"/>
      <c r="R63" s="151"/>
    </row>
    <row r="64" spans="1:18" s="145" customFormat="1" ht="16.5" customHeight="1">
      <c r="A64" s="141"/>
      <c r="B64" s="146"/>
      <c r="C64" s="146"/>
      <c r="D64" s="146"/>
      <c r="E64" s="42" t="s">
        <v>12</v>
      </c>
      <c r="F64" s="40"/>
      <c r="G64" s="43"/>
      <c r="H64" s="43">
        <f>IF($D63="","",VLOOKUP($D63,'[2]男雙40歲名單'!$A$7:$V$39,9))</f>
      </c>
      <c r="I64" s="147"/>
      <c r="J64" s="148">
        <f>IF(I64="a",E63,IF(I64="b",E65,""))</f>
      </c>
      <c r="K64" s="160"/>
      <c r="L64" s="143"/>
      <c r="M64" s="149"/>
      <c r="N64" s="190"/>
      <c r="O64" s="154"/>
      <c r="P64" s="148"/>
      <c r="Q64" s="149"/>
      <c r="R64" s="151"/>
    </row>
    <row r="65" spans="1:18" s="145" customFormat="1" ht="11.25" customHeight="1">
      <c r="A65" s="141"/>
      <c r="B65" s="146"/>
      <c r="C65" s="146"/>
      <c r="D65" s="146"/>
      <c r="E65" s="150"/>
      <c r="F65" s="256"/>
      <c r="G65" s="151"/>
      <c r="H65" s="151"/>
      <c r="I65" s="152"/>
      <c r="J65" s="260" t="s">
        <v>398</v>
      </c>
      <c r="K65" s="261"/>
      <c r="L65" s="143"/>
      <c r="M65" s="149"/>
      <c r="N65" s="190"/>
      <c r="O65" s="163"/>
      <c r="P65" s="148"/>
      <c r="Q65" s="149"/>
      <c r="R65" s="151"/>
    </row>
    <row r="66" spans="1:18" s="145" customFormat="1" ht="11.25" customHeight="1">
      <c r="A66" s="141"/>
      <c r="B66" s="53"/>
      <c r="C66" s="53"/>
      <c r="D66" s="53"/>
      <c r="E66" s="155"/>
      <c r="F66" s="266"/>
      <c r="G66" s="156"/>
      <c r="H66" s="56" t="s">
        <v>11</v>
      </c>
      <c r="I66" s="86"/>
      <c r="J66" s="263"/>
      <c r="K66" s="264"/>
      <c r="L66" s="148"/>
      <c r="M66" s="149"/>
      <c r="N66" s="149"/>
      <c r="O66" s="165"/>
      <c r="P66" s="190"/>
      <c r="Q66" s="191"/>
      <c r="R66" s="151"/>
    </row>
    <row r="67" spans="1:18" s="145" customFormat="1" ht="16.5" customHeight="1">
      <c r="A67" s="141">
        <v>16</v>
      </c>
      <c r="B67" s="40"/>
      <c r="C67" s="40"/>
      <c r="D67" s="41">
        <v>5</v>
      </c>
      <c r="E67" s="42" t="str">
        <f>UPPER(IF($D67="","",VLOOKUP($D67,'[2]男雙40歲名單'!$A$7:$V$39,2)))</f>
        <v>陳鉞銘</v>
      </c>
      <c r="F67" s="267"/>
      <c r="G67" s="43"/>
      <c r="H67" s="43" t="str">
        <f>IF($D67="","",VLOOKUP($D67,'[2]男雙40歲名單'!$A$7:$V$39,4))</f>
        <v>台中市</v>
      </c>
      <c r="I67" s="159"/>
      <c r="J67" s="148"/>
      <c r="K67" s="149"/>
      <c r="L67" s="161"/>
      <c r="M67" s="154"/>
      <c r="N67" s="85"/>
      <c r="O67" s="192"/>
      <c r="P67" s="190"/>
      <c r="Q67" s="191"/>
      <c r="R67" s="151"/>
    </row>
    <row r="68" spans="1:18" s="145" customFormat="1" ht="16.5" customHeight="1" thickBot="1">
      <c r="A68" s="141"/>
      <c r="B68" s="146"/>
      <c r="C68" s="146"/>
      <c r="D68" s="146"/>
      <c r="E68" s="42" t="str">
        <f>UPPER(IF($D67="","",VLOOKUP($D67,'[2]男雙40歲名單'!$A$7:$V$39,7)))</f>
        <v>蕭國偉</v>
      </c>
      <c r="F68" s="40"/>
      <c r="G68" s="43"/>
      <c r="H68" s="43" t="str">
        <f>IF($D67="","",VLOOKUP($D67,'[2]男雙40歲名單'!$A$7:$V$39,9))</f>
        <v>台中市</v>
      </c>
      <c r="I68" s="147"/>
      <c r="J68" s="148"/>
      <c r="K68" s="149"/>
      <c r="L68" s="162"/>
      <c r="M68" s="163"/>
      <c r="N68" s="190"/>
      <c r="O68" s="154"/>
      <c r="P68" s="148"/>
      <c r="Q68" s="149"/>
      <c r="R68" s="151"/>
    </row>
    <row r="69" spans="1:20" s="145" customFormat="1" ht="16.5" customHeight="1">
      <c r="A69" s="141">
        <v>17</v>
      </c>
      <c r="B69" s="40"/>
      <c r="C69" s="40"/>
      <c r="D69" s="41">
        <v>6</v>
      </c>
      <c r="E69" s="42" t="str">
        <f>UPPER(IF($D69="","",VLOOKUP($D69,'[2]男雙40歲名單'!$A$7:$V$39,2)))</f>
        <v>羅新才</v>
      </c>
      <c r="F69" s="40"/>
      <c r="G69" s="43"/>
      <c r="H69" s="43" t="str">
        <f>IF($D69="","",VLOOKUP($D69,'[2]男雙40歲名單'!$A$7:$V$39,4))</f>
        <v>台中市</v>
      </c>
      <c r="I69" s="142"/>
      <c r="J69" s="143"/>
      <c r="K69" s="144"/>
      <c r="L69" s="143"/>
      <c r="M69" s="144"/>
      <c r="N69" s="148"/>
      <c r="O69" s="149"/>
      <c r="P69" s="148"/>
      <c r="Q69" s="193"/>
      <c r="R69" s="151"/>
      <c r="T69" s="52" t="e">
        <f>#REF!</f>
        <v>#REF!</v>
      </c>
    </row>
    <row r="70" spans="1:20" s="145" customFormat="1" ht="16.5" customHeight="1">
      <c r="A70" s="141"/>
      <c r="B70" s="146"/>
      <c r="C70" s="146"/>
      <c r="D70" s="146"/>
      <c r="E70" s="42" t="str">
        <f>UPPER(IF($D69="","",VLOOKUP($D69,'[2]男雙40歲名單'!$A$7:$V$39,7)))</f>
        <v>葉永富</v>
      </c>
      <c r="F70" s="40"/>
      <c r="G70" s="43"/>
      <c r="H70" s="43" t="str">
        <f>IF($D69="","",VLOOKUP($D69,'[2]男雙40歲名單'!$A$7:$V$39,9))</f>
        <v>台中市</v>
      </c>
      <c r="I70" s="147"/>
      <c r="J70" s="148">
        <f>IF(I70="a",E69,IF(I70="b",E71,""))</f>
      </c>
      <c r="K70" s="149"/>
      <c r="L70" s="143"/>
      <c r="M70" s="144"/>
      <c r="N70" s="148"/>
      <c r="O70" s="149"/>
      <c r="P70" s="148"/>
      <c r="Q70" s="149"/>
      <c r="R70" s="151"/>
      <c r="T70" s="60" t="e">
        <f>#REF!</f>
        <v>#REF!</v>
      </c>
    </row>
    <row r="71" spans="1:20" s="145" customFormat="1" ht="11.25" customHeight="1">
      <c r="A71" s="141"/>
      <c r="B71" s="146"/>
      <c r="C71" s="146"/>
      <c r="D71" s="146"/>
      <c r="E71" s="150"/>
      <c r="F71" s="256"/>
      <c r="G71" s="151"/>
      <c r="H71" s="151"/>
      <c r="I71" s="152"/>
      <c r="J71" s="260" t="s">
        <v>399</v>
      </c>
      <c r="K71" s="262"/>
      <c r="L71" s="143"/>
      <c r="M71" s="144"/>
      <c r="N71" s="143"/>
      <c r="O71" s="144"/>
      <c r="P71" s="143"/>
      <c r="Q71" s="47"/>
      <c r="R71" s="46"/>
      <c r="T71" s="60" t="e">
        <f>#REF!</f>
        <v>#REF!</v>
      </c>
    </row>
    <row r="72" spans="1:20" s="145" customFormat="1" ht="11.25" customHeight="1">
      <c r="A72" s="141"/>
      <c r="B72" s="53"/>
      <c r="C72" s="53"/>
      <c r="D72" s="53"/>
      <c r="E72" s="155"/>
      <c r="F72" s="266"/>
      <c r="G72" s="156"/>
      <c r="H72" s="56" t="s">
        <v>11</v>
      </c>
      <c r="I72" s="86"/>
      <c r="J72" s="263"/>
      <c r="K72" s="265"/>
      <c r="L72" s="148"/>
      <c r="M72" s="149"/>
      <c r="N72" s="143"/>
      <c r="O72" s="144"/>
      <c r="P72" s="143"/>
      <c r="Q72" s="47"/>
      <c r="R72" s="46"/>
      <c r="T72" s="60" t="e">
        <f>#REF!</f>
        <v>#REF!</v>
      </c>
    </row>
    <row r="73" spans="1:20" s="145" customFormat="1" ht="16.5" customHeight="1">
      <c r="A73" s="141">
        <v>18</v>
      </c>
      <c r="B73" s="40"/>
      <c r="C73" s="40">
        <f>IF($D73="","",VLOOKUP($D73,'[2]男雙40歲名單'!$A$7:$V$39,21))</f>
      </c>
      <c r="D73" s="41"/>
      <c r="E73" s="42" t="s">
        <v>12</v>
      </c>
      <c r="F73" s="267"/>
      <c r="G73" s="43"/>
      <c r="H73" s="43">
        <f>IF($D73="","",VLOOKUP($D73,'[2]男雙40歲名單'!$A$7:$V$39,4))</f>
      </c>
      <c r="I73" s="159"/>
      <c r="J73" s="148"/>
      <c r="K73" s="160"/>
      <c r="L73" s="161"/>
      <c r="M73" s="154"/>
      <c r="N73" s="143"/>
      <c r="O73" s="144"/>
      <c r="P73" s="143"/>
      <c r="Q73" s="47"/>
      <c r="R73" s="46"/>
      <c r="T73" s="60" t="e">
        <f>#REF!</f>
        <v>#REF!</v>
      </c>
    </row>
    <row r="74" spans="1:20" s="145" customFormat="1" ht="16.5" customHeight="1">
      <c r="A74" s="141"/>
      <c r="B74" s="146"/>
      <c r="C74" s="146"/>
      <c r="D74" s="146"/>
      <c r="E74" s="42" t="s">
        <v>12</v>
      </c>
      <c r="F74" s="40"/>
      <c r="G74" s="43"/>
      <c r="H74" s="43">
        <f>IF($D73="","",VLOOKUP($D73,'[2]男雙40歲名單'!$A$7:$V$39,9))</f>
      </c>
      <c r="I74" s="147"/>
      <c r="J74" s="148"/>
      <c r="K74" s="160"/>
      <c r="L74" s="260" t="s">
        <v>400</v>
      </c>
      <c r="M74" s="262"/>
      <c r="N74" s="143"/>
      <c r="O74" s="144"/>
      <c r="P74" s="143"/>
      <c r="Q74" s="47"/>
      <c r="R74" s="46"/>
      <c r="T74" s="60" t="e">
        <f>#REF!</f>
        <v>#REF!</v>
      </c>
    </row>
    <row r="75" spans="1:20" s="145" customFormat="1" ht="4.5" customHeight="1">
      <c r="A75" s="141"/>
      <c r="B75" s="146"/>
      <c r="C75" s="146"/>
      <c r="D75" s="164"/>
      <c r="E75" s="150"/>
      <c r="F75" s="148"/>
      <c r="G75" s="151"/>
      <c r="H75" s="151"/>
      <c r="I75" s="165"/>
      <c r="J75" s="143"/>
      <c r="K75" s="166"/>
      <c r="L75" s="260"/>
      <c r="M75" s="262"/>
      <c r="N75" s="143"/>
      <c r="O75" s="144"/>
      <c r="P75" s="143"/>
      <c r="Q75" s="47"/>
      <c r="R75" s="46"/>
      <c r="T75" s="60" t="e">
        <f>#REF!</f>
        <v>#REF!</v>
      </c>
    </row>
    <row r="76" spans="1:20" s="145" customFormat="1" ht="4.5" customHeight="1">
      <c r="A76" s="141"/>
      <c r="B76" s="53"/>
      <c r="C76" s="53"/>
      <c r="D76" s="65"/>
      <c r="E76" s="155"/>
      <c r="F76" s="143"/>
      <c r="G76" s="156"/>
      <c r="H76" s="156"/>
      <c r="I76" s="167"/>
      <c r="J76" s="266"/>
      <c r="K76" s="255"/>
      <c r="L76" s="157">
        <f>UPPER(IF(OR(K76="a",K76="as"),J72,IF(OR(K76="b",K76="bs"),J80,)))</f>
      </c>
      <c r="M76" s="158"/>
      <c r="N76" s="148"/>
      <c r="O76" s="149"/>
      <c r="P76" s="143"/>
      <c r="Q76" s="47"/>
      <c r="R76" s="46"/>
      <c r="T76" s="60" t="e">
        <f>#REF!</f>
        <v>#REF!</v>
      </c>
    </row>
    <row r="77" spans="1:20" s="145" customFormat="1" ht="16.5" customHeight="1">
      <c r="A77" s="141">
        <v>19</v>
      </c>
      <c r="B77" s="40"/>
      <c r="C77" s="40"/>
      <c r="D77" s="41">
        <v>19</v>
      </c>
      <c r="E77" s="42" t="str">
        <f>UPPER(IF($D77="","",VLOOKUP($D77,'[2]男雙40歲名單'!$A$7:$V$39,2)))</f>
        <v>何景翔</v>
      </c>
      <c r="F77" s="40"/>
      <c r="G77" s="43"/>
      <c r="H77" s="43" t="str">
        <f>IF($D77="","",VLOOKUP($D77,'[2]男雙40歲名單'!$A$7:$V$39,4))</f>
        <v>嘉義縣</v>
      </c>
      <c r="I77" s="142"/>
      <c r="J77" s="266"/>
      <c r="K77" s="255"/>
      <c r="L77" s="298" t="s">
        <v>293</v>
      </c>
      <c r="M77" s="300"/>
      <c r="N77" s="161"/>
      <c r="O77" s="149"/>
      <c r="P77" s="143"/>
      <c r="Q77" s="47"/>
      <c r="R77" s="46"/>
      <c r="T77" s="60" t="e">
        <f>#REF!</f>
        <v>#REF!</v>
      </c>
    </row>
    <row r="78" spans="1:20" s="145" customFormat="1" ht="16.5" customHeight="1" thickBot="1">
      <c r="A78" s="141"/>
      <c r="B78" s="146"/>
      <c r="C78" s="146"/>
      <c r="D78" s="146"/>
      <c r="E78" s="42" t="str">
        <f>UPPER(IF($D77="","",VLOOKUP($D77,'[2]男雙40歲名單'!$A$7:$V$39,7)))</f>
        <v>江世豪</v>
      </c>
      <c r="F78" s="40"/>
      <c r="G78" s="43"/>
      <c r="H78" s="43" t="str">
        <f>IF($D77="","",VLOOKUP($D77,'[2]男雙40歲名單'!$A$7:$V$39,9))</f>
        <v>嘉義縣</v>
      </c>
      <c r="I78" s="147"/>
      <c r="J78" s="148">
        <f>IF(I78="a",E77,IF(I78="b",E79,""))</f>
      </c>
      <c r="K78" s="160"/>
      <c r="L78" s="143"/>
      <c r="M78" s="160"/>
      <c r="N78" s="148"/>
      <c r="O78" s="149"/>
      <c r="P78" s="143"/>
      <c r="Q78" s="47"/>
      <c r="R78" s="46"/>
      <c r="T78" s="75" t="e">
        <f>#REF!</f>
        <v>#REF!</v>
      </c>
    </row>
    <row r="79" spans="1:18" s="145" customFormat="1" ht="11.25" customHeight="1">
      <c r="A79" s="141"/>
      <c r="B79" s="146"/>
      <c r="C79" s="146"/>
      <c r="D79" s="164"/>
      <c r="E79" s="150"/>
      <c r="F79" s="256"/>
      <c r="G79" s="151"/>
      <c r="H79" s="151"/>
      <c r="I79" s="152"/>
      <c r="J79" s="260" t="s">
        <v>400</v>
      </c>
      <c r="K79" s="261"/>
      <c r="L79" s="143"/>
      <c r="M79" s="160"/>
      <c r="N79" s="148"/>
      <c r="O79" s="149"/>
      <c r="P79" s="143"/>
      <c r="Q79" s="47"/>
      <c r="R79" s="46"/>
    </row>
    <row r="80" spans="1:18" s="145" customFormat="1" ht="11.25" customHeight="1">
      <c r="A80" s="141"/>
      <c r="B80" s="53"/>
      <c r="C80" s="53"/>
      <c r="D80" s="65"/>
      <c r="E80" s="155"/>
      <c r="F80" s="266"/>
      <c r="G80" s="156"/>
      <c r="H80" s="56" t="s">
        <v>11</v>
      </c>
      <c r="I80" s="86"/>
      <c r="J80" s="263"/>
      <c r="K80" s="264"/>
      <c r="L80" s="148"/>
      <c r="M80" s="160"/>
      <c r="N80" s="148"/>
      <c r="O80" s="149"/>
      <c r="P80" s="143"/>
      <c r="Q80" s="47"/>
      <c r="R80" s="46"/>
    </row>
    <row r="81" spans="1:18" s="145" customFormat="1" ht="16.5" customHeight="1">
      <c r="A81" s="141">
        <v>20</v>
      </c>
      <c r="B81" s="40"/>
      <c r="C81" s="40"/>
      <c r="D81" s="41">
        <v>11</v>
      </c>
      <c r="E81" s="42" t="str">
        <f>UPPER(IF($D81="","",VLOOKUP($D81,'[2]男雙40歲名單'!$A$7:$V$39,2)))</f>
        <v>陳俊嘉</v>
      </c>
      <c r="F81" s="267"/>
      <c r="G81" s="43"/>
      <c r="H81" s="43" t="str">
        <f>IF($D81="","",VLOOKUP($D81,'[2]男雙40歲名單'!$A$7:$V$39,4))</f>
        <v>台中市</v>
      </c>
      <c r="I81" s="159"/>
      <c r="J81" s="148">
        <v>61</v>
      </c>
      <c r="K81" s="149"/>
      <c r="L81" s="161"/>
      <c r="M81" s="168"/>
      <c r="N81" s="148"/>
      <c r="O81" s="149"/>
      <c r="P81" s="143"/>
      <c r="Q81" s="47"/>
      <c r="R81" s="46"/>
    </row>
    <row r="82" spans="1:18" s="145" customFormat="1" ht="16.5" customHeight="1">
      <c r="A82" s="141"/>
      <c r="B82" s="146"/>
      <c r="C82" s="146"/>
      <c r="D82" s="146"/>
      <c r="E82" s="42" t="str">
        <f>UPPER(IF($D81="","",VLOOKUP($D81,'[2]男雙40歲名單'!$A$7:$V$39,7)))</f>
        <v>倪聖凱</v>
      </c>
      <c r="F82" s="40"/>
      <c r="G82" s="43"/>
      <c r="H82" s="43" t="str">
        <f>IF($D81="","",VLOOKUP($D81,'[2]男雙40歲名單'!$A$7:$V$39,9))</f>
        <v>台中市</v>
      </c>
      <c r="I82" s="147"/>
      <c r="J82" s="148"/>
      <c r="K82" s="149"/>
      <c r="L82" s="162"/>
      <c r="M82" s="170"/>
      <c r="N82" s="260" t="s">
        <v>402</v>
      </c>
      <c r="O82" s="262"/>
      <c r="P82" s="143"/>
      <c r="Q82" s="47"/>
      <c r="R82" s="46"/>
    </row>
    <row r="83" spans="1:18" s="145" customFormat="1" ht="4.5" customHeight="1">
      <c r="A83" s="141"/>
      <c r="B83" s="146"/>
      <c r="C83" s="146"/>
      <c r="D83" s="146"/>
      <c r="E83" s="150"/>
      <c r="F83" s="148"/>
      <c r="G83" s="151"/>
      <c r="H83" s="151"/>
      <c r="I83" s="165"/>
      <c r="J83" s="143"/>
      <c r="K83" s="144"/>
      <c r="L83" s="148"/>
      <c r="M83" s="166"/>
      <c r="N83" s="260"/>
      <c r="O83" s="262"/>
      <c r="P83" s="143"/>
      <c r="Q83" s="47"/>
      <c r="R83" s="46"/>
    </row>
    <row r="84" spans="1:18" s="145" customFormat="1" ht="4.5" customHeight="1">
      <c r="A84" s="141"/>
      <c r="B84" s="53"/>
      <c r="C84" s="53"/>
      <c r="D84" s="53"/>
      <c r="E84" s="155"/>
      <c r="F84" s="143"/>
      <c r="G84" s="156"/>
      <c r="H84" s="156"/>
      <c r="I84" s="167"/>
      <c r="J84" s="143"/>
      <c r="K84" s="144"/>
      <c r="L84" s="266"/>
      <c r="M84" s="255"/>
      <c r="N84" s="157">
        <f>UPPER(IF(OR(M84="a",M84="as"),L76,IF(OR(M84="b",M84="bs"),L92,)))</f>
      </c>
      <c r="O84" s="158"/>
      <c r="P84" s="148"/>
      <c r="Q84" s="80"/>
      <c r="R84" s="46"/>
    </row>
    <row r="85" spans="1:18" s="145" customFormat="1" ht="16.5" customHeight="1">
      <c r="A85" s="141">
        <v>21</v>
      </c>
      <c r="B85" s="40"/>
      <c r="C85" s="40"/>
      <c r="D85" s="41">
        <v>15</v>
      </c>
      <c r="E85" s="42" t="str">
        <f>UPPER(IF($D85="","",VLOOKUP($D85,'[2]男雙40歲名單'!$A$7:$V$39,2)))</f>
        <v>許元鴻</v>
      </c>
      <c r="F85" s="40"/>
      <c r="G85" s="43"/>
      <c r="H85" s="43" t="str">
        <f>IF($D85="","",VLOOKUP($D85,'[2]男雙40歲名單'!$A$7:$V$39,4))</f>
        <v>台中市</v>
      </c>
      <c r="I85" s="142"/>
      <c r="J85" s="143"/>
      <c r="K85" s="144"/>
      <c r="L85" s="266"/>
      <c r="M85" s="255"/>
      <c r="N85" s="143">
        <v>64</v>
      </c>
      <c r="O85" s="160"/>
      <c r="P85" s="143"/>
      <c r="Q85" s="80"/>
      <c r="R85" s="46"/>
    </row>
    <row r="86" spans="1:18" s="145" customFormat="1" ht="16.5" customHeight="1">
      <c r="A86" s="141"/>
      <c r="B86" s="146"/>
      <c r="C86" s="146"/>
      <c r="D86" s="146"/>
      <c r="E86" s="42" t="str">
        <f>UPPER(IF($D85="","",VLOOKUP($D85,'[2]男雙40歲名單'!$A$7:$V$39,7)))</f>
        <v>吳界明</v>
      </c>
      <c r="F86" s="40"/>
      <c r="G86" s="43"/>
      <c r="H86" s="43" t="str">
        <f>IF($D85="","",VLOOKUP($D85,'[2]男雙40歲名單'!$A$7:$V$39,9))</f>
        <v>台中市</v>
      </c>
      <c r="I86" s="147"/>
      <c r="J86" s="148">
        <f>IF(I86="a",E85,IF(I86="b",E87,""))</f>
      </c>
      <c r="K86" s="149"/>
      <c r="L86" s="143"/>
      <c r="M86" s="160"/>
      <c r="N86" s="143"/>
      <c r="O86" s="160"/>
      <c r="P86" s="143"/>
      <c r="Q86" s="80"/>
      <c r="R86" s="46"/>
    </row>
    <row r="87" spans="1:18" s="145" customFormat="1" ht="11.25" customHeight="1">
      <c r="A87" s="141"/>
      <c r="B87" s="146"/>
      <c r="C87" s="146"/>
      <c r="D87" s="146"/>
      <c r="E87" s="150"/>
      <c r="F87" s="256"/>
      <c r="G87" s="151"/>
      <c r="H87" s="151"/>
      <c r="I87" s="152"/>
      <c r="J87" s="260" t="s">
        <v>403</v>
      </c>
      <c r="K87" s="262"/>
      <c r="L87" s="143"/>
      <c r="M87" s="160"/>
      <c r="N87" s="143"/>
      <c r="O87" s="160"/>
      <c r="P87" s="143"/>
      <c r="Q87" s="80"/>
      <c r="R87" s="46"/>
    </row>
    <row r="88" spans="1:18" s="145" customFormat="1" ht="11.25" customHeight="1">
      <c r="A88" s="141"/>
      <c r="B88" s="53"/>
      <c r="C88" s="53"/>
      <c r="D88" s="53"/>
      <c r="E88" s="155"/>
      <c r="F88" s="266"/>
      <c r="G88" s="156"/>
      <c r="H88" s="56" t="s">
        <v>11</v>
      </c>
      <c r="I88" s="86"/>
      <c r="J88" s="263"/>
      <c r="K88" s="265"/>
      <c r="L88" s="148"/>
      <c r="M88" s="160"/>
      <c r="N88" s="143"/>
      <c r="O88" s="160"/>
      <c r="P88" s="143"/>
      <c r="Q88" s="80"/>
      <c r="R88" s="46"/>
    </row>
    <row r="89" spans="1:18" s="145" customFormat="1" ht="16.5" customHeight="1">
      <c r="A89" s="141">
        <v>22</v>
      </c>
      <c r="B89" s="40"/>
      <c r="C89" s="40"/>
      <c r="D89" s="41">
        <v>16</v>
      </c>
      <c r="E89" s="42" t="str">
        <f>UPPER(IF($D89="","",VLOOKUP($D89,'[2]男雙40歲名單'!$A$7:$V$39,2)))</f>
        <v>周勳琮</v>
      </c>
      <c r="F89" s="267"/>
      <c r="G89" s="43"/>
      <c r="H89" s="43" t="str">
        <f>IF($D89="","",VLOOKUP($D89,'[2]男雙40歲名單'!$A$7:$V$39,4))</f>
        <v>台中市</v>
      </c>
      <c r="I89" s="159"/>
      <c r="J89" s="298" t="s">
        <v>256</v>
      </c>
      <c r="K89" s="300"/>
      <c r="L89" s="161"/>
      <c r="M89" s="168"/>
      <c r="N89" s="143"/>
      <c r="O89" s="160"/>
      <c r="P89" s="143"/>
      <c r="Q89" s="80"/>
      <c r="R89" s="46"/>
    </row>
    <row r="90" spans="1:18" s="145" customFormat="1" ht="16.5" customHeight="1">
      <c r="A90" s="141"/>
      <c r="B90" s="146"/>
      <c r="C90" s="146"/>
      <c r="D90" s="146"/>
      <c r="E90" s="42" t="str">
        <f>UPPER(IF($D89="","",VLOOKUP($D89,'[2]男雙40歲名單'!$A$7:$V$39,7)))</f>
        <v>顏嘉宏</v>
      </c>
      <c r="F90" s="40"/>
      <c r="G90" s="43"/>
      <c r="H90" s="43" t="str">
        <f>IF($D89="","",VLOOKUP($D89,'[2]男雙40歲名單'!$A$7:$V$39,9))</f>
        <v>台中市</v>
      </c>
      <c r="I90" s="147"/>
      <c r="J90" s="148"/>
      <c r="K90" s="160"/>
      <c r="L90" s="260" t="s">
        <v>402</v>
      </c>
      <c r="M90" s="261"/>
      <c r="N90" s="143"/>
      <c r="O90" s="160"/>
      <c r="P90" s="143"/>
      <c r="Q90" s="80"/>
      <c r="R90" s="46"/>
    </row>
    <row r="91" spans="1:18" s="145" customFormat="1" ht="4.5" customHeight="1">
      <c r="A91" s="141"/>
      <c r="B91" s="146"/>
      <c r="C91" s="146"/>
      <c r="D91" s="164"/>
      <c r="E91" s="150"/>
      <c r="F91" s="148"/>
      <c r="G91" s="151"/>
      <c r="H91" s="151"/>
      <c r="I91" s="165"/>
      <c r="J91" s="143"/>
      <c r="K91" s="166"/>
      <c r="L91" s="260"/>
      <c r="M91" s="261"/>
      <c r="N91" s="143"/>
      <c r="O91" s="160"/>
      <c r="P91" s="143"/>
      <c r="Q91" s="80"/>
      <c r="R91" s="46"/>
    </row>
    <row r="92" spans="1:18" s="145" customFormat="1" ht="4.5" customHeight="1">
      <c r="A92" s="141"/>
      <c r="B92" s="53"/>
      <c r="C92" s="53"/>
      <c r="D92" s="65"/>
      <c r="E92" s="155"/>
      <c r="F92" s="143"/>
      <c r="G92" s="156"/>
      <c r="H92" s="156"/>
      <c r="I92" s="167"/>
      <c r="J92" s="266"/>
      <c r="K92" s="255"/>
      <c r="L92" s="157">
        <f>UPPER(IF(OR(K92="a",K92="as"),J88,IF(OR(K92="b",K92="bs"),J96,)))</f>
      </c>
      <c r="M92" s="169"/>
      <c r="N92" s="148"/>
      <c r="O92" s="160"/>
      <c r="P92" s="143"/>
      <c r="Q92" s="80"/>
      <c r="R92" s="46"/>
    </row>
    <row r="93" spans="1:18" s="145" customFormat="1" ht="16.5" customHeight="1">
      <c r="A93" s="141">
        <v>23</v>
      </c>
      <c r="B93" s="40"/>
      <c r="C93" s="40">
        <f>IF($D93="","",VLOOKUP($D93,'[2]男雙40歲名單'!$A$7:$V$39,21))</f>
      </c>
      <c r="D93" s="41"/>
      <c r="E93" s="42" t="s">
        <v>12</v>
      </c>
      <c r="F93" s="40"/>
      <c r="G93" s="43"/>
      <c r="H93" s="43">
        <f>IF($D93="","",VLOOKUP($D93,'[2]男雙40歲名單'!$A$7:$V$39,4))</f>
      </c>
      <c r="I93" s="142"/>
      <c r="J93" s="266"/>
      <c r="K93" s="255"/>
      <c r="L93" s="143">
        <v>60</v>
      </c>
      <c r="M93" s="171"/>
      <c r="N93" s="161"/>
      <c r="O93" s="160"/>
      <c r="P93" s="143"/>
      <c r="Q93" s="80"/>
      <c r="R93" s="46"/>
    </row>
    <row r="94" spans="1:18" s="145" customFormat="1" ht="16.5" customHeight="1">
      <c r="A94" s="141"/>
      <c r="B94" s="146"/>
      <c r="C94" s="146"/>
      <c r="D94" s="146"/>
      <c r="E94" s="42" t="s">
        <v>12</v>
      </c>
      <c r="F94" s="40"/>
      <c r="G94" s="43"/>
      <c r="H94" s="43">
        <f>IF($D93="","",VLOOKUP($D93,'[2]男雙40歲名單'!$A$7:$V$39,9))</f>
      </c>
      <c r="I94" s="147"/>
      <c r="J94" s="148">
        <f>IF(I94="a",E93,IF(I94="b",E95,""))</f>
      </c>
      <c r="K94" s="160"/>
      <c r="L94" s="143"/>
      <c r="M94" s="149"/>
      <c r="N94" s="148"/>
      <c r="O94" s="160"/>
      <c r="P94" s="143"/>
      <c r="Q94" s="80"/>
      <c r="R94" s="46"/>
    </row>
    <row r="95" spans="1:18" s="145" customFormat="1" ht="11.25" customHeight="1">
      <c r="A95" s="141"/>
      <c r="B95" s="146"/>
      <c r="C95" s="146"/>
      <c r="D95" s="164"/>
      <c r="E95" s="150"/>
      <c r="F95" s="256"/>
      <c r="G95" s="151"/>
      <c r="H95" s="151"/>
      <c r="I95" s="152"/>
      <c r="J95" s="260" t="s">
        <v>402</v>
      </c>
      <c r="K95" s="261"/>
      <c r="L95" s="143"/>
      <c r="M95" s="149"/>
      <c r="N95" s="148"/>
      <c r="O95" s="160"/>
      <c r="P95" s="143"/>
      <c r="Q95" s="80"/>
      <c r="R95" s="46"/>
    </row>
    <row r="96" spans="1:18" s="145" customFormat="1" ht="11.25" customHeight="1">
      <c r="A96" s="141"/>
      <c r="B96" s="53"/>
      <c r="C96" s="53"/>
      <c r="D96" s="65"/>
      <c r="E96" s="155"/>
      <c r="F96" s="266"/>
      <c r="G96" s="156"/>
      <c r="H96" s="56" t="s">
        <v>11</v>
      </c>
      <c r="I96" s="86"/>
      <c r="J96" s="263"/>
      <c r="K96" s="264"/>
      <c r="L96" s="148"/>
      <c r="M96" s="149"/>
      <c r="N96" s="148"/>
      <c r="O96" s="160"/>
      <c r="P96" s="143"/>
      <c r="Q96" s="80"/>
      <c r="R96" s="46"/>
    </row>
    <row r="97" spans="1:18" s="145" customFormat="1" ht="16.5" customHeight="1">
      <c r="A97" s="141">
        <v>24</v>
      </c>
      <c r="B97" s="40"/>
      <c r="C97" s="40"/>
      <c r="D97" s="41">
        <v>3</v>
      </c>
      <c r="E97" s="42" t="str">
        <f>UPPER(IF($D97="","",VLOOKUP($D97,'[2]男雙40歲名單'!$A$7:$V$39,2)))</f>
        <v>劉坤明</v>
      </c>
      <c r="F97" s="267"/>
      <c r="G97" s="43"/>
      <c r="H97" s="43" t="str">
        <f>IF($D97="","",VLOOKUP($D97,'[2]男雙40歲名單'!$A$7:$V$39,4))</f>
        <v>台中市</v>
      </c>
      <c r="I97" s="159"/>
      <c r="J97" s="148"/>
      <c r="K97" s="149"/>
      <c r="L97" s="161"/>
      <c r="M97" s="154"/>
      <c r="N97" s="148"/>
      <c r="O97" s="160"/>
      <c r="P97" s="143"/>
      <c r="Q97" s="80"/>
      <c r="R97" s="46"/>
    </row>
    <row r="98" spans="1:18" s="145" customFormat="1" ht="16.5" customHeight="1">
      <c r="A98" s="141"/>
      <c r="B98" s="146"/>
      <c r="C98" s="146"/>
      <c r="D98" s="146"/>
      <c r="E98" s="42" t="str">
        <f>UPPER(IF($D97="","",VLOOKUP($D97,'[2]男雙40歲名單'!$A$7:$V$39,7)))</f>
        <v>黃文明</v>
      </c>
      <c r="F98" s="40"/>
      <c r="G98" s="43"/>
      <c r="H98" s="43" t="str">
        <f>IF($D97="","",VLOOKUP($D97,'[2]男雙40歲名單'!$A$7:$V$39,9))</f>
        <v>台中市</v>
      </c>
      <c r="I98" s="147"/>
      <c r="J98" s="148"/>
      <c r="K98" s="149"/>
      <c r="L98" s="162"/>
      <c r="M98" s="163"/>
      <c r="N98" s="148"/>
      <c r="O98" s="160"/>
      <c r="P98" s="291" t="s">
        <v>401</v>
      </c>
      <c r="Q98" s="276"/>
      <c r="R98" s="46"/>
    </row>
    <row r="99" spans="1:18" s="145" customFormat="1" ht="4.5" customHeight="1">
      <c r="A99" s="141"/>
      <c r="B99" s="146"/>
      <c r="C99" s="146"/>
      <c r="D99" s="164"/>
      <c r="E99" s="150"/>
      <c r="F99" s="148"/>
      <c r="G99" s="151"/>
      <c r="H99" s="151"/>
      <c r="I99" s="165"/>
      <c r="J99" s="143"/>
      <c r="K99" s="144"/>
      <c r="L99" s="148"/>
      <c r="M99" s="149"/>
      <c r="N99" s="266"/>
      <c r="O99" s="255"/>
      <c r="P99" s="291"/>
      <c r="Q99" s="276"/>
      <c r="R99" s="46"/>
    </row>
    <row r="100" spans="1:18" s="145" customFormat="1" ht="4.5" customHeight="1">
      <c r="A100" s="141"/>
      <c r="B100" s="53"/>
      <c r="C100" s="53"/>
      <c r="D100" s="65"/>
      <c r="E100" s="155"/>
      <c r="F100" s="143"/>
      <c r="G100" s="156"/>
      <c r="H100" s="156"/>
      <c r="I100" s="165"/>
      <c r="J100" s="143"/>
      <c r="K100" s="144"/>
      <c r="L100" s="148"/>
      <c r="M100" s="149"/>
      <c r="N100" s="266"/>
      <c r="O100" s="255"/>
      <c r="P100" s="272"/>
      <c r="Q100" s="275"/>
      <c r="R100" s="46"/>
    </row>
    <row r="101" spans="1:18" s="145" customFormat="1" ht="16.5" customHeight="1">
      <c r="A101" s="141">
        <v>25</v>
      </c>
      <c r="B101" s="40"/>
      <c r="C101" s="40"/>
      <c r="D101" s="41">
        <v>10</v>
      </c>
      <c r="E101" s="42" t="str">
        <f>UPPER(IF($D101="","",VLOOKUP($D101,'[2]男雙40歲名單'!$A$7:$V$39,2)))</f>
        <v>譚若恒</v>
      </c>
      <c r="F101" s="40"/>
      <c r="G101" s="43"/>
      <c r="H101" s="43" t="str">
        <f>IF($D101="","",VLOOKUP($D101,'[2]男雙40歲名單'!$A$7:$V$39,4))</f>
        <v>高雄市</v>
      </c>
      <c r="I101" s="142"/>
      <c r="J101" s="143"/>
      <c r="K101" s="144"/>
      <c r="L101" s="143"/>
      <c r="M101" s="144"/>
      <c r="N101" s="266"/>
      <c r="O101" s="255"/>
      <c r="P101" s="298">
        <v>83</v>
      </c>
      <c r="Q101" s="299"/>
      <c r="R101" s="46"/>
    </row>
    <row r="102" spans="1:18" s="145" customFormat="1" ht="16.5" customHeight="1">
      <c r="A102" s="141"/>
      <c r="B102" s="146"/>
      <c r="C102" s="146"/>
      <c r="D102" s="146"/>
      <c r="E102" s="42" t="str">
        <f>UPPER(IF($D101="","",VLOOKUP($D101,'[2]男雙40歲名單'!$A$7:$V$39,7)))</f>
        <v>謝治民</v>
      </c>
      <c r="F102" s="40"/>
      <c r="G102" s="43"/>
      <c r="H102" s="43" t="str">
        <f>IF($D101="","",VLOOKUP($D101,'[2]男雙40歲名單'!$A$7:$V$39,9))</f>
        <v>高雄市</v>
      </c>
      <c r="I102" s="147"/>
      <c r="J102" s="148">
        <f>IF(I102="a",E101,IF(I102="b",E103,""))</f>
      </c>
      <c r="K102" s="149"/>
      <c r="L102" s="143"/>
      <c r="M102" s="144"/>
      <c r="N102" s="143"/>
      <c r="O102" s="160"/>
      <c r="P102" s="162"/>
      <c r="Q102" s="174"/>
      <c r="R102" s="46"/>
    </row>
    <row r="103" spans="1:18" s="145" customFormat="1" ht="11.25" customHeight="1">
      <c r="A103" s="141"/>
      <c r="B103" s="146"/>
      <c r="C103" s="146"/>
      <c r="D103" s="164"/>
      <c r="E103" s="150"/>
      <c r="F103" s="256"/>
      <c r="G103" s="151"/>
      <c r="H103" s="151"/>
      <c r="I103" s="152"/>
      <c r="J103" s="260" t="s">
        <v>404</v>
      </c>
      <c r="K103" s="262"/>
      <c r="L103" s="143"/>
      <c r="M103" s="144"/>
      <c r="N103" s="143"/>
      <c r="O103" s="160"/>
      <c r="P103" s="143"/>
      <c r="Q103" s="80"/>
      <c r="R103" s="46"/>
    </row>
    <row r="104" spans="1:18" s="145" customFormat="1" ht="11.25" customHeight="1">
      <c r="A104" s="141"/>
      <c r="B104" s="53"/>
      <c r="C104" s="53"/>
      <c r="D104" s="65"/>
      <c r="E104" s="155"/>
      <c r="F104" s="266"/>
      <c r="G104" s="156"/>
      <c r="H104" s="56" t="s">
        <v>11</v>
      </c>
      <c r="I104" s="86"/>
      <c r="J104" s="263"/>
      <c r="K104" s="265"/>
      <c r="L104" s="148"/>
      <c r="M104" s="149"/>
      <c r="N104" s="143"/>
      <c r="O104" s="160"/>
      <c r="P104" s="143"/>
      <c r="Q104" s="80"/>
      <c r="R104" s="46"/>
    </row>
    <row r="105" spans="1:18" s="145" customFormat="1" ht="16.5" customHeight="1">
      <c r="A105" s="141">
        <v>26</v>
      </c>
      <c r="B105" s="40"/>
      <c r="C105" s="40"/>
      <c r="D105" s="41"/>
      <c r="E105" s="42" t="s">
        <v>12</v>
      </c>
      <c r="F105" s="267"/>
      <c r="G105" s="43"/>
      <c r="H105" s="43">
        <f>IF($D105="","",VLOOKUP($D105,'[2]男雙40歲名單'!$A$7:$V$39,4))</f>
      </c>
      <c r="I105" s="159"/>
      <c r="J105" s="148"/>
      <c r="K105" s="160"/>
      <c r="L105" s="161"/>
      <c r="M105" s="154"/>
      <c r="N105" s="143"/>
      <c r="O105" s="160"/>
      <c r="P105" s="143"/>
      <c r="Q105" s="80"/>
      <c r="R105" s="46"/>
    </row>
    <row r="106" spans="1:18" s="145" customFormat="1" ht="16.5" customHeight="1">
      <c r="A106" s="141"/>
      <c r="B106" s="146"/>
      <c r="C106" s="146"/>
      <c r="D106" s="146"/>
      <c r="E106" s="42" t="s">
        <v>12</v>
      </c>
      <c r="F106" s="40"/>
      <c r="G106" s="43"/>
      <c r="H106" s="43">
        <f>IF($D105="","",VLOOKUP($D105,'[2]男雙40歲名單'!$A$7:$V$39,9))</f>
      </c>
      <c r="I106" s="147"/>
      <c r="J106" s="148"/>
      <c r="K106" s="160"/>
      <c r="L106" s="260" t="s">
        <v>404</v>
      </c>
      <c r="M106" s="262"/>
      <c r="N106" s="143"/>
      <c r="O106" s="160"/>
      <c r="P106" s="143"/>
      <c r="Q106" s="80"/>
      <c r="R106" s="46"/>
    </row>
    <row r="107" spans="1:18" s="145" customFormat="1" ht="4.5" customHeight="1">
      <c r="A107" s="141"/>
      <c r="B107" s="146"/>
      <c r="C107" s="146"/>
      <c r="D107" s="164"/>
      <c r="E107" s="150"/>
      <c r="F107" s="148"/>
      <c r="G107" s="151"/>
      <c r="H107" s="151"/>
      <c r="I107" s="165"/>
      <c r="J107" s="143"/>
      <c r="K107" s="166"/>
      <c r="L107" s="260"/>
      <c r="M107" s="262"/>
      <c r="N107" s="143"/>
      <c r="O107" s="160"/>
      <c r="P107" s="143"/>
      <c r="Q107" s="80"/>
      <c r="R107" s="46"/>
    </row>
    <row r="108" spans="1:18" s="145" customFormat="1" ht="4.5" customHeight="1">
      <c r="A108" s="141"/>
      <c r="B108" s="53"/>
      <c r="C108" s="53"/>
      <c r="D108" s="65"/>
      <c r="E108" s="155"/>
      <c r="F108" s="143"/>
      <c r="G108" s="156"/>
      <c r="H108" s="156"/>
      <c r="I108" s="167"/>
      <c r="J108" s="266"/>
      <c r="K108" s="255"/>
      <c r="L108" s="157">
        <f>UPPER(IF(OR(K108="a",K108="as"),J104,IF(OR(K108="b",K108="bs"),J112,)))</f>
      </c>
      <c r="M108" s="158"/>
      <c r="N108" s="148"/>
      <c r="O108" s="160"/>
      <c r="P108" s="143"/>
      <c r="Q108" s="80"/>
      <c r="R108" s="46"/>
    </row>
    <row r="109" spans="1:18" s="145" customFormat="1" ht="16.5" customHeight="1">
      <c r="A109" s="141">
        <v>27</v>
      </c>
      <c r="B109" s="40"/>
      <c r="C109" s="40"/>
      <c r="D109" s="41">
        <v>14</v>
      </c>
      <c r="E109" s="42" t="str">
        <f>UPPER(IF($D109="","",VLOOKUP($D109,'[2]男雙40歲名單'!$A$7:$V$39,2)))</f>
        <v>洪丞風</v>
      </c>
      <c r="F109" s="40"/>
      <c r="G109" s="43"/>
      <c r="H109" s="43" t="str">
        <f>IF($D109="","",VLOOKUP($D109,'[2]男雙40歲名單'!$A$7:$V$39,4))</f>
        <v>台中市</v>
      </c>
      <c r="I109" s="142"/>
      <c r="J109" s="266"/>
      <c r="K109" s="255"/>
      <c r="L109" s="143">
        <v>63</v>
      </c>
      <c r="M109" s="160"/>
      <c r="N109" s="161"/>
      <c r="O109" s="160"/>
      <c r="P109" s="143"/>
      <c r="Q109" s="80"/>
      <c r="R109" s="46"/>
    </row>
    <row r="110" spans="1:18" s="145" customFormat="1" ht="16.5" customHeight="1">
      <c r="A110" s="141"/>
      <c r="B110" s="146"/>
      <c r="C110" s="146"/>
      <c r="D110" s="146"/>
      <c r="E110" s="42" t="str">
        <f>UPPER(IF($D109="","",VLOOKUP($D109,'[2]男雙40歲名單'!$A$7:$V$39,7)))</f>
        <v>饒連輝</v>
      </c>
      <c r="F110" s="40"/>
      <c r="G110" s="43"/>
      <c r="H110" s="43" t="str">
        <f>IF($D109="","",VLOOKUP($D109,'[2]男雙40歲名單'!$A$7:$V$39,9))</f>
        <v>台中市</v>
      </c>
      <c r="I110" s="147"/>
      <c r="J110" s="148">
        <f>IF(I110="a",E109,IF(I110="b",E111,""))</f>
      </c>
      <c r="K110" s="160"/>
      <c r="L110" s="143"/>
      <c r="M110" s="160"/>
      <c r="N110" s="148"/>
      <c r="O110" s="160"/>
      <c r="P110" s="143"/>
      <c r="Q110" s="80"/>
      <c r="R110" s="46"/>
    </row>
    <row r="111" spans="1:18" s="145" customFormat="1" ht="11.25" customHeight="1">
      <c r="A111" s="141"/>
      <c r="B111" s="146"/>
      <c r="C111" s="146"/>
      <c r="D111" s="146"/>
      <c r="E111" s="150"/>
      <c r="F111" s="256"/>
      <c r="G111" s="151"/>
      <c r="H111" s="151"/>
      <c r="I111" s="152"/>
      <c r="J111" s="260" t="s">
        <v>405</v>
      </c>
      <c r="K111" s="261"/>
      <c r="L111" s="143"/>
      <c r="M111" s="160"/>
      <c r="N111" s="148"/>
      <c r="O111" s="160"/>
      <c r="P111" s="143"/>
      <c r="Q111" s="80"/>
      <c r="R111" s="46"/>
    </row>
    <row r="112" spans="1:18" s="145" customFormat="1" ht="11.25" customHeight="1">
      <c r="A112" s="141"/>
      <c r="B112" s="53"/>
      <c r="C112" s="53"/>
      <c r="D112" s="53"/>
      <c r="E112" s="155"/>
      <c r="F112" s="266"/>
      <c r="G112" s="156"/>
      <c r="H112" s="56" t="s">
        <v>11</v>
      </c>
      <c r="I112" s="86"/>
      <c r="J112" s="263"/>
      <c r="K112" s="264"/>
      <c r="L112" s="148"/>
      <c r="M112" s="160"/>
      <c r="N112" s="148"/>
      <c r="O112" s="160"/>
      <c r="P112" s="143"/>
      <c r="Q112" s="80"/>
      <c r="R112" s="46"/>
    </row>
    <row r="113" spans="1:18" s="145" customFormat="1" ht="16.5" customHeight="1">
      <c r="A113" s="141">
        <v>28</v>
      </c>
      <c r="B113" s="40"/>
      <c r="C113" s="40"/>
      <c r="D113" s="41">
        <v>17</v>
      </c>
      <c r="E113" s="42" t="str">
        <f>UPPER(IF($D113="","",VLOOKUP($D113,'[2]男雙40歲名單'!$A$7:$V$39,2)))</f>
        <v>龔飛彪</v>
      </c>
      <c r="F113" s="267"/>
      <c r="G113" s="43"/>
      <c r="H113" s="43" t="str">
        <f>IF($D113="","",VLOOKUP($D113,'[2]男雙40歲名單'!$A$7:$V$39,4))</f>
        <v>嘉義市</v>
      </c>
      <c r="I113" s="159"/>
      <c r="J113" s="148">
        <v>63</v>
      </c>
      <c r="K113" s="149"/>
      <c r="L113" s="161"/>
      <c r="M113" s="168"/>
      <c r="N113" s="148"/>
      <c r="O113" s="160"/>
      <c r="P113" s="143"/>
      <c r="Q113" s="80"/>
      <c r="R113" s="46"/>
    </row>
    <row r="114" spans="1:18" s="145" customFormat="1" ht="16.5" customHeight="1">
      <c r="A114" s="141"/>
      <c r="B114" s="146"/>
      <c r="C114" s="146"/>
      <c r="D114" s="146"/>
      <c r="E114" s="42" t="str">
        <f>UPPER(IF($D113="","",VLOOKUP($D113,'[2]男雙40歲名單'!$A$7:$V$39,7)))</f>
        <v>彭國勝</v>
      </c>
      <c r="F114" s="40"/>
      <c r="G114" s="43"/>
      <c r="H114" s="43" t="str">
        <f>IF($D113="","",VLOOKUP($D113,'[2]男雙40歲名單'!$A$7:$V$39,9))</f>
        <v>嘉義市</v>
      </c>
      <c r="I114" s="147"/>
      <c r="J114" s="148"/>
      <c r="K114" s="149"/>
      <c r="L114" s="162"/>
      <c r="M114" s="170"/>
      <c r="N114" s="260" t="s">
        <v>408</v>
      </c>
      <c r="O114" s="261"/>
      <c r="P114" s="143"/>
      <c r="Q114" s="80"/>
      <c r="R114" s="46"/>
    </row>
    <row r="115" spans="1:18" s="145" customFormat="1" ht="4.5" customHeight="1">
      <c r="A115" s="141"/>
      <c r="B115" s="146"/>
      <c r="C115" s="146"/>
      <c r="D115" s="146"/>
      <c r="E115" s="150"/>
      <c r="F115" s="148"/>
      <c r="G115" s="151"/>
      <c r="H115" s="151"/>
      <c r="I115" s="165"/>
      <c r="J115" s="143"/>
      <c r="K115" s="144"/>
      <c r="L115" s="148"/>
      <c r="M115" s="166"/>
      <c r="N115" s="260"/>
      <c r="O115" s="261"/>
      <c r="P115" s="143"/>
      <c r="Q115" s="80"/>
      <c r="R115" s="46"/>
    </row>
    <row r="116" spans="1:18" s="145" customFormat="1" ht="4.5" customHeight="1">
      <c r="A116" s="141"/>
      <c r="B116" s="53"/>
      <c r="C116" s="53"/>
      <c r="D116" s="53"/>
      <c r="E116" s="155"/>
      <c r="F116" s="143"/>
      <c r="G116" s="156"/>
      <c r="H116" s="156"/>
      <c r="I116" s="167"/>
      <c r="J116" s="143"/>
      <c r="K116" s="144"/>
      <c r="L116" s="266"/>
      <c r="M116" s="255"/>
      <c r="N116" s="157">
        <f>UPPER(IF(OR(M116="a",M116="as"),L108,IF(OR(M116="b",M116="bs"),L124,)))</f>
      </c>
      <c r="O116" s="169"/>
      <c r="P116" s="148"/>
      <c r="Q116" s="80"/>
      <c r="R116" s="46"/>
    </row>
    <row r="117" spans="1:18" s="145" customFormat="1" ht="16.5" customHeight="1">
      <c r="A117" s="141">
        <v>29</v>
      </c>
      <c r="B117" s="40"/>
      <c r="C117" s="40"/>
      <c r="D117" s="41">
        <v>8</v>
      </c>
      <c r="E117" s="42" t="str">
        <f>UPPER(IF($D117="","",VLOOKUP($D117,'[2]男雙40歲名單'!$A$7:$V$39,2)))</f>
        <v>林港富</v>
      </c>
      <c r="F117" s="40"/>
      <c r="G117" s="43"/>
      <c r="H117" s="43" t="str">
        <f>IF($D117="","",VLOOKUP($D117,'[2]男雙40歲名單'!$A$7:$V$39,4))</f>
        <v>高雄市</v>
      </c>
      <c r="I117" s="142"/>
      <c r="J117" s="143"/>
      <c r="K117" s="144"/>
      <c r="L117" s="266"/>
      <c r="M117" s="255"/>
      <c r="N117" s="143">
        <v>64</v>
      </c>
      <c r="O117" s="171"/>
      <c r="P117" s="143"/>
      <c r="Q117" s="47"/>
      <c r="R117" s="46"/>
    </row>
    <row r="118" spans="1:18" s="145" customFormat="1" ht="16.5" customHeight="1">
      <c r="A118" s="141"/>
      <c r="B118" s="146"/>
      <c r="C118" s="146"/>
      <c r="D118" s="146"/>
      <c r="E118" s="42" t="str">
        <f>UPPER(IF($D117="","",VLOOKUP($D117,'[2]男雙40歲名單'!$A$7:$V$39,7)))</f>
        <v>丁鳴舉</v>
      </c>
      <c r="F118" s="40"/>
      <c r="G118" s="43"/>
      <c r="H118" s="43" t="str">
        <f>IF($D117="","",VLOOKUP($D117,'[2]男雙40歲名單'!$A$7:$V$39,9))</f>
        <v>台中市</v>
      </c>
      <c r="I118" s="147"/>
      <c r="J118" s="148">
        <f>IF(I118="a",E117,IF(I118="b",E119,""))</f>
      </c>
      <c r="K118" s="149"/>
      <c r="L118" s="143"/>
      <c r="M118" s="160"/>
      <c r="N118" s="143"/>
      <c r="O118" s="149"/>
      <c r="P118" s="143"/>
      <c r="Q118" s="47"/>
      <c r="R118" s="46"/>
    </row>
    <row r="119" spans="1:18" s="145" customFormat="1" ht="11.25" customHeight="1">
      <c r="A119" s="141"/>
      <c r="B119" s="146"/>
      <c r="C119" s="146"/>
      <c r="D119" s="164"/>
      <c r="E119" s="150"/>
      <c r="F119" s="256"/>
      <c r="G119" s="151"/>
      <c r="H119" s="151"/>
      <c r="I119" s="152"/>
      <c r="J119" s="260" t="s">
        <v>407</v>
      </c>
      <c r="K119" s="262"/>
      <c r="L119" s="143"/>
      <c r="M119" s="160"/>
      <c r="N119" s="143"/>
      <c r="O119" s="149"/>
      <c r="P119" s="143"/>
      <c r="Q119" s="47"/>
      <c r="R119" s="46"/>
    </row>
    <row r="120" spans="1:18" s="145" customFormat="1" ht="11.25" customHeight="1">
      <c r="A120" s="141"/>
      <c r="B120" s="53"/>
      <c r="C120" s="53"/>
      <c r="D120" s="65"/>
      <c r="E120" s="155"/>
      <c r="F120" s="266"/>
      <c r="G120" s="156"/>
      <c r="H120" s="56" t="s">
        <v>11</v>
      </c>
      <c r="I120" s="86"/>
      <c r="J120" s="263"/>
      <c r="K120" s="265"/>
      <c r="L120" s="148"/>
      <c r="M120" s="160"/>
      <c r="N120" s="143"/>
      <c r="O120" s="149"/>
      <c r="P120" s="143"/>
      <c r="Q120" s="47"/>
      <c r="R120" s="46"/>
    </row>
    <row r="121" spans="1:18" s="145" customFormat="1" ht="16.5" customHeight="1">
      <c r="A121" s="141">
        <v>30</v>
      </c>
      <c r="B121" s="40"/>
      <c r="C121" s="40"/>
      <c r="D121" s="41">
        <v>12</v>
      </c>
      <c r="E121" s="42" t="str">
        <f>UPPER(IF($D121="","",VLOOKUP($D121,'[2]男雙40歲名單'!$A$7:$V$39,2)))</f>
        <v>何錦潭</v>
      </c>
      <c r="F121" s="267"/>
      <c r="G121" s="43"/>
      <c r="H121" s="43" t="str">
        <f>IF($D121="","",VLOOKUP($D121,'[2]男雙40歲名單'!$A$7:$V$39,4))</f>
        <v>台中市</v>
      </c>
      <c r="I121" s="159"/>
      <c r="J121" s="148">
        <v>61</v>
      </c>
      <c r="K121" s="160"/>
      <c r="L121" s="161"/>
      <c r="M121" s="168"/>
      <c r="N121" s="143"/>
      <c r="O121" s="149"/>
      <c r="P121" s="143"/>
      <c r="Q121" s="47"/>
      <c r="R121" s="46"/>
    </row>
    <row r="122" spans="1:18" s="145" customFormat="1" ht="16.5" customHeight="1">
      <c r="A122" s="141"/>
      <c r="B122" s="146"/>
      <c r="C122" s="146"/>
      <c r="D122" s="146"/>
      <c r="E122" s="42" t="str">
        <f>UPPER(IF($D121="","",VLOOKUP($D121,'[2]男雙40歲名單'!$A$7:$V$39,7)))</f>
        <v>陳偉成</v>
      </c>
      <c r="F122" s="40"/>
      <c r="G122" s="43"/>
      <c r="H122" s="43" t="str">
        <f>IF($D121="","",VLOOKUP($D121,'[2]男雙40歲名單'!$A$7:$V$39,9))</f>
        <v>台中市</v>
      </c>
      <c r="I122" s="147"/>
      <c r="J122" s="148"/>
      <c r="K122" s="160"/>
      <c r="L122" s="260" t="s">
        <v>408</v>
      </c>
      <c r="M122" s="261"/>
      <c r="N122" s="143"/>
      <c r="O122" s="149"/>
      <c r="P122" s="143"/>
      <c r="Q122" s="47"/>
      <c r="R122" s="46"/>
    </row>
    <row r="123" spans="1:18" s="145" customFormat="1" ht="4.5" customHeight="1">
      <c r="A123" s="141"/>
      <c r="B123" s="146"/>
      <c r="C123" s="146"/>
      <c r="D123" s="164"/>
      <c r="E123" s="150"/>
      <c r="F123" s="148"/>
      <c r="G123" s="151"/>
      <c r="H123" s="151"/>
      <c r="I123" s="165"/>
      <c r="J123" s="143"/>
      <c r="K123" s="166"/>
      <c r="L123" s="260"/>
      <c r="M123" s="261"/>
      <c r="N123" s="143"/>
      <c r="O123" s="149"/>
      <c r="P123" s="143"/>
      <c r="Q123" s="47"/>
      <c r="R123" s="46"/>
    </row>
    <row r="124" spans="1:18" s="145" customFormat="1" ht="4.5" customHeight="1">
      <c r="A124" s="141"/>
      <c r="B124" s="53"/>
      <c r="C124" s="53"/>
      <c r="D124" s="65"/>
      <c r="E124" s="155"/>
      <c r="F124" s="143"/>
      <c r="G124" s="156"/>
      <c r="H124" s="156"/>
      <c r="I124" s="167"/>
      <c r="J124" s="266"/>
      <c r="K124" s="255"/>
      <c r="L124" s="157">
        <f>UPPER(IF(OR(K124="a",K124="as"),J120,IF(OR(K124="b",K124="bs"),J128,)))</f>
      </c>
      <c r="M124" s="169"/>
      <c r="N124" s="148"/>
      <c r="O124" s="149"/>
      <c r="P124" s="143"/>
      <c r="Q124" s="47"/>
      <c r="R124" s="46"/>
    </row>
    <row r="125" spans="1:18" s="145" customFormat="1" ht="16.5" customHeight="1">
      <c r="A125" s="141">
        <v>31</v>
      </c>
      <c r="B125" s="40"/>
      <c r="C125" s="40">
        <f>IF($D125="","",VLOOKUP($D125,'[2]男雙40歲名單'!$A$7:$V$39,21))</f>
      </c>
      <c r="D125" s="41"/>
      <c r="E125" s="42" t="s">
        <v>12</v>
      </c>
      <c r="F125" s="40"/>
      <c r="G125" s="43"/>
      <c r="H125" s="43">
        <f>IF($D125="","",VLOOKUP($D125,'[2]男雙40歲名單'!$A$7:$V$39,4))</f>
      </c>
      <c r="I125" s="142"/>
      <c r="J125" s="266"/>
      <c r="K125" s="255"/>
      <c r="L125" s="143">
        <v>63</v>
      </c>
      <c r="M125" s="171"/>
      <c r="O125" s="149"/>
      <c r="Q125" s="144"/>
      <c r="R125" s="156"/>
    </row>
    <row r="126" spans="1:18" s="145" customFormat="1" ht="16.5" customHeight="1">
      <c r="A126" s="141"/>
      <c r="B126" s="146"/>
      <c r="C126" s="146"/>
      <c r="D126" s="146"/>
      <c r="E126" s="42" t="s">
        <v>12</v>
      </c>
      <c r="F126" s="40"/>
      <c r="G126" s="43"/>
      <c r="H126" s="43">
        <f>IF($D125="","",VLOOKUP($D125,'[2]男雙40歲名單'!$A$7:$V$39,9))</f>
      </c>
      <c r="I126" s="147"/>
      <c r="J126" s="148">
        <f>IF(I126="a",E125,IF(I126="b",E127,""))</f>
      </c>
      <c r="K126" s="160"/>
      <c r="L126" s="143"/>
      <c r="M126" s="149"/>
      <c r="N126" s="276" t="s">
        <v>409</v>
      </c>
      <c r="O126" s="276"/>
      <c r="P126" s="143"/>
      <c r="Q126" s="144"/>
      <c r="R126" s="156"/>
    </row>
    <row r="127" spans="1:18" s="145" customFormat="1" ht="11.25" customHeight="1">
      <c r="A127" s="141"/>
      <c r="B127" s="146"/>
      <c r="C127" s="146"/>
      <c r="D127" s="146"/>
      <c r="E127" s="150"/>
      <c r="F127" s="256"/>
      <c r="G127" s="151"/>
      <c r="H127" s="151"/>
      <c r="I127" s="152"/>
      <c r="J127" s="260" t="s">
        <v>408</v>
      </c>
      <c r="K127" s="261"/>
      <c r="L127" s="143"/>
      <c r="M127" s="149"/>
      <c r="N127" s="276"/>
      <c r="O127" s="276"/>
      <c r="Q127" s="144"/>
      <c r="R127" s="156"/>
    </row>
    <row r="128" spans="1:18" s="145" customFormat="1" ht="11.25" customHeight="1">
      <c r="A128" s="141"/>
      <c r="B128" s="53"/>
      <c r="C128" s="53"/>
      <c r="D128" s="53"/>
      <c r="E128" s="155"/>
      <c r="F128" s="266"/>
      <c r="G128" s="156"/>
      <c r="H128" s="56" t="s">
        <v>11</v>
      </c>
      <c r="I128" s="86"/>
      <c r="J128" s="263"/>
      <c r="K128" s="264"/>
      <c r="L128" s="148"/>
      <c r="M128" s="149"/>
      <c r="N128" s="61" t="s">
        <v>9</v>
      </c>
      <c r="O128" s="43"/>
      <c r="P128" s="143"/>
      <c r="Q128" s="144"/>
      <c r="R128" s="156"/>
    </row>
    <row r="129" spans="1:18" s="145" customFormat="1" ht="16.5" customHeight="1">
      <c r="A129" s="141">
        <v>32</v>
      </c>
      <c r="B129" s="40"/>
      <c r="C129" s="40">
        <f>IF($D129="","",VLOOKUP($D129,'[2]男雙40歲名單'!$A$7:$V$39,21))</f>
        <v>46</v>
      </c>
      <c r="D129" s="41">
        <v>2</v>
      </c>
      <c r="E129" s="42" t="str">
        <f>UPPER(IF($D129="","",VLOOKUP($D129,'[2]男雙40歲名單'!$A$7:$V$39,2)))</f>
        <v>白文華</v>
      </c>
      <c r="F129" s="267"/>
      <c r="G129" s="43"/>
      <c r="H129" s="43" t="str">
        <f>IF($D129="","",VLOOKUP($D129,'[2]男雙40歲名單'!$A$7:$V$39,4))</f>
        <v>台中市</v>
      </c>
      <c r="I129" s="159"/>
      <c r="J129" s="148"/>
      <c r="K129" s="149"/>
      <c r="L129" s="161"/>
      <c r="M129" s="154"/>
      <c r="N129" s="67"/>
      <c r="O129" s="160"/>
      <c r="P129" s="143"/>
      <c r="Q129" s="149"/>
      <c r="R129" s="156"/>
    </row>
    <row r="130" spans="1:18" s="145" customFormat="1" ht="16.5" customHeight="1">
      <c r="A130" s="141"/>
      <c r="B130" s="146"/>
      <c r="C130" s="146"/>
      <c r="D130" s="146"/>
      <c r="E130" s="42" t="str">
        <f>UPPER(IF($D129="","",VLOOKUP($D129,'[2]男雙40歲名單'!$A$7:$V$39,7)))</f>
        <v>邱盛傳</v>
      </c>
      <c r="F130" s="40"/>
      <c r="G130" s="43"/>
      <c r="H130" s="43" t="str">
        <f>IF($D129="","",VLOOKUP($D129,'[2]男雙40歲名單'!$A$7:$V$39,9))</f>
        <v>台中市</v>
      </c>
      <c r="I130" s="147"/>
      <c r="J130" s="148"/>
      <c r="K130" s="149"/>
      <c r="L130" s="162"/>
      <c r="M130" s="163"/>
      <c r="N130" s="151"/>
      <c r="O130" s="253"/>
      <c r="P130" s="189" t="s">
        <v>13</v>
      </c>
      <c r="Q130" s="276" t="s">
        <v>410</v>
      </c>
      <c r="R130" s="276"/>
    </row>
    <row r="131" spans="1:18" s="51" customFormat="1" ht="11.25" customHeight="1">
      <c r="A131" s="194"/>
      <c r="B131" s="195"/>
      <c r="C131" s="195"/>
      <c r="D131" s="196"/>
      <c r="E131" s="197"/>
      <c r="F131" s="198"/>
      <c r="G131" s="199"/>
      <c r="H131" s="199"/>
      <c r="I131" s="200"/>
      <c r="J131" s="48"/>
      <c r="K131" s="49"/>
      <c r="L131" s="201"/>
      <c r="M131" s="202"/>
      <c r="N131" s="276" t="s">
        <v>410</v>
      </c>
      <c r="O131" s="277"/>
      <c r="P131" s="53">
        <v>85</v>
      </c>
      <c r="Q131" s="276"/>
      <c r="R131" s="276"/>
    </row>
    <row r="132" spans="1:18" s="51" customFormat="1" ht="11.25" customHeight="1">
      <c r="A132" s="194"/>
      <c r="B132" s="204"/>
      <c r="C132" s="204"/>
      <c r="D132" s="205"/>
      <c r="E132" s="90"/>
      <c r="F132" s="206"/>
      <c r="G132" s="92"/>
      <c r="H132" s="92"/>
      <c r="I132" s="207"/>
      <c r="J132" s="48"/>
      <c r="K132" s="49"/>
      <c r="L132" s="96"/>
      <c r="M132" s="208"/>
      <c r="N132" s="275"/>
      <c r="O132" s="273"/>
      <c r="P132" s="209"/>
      <c r="Q132" s="210"/>
      <c r="R132" s="137"/>
    </row>
    <row r="133" ht="16.5">
      <c r="E133" s="99"/>
    </row>
    <row r="134" ht="16.5">
      <c r="E134" s="99"/>
    </row>
    <row r="135" ht="16.5">
      <c r="E135" s="99"/>
    </row>
    <row r="136" ht="16.5">
      <c r="E136" s="99"/>
    </row>
    <row r="137" ht="16.5">
      <c r="E137" s="99"/>
    </row>
    <row r="138" ht="16.5">
      <c r="E138" s="99"/>
    </row>
    <row r="139" ht="16.5">
      <c r="E139" s="99"/>
    </row>
    <row r="140" ht="16.5">
      <c r="E140" s="99"/>
    </row>
    <row r="141" ht="16.5">
      <c r="E141" s="99"/>
    </row>
    <row r="142" ht="16.5">
      <c r="E142" s="99"/>
    </row>
    <row r="143" ht="16.5">
      <c r="E143" s="99"/>
    </row>
    <row r="144" ht="16.5">
      <c r="E144" s="99"/>
    </row>
    <row r="145" ht="16.5">
      <c r="E145" s="99"/>
    </row>
    <row r="146" ht="16.5">
      <c r="E146" s="99"/>
    </row>
    <row r="147" ht="16.5">
      <c r="E147" s="99"/>
    </row>
    <row r="148" ht="16.5">
      <c r="E148" s="99"/>
    </row>
    <row r="149" ht="16.5">
      <c r="E149" s="99"/>
    </row>
    <row r="150" ht="16.5">
      <c r="E150" s="99"/>
    </row>
    <row r="151" ht="16.5">
      <c r="E151" s="99"/>
    </row>
    <row r="152" ht="16.5">
      <c r="E152" s="99"/>
    </row>
    <row r="153" ht="16.5">
      <c r="E153" s="99"/>
    </row>
    <row r="154" ht="16.5">
      <c r="E154" s="99"/>
    </row>
    <row r="155" ht="16.5">
      <c r="E155" s="99"/>
    </row>
    <row r="156" ht="16.5">
      <c r="E156" s="99"/>
    </row>
    <row r="157" ht="16.5">
      <c r="E157" s="99"/>
    </row>
    <row r="158" ht="16.5">
      <c r="E158" s="99"/>
    </row>
    <row r="159" ht="16.5">
      <c r="E159" s="99"/>
    </row>
    <row r="160" ht="16.5">
      <c r="E160" s="99"/>
    </row>
    <row r="161" ht="16.5">
      <c r="E161" s="99"/>
    </row>
    <row r="162" ht="16.5">
      <c r="E162" s="99"/>
    </row>
    <row r="163" ht="16.5">
      <c r="E163" s="99"/>
    </row>
    <row r="164" ht="16.5">
      <c r="E164" s="99"/>
    </row>
    <row r="165" ht="16.5">
      <c r="E165" s="99"/>
    </row>
    <row r="166" ht="16.5">
      <c r="E166" s="99"/>
    </row>
    <row r="167" ht="16.5">
      <c r="E167" s="99"/>
    </row>
    <row r="168" ht="16.5">
      <c r="E168" s="99"/>
    </row>
  </sheetData>
  <sheetProtection/>
  <mergeCells count="67">
    <mergeCell ref="L28:M29"/>
    <mergeCell ref="N52:O53"/>
    <mergeCell ref="P36:Q37"/>
    <mergeCell ref="N126:O127"/>
    <mergeCell ref="P39:Q39"/>
    <mergeCell ref="L60:M61"/>
    <mergeCell ref="L53:M55"/>
    <mergeCell ref="N131:O132"/>
    <mergeCell ref="Q130:R131"/>
    <mergeCell ref="P101:Q101"/>
    <mergeCell ref="L77:M77"/>
    <mergeCell ref="L90:M91"/>
    <mergeCell ref="L84:M85"/>
    <mergeCell ref="N82:O83"/>
    <mergeCell ref="J111:K112"/>
    <mergeCell ref="J127:K128"/>
    <mergeCell ref="L122:M123"/>
    <mergeCell ref="N114:O115"/>
    <mergeCell ref="J124:K125"/>
    <mergeCell ref="J89:K89"/>
    <mergeCell ref="N37:O39"/>
    <mergeCell ref="P98:Q100"/>
    <mergeCell ref="F9:F11"/>
    <mergeCell ref="F17:F19"/>
    <mergeCell ref="F25:F27"/>
    <mergeCell ref="J30:K31"/>
    <mergeCell ref="J14:K15"/>
    <mergeCell ref="J17:K18"/>
    <mergeCell ref="J33:K34"/>
    <mergeCell ref="F33:F35"/>
    <mergeCell ref="F41:F43"/>
    <mergeCell ref="F49:F51"/>
    <mergeCell ref="J46:K47"/>
    <mergeCell ref="F57:F59"/>
    <mergeCell ref="L116:M117"/>
    <mergeCell ref="J49:K50"/>
    <mergeCell ref="J65:K66"/>
    <mergeCell ref="J79:K80"/>
    <mergeCell ref="J95:K96"/>
    <mergeCell ref="F65:F67"/>
    <mergeCell ref="F71:F73"/>
    <mergeCell ref="J76:K77"/>
    <mergeCell ref="J62:K63"/>
    <mergeCell ref="J71:K72"/>
    <mergeCell ref="J87:K88"/>
    <mergeCell ref="F127:F129"/>
    <mergeCell ref="F103:F105"/>
    <mergeCell ref="F111:F113"/>
    <mergeCell ref="F119:F121"/>
    <mergeCell ref="F79:F81"/>
    <mergeCell ref="F87:F89"/>
    <mergeCell ref="F95:F97"/>
    <mergeCell ref="J92:K93"/>
    <mergeCell ref="J9:K10"/>
    <mergeCell ref="J25:K26"/>
    <mergeCell ref="J41:K42"/>
    <mergeCell ref="J57:K58"/>
    <mergeCell ref="N20:O21"/>
    <mergeCell ref="J103:K104"/>
    <mergeCell ref="J119:K120"/>
    <mergeCell ref="L12:M13"/>
    <mergeCell ref="L44:M45"/>
    <mergeCell ref="L74:M75"/>
    <mergeCell ref="L106:M107"/>
    <mergeCell ref="L22:M23"/>
    <mergeCell ref="N99:O101"/>
    <mergeCell ref="J108:K109"/>
  </mergeCells>
  <conditionalFormatting sqref="H10 H58 H42 H50 H34 H26 H18 H66 J30 L22 L116 J62 J46 N67 J14 H72 H120 H104 H112 H96 H88 H80 H128 J92 L84 J76 J124 J108">
    <cfRule type="expression" priority="136" dxfId="6" stopIfTrue="1">
      <formula>AND($N$1="CU",H10="Umpire")</formula>
    </cfRule>
    <cfRule type="expression" priority="137" dxfId="5" stopIfTrue="1">
      <formula>AND($N$1="CU",H10&lt;&gt;"Umpire",I10&lt;&gt;"")</formula>
    </cfRule>
    <cfRule type="expression" priority="138" dxfId="4" stopIfTrue="1">
      <formula>AND($N$1="CU",H10&lt;&gt;"Umpire")</formula>
    </cfRule>
  </conditionalFormatting>
  <conditionalFormatting sqref="J119 J103 J41 P37 J9 J17 J87 J71 L123 J57 P66 N64 J25 J33 J49 J65 J79 J111 J127 N53 L61 L29 J95 N115">
    <cfRule type="expression" priority="134" dxfId="0" stopIfTrue="1">
      <formula>I10="as"</formula>
    </cfRule>
    <cfRule type="expression" priority="135" dxfId="0" stopIfTrue="1">
      <formula>I10="bs"</formula>
    </cfRule>
  </conditionalFormatting>
  <conditionalFormatting sqref="L14 L30 L46 L62 N22 N54 N65 J128 J26 J34 J42 J50 J58 J66 L76 L92 L108 L124 N84 N116 P67 J72 J80 J88 J104 J112 J120 J96">
    <cfRule type="expression" priority="132" dxfId="0" stopIfTrue="1">
      <formula>I14="as"</formula>
    </cfRule>
    <cfRule type="expression" priority="133" dxfId="0" stopIfTrue="1">
      <formula>I14="bs"</formula>
    </cfRule>
  </conditionalFormatting>
  <conditionalFormatting sqref="B69 B73 B77 B81 B85 B89 B93 B97 B101 B105 B109 B113 B117 B121 B125 B129 B7 B11 B15 B19 B23 B27 B31 B35 B39 B43 B47 B51 B55 B59 B63 B67">
    <cfRule type="cellIs" priority="131" dxfId="26" operator="equal" stopIfTrue="1">
      <formula>"DA"</formula>
    </cfRule>
  </conditionalFormatting>
  <conditionalFormatting sqref="I72 I80 I88 I96 I104 I112 I120 I128 O67 I26 I58 I66 I50 I42 I34 I10 I18">
    <cfRule type="expression" priority="130" dxfId="25" stopIfTrue="1">
      <formula>$N$1="CU"</formula>
    </cfRule>
  </conditionalFormatting>
  <conditionalFormatting sqref="E69 E77 E81 E85 E89 E97 E101 E109 E113 E117 E121 E125 E129 E7 E11 E15 E19 E23 E35 E39 E47 E51 E55 E67 E43 E93 E31 E63 E73 E105 E27 E59">
    <cfRule type="cellIs" priority="129" dxfId="24" operator="equal" stopIfTrue="1">
      <formula>"Bye"</formula>
    </cfRule>
  </conditionalFormatting>
  <conditionalFormatting sqref="D69 D73 D77 D81 D85 D89 D93 D97 D101 D105 D109 D113 D117 D121 D125 D129 D7 D11 D15 D19 D23 D27 D31 D35 D39 D43 D47 D51 D55 D59 D63 D67">
    <cfRule type="cellIs" priority="128" dxfId="23" operator="lessThan" stopIfTrue="1">
      <formula>9</formula>
    </cfRule>
  </conditionalFormatting>
  <conditionalFormatting sqref="N68">
    <cfRule type="expression" priority="126" dxfId="0" stopIfTrue="1">
      <formula>#REF!="as"</formula>
    </cfRule>
    <cfRule type="expression" priority="127" dxfId="0" stopIfTrue="1">
      <formula>#REF!="bs"</formula>
    </cfRule>
  </conditionalFormatting>
  <conditionalFormatting sqref="H10 H58 H42 H50 H34 H26 H18 H66 J30 L22 L116 J62 J46 N67 J14 H72 H120 H104 H112 H96 H88 H80 H128 J92 L84 J76 J124 J108">
    <cfRule type="expression" priority="123" dxfId="6" stopIfTrue="1">
      <formula>AND($N$1="CU",H10="Umpire")</formula>
    </cfRule>
    <cfRule type="expression" priority="124" dxfId="5" stopIfTrue="1">
      <formula>AND($N$1="CU",H10&lt;&gt;"Umpire",I10&lt;&gt;"")</formula>
    </cfRule>
    <cfRule type="expression" priority="125" dxfId="4" stopIfTrue="1">
      <formula>AND($N$1="CU",H10&lt;&gt;"Umpire")</formula>
    </cfRule>
  </conditionalFormatting>
  <conditionalFormatting sqref="J119 J103 J41 P37 J9 J17 J87 J71 L123 J57 P66 N64 J25 J33 J49 J65 J79 J111 J127 N53 L61 L29 J95 N115">
    <cfRule type="expression" priority="121" dxfId="0" stopIfTrue="1">
      <formula>I10="as"</formula>
    </cfRule>
    <cfRule type="expression" priority="122" dxfId="0" stopIfTrue="1">
      <formula>I10="bs"</formula>
    </cfRule>
  </conditionalFormatting>
  <conditionalFormatting sqref="L14 L30 L46 L62 N22 N54 N65 J128 J26 J34 J42 J50 J58 J66 L76 L92 L108 L124 N84 N116 P67 J72 J80 J88 J104 J112 J120 J96">
    <cfRule type="expression" priority="119" dxfId="0" stopIfTrue="1">
      <formula>I14="as"</formula>
    </cfRule>
    <cfRule type="expression" priority="120" dxfId="0" stopIfTrue="1">
      <formula>I14="bs"</formula>
    </cfRule>
  </conditionalFormatting>
  <conditionalFormatting sqref="L122">
    <cfRule type="expression" priority="111" dxfId="0" stopIfTrue="1">
      <formula>K123="as"</formula>
    </cfRule>
    <cfRule type="expression" priority="112" dxfId="0" stopIfTrue="1">
      <formula>K123="bs"</formula>
    </cfRule>
  </conditionalFormatting>
  <conditionalFormatting sqref="L122">
    <cfRule type="expression" priority="109" dxfId="0" stopIfTrue="1">
      <formula>K123="as"</formula>
    </cfRule>
    <cfRule type="expression" priority="110" dxfId="0" stopIfTrue="1">
      <formula>K123="bs"</formula>
    </cfRule>
  </conditionalFormatting>
  <conditionalFormatting sqref="N114">
    <cfRule type="expression" priority="107" dxfId="0" stopIfTrue="1">
      <formula>M115="as"</formula>
    </cfRule>
    <cfRule type="expression" priority="108" dxfId="0" stopIfTrue="1">
      <formula>M115="bs"</formula>
    </cfRule>
  </conditionalFormatting>
  <conditionalFormatting sqref="N114">
    <cfRule type="expression" priority="105" dxfId="0" stopIfTrue="1">
      <formula>M115="as"</formula>
    </cfRule>
    <cfRule type="expression" priority="106" dxfId="0" stopIfTrue="1">
      <formula>M115="bs"</formula>
    </cfRule>
  </conditionalFormatting>
  <conditionalFormatting sqref="L90">
    <cfRule type="expression" priority="103" dxfId="0" stopIfTrue="1">
      <formula>K91="as"</formula>
    </cfRule>
    <cfRule type="expression" priority="104" dxfId="0" stopIfTrue="1">
      <formula>K91="bs"</formula>
    </cfRule>
  </conditionalFormatting>
  <conditionalFormatting sqref="L90">
    <cfRule type="expression" priority="101" dxfId="0" stopIfTrue="1">
      <formula>K91="as"</formula>
    </cfRule>
    <cfRule type="expression" priority="102" dxfId="0" stopIfTrue="1">
      <formula>K91="bs"</formula>
    </cfRule>
  </conditionalFormatting>
  <conditionalFormatting sqref="L60">
    <cfRule type="expression" priority="99" dxfId="0" stopIfTrue="1">
      <formula>K61="as"</formula>
    </cfRule>
    <cfRule type="expression" priority="100" dxfId="0" stopIfTrue="1">
      <formula>K61="bs"</formula>
    </cfRule>
  </conditionalFormatting>
  <conditionalFormatting sqref="L60">
    <cfRule type="expression" priority="97" dxfId="0" stopIfTrue="1">
      <formula>K61="as"</formula>
    </cfRule>
    <cfRule type="expression" priority="98" dxfId="0" stopIfTrue="1">
      <formula>K61="bs"</formula>
    </cfRule>
  </conditionalFormatting>
  <conditionalFormatting sqref="L28">
    <cfRule type="expression" priority="95" dxfId="0" stopIfTrue="1">
      <formula>K29="as"</formula>
    </cfRule>
    <cfRule type="expression" priority="96" dxfId="0" stopIfTrue="1">
      <formula>K29="bs"</formula>
    </cfRule>
  </conditionalFormatting>
  <conditionalFormatting sqref="L28">
    <cfRule type="expression" priority="93" dxfId="0" stopIfTrue="1">
      <formula>K29="as"</formula>
    </cfRule>
    <cfRule type="expression" priority="94" dxfId="0" stopIfTrue="1">
      <formula>K29="bs"</formula>
    </cfRule>
  </conditionalFormatting>
  <conditionalFormatting sqref="N52">
    <cfRule type="expression" priority="91" dxfId="0" stopIfTrue="1">
      <formula>M53="as"</formula>
    </cfRule>
    <cfRule type="expression" priority="92" dxfId="0" stopIfTrue="1">
      <formula>M53="bs"</formula>
    </cfRule>
  </conditionalFormatting>
  <conditionalFormatting sqref="N52">
    <cfRule type="expression" priority="89" dxfId="0" stopIfTrue="1">
      <formula>M53="as"</formula>
    </cfRule>
    <cfRule type="expression" priority="90" dxfId="0" stopIfTrue="1">
      <formula>M53="bs"</formula>
    </cfRule>
  </conditionalFormatting>
  <conditionalFormatting sqref="L12">
    <cfRule type="expression" priority="87" dxfId="0" stopIfTrue="1">
      <formula>K13="as"</formula>
    </cfRule>
    <cfRule type="expression" priority="88" dxfId="0" stopIfTrue="1">
      <formula>K13="bs"</formula>
    </cfRule>
  </conditionalFormatting>
  <conditionalFormatting sqref="L12">
    <cfRule type="expression" priority="85" dxfId="0" stopIfTrue="1">
      <formula>K13="as"</formula>
    </cfRule>
    <cfRule type="expression" priority="86" dxfId="0" stopIfTrue="1">
      <formula>K13="bs"</formula>
    </cfRule>
  </conditionalFormatting>
  <conditionalFormatting sqref="L28">
    <cfRule type="expression" priority="83" dxfId="0" stopIfTrue="1">
      <formula>K29="as"</formula>
    </cfRule>
    <cfRule type="expression" priority="84" dxfId="0" stopIfTrue="1">
      <formula>K29="bs"</formula>
    </cfRule>
  </conditionalFormatting>
  <conditionalFormatting sqref="L29">
    <cfRule type="expression" priority="81" dxfId="0" stopIfTrue="1">
      <formula>K29="as"</formula>
    </cfRule>
    <cfRule type="expression" priority="82" dxfId="0" stopIfTrue="1">
      <formula>K29="bs"</formula>
    </cfRule>
  </conditionalFormatting>
  <conditionalFormatting sqref="L28">
    <cfRule type="expression" priority="79" dxfId="0" stopIfTrue="1">
      <formula>K29="as"</formula>
    </cfRule>
    <cfRule type="expression" priority="80" dxfId="0" stopIfTrue="1">
      <formula>K29="bs"</formula>
    </cfRule>
  </conditionalFormatting>
  <conditionalFormatting sqref="L29">
    <cfRule type="expression" priority="77" dxfId="0" stopIfTrue="1">
      <formula>K29="as"</formula>
    </cfRule>
    <cfRule type="expression" priority="78" dxfId="0" stopIfTrue="1">
      <formula>K29="bs"</formula>
    </cfRule>
  </conditionalFormatting>
  <conditionalFormatting sqref="N20">
    <cfRule type="expression" priority="75" dxfId="0" stopIfTrue="1">
      <formula>M21="as"</formula>
    </cfRule>
    <cfRule type="expression" priority="76" dxfId="0" stopIfTrue="1">
      <formula>M21="bs"</formula>
    </cfRule>
  </conditionalFormatting>
  <conditionalFormatting sqref="N21">
    <cfRule type="expression" priority="73" dxfId="0" stopIfTrue="1">
      <formula>M21="as"</formula>
    </cfRule>
    <cfRule type="expression" priority="74" dxfId="0" stopIfTrue="1">
      <formula>M21="bs"</formula>
    </cfRule>
  </conditionalFormatting>
  <conditionalFormatting sqref="N20">
    <cfRule type="expression" priority="71" dxfId="0" stopIfTrue="1">
      <formula>M21="as"</formula>
    </cfRule>
    <cfRule type="expression" priority="72" dxfId="0" stopIfTrue="1">
      <formula>M21="bs"</formula>
    </cfRule>
  </conditionalFormatting>
  <conditionalFormatting sqref="N21">
    <cfRule type="expression" priority="69" dxfId="0" stopIfTrue="1">
      <formula>M21="as"</formula>
    </cfRule>
    <cfRule type="expression" priority="70" dxfId="0" stopIfTrue="1">
      <formula>M21="bs"</formula>
    </cfRule>
  </conditionalFormatting>
  <conditionalFormatting sqref="P36">
    <cfRule type="expression" priority="67" dxfId="0" stopIfTrue="1">
      <formula>O37="as"</formula>
    </cfRule>
    <cfRule type="expression" priority="68" dxfId="0" stopIfTrue="1">
      <formula>O37="bs"</formula>
    </cfRule>
  </conditionalFormatting>
  <conditionalFormatting sqref="P37">
    <cfRule type="expression" priority="65" dxfId="0" stopIfTrue="1">
      <formula>O37="as"</formula>
    </cfRule>
    <cfRule type="expression" priority="66" dxfId="0" stopIfTrue="1">
      <formula>O37="bs"</formula>
    </cfRule>
  </conditionalFormatting>
  <conditionalFormatting sqref="P36">
    <cfRule type="expression" priority="63" dxfId="0" stopIfTrue="1">
      <formula>O37="as"</formula>
    </cfRule>
    <cfRule type="expression" priority="64" dxfId="0" stopIfTrue="1">
      <formula>O37="bs"</formula>
    </cfRule>
  </conditionalFormatting>
  <conditionalFormatting sqref="P37">
    <cfRule type="expression" priority="61" dxfId="0" stopIfTrue="1">
      <formula>O37="as"</formula>
    </cfRule>
    <cfRule type="expression" priority="62" dxfId="0" stopIfTrue="1">
      <formula>O37="bs"</formula>
    </cfRule>
  </conditionalFormatting>
  <conditionalFormatting sqref="L44">
    <cfRule type="expression" priority="59" dxfId="0" stopIfTrue="1">
      <formula>K45="as"</formula>
    </cfRule>
    <cfRule type="expression" priority="60" dxfId="0" stopIfTrue="1">
      <formula>K45="bs"</formula>
    </cfRule>
  </conditionalFormatting>
  <conditionalFormatting sqref="L45">
    <cfRule type="expression" priority="57" dxfId="0" stopIfTrue="1">
      <formula>K45="as"</formula>
    </cfRule>
    <cfRule type="expression" priority="58" dxfId="0" stopIfTrue="1">
      <formula>K45="bs"</formula>
    </cfRule>
  </conditionalFormatting>
  <conditionalFormatting sqref="L44">
    <cfRule type="expression" priority="55" dxfId="0" stopIfTrue="1">
      <formula>K45="as"</formula>
    </cfRule>
    <cfRule type="expression" priority="56" dxfId="0" stopIfTrue="1">
      <formula>K45="bs"</formula>
    </cfRule>
  </conditionalFormatting>
  <conditionalFormatting sqref="L45">
    <cfRule type="expression" priority="53" dxfId="0" stopIfTrue="1">
      <formula>K45="as"</formula>
    </cfRule>
    <cfRule type="expression" priority="54" dxfId="0" stopIfTrue="1">
      <formula>K45="bs"</formula>
    </cfRule>
  </conditionalFormatting>
  <conditionalFormatting sqref="N52">
    <cfRule type="expression" priority="51" dxfId="0" stopIfTrue="1">
      <formula>M53="as"</formula>
    </cfRule>
    <cfRule type="expression" priority="52" dxfId="0" stopIfTrue="1">
      <formula>M53="bs"</formula>
    </cfRule>
  </conditionalFormatting>
  <conditionalFormatting sqref="N53">
    <cfRule type="expression" priority="49" dxfId="0" stopIfTrue="1">
      <formula>M53="as"</formula>
    </cfRule>
    <cfRule type="expression" priority="50" dxfId="0" stopIfTrue="1">
      <formula>M53="bs"</formula>
    </cfRule>
  </conditionalFormatting>
  <conditionalFormatting sqref="N52">
    <cfRule type="expression" priority="47" dxfId="0" stopIfTrue="1">
      <formula>M53="as"</formula>
    </cfRule>
    <cfRule type="expression" priority="48" dxfId="0" stopIfTrue="1">
      <formula>M53="bs"</formula>
    </cfRule>
  </conditionalFormatting>
  <conditionalFormatting sqref="N53">
    <cfRule type="expression" priority="45" dxfId="0" stopIfTrue="1">
      <formula>M53="as"</formula>
    </cfRule>
    <cfRule type="expression" priority="46" dxfId="0" stopIfTrue="1">
      <formula>M53="bs"</formula>
    </cfRule>
  </conditionalFormatting>
  <conditionalFormatting sqref="L60">
    <cfRule type="expression" priority="43" dxfId="0" stopIfTrue="1">
      <formula>K61="as"</formula>
    </cfRule>
    <cfRule type="expression" priority="44" dxfId="0" stopIfTrue="1">
      <formula>K61="bs"</formula>
    </cfRule>
  </conditionalFormatting>
  <conditionalFormatting sqref="L61">
    <cfRule type="expression" priority="41" dxfId="0" stopIfTrue="1">
      <formula>K61="as"</formula>
    </cfRule>
    <cfRule type="expression" priority="42" dxfId="0" stopIfTrue="1">
      <formula>K61="bs"</formula>
    </cfRule>
  </conditionalFormatting>
  <conditionalFormatting sqref="L60">
    <cfRule type="expression" priority="39" dxfId="0" stopIfTrue="1">
      <formula>K61="as"</formula>
    </cfRule>
    <cfRule type="expression" priority="40" dxfId="0" stopIfTrue="1">
      <formula>K61="bs"</formula>
    </cfRule>
  </conditionalFormatting>
  <conditionalFormatting sqref="L61">
    <cfRule type="expression" priority="37" dxfId="0" stopIfTrue="1">
      <formula>K61="as"</formula>
    </cfRule>
    <cfRule type="expression" priority="38" dxfId="0" stopIfTrue="1">
      <formula>K61="bs"</formula>
    </cfRule>
  </conditionalFormatting>
  <conditionalFormatting sqref="L74">
    <cfRule type="expression" priority="35" dxfId="0" stopIfTrue="1">
      <formula>K75="as"</formula>
    </cfRule>
    <cfRule type="expression" priority="36" dxfId="0" stopIfTrue="1">
      <formula>K75="bs"</formula>
    </cfRule>
  </conditionalFormatting>
  <conditionalFormatting sqref="L75">
    <cfRule type="expression" priority="33" dxfId="0" stopIfTrue="1">
      <formula>K75="as"</formula>
    </cfRule>
    <cfRule type="expression" priority="34" dxfId="0" stopIfTrue="1">
      <formula>K75="bs"</formula>
    </cfRule>
  </conditionalFormatting>
  <conditionalFormatting sqref="L74">
    <cfRule type="expression" priority="31" dxfId="0" stopIfTrue="1">
      <formula>K75="as"</formula>
    </cfRule>
    <cfRule type="expression" priority="32" dxfId="0" stopIfTrue="1">
      <formula>K75="bs"</formula>
    </cfRule>
  </conditionalFormatting>
  <conditionalFormatting sqref="L75">
    <cfRule type="expression" priority="29" dxfId="0" stopIfTrue="1">
      <formula>K75="as"</formula>
    </cfRule>
    <cfRule type="expression" priority="30" dxfId="0" stopIfTrue="1">
      <formula>K75="bs"</formula>
    </cfRule>
  </conditionalFormatting>
  <conditionalFormatting sqref="L90">
    <cfRule type="expression" priority="27" dxfId="0" stopIfTrue="1">
      <formula>K91="as"</formula>
    </cfRule>
    <cfRule type="expression" priority="28" dxfId="0" stopIfTrue="1">
      <formula>K91="bs"</formula>
    </cfRule>
  </conditionalFormatting>
  <conditionalFormatting sqref="L90">
    <cfRule type="expression" priority="23" dxfId="0" stopIfTrue="1">
      <formula>K91="as"</formula>
    </cfRule>
    <cfRule type="expression" priority="24" dxfId="0" stopIfTrue="1">
      <formula>K91="bs"</formula>
    </cfRule>
  </conditionalFormatting>
  <conditionalFormatting sqref="N82">
    <cfRule type="expression" priority="19" dxfId="0" stopIfTrue="1">
      <formula>M83="as"</formula>
    </cfRule>
    <cfRule type="expression" priority="20" dxfId="0" stopIfTrue="1">
      <formula>M83="bs"</formula>
    </cfRule>
  </conditionalFormatting>
  <conditionalFormatting sqref="N83">
    <cfRule type="expression" priority="17" dxfId="0" stopIfTrue="1">
      <formula>M83="as"</formula>
    </cfRule>
    <cfRule type="expression" priority="18" dxfId="0" stopIfTrue="1">
      <formula>M83="bs"</formula>
    </cfRule>
  </conditionalFormatting>
  <conditionalFormatting sqref="N82">
    <cfRule type="expression" priority="15" dxfId="0" stopIfTrue="1">
      <formula>M83="as"</formula>
    </cfRule>
    <cfRule type="expression" priority="16" dxfId="0" stopIfTrue="1">
      <formula>M83="bs"</formula>
    </cfRule>
  </conditionalFormatting>
  <conditionalFormatting sqref="N83">
    <cfRule type="expression" priority="13" dxfId="0" stopIfTrue="1">
      <formula>M83="as"</formula>
    </cfRule>
    <cfRule type="expression" priority="14" dxfId="0" stopIfTrue="1">
      <formula>M83="bs"</formula>
    </cfRule>
  </conditionalFormatting>
  <conditionalFormatting sqref="L106">
    <cfRule type="expression" priority="11" dxfId="0" stopIfTrue="1">
      <formula>K107="as"</formula>
    </cfRule>
    <cfRule type="expression" priority="12" dxfId="0" stopIfTrue="1">
      <formula>K107="bs"</formula>
    </cfRule>
  </conditionalFormatting>
  <conditionalFormatting sqref="L107">
    <cfRule type="expression" priority="9" dxfId="0" stopIfTrue="1">
      <formula>K107="as"</formula>
    </cfRule>
    <cfRule type="expression" priority="10" dxfId="0" stopIfTrue="1">
      <formula>K107="bs"</formula>
    </cfRule>
  </conditionalFormatting>
  <conditionalFormatting sqref="L106">
    <cfRule type="expression" priority="7" dxfId="0" stopIfTrue="1">
      <formula>K107="as"</formula>
    </cfRule>
    <cfRule type="expression" priority="8" dxfId="0" stopIfTrue="1">
      <formula>K107="bs"</formula>
    </cfRule>
  </conditionalFormatting>
  <conditionalFormatting sqref="L107">
    <cfRule type="expression" priority="5" dxfId="0" stopIfTrue="1">
      <formula>K107="as"</formula>
    </cfRule>
    <cfRule type="expression" priority="6" dxfId="0" stopIfTrue="1">
      <formula>K107="bs"</formula>
    </cfRule>
  </conditionalFormatting>
  <conditionalFormatting sqref="N114">
    <cfRule type="expression" priority="3" dxfId="0" stopIfTrue="1">
      <formula>M115="as"</formula>
    </cfRule>
    <cfRule type="expression" priority="4" dxfId="0" stopIfTrue="1">
      <formula>M115="bs"</formula>
    </cfRule>
  </conditionalFormatting>
  <conditionalFormatting sqref="N114">
    <cfRule type="expression" priority="1" dxfId="0" stopIfTrue="1">
      <formula>M115="as"</formula>
    </cfRule>
    <cfRule type="expression" priority="2" dxfId="0" stopIfTrue="1">
      <formula>M115="bs"</formula>
    </cfRule>
  </conditionalFormatting>
  <dataValidations count="1">
    <dataValidation type="list" allowBlank="1" showInputMessage="1" sqref="J76 L84 J92 N67 L116 J108 J124 H128 H96 H112 H88 H120 H80 H104 H72 H42 H18 H58 H26 H50 H34 H66 J62 J46 H10 J14 J30 L22">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T168"/>
  <sheetViews>
    <sheetView showGridLines="0" zoomScalePageLayoutView="0" workbookViewId="0" topLeftCell="A10">
      <selection activeCell="L20" sqref="L20"/>
    </sheetView>
  </sheetViews>
  <sheetFormatPr defaultColWidth="9.00390625" defaultRowHeight="16.5"/>
  <cols>
    <col min="1" max="1" width="2.125" style="98" customWidth="1"/>
    <col min="2" max="2" width="2.625" style="98" customWidth="1"/>
    <col min="3" max="3" width="2.375" style="98" customWidth="1"/>
    <col min="4" max="4" width="0.2421875" style="98" customWidth="1"/>
    <col min="5" max="5" width="8.50390625" style="98" customWidth="1"/>
    <col min="6" max="6" width="12.375" style="98" customWidth="1"/>
    <col min="7" max="7" width="0.12890625" style="98" customWidth="1"/>
    <col min="8" max="8" width="5.75390625" style="98" customWidth="1"/>
    <col min="9" max="9" width="0.12890625" style="100" customWidth="1"/>
    <col min="10" max="10" width="8.00390625" style="112" customWidth="1"/>
    <col min="11" max="11" width="8.00390625" style="175" customWidth="1"/>
    <col min="12" max="12" width="8.00390625" style="112" customWidth="1"/>
    <col min="13" max="13" width="8.00390625" style="110" customWidth="1"/>
    <col min="14" max="14" width="8.00390625" style="112" customWidth="1"/>
    <col min="15" max="15" width="8.00390625" style="175" customWidth="1"/>
    <col min="16" max="16" width="7.875" style="112" customWidth="1"/>
    <col min="17" max="17" width="0.12890625" style="110" hidden="1" customWidth="1"/>
    <col min="18" max="18" width="9.00390625" style="98" customWidth="1"/>
    <col min="19" max="19" width="7.625" style="98" customWidth="1"/>
    <col min="20" max="20" width="7.75390625" style="98" hidden="1" customWidth="1"/>
    <col min="21" max="21" width="5.00390625" style="98" customWidth="1"/>
    <col min="22" max="16384" width="9.00390625" style="98" customWidth="1"/>
  </cols>
  <sheetData>
    <row r="1" spans="1:17" s="3" customFormat="1" ht="20.25" customHeight="1">
      <c r="A1" s="102" t="s">
        <v>170</v>
      </c>
      <c r="B1" s="2"/>
      <c r="C1" s="2"/>
      <c r="E1" s="4"/>
      <c r="I1" s="5"/>
      <c r="J1" s="103"/>
      <c r="K1" s="104"/>
      <c r="L1" s="103"/>
      <c r="M1" s="105"/>
      <c r="N1" s="103"/>
      <c r="O1" s="104"/>
      <c r="P1" s="103"/>
      <c r="Q1" s="105"/>
    </row>
    <row r="2" spans="1:15" ht="6" customHeight="1">
      <c r="A2" s="106"/>
      <c r="B2" s="107"/>
      <c r="F2" s="108"/>
      <c r="I2" s="101"/>
      <c r="J2" s="109"/>
      <c r="K2" s="110"/>
      <c r="L2" s="111"/>
      <c r="O2" s="110"/>
    </row>
    <row r="3" spans="1:17" s="18" customFormat="1" ht="9" customHeight="1">
      <c r="A3" s="113" t="s">
        <v>0</v>
      </c>
      <c r="B3" s="113"/>
      <c r="C3" s="113"/>
      <c r="D3" s="113"/>
      <c r="E3" s="114"/>
      <c r="F3" s="113" t="s">
        <v>1</v>
      </c>
      <c r="G3" s="114"/>
      <c r="H3" s="113"/>
      <c r="I3" s="115"/>
      <c r="J3" s="13"/>
      <c r="K3" s="16"/>
      <c r="L3" s="116"/>
      <c r="M3" s="117"/>
      <c r="N3" s="118"/>
      <c r="O3" s="119"/>
      <c r="P3" s="120"/>
      <c r="Q3" s="121" t="s">
        <v>2</v>
      </c>
    </row>
    <row r="4" spans="1:17" s="26" customFormat="1" ht="11.25" customHeight="1" thickBot="1">
      <c r="A4" s="19" t="str">
        <f>'[3]Week SetUp'!$A$10</f>
        <v>2012/11/10-11/12</v>
      </c>
      <c r="B4" s="19"/>
      <c r="C4" s="19"/>
      <c r="D4" s="122"/>
      <c r="E4" s="122"/>
      <c r="F4" s="20" t="str">
        <f>'[3]Week SetUp'!$C$10</f>
        <v>台中市</v>
      </c>
      <c r="G4" s="123"/>
      <c r="H4" s="122"/>
      <c r="I4" s="124"/>
      <c r="J4" s="23"/>
      <c r="K4" s="22"/>
      <c r="L4" s="125"/>
      <c r="M4" s="126"/>
      <c r="N4" s="127"/>
      <c r="O4" s="126"/>
      <c r="P4" s="127"/>
      <c r="Q4" s="25" t="str">
        <f>'[3]Week SetUp'!$E$10</f>
        <v>王正松</v>
      </c>
    </row>
    <row r="5" spans="1:17" s="31" customFormat="1" ht="9.75">
      <c r="A5" s="128"/>
      <c r="B5" s="129" t="s">
        <v>3</v>
      </c>
      <c r="C5" s="130" t="s">
        <v>4</v>
      </c>
      <c r="D5" s="129"/>
      <c r="E5" s="129" t="s">
        <v>5</v>
      </c>
      <c r="F5" s="131"/>
      <c r="G5" s="114"/>
      <c r="H5" s="131"/>
      <c r="I5" s="132"/>
      <c r="J5" s="130" t="s">
        <v>6</v>
      </c>
      <c r="K5" s="133"/>
      <c r="L5" s="130" t="s">
        <v>7</v>
      </c>
      <c r="M5" s="133"/>
      <c r="N5" s="130" t="s">
        <v>8</v>
      </c>
      <c r="O5" s="133"/>
      <c r="P5" s="130" t="s">
        <v>9</v>
      </c>
      <c r="Q5" s="117"/>
    </row>
    <row r="6" spans="1:17" s="31" customFormat="1" ht="3.75" customHeight="1" thickBot="1">
      <c r="A6" s="134"/>
      <c r="B6" s="135"/>
      <c r="C6" s="34"/>
      <c r="D6" s="135"/>
      <c r="E6" s="136"/>
      <c r="F6" s="136"/>
      <c r="G6" s="137"/>
      <c r="H6" s="136"/>
      <c r="I6" s="138"/>
      <c r="J6" s="34"/>
      <c r="K6" s="139"/>
      <c r="L6" s="34"/>
      <c r="M6" s="139"/>
      <c r="N6" s="34"/>
      <c r="O6" s="139"/>
      <c r="P6" s="34"/>
      <c r="Q6" s="140"/>
    </row>
    <row r="7" spans="1:20" s="145" customFormat="1" ht="15.75" customHeight="1">
      <c r="A7" s="141">
        <v>1</v>
      </c>
      <c r="B7" s="40"/>
      <c r="C7" s="40">
        <f>IF($D7="","",VLOOKUP($D7,'[3]男雙45歲名單'!$A$7:$V$39,21))</f>
        <v>2</v>
      </c>
      <c r="D7" s="41">
        <v>1</v>
      </c>
      <c r="E7" s="42" t="str">
        <f>UPPER(IF($D7="","",VLOOKUP($D7,'[3]男雙45歲名單'!$A$7:$V$39,2)))</f>
        <v>何奇鍊</v>
      </c>
      <c r="F7" s="40"/>
      <c r="G7" s="43"/>
      <c r="H7" s="43" t="str">
        <f>IF($D7="","",VLOOKUP($D7,'[3]男雙45歲名單'!$A$7:$V$39,4))</f>
        <v>台中市</v>
      </c>
      <c r="I7" s="142"/>
      <c r="J7" s="143"/>
      <c r="K7" s="144"/>
      <c r="L7" s="143"/>
      <c r="M7" s="144"/>
      <c r="N7" s="46" t="s">
        <v>10</v>
      </c>
      <c r="O7" s="144"/>
      <c r="P7" s="143"/>
      <c r="Q7" s="188"/>
      <c r="R7" s="46"/>
      <c r="T7" s="52" t="e">
        <f>#REF!</f>
        <v>#REF!</v>
      </c>
    </row>
    <row r="8" spans="1:20" s="145" customFormat="1" ht="15.75" customHeight="1">
      <c r="A8" s="141"/>
      <c r="B8" s="146"/>
      <c r="C8" s="146"/>
      <c r="D8" s="146"/>
      <c r="E8" s="42" t="str">
        <f>UPPER(IF($D7="","",VLOOKUP($D7,'[3]男雙45歲名單'!$A$7:$V$39,7)))</f>
        <v>郭權財</v>
      </c>
      <c r="F8" s="40"/>
      <c r="G8" s="151"/>
      <c r="H8" s="43" t="str">
        <f>IF($D7="","",VLOOKUP($D7,'[3]男雙45歲名單'!$A$7:$V$39,9))</f>
        <v>台中市</v>
      </c>
      <c r="I8" s="147"/>
      <c r="J8" s="148">
        <f>IF(I8="a",E7,IF(I8="b",E9,""))</f>
      </c>
      <c r="K8" s="149"/>
      <c r="L8" s="143"/>
      <c r="M8" s="144"/>
      <c r="N8" s="143"/>
      <c r="O8" s="144"/>
      <c r="P8" s="143"/>
      <c r="Q8" s="47"/>
      <c r="R8" s="46"/>
      <c r="T8" s="60" t="e">
        <f>#REF!</f>
        <v>#REF!</v>
      </c>
    </row>
    <row r="9" spans="1:20" s="145" customFormat="1" ht="11.25" customHeight="1">
      <c r="A9" s="141"/>
      <c r="B9" s="146"/>
      <c r="C9" s="146"/>
      <c r="D9" s="146"/>
      <c r="E9" s="150"/>
      <c r="F9" s="256"/>
      <c r="G9" s="151"/>
      <c r="H9" s="151"/>
      <c r="I9" s="152"/>
      <c r="J9" s="260" t="s">
        <v>406</v>
      </c>
      <c r="K9" s="262"/>
      <c r="L9" s="143"/>
      <c r="M9" s="144"/>
      <c r="N9" s="143"/>
      <c r="O9" s="144"/>
      <c r="P9" s="143"/>
      <c r="Q9" s="47"/>
      <c r="R9" s="46"/>
      <c r="T9" s="60" t="e">
        <f>#REF!</f>
        <v>#REF!</v>
      </c>
    </row>
    <row r="10" spans="1:20" s="145" customFormat="1" ht="11.25" customHeight="1">
      <c r="A10" s="141"/>
      <c r="B10" s="53"/>
      <c r="C10" s="53"/>
      <c r="D10" s="53"/>
      <c r="E10" s="155"/>
      <c r="F10" s="266"/>
      <c r="G10" s="151"/>
      <c r="H10" s="56" t="s">
        <v>11</v>
      </c>
      <c r="I10" s="86"/>
      <c r="J10" s="263"/>
      <c r="K10" s="265"/>
      <c r="L10" s="148"/>
      <c r="M10" s="149"/>
      <c r="N10" s="143"/>
      <c r="O10" s="144"/>
      <c r="P10" s="143"/>
      <c r="Q10" s="47"/>
      <c r="R10" s="46"/>
      <c r="T10" s="60" t="e">
        <f>#REF!</f>
        <v>#REF!</v>
      </c>
    </row>
    <row r="11" spans="1:20" s="145" customFormat="1" ht="15.75" customHeight="1">
      <c r="A11" s="141">
        <v>2</v>
      </c>
      <c r="B11" s="40"/>
      <c r="C11" s="40">
        <f>IF($D11="","",VLOOKUP($D11,'[3]男雙45歲名單'!$A$7:$V$39,21))</f>
      </c>
      <c r="D11" s="41"/>
      <c r="E11" s="42" t="s">
        <v>12</v>
      </c>
      <c r="F11" s="267"/>
      <c r="G11" s="43"/>
      <c r="H11" s="43">
        <f>IF($D11="","",VLOOKUP($D11,'[3]男雙45歲名單'!$A$7:$V$39,4))</f>
      </c>
      <c r="I11" s="159"/>
      <c r="J11" s="148"/>
      <c r="K11" s="160"/>
      <c r="L11" s="161"/>
      <c r="M11" s="154"/>
      <c r="N11" s="143"/>
      <c r="O11" s="144"/>
      <c r="P11" s="143"/>
      <c r="Q11" s="47"/>
      <c r="R11" s="46"/>
      <c r="T11" s="60" t="e">
        <f>#REF!</f>
        <v>#REF!</v>
      </c>
    </row>
    <row r="12" spans="1:20" s="145" customFormat="1" ht="15.75" customHeight="1">
      <c r="A12" s="141"/>
      <c r="B12" s="146"/>
      <c r="C12" s="146"/>
      <c r="D12" s="146"/>
      <c r="E12" s="42" t="s">
        <v>12</v>
      </c>
      <c r="F12" s="40"/>
      <c r="G12" s="43"/>
      <c r="H12" s="43">
        <f>IF($D11="","",VLOOKUP($D11,'[3]男雙45歲名單'!$A$7:$V$39,9))</f>
      </c>
      <c r="I12" s="147"/>
      <c r="J12" s="148"/>
      <c r="K12" s="160"/>
      <c r="L12" s="260" t="s">
        <v>406</v>
      </c>
      <c r="M12" s="262"/>
      <c r="N12" s="143"/>
      <c r="O12" s="144"/>
      <c r="P12" s="143"/>
      <c r="Q12" s="47"/>
      <c r="R12" s="46"/>
      <c r="T12" s="60" t="e">
        <f>#REF!</f>
        <v>#REF!</v>
      </c>
    </row>
    <row r="13" spans="1:20" s="145" customFormat="1" ht="3.75" customHeight="1">
      <c r="A13" s="141"/>
      <c r="B13" s="146"/>
      <c r="C13" s="146"/>
      <c r="D13" s="164"/>
      <c r="E13" s="150"/>
      <c r="F13" s="148"/>
      <c r="G13" s="151"/>
      <c r="H13" s="151"/>
      <c r="I13" s="165"/>
      <c r="J13" s="143"/>
      <c r="K13" s="166"/>
      <c r="L13" s="260"/>
      <c r="M13" s="262"/>
      <c r="N13" s="143"/>
      <c r="O13" s="144"/>
      <c r="P13" s="143"/>
      <c r="Q13" s="47"/>
      <c r="R13" s="46"/>
      <c r="T13" s="60" t="e">
        <f>#REF!</f>
        <v>#REF!</v>
      </c>
    </row>
    <row r="14" spans="1:20" s="145" customFormat="1" ht="3.75" customHeight="1">
      <c r="A14" s="141"/>
      <c r="B14" s="53"/>
      <c r="C14" s="53"/>
      <c r="D14" s="65"/>
      <c r="E14" s="155"/>
      <c r="F14" s="143"/>
      <c r="G14" s="156"/>
      <c r="H14" s="156"/>
      <c r="I14" s="167"/>
      <c r="J14" s="266"/>
      <c r="K14" s="255"/>
      <c r="L14" s="157">
        <f>UPPER(IF(OR(K14="a",K14="as"),J10,IF(OR(K14="b",K14="bs"),J18,)))</f>
      </c>
      <c r="M14" s="158"/>
      <c r="N14" s="148"/>
      <c r="O14" s="149"/>
      <c r="P14" s="143"/>
      <c r="Q14" s="47"/>
      <c r="R14" s="46"/>
      <c r="T14" s="60" t="e">
        <f>#REF!</f>
        <v>#REF!</v>
      </c>
    </row>
    <row r="15" spans="1:20" s="145" customFormat="1" ht="15.75" customHeight="1">
      <c r="A15" s="141">
        <v>3</v>
      </c>
      <c r="B15" s="40"/>
      <c r="C15" s="40"/>
      <c r="D15" s="41">
        <v>18</v>
      </c>
      <c r="E15" s="42" t="str">
        <f>UPPER(IF($D15="","",VLOOKUP($D15,'[3]男雙45歲名單'!$A$7:$V$39,2)))</f>
        <v>張元輝</v>
      </c>
      <c r="F15" s="40"/>
      <c r="G15" s="43"/>
      <c r="H15" s="43" t="str">
        <f>IF($D15="","",VLOOKUP($D15,'[3]男雙45歲名單'!$A$7:$V$39,4))</f>
        <v>台中市</v>
      </c>
      <c r="I15" s="142"/>
      <c r="J15" s="266"/>
      <c r="K15" s="255"/>
      <c r="L15" s="143">
        <v>60</v>
      </c>
      <c r="M15" s="160"/>
      <c r="N15" s="161"/>
      <c r="O15" s="149"/>
      <c r="P15" s="143"/>
      <c r="Q15" s="47"/>
      <c r="R15" s="46"/>
      <c r="T15" s="60" t="e">
        <f>#REF!</f>
        <v>#REF!</v>
      </c>
    </row>
    <row r="16" spans="1:20" s="145" customFormat="1" ht="15.75" customHeight="1" thickBot="1">
      <c r="A16" s="141"/>
      <c r="B16" s="146"/>
      <c r="C16" s="146"/>
      <c r="D16" s="146"/>
      <c r="E16" s="42" t="str">
        <f>UPPER(IF($D15="","",VLOOKUP($D15,'[3]男雙45歲名單'!$A$7:$V$39,7)))</f>
        <v>葉秋林</v>
      </c>
      <c r="F16" s="40"/>
      <c r="G16" s="43"/>
      <c r="H16" s="43" t="str">
        <f>IF($D15="","",VLOOKUP($D15,'[3]男雙45歲名單'!$A$7:$V$39,9))</f>
        <v>台中市</v>
      </c>
      <c r="I16" s="147"/>
      <c r="J16" s="148">
        <f>IF(I16="a",E15,IF(I16="b",E17,""))</f>
      </c>
      <c r="K16" s="160"/>
      <c r="L16" s="143"/>
      <c r="M16" s="160"/>
      <c r="N16" s="148"/>
      <c r="O16" s="149"/>
      <c r="P16" s="143"/>
      <c r="Q16" s="47"/>
      <c r="R16" s="46"/>
      <c r="T16" s="75" t="e">
        <f>#REF!</f>
        <v>#REF!</v>
      </c>
    </row>
    <row r="17" spans="1:18" s="145" customFormat="1" ht="11.25" customHeight="1">
      <c r="A17" s="141"/>
      <c r="B17" s="146"/>
      <c r="C17" s="146"/>
      <c r="D17" s="164"/>
      <c r="E17" s="150"/>
      <c r="F17" s="256"/>
      <c r="G17" s="151"/>
      <c r="H17" s="151"/>
      <c r="I17" s="152"/>
      <c r="J17" s="260" t="s">
        <v>411</v>
      </c>
      <c r="K17" s="261"/>
      <c r="L17" s="143"/>
      <c r="M17" s="160"/>
      <c r="N17" s="148"/>
      <c r="O17" s="149"/>
      <c r="P17" s="143"/>
      <c r="Q17" s="47"/>
      <c r="R17" s="46"/>
    </row>
    <row r="18" spans="1:18" s="145" customFormat="1" ht="11.25" customHeight="1">
      <c r="A18" s="141"/>
      <c r="B18" s="53"/>
      <c r="C18" s="53"/>
      <c r="D18" s="65"/>
      <c r="E18" s="155"/>
      <c r="F18" s="266"/>
      <c r="G18" s="156"/>
      <c r="H18" s="56" t="s">
        <v>11</v>
      </c>
      <c r="I18" s="86"/>
      <c r="J18" s="263"/>
      <c r="K18" s="264"/>
      <c r="L18" s="148"/>
      <c r="M18" s="160"/>
      <c r="N18" s="148"/>
      <c r="O18" s="149"/>
      <c r="P18" s="143"/>
      <c r="Q18" s="47"/>
      <c r="R18" s="46"/>
    </row>
    <row r="19" spans="1:18" s="145" customFormat="1" ht="15.75" customHeight="1">
      <c r="A19" s="141">
        <v>4</v>
      </c>
      <c r="B19" s="40"/>
      <c r="C19" s="40"/>
      <c r="D19" s="41">
        <v>21</v>
      </c>
      <c r="E19" s="42" t="str">
        <f>UPPER(IF($D19="","",VLOOKUP($D19,'[3]男雙45歲名單'!$A$7:$V$39,2)))</f>
        <v>王群沛</v>
      </c>
      <c r="F19" s="267"/>
      <c r="G19" s="43"/>
      <c r="H19" s="43" t="str">
        <f>IF($D19="","",VLOOKUP($D19,'[3]男雙45歲名單'!$A$7:$V$39,4))</f>
        <v>彰化市</v>
      </c>
      <c r="I19" s="159"/>
      <c r="J19" s="298" t="s">
        <v>390</v>
      </c>
      <c r="K19" s="299"/>
      <c r="L19" s="161"/>
      <c r="M19" s="168"/>
      <c r="N19" s="148"/>
      <c r="O19" s="149"/>
      <c r="P19" s="143"/>
      <c r="Q19" s="47"/>
      <c r="R19" s="46"/>
    </row>
    <row r="20" spans="1:18" s="145" customFormat="1" ht="15.75" customHeight="1">
      <c r="A20" s="141"/>
      <c r="B20" s="146"/>
      <c r="C20" s="146"/>
      <c r="D20" s="146"/>
      <c r="E20" s="42" t="str">
        <f>UPPER(IF($D19="","",VLOOKUP($D19,'[3]男雙45歲名單'!$A$7:$V$39,7)))</f>
        <v>陳昭池</v>
      </c>
      <c r="F20" s="40"/>
      <c r="G20" s="43"/>
      <c r="H20" s="43" t="str">
        <f>IF($D19="","",VLOOKUP($D19,'[3]男雙45歲名單'!$A$7:$V$39,9))</f>
        <v>彰化市</v>
      </c>
      <c r="I20" s="147"/>
      <c r="J20" s="148"/>
      <c r="K20" s="149"/>
      <c r="L20" s="162"/>
      <c r="M20" s="170"/>
      <c r="N20" s="260" t="s">
        <v>406</v>
      </c>
      <c r="O20" s="262"/>
      <c r="P20" s="143"/>
      <c r="Q20" s="47"/>
      <c r="R20" s="46"/>
    </row>
    <row r="21" spans="1:18" s="145" customFormat="1" ht="3.75" customHeight="1">
      <c r="A21" s="141"/>
      <c r="B21" s="146"/>
      <c r="C21" s="146"/>
      <c r="D21" s="146"/>
      <c r="E21" s="150"/>
      <c r="F21" s="148"/>
      <c r="G21" s="151"/>
      <c r="H21" s="151"/>
      <c r="I21" s="165"/>
      <c r="J21" s="143"/>
      <c r="K21" s="144"/>
      <c r="L21" s="266"/>
      <c r="M21" s="255"/>
      <c r="N21" s="260"/>
      <c r="O21" s="262"/>
      <c r="P21" s="143"/>
      <c r="Q21" s="47"/>
      <c r="R21" s="46"/>
    </row>
    <row r="22" spans="1:18" s="145" customFormat="1" ht="3.75" customHeight="1">
      <c r="A22" s="141"/>
      <c r="B22" s="53"/>
      <c r="C22" s="53"/>
      <c r="D22" s="53"/>
      <c r="E22" s="155"/>
      <c r="F22" s="143"/>
      <c r="G22" s="156"/>
      <c r="H22" s="156"/>
      <c r="I22" s="167"/>
      <c r="J22" s="143"/>
      <c r="K22" s="144"/>
      <c r="L22" s="266"/>
      <c r="M22" s="255"/>
      <c r="N22" s="157">
        <f>UPPER(IF(OR(M22="a",M22="as"),L14,IF(OR(M22="b",M22="bs"),L30,)))</f>
      </c>
      <c r="O22" s="158"/>
      <c r="P22" s="148"/>
      <c r="Q22" s="80"/>
      <c r="R22" s="46"/>
    </row>
    <row r="23" spans="1:18" s="145" customFormat="1" ht="15.75" customHeight="1">
      <c r="A23" s="141">
        <v>5</v>
      </c>
      <c r="B23" s="40"/>
      <c r="C23" s="40"/>
      <c r="D23" s="41">
        <v>9</v>
      </c>
      <c r="E23" s="42" t="str">
        <f>UPPER(IF($D23="","",VLOOKUP($D23,'[3]男雙45歲名單'!$A$7:$V$39,2)))</f>
        <v>謝慶堂</v>
      </c>
      <c r="F23" s="40"/>
      <c r="G23" s="43"/>
      <c r="H23" s="43" t="str">
        <f>IF($D23="","",VLOOKUP($D23,'[3]男雙45歲名單'!$A$7:$V$39,4))</f>
        <v>高雄市</v>
      </c>
      <c r="I23" s="142"/>
      <c r="J23" s="143"/>
      <c r="K23" s="144"/>
      <c r="L23" s="266"/>
      <c r="M23" s="255"/>
      <c r="N23" s="143">
        <v>62</v>
      </c>
      <c r="O23" s="160"/>
      <c r="P23" s="143"/>
      <c r="Q23" s="80"/>
      <c r="R23" s="46"/>
    </row>
    <row r="24" spans="1:18" s="145" customFormat="1" ht="15.75" customHeight="1">
      <c r="A24" s="141"/>
      <c r="B24" s="146"/>
      <c r="C24" s="146"/>
      <c r="D24" s="146"/>
      <c r="E24" s="42" t="str">
        <f>UPPER(IF($D23="","",VLOOKUP($D23,'[3]男雙45歲名單'!$A$7:$V$39,7)))</f>
        <v>閔子甦</v>
      </c>
      <c r="F24" s="40"/>
      <c r="G24" s="43"/>
      <c r="H24" s="43" t="str">
        <f>IF($D23="","",VLOOKUP($D23,'[3]男雙45歲名單'!$A$7:$V$39,9))</f>
        <v>高雄市</v>
      </c>
      <c r="I24" s="147"/>
      <c r="J24" s="148">
        <f>IF(I24="a",E23,IF(I24="b",E25,""))</f>
      </c>
      <c r="K24" s="149"/>
      <c r="L24" s="143"/>
      <c r="M24" s="160"/>
      <c r="N24" s="143"/>
      <c r="O24" s="160"/>
      <c r="P24" s="143"/>
      <c r="Q24" s="80"/>
      <c r="R24" s="46"/>
    </row>
    <row r="25" spans="1:18" s="145" customFormat="1" ht="11.25" customHeight="1">
      <c r="A25" s="141"/>
      <c r="B25" s="146"/>
      <c r="C25" s="146"/>
      <c r="D25" s="146"/>
      <c r="E25" s="150"/>
      <c r="F25" s="256"/>
      <c r="G25" s="151"/>
      <c r="H25" s="151"/>
      <c r="I25" s="152"/>
      <c r="J25" s="260" t="s">
        <v>412</v>
      </c>
      <c r="K25" s="262"/>
      <c r="L25" s="143"/>
      <c r="M25" s="160"/>
      <c r="N25" s="143"/>
      <c r="O25" s="160"/>
      <c r="P25" s="143"/>
      <c r="Q25" s="80"/>
      <c r="R25" s="46"/>
    </row>
    <row r="26" spans="1:18" s="145" customFormat="1" ht="11.25" customHeight="1">
      <c r="A26" s="141"/>
      <c r="B26" s="53"/>
      <c r="C26" s="53"/>
      <c r="D26" s="53"/>
      <c r="E26" s="155"/>
      <c r="F26" s="266"/>
      <c r="G26" s="156"/>
      <c r="H26" s="56" t="s">
        <v>11</v>
      </c>
      <c r="I26" s="86"/>
      <c r="J26" s="263"/>
      <c r="K26" s="265"/>
      <c r="L26" s="148"/>
      <c r="M26" s="160"/>
      <c r="N26" s="143"/>
      <c r="O26" s="160"/>
      <c r="P26" s="143"/>
      <c r="Q26" s="80"/>
      <c r="R26" s="46"/>
    </row>
    <row r="27" spans="1:18" s="145" customFormat="1" ht="15.75" customHeight="1">
      <c r="A27" s="141">
        <v>6</v>
      </c>
      <c r="B27" s="40"/>
      <c r="C27" s="40"/>
      <c r="D27" s="41">
        <v>27</v>
      </c>
      <c r="E27" s="42" t="str">
        <f>UPPER(IF($D27="","",VLOOKUP($D27,'[3]男雙45歲名單'!$A$7:$V$39,2)))</f>
        <v>賴世宗</v>
      </c>
      <c r="F27" s="267"/>
      <c r="G27" s="43"/>
      <c r="H27" s="43" t="str">
        <f>IF($D27="","",VLOOKUP($D27,'[3]男雙45歲名單'!$A$7:$V$39,4))</f>
        <v>台中市</v>
      </c>
      <c r="I27" s="159"/>
      <c r="J27" s="298" t="s">
        <v>426</v>
      </c>
      <c r="K27" s="300"/>
      <c r="L27" s="161"/>
      <c r="M27" s="168"/>
      <c r="N27" s="143"/>
      <c r="O27" s="160"/>
      <c r="P27" s="143"/>
      <c r="Q27" s="80"/>
      <c r="R27" s="46"/>
    </row>
    <row r="28" spans="1:18" s="145" customFormat="1" ht="15.75" customHeight="1">
      <c r="A28" s="141"/>
      <c r="B28" s="146"/>
      <c r="C28" s="146"/>
      <c r="D28" s="146"/>
      <c r="E28" s="42" t="str">
        <f>UPPER(IF($D27="","",VLOOKUP($D27,'[3]男雙45歲名單'!$A$7:$V$39,7)))</f>
        <v>黃慶和</v>
      </c>
      <c r="F28" s="40"/>
      <c r="G28" s="43"/>
      <c r="H28" s="43" t="str">
        <f>IF($D27="","",VLOOKUP($D27,'[3]男雙45歲名單'!$A$7:$V$39,9))</f>
        <v>台中市</v>
      </c>
      <c r="I28" s="147"/>
      <c r="J28" s="148"/>
      <c r="K28" s="160"/>
      <c r="L28" s="260" t="s">
        <v>413</v>
      </c>
      <c r="M28" s="261"/>
      <c r="N28" s="143"/>
      <c r="O28" s="160"/>
      <c r="P28" s="143"/>
      <c r="Q28" s="80"/>
      <c r="R28" s="46"/>
    </row>
    <row r="29" spans="1:18" s="145" customFormat="1" ht="3.75" customHeight="1">
      <c r="A29" s="141"/>
      <c r="B29" s="146"/>
      <c r="C29" s="146"/>
      <c r="D29" s="164"/>
      <c r="E29" s="150"/>
      <c r="F29" s="148"/>
      <c r="G29" s="151"/>
      <c r="H29" s="151"/>
      <c r="I29" s="165"/>
      <c r="J29" s="143"/>
      <c r="K29" s="166"/>
      <c r="L29" s="260"/>
      <c r="M29" s="261"/>
      <c r="N29" s="143"/>
      <c r="O29" s="160"/>
      <c r="P29" s="143"/>
      <c r="Q29" s="80"/>
      <c r="R29" s="46"/>
    </row>
    <row r="30" spans="1:18" s="145" customFormat="1" ht="3.75" customHeight="1">
      <c r="A30" s="141"/>
      <c r="B30" s="53"/>
      <c r="C30" s="53"/>
      <c r="D30" s="65"/>
      <c r="E30" s="155"/>
      <c r="F30" s="143"/>
      <c r="G30" s="156"/>
      <c r="H30" s="156"/>
      <c r="I30" s="167"/>
      <c r="J30" s="266"/>
      <c r="K30" s="255"/>
      <c r="L30" s="157">
        <f>UPPER(IF(OR(K30="a",K30="as"),J26,IF(OR(K30="b",K30="bs"),J34,)))</f>
      </c>
      <c r="M30" s="169"/>
      <c r="N30" s="148"/>
      <c r="O30" s="160"/>
      <c r="P30" s="143"/>
      <c r="Q30" s="80"/>
      <c r="R30" s="46"/>
    </row>
    <row r="31" spans="1:18" s="145" customFormat="1" ht="15.75" customHeight="1">
      <c r="A31" s="141">
        <v>7</v>
      </c>
      <c r="B31" s="40"/>
      <c r="C31" s="40"/>
      <c r="D31" s="41">
        <v>19</v>
      </c>
      <c r="E31" s="42" t="str">
        <f>UPPER(IF($D31="","",VLOOKUP($D31,'[3]男雙45歲名單'!$A$7:$V$39,2)))</f>
        <v>曾祥賢</v>
      </c>
      <c r="F31" s="40"/>
      <c r="G31" s="43"/>
      <c r="H31" s="43" t="str">
        <f>IF($D31="","",VLOOKUP($D31,'[3]男雙45歲名單'!$A$7:$V$39,4))</f>
        <v>台中市</v>
      </c>
      <c r="I31" s="142"/>
      <c r="J31" s="266"/>
      <c r="K31" s="255"/>
      <c r="L31" s="143">
        <v>63</v>
      </c>
      <c r="M31" s="171"/>
      <c r="N31" s="161"/>
      <c r="O31" s="160"/>
      <c r="P31" s="143"/>
      <c r="Q31" s="80"/>
      <c r="R31" s="46"/>
    </row>
    <row r="32" spans="1:18" s="145" customFormat="1" ht="15.75" customHeight="1">
      <c r="A32" s="141"/>
      <c r="B32" s="146"/>
      <c r="C32" s="146"/>
      <c r="D32" s="146"/>
      <c r="E32" s="42" t="str">
        <f>UPPER(IF($D31="","",VLOOKUP($D31,'[3]男雙45歲名單'!$A$7:$V$39,7)))</f>
        <v>何應男</v>
      </c>
      <c r="F32" s="40"/>
      <c r="G32" s="43"/>
      <c r="H32" s="43" t="str">
        <f>IF($D31="","",VLOOKUP($D31,'[3]男雙45歲名單'!$A$7:$V$39,9))</f>
        <v>台中市</v>
      </c>
      <c r="I32" s="147"/>
      <c r="J32" s="148">
        <f>IF(I32="a",E31,IF(I32="b",E33,""))</f>
      </c>
      <c r="K32" s="160"/>
      <c r="L32" s="143"/>
      <c r="M32" s="149"/>
      <c r="N32" s="148"/>
      <c r="O32" s="160"/>
      <c r="P32" s="143"/>
      <c r="Q32" s="80"/>
      <c r="R32" s="46"/>
    </row>
    <row r="33" spans="1:18" s="145" customFormat="1" ht="11.25" customHeight="1">
      <c r="A33" s="141"/>
      <c r="B33" s="146"/>
      <c r="C33" s="146"/>
      <c r="D33" s="164"/>
      <c r="E33" s="150"/>
      <c r="F33" s="256"/>
      <c r="G33" s="151"/>
      <c r="H33" s="151"/>
      <c r="I33" s="152"/>
      <c r="J33" s="260" t="s">
        <v>413</v>
      </c>
      <c r="K33" s="261"/>
      <c r="L33" s="143"/>
      <c r="M33" s="149"/>
      <c r="N33" s="148"/>
      <c r="O33" s="160"/>
      <c r="P33" s="143"/>
      <c r="Q33" s="80"/>
      <c r="R33" s="46"/>
    </row>
    <row r="34" spans="1:18" s="145" customFormat="1" ht="11.25" customHeight="1">
      <c r="A34" s="141"/>
      <c r="B34" s="53"/>
      <c r="C34" s="53"/>
      <c r="D34" s="65"/>
      <c r="E34" s="155"/>
      <c r="F34" s="266"/>
      <c r="G34" s="156"/>
      <c r="H34" s="56" t="s">
        <v>11</v>
      </c>
      <c r="I34" s="86"/>
      <c r="J34" s="263"/>
      <c r="K34" s="264"/>
      <c r="L34" s="148"/>
      <c r="M34" s="149"/>
      <c r="N34" s="148"/>
      <c r="O34" s="160"/>
      <c r="P34" s="143"/>
      <c r="Q34" s="80"/>
      <c r="R34" s="46"/>
    </row>
    <row r="35" spans="1:18" s="145" customFormat="1" ht="15.75" customHeight="1">
      <c r="A35" s="141">
        <v>8</v>
      </c>
      <c r="B35" s="40"/>
      <c r="C35" s="40"/>
      <c r="D35" s="41">
        <v>8</v>
      </c>
      <c r="E35" s="42" t="str">
        <f>UPPER(IF($D35="","",VLOOKUP($D35,'[3]男雙45歲名單'!$A$7:$V$39,2)))</f>
        <v>朱銘昱</v>
      </c>
      <c r="F35" s="267"/>
      <c r="G35" s="43"/>
      <c r="H35" s="43" t="str">
        <f>IF($D35="","",VLOOKUP($D35,'[3]男雙45歲名單'!$A$7:$V$39,4))</f>
        <v>宜蘭縣</v>
      </c>
      <c r="I35" s="159"/>
      <c r="J35" s="148">
        <v>61</v>
      </c>
      <c r="K35" s="149"/>
      <c r="L35" s="161"/>
      <c r="M35" s="154"/>
      <c r="N35" s="148"/>
      <c r="O35" s="160"/>
      <c r="P35" s="143"/>
      <c r="Q35" s="80"/>
      <c r="R35" s="46"/>
    </row>
    <row r="36" spans="1:18" s="145" customFormat="1" ht="15.75" customHeight="1">
      <c r="A36" s="141"/>
      <c r="B36" s="146"/>
      <c r="C36" s="146"/>
      <c r="D36" s="146"/>
      <c r="E36" s="42" t="str">
        <f>UPPER(IF($D35="","",VLOOKUP($D35,'[3]男雙45歲名單'!$A$7:$V$39,7)))</f>
        <v>董至聖</v>
      </c>
      <c r="F36" s="40"/>
      <c r="G36" s="43"/>
      <c r="H36" s="43" t="str">
        <f>IF($D35="","",VLOOKUP($D35,'[3]男雙45歲名單'!$A$7:$V$39,9))</f>
        <v>宜蘭縣</v>
      </c>
      <c r="I36" s="147"/>
      <c r="J36" s="148"/>
      <c r="K36" s="149"/>
      <c r="L36" s="162"/>
      <c r="M36" s="163"/>
      <c r="N36" s="148"/>
      <c r="O36" s="160"/>
      <c r="P36" s="291" t="s">
        <v>415</v>
      </c>
      <c r="Q36" s="276"/>
      <c r="R36" s="276"/>
    </row>
    <row r="37" spans="1:18" s="145" customFormat="1" ht="3.75" customHeight="1">
      <c r="A37" s="141"/>
      <c r="B37" s="146"/>
      <c r="C37" s="146"/>
      <c r="D37" s="164"/>
      <c r="E37" s="150"/>
      <c r="F37" s="148"/>
      <c r="G37" s="151"/>
      <c r="H37" s="151"/>
      <c r="I37" s="165"/>
      <c r="J37" s="143"/>
      <c r="K37" s="144"/>
      <c r="L37" s="148"/>
      <c r="M37" s="149"/>
      <c r="N37" s="149"/>
      <c r="O37" s="166"/>
      <c r="P37" s="291"/>
      <c r="Q37" s="276"/>
      <c r="R37" s="276"/>
    </row>
    <row r="38" spans="1:18" s="145" customFormat="1" ht="3.75" customHeight="1">
      <c r="A38" s="141"/>
      <c r="B38" s="53"/>
      <c r="C38" s="53"/>
      <c r="D38" s="65"/>
      <c r="E38" s="155"/>
      <c r="F38" s="143"/>
      <c r="G38" s="156"/>
      <c r="H38" s="156"/>
      <c r="I38" s="167"/>
      <c r="J38" s="143"/>
      <c r="K38" s="144"/>
      <c r="L38" s="148"/>
      <c r="M38" s="149"/>
      <c r="N38" s="266"/>
      <c r="O38" s="255"/>
      <c r="P38" s="291"/>
      <c r="Q38" s="276"/>
      <c r="R38" s="276"/>
    </row>
    <row r="39" spans="1:18" s="145" customFormat="1" ht="15.75" customHeight="1">
      <c r="A39" s="141">
        <v>9</v>
      </c>
      <c r="B39" s="40"/>
      <c r="C39" s="40">
        <f>IF($D39="","",VLOOKUP($D39,'[3]男雙45歲名單'!$A$7:$V$39,21))</f>
        <v>22</v>
      </c>
      <c r="D39" s="41">
        <v>4</v>
      </c>
      <c r="E39" s="42" t="str">
        <f>UPPER(IF($D39="","",VLOOKUP($D39,'[3]男雙45歲名單'!$A$7:$V$39,2)))</f>
        <v>李景松</v>
      </c>
      <c r="F39" s="40"/>
      <c r="G39" s="43"/>
      <c r="H39" s="43" t="str">
        <f>IF($D39="","",VLOOKUP($D39,'[3]男雙45歲名單'!$A$7:$V$39,4))</f>
        <v>台中市</v>
      </c>
      <c r="I39" s="142"/>
      <c r="J39" s="143"/>
      <c r="K39" s="144"/>
      <c r="L39" s="143"/>
      <c r="M39" s="149"/>
      <c r="N39" s="266"/>
      <c r="O39" s="255"/>
      <c r="P39" s="298">
        <v>84</v>
      </c>
      <c r="Q39" s="299"/>
      <c r="R39" s="299"/>
    </row>
    <row r="40" spans="1:18" s="145" customFormat="1" ht="15.75" customHeight="1">
      <c r="A40" s="141"/>
      <c r="B40" s="146"/>
      <c r="C40" s="146"/>
      <c r="D40" s="146"/>
      <c r="E40" s="42" t="str">
        <f>UPPER(IF($D39="","",VLOOKUP($D39,'[3]男雙45歲名單'!$A$7:$V$39,7)))</f>
        <v>吳文欽</v>
      </c>
      <c r="F40" s="40"/>
      <c r="G40" s="43"/>
      <c r="H40" s="43" t="str">
        <f>IF($D39="","",VLOOKUP($D39,'[3]男雙45歲名單'!$A$7:$V$39,9))</f>
        <v>台中市</v>
      </c>
      <c r="I40" s="147"/>
      <c r="J40" s="148">
        <f>IF(I40="a",E39,IF(I40="b",E41,""))</f>
      </c>
      <c r="K40" s="149"/>
      <c r="L40" s="143"/>
      <c r="M40" s="144"/>
      <c r="N40" s="143"/>
      <c r="O40" s="160"/>
      <c r="P40" s="162"/>
      <c r="Q40" s="174"/>
      <c r="R40" s="46"/>
    </row>
    <row r="41" spans="1:18" s="145" customFormat="1" ht="11.25" customHeight="1">
      <c r="A41" s="141"/>
      <c r="B41" s="146"/>
      <c r="C41" s="146"/>
      <c r="D41" s="164"/>
      <c r="E41" s="150"/>
      <c r="F41" s="256"/>
      <c r="G41" s="151"/>
      <c r="H41" s="151"/>
      <c r="I41" s="152"/>
      <c r="J41" s="260" t="s">
        <v>414</v>
      </c>
      <c r="K41" s="262"/>
      <c r="L41" s="143"/>
      <c r="M41" s="144"/>
      <c r="N41" s="143"/>
      <c r="O41" s="160"/>
      <c r="P41" s="143"/>
      <c r="Q41" s="80"/>
      <c r="R41" s="46"/>
    </row>
    <row r="42" spans="1:18" s="145" customFormat="1" ht="11.25" customHeight="1">
      <c r="A42" s="141"/>
      <c r="B42" s="53"/>
      <c r="C42" s="53"/>
      <c r="D42" s="65"/>
      <c r="E42" s="155"/>
      <c r="F42" s="266"/>
      <c r="G42" s="156"/>
      <c r="H42" s="56" t="s">
        <v>11</v>
      </c>
      <c r="I42" s="86"/>
      <c r="J42" s="263"/>
      <c r="K42" s="265"/>
      <c r="L42" s="148"/>
      <c r="M42" s="149"/>
      <c r="N42" s="143"/>
      <c r="O42" s="160"/>
      <c r="P42" s="143"/>
      <c r="Q42" s="80"/>
      <c r="R42" s="46"/>
    </row>
    <row r="43" spans="1:18" s="145" customFormat="1" ht="15.75" customHeight="1">
      <c r="A43" s="141">
        <v>10</v>
      </c>
      <c r="B43" s="40"/>
      <c r="C43" s="40">
        <f>IF($D43="","",VLOOKUP($D43,'[3]男雙45歲名單'!$A$7:$V$39,21))</f>
      </c>
      <c r="D43" s="41"/>
      <c r="E43" s="42" t="s">
        <v>12</v>
      </c>
      <c r="F43" s="267"/>
      <c r="G43" s="43"/>
      <c r="H43" s="43">
        <f>IF($D43="","",VLOOKUP($D43,'[3]男雙45歲名單'!$A$7:$V$39,4))</f>
      </c>
      <c r="I43" s="159"/>
      <c r="J43" s="148"/>
      <c r="K43" s="160"/>
      <c r="L43" s="161"/>
      <c r="M43" s="154"/>
      <c r="N43" s="143"/>
      <c r="O43" s="160"/>
      <c r="P43" s="143"/>
      <c r="Q43" s="80"/>
      <c r="R43" s="46"/>
    </row>
    <row r="44" spans="1:18" s="145" customFormat="1" ht="15.75" customHeight="1">
      <c r="A44" s="141"/>
      <c r="B44" s="146"/>
      <c r="C44" s="146"/>
      <c r="D44" s="146"/>
      <c r="E44" s="42" t="s">
        <v>12</v>
      </c>
      <c r="F44" s="40"/>
      <c r="G44" s="43"/>
      <c r="H44" s="43">
        <f>IF($D43="","",VLOOKUP($D43,'[3]男雙45歲名單'!$A$7:$V$39,9))</f>
      </c>
      <c r="I44" s="147"/>
      <c r="J44" s="148"/>
      <c r="K44" s="160"/>
      <c r="L44" s="260" t="s">
        <v>416</v>
      </c>
      <c r="M44" s="262"/>
      <c r="N44" s="143"/>
      <c r="O44" s="160"/>
      <c r="P44" s="143"/>
      <c r="Q44" s="80"/>
      <c r="R44" s="46"/>
    </row>
    <row r="45" spans="1:18" s="145" customFormat="1" ht="3.75" customHeight="1">
      <c r="A45" s="141"/>
      <c r="B45" s="146"/>
      <c r="C45" s="146"/>
      <c r="D45" s="164"/>
      <c r="E45" s="150"/>
      <c r="F45" s="148"/>
      <c r="G45" s="151"/>
      <c r="H45" s="151"/>
      <c r="I45" s="165"/>
      <c r="J45" s="143"/>
      <c r="K45" s="166"/>
      <c r="L45" s="260"/>
      <c r="M45" s="262"/>
      <c r="N45" s="143"/>
      <c r="O45" s="160"/>
      <c r="P45" s="143"/>
      <c r="Q45" s="80"/>
      <c r="R45" s="46"/>
    </row>
    <row r="46" spans="1:18" s="145" customFormat="1" ht="3.75" customHeight="1">
      <c r="A46" s="141"/>
      <c r="B46" s="53"/>
      <c r="C46" s="53"/>
      <c r="D46" s="65"/>
      <c r="E46" s="155"/>
      <c r="F46" s="143"/>
      <c r="G46" s="156"/>
      <c r="H46" s="156"/>
      <c r="I46" s="167"/>
      <c r="J46" s="266"/>
      <c r="K46" s="255"/>
      <c r="L46" s="157">
        <f>UPPER(IF(OR(K46="a",K46="as"),J42,IF(OR(K46="b",K46="bs"),J50,)))</f>
      </c>
      <c r="M46" s="158"/>
      <c r="N46" s="148"/>
      <c r="O46" s="160"/>
      <c r="P46" s="143"/>
      <c r="Q46" s="80"/>
      <c r="R46" s="46"/>
    </row>
    <row r="47" spans="1:18" s="145" customFormat="1" ht="15.75" customHeight="1">
      <c r="A47" s="141">
        <v>11</v>
      </c>
      <c r="B47" s="40"/>
      <c r="C47" s="40"/>
      <c r="D47" s="41">
        <v>16</v>
      </c>
      <c r="E47" s="42" t="str">
        <f>UPPER(IF($D47="","",VLOOKUP($D47,'[3]男雙45歲名單'!$A$7:$V$39,2)))</f>
        <v>蕭振湘</v>
      </c>
      <c r="F47" s="40"/>
      <c r="G47" s="43"/>
      <c r="H47" s="43" t="str">
        <f>IF($D47="","",VLOOKUP($D47,'[3]男雙45歲名單'!$A$7:$V$39,4))</f>
        <v>台中市</v>
      </c>
      <c r="I47" s="142"/>
      <c r="J47" s="266"/>
      <c r="K47" s="255"/>
      <c r="L47" s="143">
        <v>62</v>
      </c>
      <c r="M47" s="160"/>
      <c r="N47" s="161"/>
      <c r="O47" s="160"/>
      <c r="P47" s="143"/>
      <c r="Q47" s="80"/>
      <c r="R47" s="46"/>
    </row>
    <row r="48" spans="1:18" s="145" customFormat="1" ht="15.75" customHeight="1">
      <c r="A48" s="141"/>
      <c r="B48" s="146"/>
      <c r="C48" s="146"/>
      <c r="D48" s="146"/>
      <c r="E48" s="42" t="str">
        <f>UPPER(IF($D47="","",VLOOKUP($D47,'[3]男雙45歲名單'!$A$7:$V$39,7)))</f>
        <v>吳煒堯</v>
      </c>
      <c r="F48" s="40"/>
      <c r="G48" s="43"/>
      <c r="H48" s="43" t="str">
        <f>IF($D47="","",VLOOKUP($D47,'[3]男雙45歲名單'!$A$7:$V$39,9))</f>
        <v>台中市</v>
      </c>
      <c r="I48" s="147"/>
      <c r="J48" s="148">
        <f>IF(I48="a",E47,IF(I48="b",E49,""))</f>
      </c>
      <c r="K48" s="160"/>
      <c r="L48" s="143"/>
      <c r="M48" s="160"/>
      <c r="N48" s="148"/>
      <c r="O48" s="160"/>
      <c r="P48" s="143"/>
      <c r="Q48" s="80"/>
      <c r="R48" s="46"/>
    </row>
    <row r="49" spans="1:18" s="145" customFormat="1" ht="11.25" customHeight="1">
      <c r="A49" s="141"/>
      <c r="B49" s="146"/>
      <c r="C49" s="146"/>
      <c r="D49" s="146"/>
      <c r="E49" s="150"/>
      <c r="F49" s="256"/>
      <c r="G49" s="151"/>
      <c r="H49" s="151"/>
      <c r="I49" s="152"/>
      <c r="J49" s="260" t="s">
        <v>416</v>
      </c>
      <c r="K49" s="261"/>
      <c r="L49" s="143"/>
      <c r="M49" s="160"/>
      <c r="N49" s="148"/>
      <c r="O49" s="160"/>
      <c r="P49" s="143"/>
      <c r="Q49" s="80"/>
      <c r="R49" s="46"/>
    </row>
    <row r="50" spans="1:18" s="145" customFormat="1" ht="11.25" customHeight="1">
      <c r="A50" s="141"/>
      <c r="B50" s="53"/>
      <c r="C50" s="53"/>
      <c r="D50" s="53"/>
      <c r="E50" s="155"/>
      <c r="F50" s="266"/>
      <c r="G50" s="156"/>
      <c r="H50" s="56" t="s">
        <v>11</v>
      </c>
      <c r="I50" s="86"/>
      <c r="J50" s="263"/>
      <c r="K50" s="264"/>
      <c r="L50" s="148"/>
      <c r="M50" s="160"/>
      <c r="N50" s="148"/>
      <c r="O50" s="160"/>
      <c r="P50" s="143"/>
      <c r="Q50" s="80"/>
      <c r="R50" s="46"/>
    </row>
    <row r="51" spans="1:18" s="145" customFormat="1" ht="15.75" customHeight="1">
      <c r="A51" s="141">
        <v>12</v>
      </c>
      <c r="B51" s="40"/>
      <c r="C51" s="40"/>
      <c r="D51" s="41">
        <v>13</v>
      </c>
      <c r="E51" s="42" t="str">
        <f>UPPER(IF($D51="","",VLOOKUP($D51,'[3]男雙45歲名單'!$A$7:$V$39,2)))</f>
        <v>詹國龍</v>
      </c>
      <c r="F51" s="267"/>
      <c r="G51" s="43"/>
      <c r="H51" s="43" t="str">
        <f>IF($D51="","",VLOOKUP($D51,'[3]男雙45歲名單'!$A$7:$V$39,4))</f>
        <v>彰化市</v>
      </c>
      <c r="I51" s="159"/>
      <c r="J51" s="148">
        <v>63</v>
      </c>
      <c r="K51" s="149"/>
      <c r="L51" s="161"/>
      <c r="M51" s="168"/>
      <c r="N51" s="148"/>
      <c r="O51" s="160"/>
      <c r="P51" s="143"/>
      <c r="Q51" s="80"/>
      <c r="R51" s="46"/>
    </row>
    <row r="52" spans="1:18" s="145" customFormat="1" ht="15.75" customHeight="1">
      <c r="A52" s="141"/>
      <c r="B52" s="146"/>
      <c r="C52" s="146"/>
      <c r="D52" s="146"/>
      <c r="E52" s="42" t="str">
        <f>UPPER(IF($D51="","",VLOOKUP($D51,'[3]男雙45歲名單'!$A$7:$V$39,7)))</f>
        <v>邱河清</v>
      </c>
      <c r="F52" s="40"/>
      <c r="G52" s="43"/>
      <c r="H52" s="43" t="str">
        <f>IF($D51="","",VLOOKUP($D51,'[3]男雙45歲名單'!$A$7:$V$39,9))</f>
        <v>彰化市</v>
      </c>
      <c r="I52" s="147"/>
      <c r="J52" s="148"/>
      <c r="K52" s="149"/>
      <c r="L52" s="162"/>
      <c r="M52" s="170"/>
      <c r="N52" s="260" t="s">
        <v>416</v>
      </c>
      <c r="O52" s="261"/>
      <c r="P52" s="143"/>
      <c r="Q52" s="80"/>
      <c r="R52" s="46"/>
    </row>
    <row r="53" spans="1:18" s="145" customFormat="1" ht="3.75" customHeight="1">
      <c r="A53" s="141"/>
      <c r="B53" s="146"/>
      <c r="C53" s="146"/>
      <c r="D53" s="146"/>
      <c r="E53" s="150"/>
      <c r="F53" s="148"/>
      <c r="G53" s="151"/>
      <c r="H53" s="151"/>
      <c r="I53" s="165"/>
      <c r="J53" s="143"/>
      <c r="K53" s="144"/>
      <c r="L53" s="266"/>
      <c r="M53" s="255"/>
      <c r="N53" s="260"/>
      <c r="O53" s="261"/>
      <c r="P53" s="143"/>
      <c r="Q53" s="80"/>
      <c r="R53" s="46"/>
    </row>
    <row r="54" spans="1:18" s="145" customFormat="1" ht="3.75" customHeight="1">
      <c r="A54" s="141"/>
      <c r="B54" s="53"/>
      <c r="C54" s="53"/>
      <c r="D54" s="53"/>
      <c r="E54" s="155"/>
      <c r="F54" s="143"/>
      <c r="G54" s="156"/>
      <c r="H54" s="156"/>
      <c r="I54" s="167"/>
      <c r="J54" s="143"/>
      <c r="K54" s="144"/>
      <c r="L54" s="266"/>
      <c r="M54" s="255"/>
      <c r="N54" s="157">
        <f>UPPER(IF(OR(M54="a",M54="as"),L46,IF(OR(M54="b",M54="bs"),L62,)))</f>
      </c>
      <c r="O54" s="169"/>
      <c r="P54" s="148"/>
      <c r="Q54" s="80"/>
      <c r="R54" s="46"/>
    </row>
    <row r="55" spans="1:18" s="145" customFormat="1" ht="15.75" customHeight="1">
      <c r="A55" s="141">
        <v>13</v>
      </c>
      <c r="B55" s="40"/>
      <c r="C55" s="40"/>
      <c r="D55" s="41">
        <v>26</v>
      </c>
      <c r="E55" s="42" t="str">
        <f>UPPER(IF($D55="","",VLOOKUP($D55,'[3]男雙45歲名單'!$A$7:$V$39,2)))</f>
        <v>鍾文雄</v>
      </c>
      <c r="F55" s="40"/>
      <c r="G55" s="43"/>
      <c r="H55" s="43" t="str">
        <f>IF($D55="","",VLOOKUP($D55,'[3]男雙45歲名單'!$A$7:$V$39,4))</f>
        <v>台中市</v>
      </c>
      <c r="I55" s="142"/>
      <c r="J55" s="143"/>
      <c r="K55" s="144"/>
      <c r="L55" s="266"/>
      <c r="M55" s="255"/>
      <c r="N55" s="143">
        <v>61</v>
      </c>
      <c r="O55" s="171"/>
      <c r="P55" s="143"/>
      <c r="Q55" s="47"/>
      <c r="R55" s="46"/>
    </row>
    <row r="56" spans="1:18" s="145" customFormat="1" ht="15.75" customHeight="1">
      <c r="A56" s="141"/>
      <c r="B56" s="146"/>
      <c r="C56" s="146"/>
      <c r="D56" s="146"/>
      <c r="E56" s="42" t="str">
        <f>UPPER(IF($D55="","",VLOOKUP($D55,'[3]男雙45歲名單'!$A$7:$V$39,7)))</f>
        <v>梁友文</v>
      </c>
      <c r="F56" s="40"/>
      <c r="G56" s="43"/>
      <c r="H56" s="43" t="str">
        <f>IF($D55="","",VLOOKUP($D55,'[3]男雙45歲名單'!$A$7:$V$39,9))</f>
        <v>台中市</v>
      </c>
      <c r="I56" s="147"/>
      <c r="J56" s="148">
        <f>IF(I56="a",E55,IF(I56="b",E57,""))</f>
      </c>
      <c r="K56" s="149"/>
      <c r="L56" s="143"/>
      <c r="M56" s="160"/>
      <c r="N56" s="143"/>
      <c r="O56" s="149"/>
      <c r="P56" s="143"/>
      <c r="Q56" s="47"/>
      <c r="R56" s="46"/>
    </row>
    <row r="57" spans="1:18" s="145" customFormat="1" ht="11.25" customHeight="1">
      <c r="A57" s="141"/>
      <c r="B57" s="146"/>
      <c r="C57" s="146"/>
      <c r="D57" s="164"/>
      <c r="E57" s="150"/>
      <c r="F57" s="256"/>
      <c r="G57" s="151"/>
      <c r="H57" s="151"/>
      <c r="I57" s="152"/>
      <c r="J57" s="260" t="s">
        <v>417</v>
      </c>
      <c r="K57" s="262"/>
      <c r="L57" s="143"/>
      <c r="M57" s="160"/>
      <c r="N57" s="143"/>
      <c r="O57" s="149"/>
      <c r="P57" s="143"/>
      <c r="Q57" s="47"/>
      <c r="R57" s="46"/>
    </row>
    <row r="58" spans="1:18" s="145" customFormat="1" ht="11.25" customHeight="1">
      <c r="A58" s="141"/>
      <c r="B58" s="53"/>
      <c r="C58" s="53"/>
      <c r="D58" s="65"/>
      <c r="E58" s="155"/>
      <c r="F58" s="266"/>
      <c r="G58" s="156"/>
      <c r="H58" s="56" t="s">
        <v>11</v>
      </c>
      <c r="I58" s="86"/>
      <c r="J58" s="263"/>
      <c r="K58" s="265"/>
      <c r="L58" s="148"/>
      <c r="M58" s="160"/>
      <c r="N58" s="143"/>
      <c r="O58" s="149"/>
      <c r="P58" s="143"/>
      <c r="Q58" s="47"/>
      <c r="R58" s="46"/>
    </row>
    <row r="59" spans="1:18" s="145" customFormat="1" ht="15.75" customHeight="1">
      <c r="A59" s="141">
        <v>14</v>
      </c>
      <c r="B59" s="40"/>
      <c r="C59" s="40"/>
      <c r="D59" s="41">
        <v>20</v>
      </c>
      <c r="E59" s="42" t="str">
        <f>UPPER(IF($D59="","",VLOOKUP($D59,'[3]男雙45歲名單'!$A$7:$V$39,2)))</f>
        <v>唐皮爾</v>
      </c>
      <c r="F59" s="267"/>
      <c r="G59" s="43"/>
      <c r="H59" s="43" t="str">
        <f>IF($D59="","",VLOOKUP($D59,'[3]男雙45歲名單'!$A$7:$V$39,4))</f>
        <v>新北市</v>
      </c>
      <c r="I59" s="159"/>
      <c r="J59" s="148">
        <v>62</v>
      </c>
      <c r="K59" s="160"/>
      <c r="L59" s="161"/>
      <c r="M59" s="168"/>
      <c r="N59" s="143"/>
      <c r="O59" s="149"/>
      <c r="P59" s="143"/>
      <c r="Q59" s="47"/>
      <c r="R59" s="46"/>
    </row>
    <row r="60" spans="1:18" s="145" customFormat="1" ht="15.75" customHeight="1">
      <c r="A60" s="141"/>
      <c r="B60" s="146"/>
      <c r="C60" s="146"/>
      <c r="D60" s="146"/>
      <c r="E60" s="42" t="str">
        <f>UPPER(IF($D59="","",VLOOKUP($D59,'[3]男雙45歲名單'!$A$7:$V$39,7)))</f>
        <v>饒維洲</v>
      </c>
      <c r="F60" s="40"/>
      <c r="G60" s="43"/>
      <c r="H60" s="43" t="str">
        <f>IF($D59="","",VLOOKUP($D59,'[3]男雙45歲名單'!$A$7:$V$39,9))</f>
        <v>南投市</v>
      </c>
      <c r="I60" s="147"/>
      <c r="J60" s="148"/>
      <c r="K60" s="160"/>
      <c r="L60" s="260" t="s">
        <v>418</v>
      </c>
      <c r="M60" s="261"/>
      <c r="N60" s="143"/>
      <c r="O60" s="149"/>
      <c r="P60" s="143"/>
      <c r="Q60" s="47"/>
      <c r="R60" s="46"/>
    </row>
    <row r="61" spans="1:18" s="145" customFormat="1" ht="3.75" customHeight="1">
      <c r="A61" s="141"/>
      <c r="B61" s="146"/>
      <c r="C61" s="146"/>
      <c r="D61" s="164"/>
      <c r="E61" s="150"/>
      <c r="F61" s="148"/>
      <c r="G61" s="151"/>
      <c r="H61" s="151"/>
      <c r="I61" s="165"/>
      <c r="J61" s="143"/>
      <c r="K61" s="166"/>
      <c r="L61" s="260"/>
      <c r="M61" s="261"/>
      <c r="N61" s="143"/>
      <c r="O61" s="149"/>
      <c r="P61" s="143"/>
      <c r="Q61" s="47"/>
      <c r="R61" s="46"/>
    </row>
    <row r="62" spans="1:18" s="145" customFormat="1" ht="3.75" customHeight="1">
      <c r="A62" s="141"/>
      <c r="B62" s="53"/>
      <c r="C62" s="53"/>
      <c r="D62" s="65"/>
      <c r="E62" s="155"/>
      <c r="F62" s="143"/>
      <c r="G62" s="156"/>
      <c r="H62" s="156"/>
      <c r="I62" s="167"/>
      <c r="J62" s="266"/>
      <c r="K62" s="255"/>
      <c r="L62" s="157">
        <f>UPPER(IF(OR(K62="a",K62="as"),J58,IF(OR(K62="b",K62="bs"),J66,)))</f>
      </c>
      <c r="M62" s="169"/>
      <c r="N62" s="148"/>
      <c r="O62" s="149"/>
      <c r="P62" s="143"/>
      <c r="Q62" s="47"/>
      <c r="R62" s="46"/>
    </row>
    <row r="63" spans="1:18" s="145" customFormat="1" ht="15.75" customHeight="1">
      <c r="A63" s="141">
        <v>15</v>
      </c>
      <c r="B63" s="40"/>
      <c r="C63" s="40"/>
      <c r="D63" s="41">
        <v>17</v>
      </c>
      <c r="E63" s="42" t="str">
        <f>UPPER(IF($D63="","",VLOOKUP($D63,'[3]男雙45歲名單'!$A$7:$V$39,2)))</f>
        <v>陳志宏</v>
      </c>
      <c r="F63" s="40"/>
      <c r="G63" s="43"/>
      <c r="H63" s="43" t="str">
        <f>IF($D63="","",VLOOKUP($D63,'[3]男雙45歲名單'!$A$7:$V$39,4))</f>
        <v>新北市</v>
      </c>
      <c r="I63" s="142"/>
      <c r="J63" s="266"/>
      <c r="K63" s="255"/>
      <c r="L63" s="298" t="s">
        <v>293</v>
      </c>
      <c r="M63" s="299"/>
      <c r="N63" s="146"/>
      <c r="O63" s="149"/>
      <c r="P63" s="146"/>
      <c r="Q63" s="149"/>
      <c r="R63" s="151"/>
    </row>
    <row r="64" spans="1:18" s="145" customFormat="1" ht="15.75" customHeight="1">
      <c r="A64" s="141"/>
      <c r="B64" s="146"/>
      <c r="C64" s="146"/>
      <c r="D64" s="146"/>
      <c r="E64" s="42" t="str">
        <f>UPPER(IF($D63="","",VLOOKUP($D63,'[3]男雙45歲名單'!$A$7:$V$39,7)))</f>
        <v>林文輝</v>
      </c>
      <c r="F64" s="40"/>
      <c r="G64" s="43"/>
      <c r="H64" s="43" t="str">
        <f>IF($D63="","",VLOOKUP($D63,'[3]男雙45歲名單'!$A$7:$V$39,9))</f>
        <v>新北市</v>
      </c>
      <c r="I64" s="147"/>
      <c r="J64" s="148">
        <f>IF(I64="a",E63,IF(I64="b",E65,""))</f>
      </c>
      <c r="K64" s="160"/>
      <c r="L64" s="143"/>
      <c r="M64" s="149"/>
      <c r="N64" s="190"/>
      <c r="O64" s="154"/>
      <c r="P64" s="148"/>
      <c r="Q64" s="149"/>
      <c r="R64" s="151"/>
    </row>
    <row r="65" spans="1:18" s="145" customFormat="1" ht="11.25" customHeight="1">
      <c r="A65" s="141"/>
      <c r="B65" s="146"/>
      <c r="C65" s="146"/>
      <c r="D65" s="146"/>
      <c r="E65" s="150"/>
      <c r="F65" s="256"/>
      <c r="G65" s="151"/>
      <c r="H65" s="151"/>
      <c r="I65" s="152"/>
      <c r="J65" s="260" t="s">
        <v>418</v>
      </c>
      <c r="K65" s="261"/>
      <c r="L65" s="143"/>
      <c r="M65" s="149"/>
      <c r="N65" s="190"/>
      <c r="O65" s="163"/>
      <c r="P65" s="148"/>
      <c r="Q65" s="149"/>
      <c r="R65" s="151"/>
    </row>
    <row r="66" spans="1:18" s="145" customFormat="1" ht="11.25" customHeight="1">
      <c r="A66" s="141"/>
      <c r="B66" s="53"/>
      <c r="C66" s="53"/>
      <c r="D66" s="53"/>
      <c r="E66" s="155"/>
      <c r="F66" s="266"/>
      <c r="G66" s="156"/>
      <c r="H66" s="56" t="s">
        <v>11</v>
      </c>
      <c r="I66" s="86"/>
      <c r="J66" s="263"/>
      <c r="K66" s="264"/>
      <c r="L66" s="148"/>
      <c r="M66" s="149"/>
      <c r="N66" s="149"/>
      <c r="O66" s="165"/>
      <c r="P66" s="190"/>
      <c r="Q66" s="191"/>
      <c r="R66" s="151"/>
    </row>
    <row r="67" spans="1:18" s="145" customFormat="1" ht="15.75" customHeight="1">
      <c r="A67" s="141">
        <v>16</v>
      </c>
      <c r="B67" s="40"/>
      <c r="C67" s="40"/>
      <c r="D67" s="41">
        <v>6</v>
      </c>
      <c r="E67" s="42" t="str">
        <f>UPPER(IF($D67="","",VLOOKUP($D67,'[3]男雙45歲名單'!$A$7:$V$39,2)))</f>
        <v>胡登富</v>
      </c>
      <c r="F67" s="267"/>
      <c r="G67" s="43"/>
      <c r="H67" s="43" t="str">
        <f>IF($D67="","",VLOOKUP($D67,'[3]男雙45歲名單'!$A$7:$V$39,4))</f>
        <v>台中市</v>
      </c>
      <c r="I67" s="159"/>
      <c r="J67" s="148">
        <v>63</v>
      </c>
      <c r="K67" s="149"/>
      <c r="L67" s="161"/>
      <c r="M67" s="154"/>
      <c r="N67" s="85"/>
      <c r="O67" s="192"/>
      <c r="P67" s="190"/>
      <c r="Q67" s="191"/>
      <c r="R67" s="151"/>
    </row>
    <row r="68" spans="1:18" s="145" customFormat="1" ht="15.75" customHeight="1" thickBot="1">
      <c r="A68" s="141"/>
      <c r="B68" s="146"/>
      <c r="C68" s="146"/>
      <c r="D68" s="146"/>
      <c r="E68" s="42" t="str">
        <f>UPPER(IF($D67="","",VLOOKUP($D67,'[3]男雙45歲名單'!$A$7:$V$39,7)))</f>
        <v>李清欣</v>
      </c>
      <c r="F68" s="40"/>
      <c r="G68" s="43"/>
      <c r="H68" s="43" t="str">
        <f>IF($D67="","",VLOOKUP($D67,'[3]男雙45歲名單'!$A$7:$V$39,9))</f>
        <v>台中市</v>
      </c>
      <c r="I68" s="147"/>
      <c r="J68" s="148"/>
      <c r="K68" s="149"/>
      <c r="L68" s="162"/>
      <c r="M68" s="163"/>
      <c r="N68" s="190"/>
      <c r="O68" s="154"/>
      <c r="P68" s="148"/>
      <c r="Q68" s="149"/>
      <c r="R68" s="151"/>
    </row>
    <row r="69" spans="1:20" s="145" customFormat="1" ht="15.75" customHeight="1">
      <c r="A69" s="141">
        <v>17</v>
      </c>
      <c r="B69" s="40"/>
      <c r="C69" s="40">
        <f>IF($D69="","",VLOOKUP($D69,'[3]男雙45歲名單'!$A$7:$V$39,21))</f>
        <v>42</v>
      </c>
      <c r="D69" s="41">
        <v>5</v>
      </c>
      <c r="E69" s="42" t="str">
        <f>UPPER(IF($D69="","",VLOOKUP($D69,'[3]男雙45歲名單'!$A$7:$V$39,2)))</f>
        <v>廖啟雲</v>
      </c>
      <c r="F69" s="40"/>
      <c r="G69" s="43"/>
      <c r="H69" s="43" t="str">
        <f>IF($D69="","",VLOOKUP($D69,'[3]男雙45歲名單'!$A$7:$V$39,4))</f>
        <v>高雄市</v>
      </c>
      <c r="I69" s="142"/>
      <c r="J69" s="143"/>
      <c r="K69" s="144"/>
      <c r="L69" s="143"/>
      <c r="M69" s="144"/>
      <c r="N69" s="148"/>
      <c r="O69" s="149"/>
      <c r="P69" s="148"/>
      <c r="Q69" s="193"/>
      <c r="R69" s="151"/>
      <c r="T69" s="52" t="e">
        <f>#REF!</f>
        <v>#REF!</v>
      </c>
    </row>
    <row r="70" spans="1:20" s="145" customFormat="1" ht="15.75" customHeight="1">
      <c r="A70" s="141"/>
      <c r="B70" s="146"/>
      <c r="C70" s="146"/>
      <c r="D70" s="146"/>
      <c r="E70" s="42" t="str">
        <f>UPPER(IF($D69="","",VLOOKUP($D69,'[3]男雙45歲名單'!$A$7:$V$39,7)))</f>
        <v>羅步銘</v>
      </c>
      <c r="F70" s="40"/>
      <c r="G70" s="43"/>
      <c r="H70" s="43" t="str">
        <f>IF($D69="","",VLOOKUP($D69,'[3]男雙45歲名單'!$A$7:$V$39,9))</f>
        <v>高雄市</v>
      </c>
      <c r="I70" s="147"/>
      <c r="J70" s="148">
        <f>IF(I70="a",E69,IF(I70="b",E71,""))</f>
      </c>
      <c r="K70" s="149"/>
      <c r="L70" s="143"/>
      <c r="M70" s="144"/>
      <c r="N70" s="148"/>
      <c r="O70" s="149"/>
      <c r="P70" s="148"/>
      <c r="Q70" s="149"/>
      <c r="R70" s="151"/>
      <c r="T70" s="60" t="e">
        <f>#REF!</f>
        <v>#REF!</v>
      </c>
    </row>
    <row r="71" spans="1:20" s="145" customFormat="1" ht="11.25" customHeight="1">
      <c r="A71" s="141"/>
      <c r="B71" s="146"/>
      <c r="C71" s="146"/>
      <c r="D71" s="146"/>
      <c r="E71" s="150"/>
      <c r="F71" s="256"/>
      <c r="G71" s="151"/>
      <c r="H71" s="151"/>
      <c r="I71" s="152"/>
      <c r="J71" s="260" t="s">
        <v>419</v>
      </c>
      <c r="K71" s="262"/>
      <c r="L71" s="143"/>
      <c r="M71" s="144"/>
      <c r="N71" s="143"/>
      <c r="O71" s="144"/>
      <c r="P71" s="143"/>
      <c r="Q71" s="47"/>
      <c r="R71" s="46"/>
      <c r="T71" s="60" t="e">
        <f>#REF!</f>
        <v>#REF!</v>
      </c>
    </row>
    <row r="72" spans="1:20" s="145" customFormat="1" ht="11.25" customHeight="1">
      <c r="A72" s="141"/>
      <c r="B72" s="53"/>
      <c r="C72" s="53"/>
      <c r="D72" s="53"/>
      <c r="E72" s="155"/>
      <c r="F72" s="266"/>
      <c r="G72" s="156"/>
      <c r="H72" s="56" t="s">
        <v>11</v>
      </c>
      <c r="I72" s="86"/>
      <c r="J72" s="263"/>
      <c r="K72" s="265"/>
      <c r="L72" s="148"/>
      <c r="M72" s="149"/>
      <c r="N72" s="143"/>
      <c r="O72" s="144"/>
      <c r="P72" s="143"/>
      <c r="Q72" s="47"/>
      <c r="R72" s="46"/>
      <c r="T72" s="60" t="e">
        <f>#REF!</f>
        <v>#REF!</v>
      </c>
    </row>
    <row r="73" spans="1:20" s="145" customFormat="1" ht="15.75" customHeight="1">
      <c r="A73" s="141">
        <v>18</v>
      </c>
      <c r="B73" s="40"/>
      <c r="C73" s="40"/>
      <c r="D73" s="41">
        <v>28</v>
      </c>
      <c r="E73" s="42" t="str">
        <f>UPPER(IF($D73="","",VLOOKUP($D73,'[3]男雙45歲名單'!$A$7:$V$39,2)))</f>
        <v>林致中</v>
      </c>
      <c r="F73" s="267"/>
      <c r="G73" s="43"/>
      <c r="H73" s="43" t="str">
        <f>IF($D73="","",VLOOKUP($D73,'[3]男雙45歲名單'!$A$7:$V$39,4))</f>
        <v>台中市</v>
      </c>
      <c r="I73" s="159"/>
      <c r="J73" s="148">
        <v>64</v>
      </c>
      <c r="K73" s="160"/>
      <c r="L73" s="161"/>
      <c r="M73" s="154"/>
      <c r="N73" s="143"/>
      <c r="O73" s="144"/>
      <c r="P73" s="143"/>
      <c r="Q73" s="47"/>
      <c r="R73" s="46"/>
      <c r="T73" s="60" t="e">
        <f>#REF!</f>
        <v>#REF!</v>
      </c>
    </row>
    <row r="74" spans="1:20" s="145" customFormat="1" ht="15.75" customHeight="1">
      <c r="A74" s="141"/>
      <c r="B74" s="146"/>
      <c r="C74" s="146"/>
      <c r="D74" s="146"/>
      <c r="E74" s="42" t="str">
        <f>UPPER(IF($D73="","",VLOOKUP($D73,'[3]男雙45歲名單'!$A$7:$V$39,7)))</f>
        <v>劉詠恩</v>
      </c>
      <c r="F74" s="40"/>
      <c r="G74" s="43"/>
      <c r="H74" s="43" t="str">
        <f>IF($D73="","",VLOOKUP($D73,'[3]男雙45歲名單'!$A$7:$V$39,9))</f>
        <v>台中市</v>
      </c>
      <c r="I74" s="147"/>
      <c r="J74" s="148"/>
      <c r="K74" s="160"/>
      <c r="L74" s="260" t="s">
        <v>419</v>
      </c>
      <c r="M74" s="262"/>
      <c r="N74" s="143"/>
      <c r="O74" s="144"/>
      <c r="P74" s="143"/>
      <c r="Q74" s="47"/>
      <c r="R74" s="46"/>
      <c r="T74" s="60" t="e">
        <f>#REF!</f>
        <v>#REF!</v>
      </c>
    </row>
    <row r="75" spans="1:20" s="145" customFormat="1" ht="6" customHeight="1">
      <c r="A75" s="141"/>
      <c r="B75" s="146"/>
      <c r="C75" s="146"/>
      <c r="D75" s="164"/>
      <c r="E75" s="150"/>
      <c r="F75" s="148"/>
      <c r="G75" s="151"/>
      <c r="H75" s="151"/>
      <c r="I75" s="165"/>
      <c r="J75" s="143"/>
      <c r="K75" s="166"/>
      <c r="L75" s="260"/>
      <c r="M75" s="262"/>
      <c r="N75" s="143"/>
      <c r="O75" s="144"/>
      <c r="P75" s="143"/>
      <c r="Q75" s="47"/>
      <c r="R75" s="46"/>
      <c r="T75" s="60" t="e">
        <f>#REF!</f>
        <v>#REF!</v>
      </c>
    </row>
    <row r="76" spans="1:20" s="145" customFormat="1" ht="6" customHeight="1">
      <c r="A76" s="141"/>
      <c r="B76" s="53"/>
      <c r="C76" s="53"/>
      <c r="D76" s="65"/>
      <c r="E76" s="155"/>
      <c r="F76" s="143"/>
      <c r="G76" s="156"/>
      <c r="H76" s="156"/>
      <c r="I76" s="167"/>
      <c r="J76" s="266"/>
      <c r="K76" s="255"/>
      <c r="L76" s="157">
        <f>UPPER(IF(OR(K76="a",K76="as"),J72,IF(OR(K76="b",K76="bs"),J80,)))</f>
      </c>
      <c r="M76" s="158"/>
      <c r="N76" s="148"/>
      <c r="O76" s="149"/>
      <c r="P76" s="143"/>
      <c r="Q76" s="47"/>
      <c r="R76" s="46"/>
      <c r="T76" s="60" t="e">
        <f>#REF!</f>
        <v>#REF!</v>
      </c>
    </row>
    <row r="77" spans="1:20" s="145" customFormat="1" ht="15.75" customHeight="1">
      <c r="A77" s="141">
        <v>19</v>
      </c>
      <c r="B77" s="40"/>
      <c r="C77" s="40"/>
      <c r="D77" s="41">
        <v>11</v>
      </c>
      <c r="E77" s="42" t="str">
        <f>UPPER(IF($D77="","",VLOOKUP($D77,'[3]男雙45歲名單'!$A$7:$V$39,2)))</f>
        <v>葛  藍</v>
      </c>
      <c r="F77" s="40"/>
      <c r="G77" s="43"/>
      <c r="H77" s="43"/>
      <c r="I77" s="142"/>
      <c r="J77" s="266"/>
      <c r="K77" s="255"/>
      <c r="L77" s="143">
        <v>60</v>
      </c>
      <c r="M77" s="160"/>
      <c r="N77" s="161"/>
      <c r="O77" s="149"/>
      <c r="P77" s="143"/>
      <c r="Q77" s="47"/>
      <c r="R77" s="46"/>
      <c r="T77" s="60" t="e">
        <f>#REF!</f>
        <v>#REF!</v>
      </c>
    </row>
    <row r="78" spans="1:20" s="145" customFormat="1" ht="15.75" customHeight="1" thickBot="1">
      <c r="A78" s="141"/>
      <c r="B78" s="146"/>
      <c r="C78" s="146"/>
      <c r="D78" s="146"/>
      <c r="E78" s="42" t="str">
        <f>UPPER(IF($D77="","",VLOOKUP($D77,'[3]男雙45歲名單'!$A$7:$V$39,7)))</f>
        <v>劉峻銘</v>
      </c>
      <c r="F78" s="40"/>
      <c r="G78" s="43"/>
      <c r="H78" s="43"/>
      <c r="I78" s="147"/>
      <c r="J78" s="148">
        <f>IF(I78="a",E77,IF(I78="b",E79,""))</f>
      </c>
      <c r="K78" s="160"/>
      <c r="L78" s="143"/>
      <c r="M78" s="160"/>
      <c r="N78" s="148"/>
      <c r="O78" s="149"/>
      <c r="P78" s="143"/>
      <c r="Q78" s="47"/>
      <c r="R78" s="46"/>
      <c r="T78" s="75" t="e">
        <f>#REF!</f>
        <v>#REF!</v>
      </c>
    </row>
    <row r="79" spans="1:18" s="145" customFormat="1" ht="11.25" customHeight="1">
      <c r="A79" s="141"/>
      <c r="B79" s="146"/>
      <c r="C79" s="146"/>
      <c r="D79" s="164"/>
      <c r="E79" s="150"/>
      <c r="F79" s="256"/>
      <c r="G79" s="151"/>
      <c r="H79" s="151"/>
      <c r="I79" s="152"/>
      <c r="J79" s="260" t="s">
        <v>418</v>
      </c>
      <c r="K79" s="261"/>
      <c r="L79" s="143"/>
      <c r="M79" s="160"/>
      <c r="N79" s="148"/>
      <c r="O79" s="149"/>
      <c r="P79" s="143"/>
      <c r="Q79" s="47"/>
      <c r="R79" s="46"/>
    </row>
    <row r="80" spans="1:18" s="145" customFormat="1" ht="11.25" customHeight="1">
      <c r="A80" s="141"/>
      <c r="B80" s="53"/>
      <c r="C80" s="53"/>
      <c r="D80" s="65"/>
      <c r="E80" s="155"/>
      <c r="F80" s="266"/>
      <c r="G80" s="156"/>
      <c r="H80" s="56" t="s">
        <v>11</v>
      </c>
      <c r="I80" s="86"/>
      <c r="J80" s="263"/>
      <c r="K80" s="264"/>
      <c r="L80" s="148"/>
      <c r="M80" s="160"/>
      <c r="N80" s="148"/>
      <c r="O80" s="149"/>
      <c r="P80" s="143"/>
      <c r="Q80" s="47"/>
      <c r="R80" s="46"/>
    </row>
    <row r="81" spans="1:18" s="145" customFormat="1" ht="15.75" customHeight="1">
      <c r="A81" s="141">
        <v>20</v>
      </c>
      <c r="B81" s="40"/>
      <c r="C81" s="40"/>
      <c r="D81" s="41">
        <v>15</v>
      </c>
      <c r="E81" s="42" t="str">
        <f>UPPER(IF($D81="","",VLOOKUP($D81,'[3]男雙45歲名單'!$A$7:$V$39,2)))</f>
        <v>陳建欣</v>
      </c>
      <c r="F81" s="267"/>
      <c r="G81" s="43"/>
      <c r="H81" s="43" t="str">
        <f>IF($D81="","",VLOOKUP($D81,'[3]男雙45歲名單'!$A$7:$V$39,4))</f>
        <v>台中市</v>
      </c>
      <c r="I81" s="159"/>
      <c r="J81" s="148">
        <v>61</v>
      </c>
      <c r="K81" s="149"/>
      <c r="L81" s="161"/>
      <c r="M81" s="168"/>
      <c r="N81" s="148"/>
      <c r="O81" s="149"/>
      <c r="P81" s="143"/>
      <c r="Q81" s="47"/>
      <c r="R81" s="46"/>
    </row>
    <row r="82" spans="1:18" s="145" customFormat="1" ht="15.75" customHeight="1">
      <c r="A82" s="141"/>
      <c r="B82" s="146"/>
      <c r="C82" s="146"/>
      <c r="D82" s="146"/>
      <c r="E82" s="42" t="str">
        <f>UPPER(IF($D81="","",VLOOKUP($D81,'[3]男雙45歲名單'!$A$7:$V$39,7)))</f>
        <v>林松雄</v>
      </c>
      <c r="F82" s="40"/>
      <c r="G82" s="43"/>
      <c r="H82" s="43" t="str">
        <f>IF($D81="","",VLOOKUP($D81,'[3]男雙45歲名單'!$A$7:$V$39,9))</f>
        <v>台中市</v>
      </c>
      <c r="I82" s="147"/>
      <c r="J82" s="148"/>
      <c r="K82" s="149"/>
      <c r="L82" s="162"/>
      <c r="M82" s="170"/>
      <c r="N82" s="260" t="s">
        <v>420</v>
      </c>
      <c r="O82" s="262"/>
      <c r="P82" s="143"/>
      <c r="Q82" s="47"/>
      <c r="R82" s="46"/>
    </row>
    <row r="83" spans="1:18" s="145" customFormat="1" ht="6" customHeight="1">
      <c r="A83" s="141"/>
      <c r="B83" s="146"/>
      <c r="C83" s="146"/>
      <c r="D83" s="146"/>
      <c r="E83" s="150"/>
      <c r="F83" s="148"/>
      <c r="G83" s="151"/>
      <c r="H83" s="151"/>
      <c r="I83" s="165"/>
      <c r="J83" s="143"/>
      <c r="K83" s="144"/>
      <c r="L83" s="266"/>
      <c r="M83" s="255"/>
      <c r="N83" s="260"/>
      <c r="O83" s="262"/>
      <c r="P83" s="143"/>
      <c r="Q83" s="47"/>
      <c r="R83" s="46"/>
    </row>
    <row r="84" spans="1:18" s="145" customFormat="1" ht="6" customHeight="1">
      <c r="A84" s="141"/>
      <c r="B84" s="53"/>
      <c r="C84" s="53"/>
      <c r="D84" s="53"/>
      <c r="E84" s="155"/>
      <c r="F84" s="143"/>
      <c r="G84" s="156"/>
      <c r="H84" s="156"/>
      <c r="I84" s="167"/>
      <c r="J84" s="143"/>
      <c r="K84" s="144"/>
      <c r="L84" s="266"/>
      <c r="M84" s="255"/>
      <c r="N84" s="157">
        <f>UPPER(IF(OR(M84="a",M84="as"),L76,IF(OR(M84="b",M84="bs"),L92,)))</f>
      </c>
      <c r="O84" s="158"/>
      <c r="P84" s="148"/>
      <c r="Q84" s="80"/>
      <c r="R84" s="46"/>
    </row>
    <row r="85" spans="1:18" s="145" customFormat="1" ht="15.75" customHeight="1">
      <c r="A85" s="141">
        <v>21</v>
      </c>
      <c r="B85" s="40"/>
      <c r="C85" s="40"/>
      <c r="D85" s="41">
        <v>23</v>
      </c>
      <c r="E85" s="42" t="str">
        <f>UPPER(IF($D85="","",VLOOKUP($D85,'[3]男雙45歲名單'!$A$7:$V$39,2)))</f>
        <v>黃紹仁</v>
      </c>
      <c r="F85" s="40"/>
      <c r="G85" s="43"/>
      <c r="H85" s="43" t="str">
        <f>IF($D85="","",VLOOKUP($D85,'[3]男雙45歲名單'!$A$7:$V$39,4))</f>
        <v>新竹市</v>
      </c>
      <c r="I85" s="142"/>
      <c r="J85" s="143"/>
      <c r="K85" s="144"/>
      <c r="L85" s="266"/>
      <c r="M85" s="255"/>
      <c r="N85" s="143">
        <v>75</v>
      </c>
      <c r="O85" s="160"/>
      <c r="P85" s="143"/>
      <c r="Q85" s="80"/>
      <c r="R85" s="46"/>
    </row>
    <row r="86" spans="1:18" s="145" customFormat="1" ht="15.75" customHeight="1">
      <c r="A86" s="141"/>
      <c r="B86" s="146"/>
      <c r="C86" s="146"/>
      <c r="D86" s="146"/>
      <c r="E86" s="42" t="str">
        <f>UPPER(IF($D85="","",VLOOKUP($D85,'[3]男雙45歲名單'!$A$7:$V$39,7)))</f>
        <v>莊東育</v>
      </c>
      <c r="F86" s="40"/>
      <c r="G86" s="43"/>
      <c r="H86" s="43" t="str">
        <f>IF($D85="","",VLOOKUP($D85,'[3]男雙45歲名單'!$A$7:$V$39,9))</f>
        <v>新竹市</v>
      </c>
      <c r="I86" s="147"/>
      <c r="J86" s="148">
        <f>IF(I86="a",E85,IF(I86="b",E87,""))</f>
      </c>
      <c r="K86" s="149"/>
      <c r="L86" s="143"/>
      <c r="M86" s="160"/>
      <c r="N86" s="143"/>
      <c r="O86" s="160"/>
      <c r="P86" s="143"/>
      <c r="Q86" s="80"/>
      <c r="R86" s="46"/>
    </row>
    <row r="87" spans="1:18" s="145" customFormat="1" ht="11.25" customHeight="1">
      <c r="A87" s="141"/>
      <c r="B87" s="146"/>
      <c r="C87" s="146"/>
      <c r="D87" s="146"/>
      <c r="E87" s="150"/>
      <c r="F87" s="256"/>
      <c r="G87" s="151"/>
      <c r="H87" s="151"/>
      <c r="I87" s="152"/>
      <c r="J87" s="260" t="s">
        <v>420</v>
      </c>
      <c r="K87" s="262"/>
      <c r="L87" s="143"/>
      <c r="M87" s="160"/>
      <c r="N87" s="143"/>
      <c r="O87" s="160"/>
      <c r="P87" s="143"/>
      <c r="Q87" s="80"/>
      <c r="R87" s="46"/>
    </row>
    <row r="88" spans="1:18" s="145" customFormat="1" ht="11.25" customHeight="1">
      <c r="A88" s="141"/>
      <c r="B88" s="53"/>
      <c r="C88" s="53"/>
      <c r="D88" s="53"/>
      <c r="E88" s="155"/>
      <c r="F88" s="266"/>
      <c r="G88" s="156"/>
      <c r="H88" s="56" t="s">
        <v>11</v>
      </c>
      <c r="I88" s="86"/>
      <c r="J88" s="263"/>
      <c r="K88" s="265"/>
      <c r="L88" s="148"/>
      <c r="M88" s="160"/>
      <c r="N88" s="143"/>
      <c r="O88" s="160"/>
      <c r="P88" s="143"/>
      <c r="Q88" s="80"/>
      <c r="R88" s="46"/>
    </row>
    <row r="89" spans="1:18" s="145" customFormat="1" ht="15.75" customHeight="1">
      <c r="A89" s="141">
        <v>22</v>
      </c>
      <c r="B89" s="40"/>
      <c r="C89" s="40"/>
      <c r="D89" s="41">
        <v>25</v>
      </c>
      <c r="E89" s="42" t="str">
        <f>UPPER(IF($D89="","",VLOOKUP($D89,'[3]男雙45歲名單'!$A$7:$V$39,2)))</f>
        <v>陳建昇</v>
      </c>
      <c r="F89" s="267"/>
      <c r="G89" s="43"/>
      <c r="H89" s="43" t="str">
        <f>IF($D89="","",VLOOKUP($D89,'[3]男雙45歲名單'!$A$7:$V$39,4))</f>
        <v>台中市</v>
      </c>
      <c r="I89" s="159"/>
      <c r="J89" s="148">
        <v>60</v>
      </c>
      <c r="K89" s="160"/>
      <c r="L89" s="161"/>
      <c r="M89" s="168"/>
      <c r="N89" s="143"/>
      <c r="O89" s="160"/>
      <c r="P89" s="143"/>
      <c r="Q89" s="80"/>
      <c r="R89" s="46"/>
    </row>
    <row r="90" spans="1:18" s="145" customFormat="1" ht="15.75" customHeight="1">
      <c r="A90" s="141"/>
      <c r="B90" s="146"/>
      <c r="C90" s="146"/>
      <c r="D90" s="146"/>
      <c r="E90" s="42" t="str">
        <f>UPPER(IF($D89="","",VLOOKUP($D89,'[3]男雙45歲名單'!$A$7:$V$39,7)))</f>
        <v>李政穎</v>
      </c>
      <c r="F90" s="40"/>
      <c r="G90" s="43"/>
      <c r="H90" s="43" t="str">
        <f>IF($D89="","",VLOOKUP($D89,'[3]男雙45歲名單'!$A$7:$V$39,9))</f>
        <v>台中市</v>
      </c>
      <c r="I90" s="147"/>
      <c r="J90" s="148"/>
      <c r="K90" s="160"/>
      <c r="L90" s="260" t="s">
        <v>420</v>
      </c>
      <c r="M90" s="261"/>
      <c r="N90" s="143"/>
      <c r="O90" s="160"/>
      <c r="P90" s="143"/>
      <c r="Q90" s="80"/>
      <c r="R90" s="46"/>
    </row>
    <row r="91" spans="1:18" s="145" customFormat="1" ht="6" customHeight="1">
      <c r="A91" s="141"/>
      <c r="B91" s="146"/>
      <c r="C91" s="146"/>
      <c r="D91" s="164"/>
      <c r="E91" s="150"/>
      <c r="F91" s="148"/>
      <c r="G91" s="151"/>
      <c r="H91" s="151"/>
      <c r="I91" s="165"/>
      <c r="J91" s="143"/>
      <c r="K91" s="166"/>
      <c r="L91" s="260"/>
      <c r="M91" s="261"/>
      <c r="N91" s="143"/>
      <c r="O91" s="160"/>
      <c r="P91" s="143"/>
      <c r="Q91" s="80"/>
      <c r="R91" s="46"/>
    </row>
    <row r="92" spans="1:18" s="145" customFormat="1" ht="6" customHeight="1">
      <c r="A92" s="141"/>
      <c r="B92" s="53"/>
      <c r="C92" s="53"/>
      <c r="D92" s="65"/>
      <c r="E92" s="155"/>
      <c r="F92" s="143"/>
      <c r="G92" s="156"/>
      <c r="H92" s="156"/>
      <c r="I92" s="167"/>
      <c r="J92" s="266"/>
      <c r="K92" s="255"/>
      <c r="L92" s="157">
        <f>UPPER(IF(OR(K92="a",K92="as"),J88,IF(OR(K92="b",K92="bs"),J96,)))</f>
      </c>
      <c r="M92" s="169"/>
      <c r="N92" s="148"/>
      <c r="O92" s="160"/>
      <c r="P92" s="143"/>
      <c r="Q92" s="80"/>
      <c r="R92" s="46"/>
    </row>
    <row r="93" spans="1:18" s="145" customFormat="1" ht="15.75" customHeight="1">
      <c r="A93" s="141">
        <v>23</v>
      </c>
      <c r="B93" s="40"/>
      <c r="C93" s="40">
        <f>IF($D93="","",VLOOKUP($D93,'[3]男雙45歲名單'!$A$7:$V$39,21))</f>
      </c>
      <c r="D93" s="41"/>
      <c r="E93" s="42" t="s">
        <v>124</v>
      </c>
      <c r="F93" s="40"/>
      <c r="G93" s="43"/>
      <c r="H93" s="43">
        <f>IF($D93="","",VLOOKUP($D93,'[3]男雙45歲名單'!$A$7:$V$39,4))</f>
      </c>
      <c r="I93" s="142"/>
      <c r="J93" s="266"/>
      <c r="K93" s="255"/>
      <c r="L93" s="143">
        <v>61</v>
      </c>
      <c r="M93" s="171"/>
      <c r="N93" s="161"/>
      <c r="O93" s="160"/>
      <c r="P93" s="143"/>
      <c r="Q93" s="80"/>
      <c r="R93" s="46"/>
    </row>
    <row r="94" spans="1:18" s="145" customFormat="1" ht="15.75" customHeight="1">
      <c r="A94" s="141"/>
      <c r="B94" s="146"/>
      <c r="C94" s="146"/>
      <c r="D94" s="146"/>
      <c r="E94" s="42" t="s">
        <v>124</v>
      </c>
      <c r="F94" s="40"/>
      <c r="G94" s="43"/>
      <c r="H94" s="43">
        <f>IF($D93="","",VLOOKUP($D93,'[3]男雙45歲名單'!$A$7:$V$39,9))</f>
      </c>
      <c r="I94" s="147"/>
      <c r="J94" s="148">
        <f>IF(I94="a",E93,IF(I94="b",E95,""))</f>
      </c>
      <c r="K94" s="160"/>
      <c r="L94" s="143"/>
      <c r="M94" s="149"/>
      <c r="N94" s="148"/>
      <c r="O94" s="160"/>
      <c r="P94" s="143"/>
      <c r="Q94" s="80"/>
      <c r="R94" s="46"/>
    </row>
    <row r="95" spans="1:18" s="145" customFormat="1" ht="11.25" customHeight="1">
      <c r="A95" s="141"/>
      <c r="B95" s="146"/>
      <c r="C95" s="146"/>
      <c r="D95" s="164"/>
      <c r="E95" s="150"/>
      <c r="F95" s="256"/>
      <c r="G95" s="151"/>
      <c r="H95" s="151"/>
      <c r="I95" s="152"/>
      <c r="J95" s="260" t="s">
        <v>421</v>
      </c>
      <c r="K95" s="261"/>
      <c r="L95" s="143"/>
      <c r="M95" s="149"/>
      <c r="N95" s="148"/>
      <c r="O95" s="160"/>
      <c r="P95" s="143"/>
      <c r="Q95" s="80"/>
      <c r="R95" s="46"/>
    </row>
    <row r="96" spans="1:18" s="145" customFormat="1" ht="11.25" customHeight="1">
      <c r="A96" s="141"/>
      <c r="B96" s="53"/>
      <c r="C96" s="53"/>
      <c r="D96" s="65"/>
      <c r="E96" s="155"/>
      <c r="F96" s="266"/>
      <c r="G96" s="156"/>
      <c r="H96" s="56" t="s">
        <v>11</v>
      </c>
      <c r="I96" s="86"/>
      <c r="J96" s="263"/>
      <c r="K96" s="264"/>
      <c r="L96" s="148"/>
      <c r="M96" s="149"/>
      <c r="N96" s="148"/>
      <c r="O96" s="160"/>
      <c r="P96" s="143"/>
      <c r="Q96" s="80"/>
      <c r="R96" s="46"/>
    </row>
    <row r="97" spans="1:18" s="145" customFormat="1" ht="15.75" customHeight="1">
      <c r="A97" s="141">
        <v>24</v>
      </c>
      <c r="B97" s="40"/>
      <c r="C97" s="40">
        <f>IF($D97="","",VLOOKUP($D97,'[3]男雙45歲名單'!$A$7:$V$39,21))</f>
        <v>10</v>
      </c>
      <c r="D97" s="41">
        <v>3</v>
      </c>
      <c r="E97" s="42" t="str">
        <f>UPPER(IF($D97="","",VLOOKUP($D97,'[3]男雙45歲名單'!$A$7:$V$39,2)))</f>
        <v>張隆鎮</v>
      </c>
      <c r="F97" s="267"/>
      <c r="G97" s="43"/>
      <c r="H97" s="43" t="str">
        <f>IF($D97="","",VLOOKUP($D97,'[3]男雙45歲名單'!$A$7:$V$39,4))</f>
        <v>台中市</v>
      </c>
      <c r="I97" s="159"/>
      <c r="J97" s="148"/>
      <c r="K97" s="149"/>
      <c r="L97" s="161"/>
      <c r="M97" s="154"/>
      <c r="N97" s="148"/>
      <c r="O97" s="160"/>
      <c r="P97" s="143"/>
      <c r="Q97" s="80"/>
      <c r="R97" s="46"/>
    </row>
    <row r="98" spans="1:18" s="145" customFormat="1" ht="15.75" customHeight="1">
      <c r="A98" s="141"/>
      <c r="B98" s="146"/>
      <c r="C98" s="146"/>
      <c r="D98" s="146"/>
      <c r="E98" s="42" t="str">
        <f>UPPER(IF($D97="","",VLOOKUP($D97,'[3]男雙45歲名單'!$A$7:$V$39,7)))</f>
        <v>吳子揚</v>
      </c>
      <c r="F98" s="40"/>
      <c r="G98" s="43"/>
      <c r="H98" s="43" t="str">
        <f>IF($D97="","",VLOOKUP($D97,'[3]男雙45歲名單'!$A$7:$V$39,9))</f>
        <v>台中市</v>
      </c>
      <c r="I98" s="147"/>
      <c r="J98" s="148"/>
      <c r="K98" s="149"/>
      <c r="L98" s="162"/>
      <c r="M98" s="163"/>
      <c r="N98" s="148"/>
      <c r="O98" s="160"/>
      <c r="P98" s="260" t="s">
        <v>425</v>
      </c>
      <c r="Q98" s="261"/>
      <c r="R98" s="46"/>
    </row>
    <row r="99" spans="1:18" s="145" customFormat="1" ht="6" customHeight="1">
      <c r="A99" s="141"/>
      <c r="B99" s="146"/>
      <c r="C99" s="146"/>
      <c r="D99" s="164"/>
      <c r="E99" s="150"/>
      <c r="F99" s="148"/>
      <c r="G99" s="151"/>
      <c r="H99" s="151"/>
      <c r="I99" s="165"/>
      <c r="J99" s="143"/>
      <c r="K99" s="144"/>
      <c r="L99" s="148"/>
      <c r="M99" s="149"/>
      <c r="N99" s="149"/>
      <c r="O99" s="166"/>
      <c r="P99" s="260"/>
      <c r="Q99" s="261"/>
      <c r="R99" s="46"/>
    </row>
    <row r="100" spans="1:18" s="145" customFormat="1" ht="6" customHeight="1">
      <c r="A100" s="141"/>
      <c r="B100" s="53"/>
      <c r="C100" s="53"/>
      <c r="D100" s="65"/>
      <c r="E100" s="155"/>
      <c r="F100" s="143"/>
      <c r="G100" s="156"/>
      <c r="H100" s="156"/>
      <c r="I100" s="165"/>
      <c r="J100" s="143"/>
      <c r="K100" s="144"/>
      <c r="L100" s="148"/>
      <c r="M100" s="149"/>
      <c r="N100" s="266"/>
      <c r="O100" s="255"/>
      <c r="P100" s="240"/>
      <c r="Q100" s="173"/>
      <c r="R100" s="46"/>
    </row>
    <row r="101" spans="1:18" s="145" customFormat="1" ht="15.75" customHeight="1">
      <c r="A101" s="141">
        <v>25</v>
      </c>
      <c r="B101" s="40"/>
      <c r="C101" s="40"/>
      <c r="D101" s="41">
        <v>7</v>
      </c>
      <c r="E101" s="42" t="str">
        <f>UPPER(IF($D101="","",VLOOKUP($D101,'[3]男雙45歲名單'!$A$7:$V$39,2)))</f>
        <v>楊銘財</v>
      </c>
      <c r="F101" s="40"/>
      <c r="G101" s="43"/>
      <c r="H101" s="43" t="str">
        <f>IF($D101="","",VLOOKUP($D101,'[3]男雙45歲名單'!$A$7:$V$39,4))</f>
        <v>桃園市</v>
      </c>
      <c r="I101" s="142"/>
      <c r="J101" s="143"/>
      <c r="K101" s="144"/>
      <c r="L101" s="143"/>
      <c r="M101" s="144"/>
      <c r="N101" s="266"/>
      <c r="O101" s="255"/>
      <c r="P101" s="146">
        <v>84</v>
      </c>
      <c r="Q101" s="80"/>
      <c r="R101" s="46"/>
    </row>
    <row r="102" spans="1:18" s="145" customFormat="1" ht="15.75" customHeight="1">
      <c r="A102" s="141"/>
      <c r="B102" s="146"/>
      <c r="C102" s="146"/>
      <c r="D102" s="146"/>
      <c r="E102" s="42" t="str">
        <f>UPPER(IF($D101="","",VLOOKUP($D101,'[3]男雙45歲名單'!$A$7:$V$39,7)))</f>
        <v>陳順東</v>
      </c>
      <c r="F102" s="40"/>
      <c r="G102" s="43"/>
      <c r="H102" s="43" t="str">
        <f>IF($D101="","",VLOOKUP($D101,'[3]男雙45歲名單'!$A$7:$V$39,9))</f>
        <v>桃園市</v>
      </c>
      <c r="I102" s="147"/>
      <c r="J102" s="148">
        <f>IF(I102="a",E101,IF(I102="b",E103,""))</f>
      </c>
      <c r="K102" s="149"/>
      <c r="L102" s="143"/>
      <c r="M102" s="144"/>
      <c r="N102" s="143"/>
      <c r="O102" s="160"/>
      <c r="P102" s="162"/>
      <c r="Q102" s="174"/>
      <c r="R102" s="46"/>
    </row>
    <row r="103" spans="1:18" s="145" customFormat="1" ht="11.25" customHeight="1">
      <c r="A103" s="141"/>
      <c r="B103" s="146"/>
      <c r="C103" s="146"/>
      <c r="D103" s="164"/>
      <c r="E103" s="150"/>
      <c r="F103" s="256"/>
      <c r="G103" s="151"/>
      <c r="H103" s="151"/>
      <c r="I103" s="152"/>
      <c r="J103" s="260" t="s">
        <v>422</v>
      </c>
      <c r="K103" s="262"/>
      <c r="L103" s="143"/>
      <c r="M103" s="144"/>
      <c r="N103" s="143"/>
      <c r="O103" s="160"/>
      <c r="P103" s="143"/>
      <c r="Q103" s="80"/>
      <c r="R103" s="46"/>
    </row>
    <row r="104" spans="1:18" s="145" customFormat="1" ht="11.25" customHeight="1">
      <c r="A104" s="141"/>
      <c r="B104" s="53"/>
      <c r="C104" s="53"/>
      <c r="D104" s="65"/>
      <c r="E104" s="155"/>
      <c r="F104" s="266"/>
      <c r="G104" s="156"/>
      <c r="H104" s="56" t="s">
        <v>11</v>
      </c>
      <c r="I104" s="86"/>
      <c r="J104" s="263"/>
      <c r="K104" s="265"/>
      <c r="L104" s="148"/>
      <c r="M104" s="149"/>
      <c r="N104" s="143"/>
      <c r="O104" s="160"/>
      <c r="P104" s="143"/>
      <c r="Q104" s="80"/>
      <c r="R104" s="46"/>
    </row>
    <row r="105" spans="1:18" s="145" customFormat="1" ht="15.75" customHeight="1">
      <c r="A105" s="141">
        <v>26</v>
      </c>
      <c r="B105" s="40"/>
      <c r="C105" s="40"/>
      <c r="D105" s="41">
        <v>22</v>
      </c>
      <c r="E105" s="42" t="str">
        <f>UPPER(IF($D105="","",VLOOKUP($D105,'[3]男雙45歲名單'!$A$7:$V$39,2)))</f>
        <v>王俊龍</v>
      </c>
      <c r="F105" s="267"/>
      <c r="G105" s="43"/>
      <c r="H105" s="43" t="str">
        <f>IF($D105="","",VLOOKUP($D105,'[3]男雙45歲名單'!$A$7:$V$39,4))</f>
        <v>台中市</v>
      </c>
      <c r="I105" s="159"/>
      <c r="J105" s="148">
        <v>75</v>
      </c>
      <c r="K105" s="160"/>
      <c r="L105" s="161"/>
      <c r="M105" s="154"/>
      <c r="N105" s="143"/>
      <c r="O105" s="160"/>
      <c r="P105" s="143"/>
      <c r="Q105" s="80"/>
      <c r="R105" s="46"/>
    </row>
    <row r="106" spans="1:18" s="145" customFormat="1" ht="15.75" customHeight="1">
      <c r="A106" s="141"/>
      <c r="B106" s="146"/>
      <c r="C106" s="146"/>
      <c r="D106" s="146"/>
      <c r="E106" s="42" t="str">
        <f>UPPER(IF($D105="","",VLOOKUP($D105,'[3]男雙45歲名單'!$A$7:$V$39,7)))</f>
        <v>林永興</v>
      </c>
      <c r="F106" s="40"/>
      <c r="G106" s="43"/>
      <c r="H106" s="43" t="str">
        <f>IF($D105="","",VLOOKUP($D105,'[3]男雙45歲名單'!$A$7:$V$39,9))</f>
        <v>台中市</v>
      </c>
      <c r="I106" s="147"/>
      <c r="J106" s="148"/>
      <c r="K106" s="160"/>
      <c r="L106" s="260" t="s">
        <v>423</v>
      </c>
      <c r="M106" s="262"/>
      <c r="N106" s="143"/>
      <c r="O106" s="160"/>
      <c r="P106" s="143"/>
      <c r="Q106" s="80"/>
      <c r="R106" s="46"/>
    </row>
    <row r="107" spans="1:18" s="145" customFormat="1" ht="6" customHeight="1">
      <c r="A107" s="141"/>
      <c r="B107" s="146"/>
      <c r="C107" s="146"/>
      <c r="D107" s="164"/>
      <c r="E107" s="150"/>
      <c r="F107" s="148"/>
      <c r="G107" s="151"/>
      <c r="H107" s="151"/>
      <c r="I107" s="165"/>
      <c r="J107" s="143"/>
      <c r="K107" s="166"/>
      <c r="L107" s="260"/>
      <c r="M107" s="262"/>
      <c r="N107" s="143"/>
      <c r="O107" s="160"/>
      <c r="P107" s="143"/>
      <c r="Q107" s="80"/>
      <c r="R107" s="46"/>
    </row>
    <row r="108" spans="1:18" s="145" customFormat="1" ht="6" customHeight="1">
      <c r="A108" s="141"/>
      <c r="B108" s="53"/>
      <c r="C108" s="53"/>
      <c r="D108" s="65"/>
      <c r="E108" s="155"/>
      <c r="F108" s="143"/>
      <c r="G108" s="156"/>
      <c r="H108" s="156"/>
      <c r="I108" s="167"/>
      <c r="J108" s="266"/>
      <c r="K108" s="255"/>
      <c r="L108" s="157">
        <f>UPPER(IF(OR(K108="a",K108="as"),J104,IF(OR(K108="b",K108="bs"),J112,)))</f>
      </c>
      <c r="M108" s="158"/>
      <c r="N108" s="148"/>
      <c r="O108" s="160"/>
      <c r="P108" s="143"/>
      <c r="Q108" s="80"/>
      <c r="R108" s="46"/>
    </row>
    <row r="109" spans="1:18" s="145" customFormat="1" ht="15.75" customHeight="1">
      <c r="A109" s="141">
        <v>27</v>
      </c>
      <c r="B109" s="40"/>
      <c r="C109" s="40"/>
      <c r="D109" s="41">
        <v>12</v>
      </c>
      <c r="E109" s="42" t="str">
        <f>UPPER(IF($D109="","",VLOOKUP($D109,'[3]男雙45歲名單'!$A$7:$V$39,2)))</f>
        <v>陳克沖</v>
      </c>
      <c r="F109" s="40"/>
      <c r="G109" s="43"/>
      <c r="H109" s="43" t="str">
        <f>IF($D109="","",VLOOKUP($D109,'[3]男雙45歲名單'!$A$7:$V$39,4))</f>
        <v>台中市</v>
      </c>
      <c r="I109" s="142"/>
      <c r="J109" s="266"/>
      <c r="K109" s="255"/>
      <c r="L109" s="143">
        <v>61</v>
      </c>
      <c r="M109" s="160"/>
      <c r="N109" s="161"/>
      <c r="O109" s="160"/>
      <c r="P109" s="143"/>
      <c r="Q109" s="80"/>
      <c r="R109" s="46"/>
    </row>
    <row r="110" spans="1:18" s="145" customFormat="1" ht="15.75" customHeight="1">
      <c r="A110" s="141"/>
      <c r="B110" s="146"/>
      <c r="C110" s="146"/>
      <c r="D110" s="146"/>
      <c r="E110" s="42" t="str">
        <f>UPPER(IF($D109="","",VLOOKUP($D109,'[3]男雙45歲名單'!$A$7:$V$39,7)))</f>
        <v>陳一豐</v>
      </c>
      <c r="F110" s="40"/>
      <c r="G110" s="43"/>
      <c r="H110" s="43" t="str">
        <f>IF($D109="","",VLOOKUP($D109,'[3]男雙45歲名單'!$A$7:$V$39,9))</f>
        <v>台中市</v>
      </c>
      <c r="I110" s="147"/>
      <c r="J110" s="148">
        <f>IF(I110="a",E109,IF(I110="b",E111,""))</f>
      </c>
      <c r="K110" s="160"/>
      <c r="L110" s="143"/>
      <c r="M110" s="160"/>
      <c r="N110" s="148"/>
      <c r="O110" s="160"/>
      <c r="P110" s="143"/>
      <c r="Q110" s="80"/>
      <c r="R110" s="46"/>
    </row>
    <row r="111" spans="1:18" s="145" customFormat="1" ht="11.25" customHeight="1">
      <c r="A111" s="141"/>
      <c r="B111" s="146"/>
      <c r="C111" s="146"/>
      <c r="D111" s="146"/>
      <c r="E111" s="150"/>
      <c r="F111" s="256"/>
      <c r="G111" s="151"/>
      <c r="H111" s="151"/>
      <c r="I111" s="152"/>
      <c r="J111" s="260" t="s">
        <v>423</v>
      </c>
      <c r="K111" s="261"/>
      <c r="L111" s="143"/>
      <c r="M111" s="160"/>
      <c r="N111" s="148"/>
      <c r="O111" s="160"/>
      <c r="P111" s="143"/>
      <c r="Q111" s="80"/>
      <c r="R111" s="46"/>
    </row>
    <row r="112" spans="1:18" s="145" customFormat="1" ht="11.25" customHeight="1">
      <c r="A112" s="141"/>
      <c r="B112" s="53"/>
      <c r="C112" s="53"/>
      <c r="D112" s="53"/>
      <c r="E112" s="155"/>
      <c r="F112" s="266"/>
      <c r="G112" s="156"/>
      <c r="H112" s="56" t="s">
        <v>11</v>
      </c>
      <c r="I112" s="86"/>
      <c r="J112" s="263"/>
      <c r="K112" s="264"/>
      <c r="L112" s="148"/>
      <c r="M112" s="160"/>
      <c r="N112" s="148"/>
      <c r="O112" s="160"/>
      <c r="P112" s="143"/>
      <c r="Q112" s="80"/>
      <c r="R112" s="46"/>
    </row>
    <row r="113" spans="1:18" s="145" customFormat="1" ht="15.75" customHeight="1">
      <c r="A113" s="141">
        <v>28</v>
      </c>
      <c r="B113" s="40"/>
      <c r="C113" s="40"/>
      <c r="D113" s="41">
        <v>10</v>
      </c>
      <c r="E113" s="42" t="str">
        <f>UPPER(IF($D113="","",VLOOKUP($D113,'[3]男雙45歲名單'!$A$7:$V$39,2)))</f>
        <v>游輝慶</v>
      </c>
      <c r="F113" s="267"/>
      <c r="G113" s="43"/>
      <c r="H113" s="43" t="str">
        <f>IF($D113="","",VLOOKUP($D113,'[3]男雙45歲名單'!$A$7:$V$39,4))</f>
        <v>高雄市</v>
      </c>
      <c r="I113" s="159"/>
      <c r="J113" s="148">
        <v>64</v>
      </c>
      <c r="K113" s="149"/>
      <c r="L113" s="161"/>
      <c r="M113" s="168"/>
      <c r="N113" s="148"/>
      <c r="O113" s="160"/>
      <c r="P113" s="143"/>
      <c r="Q113" s="80"/>
      <c r="R113" s="46"/>
    </row>
    <row r="114" spans="1:18" s="145" customFormat="1" ht="15.75" customHeight="1">
      <c r="A114" s="141"/>
      <c r="B114" s="146"/>
      <c r="C114" s="146"/>
      <c r="D114" s="146"/>
      <c r="E114" s="42" t="str">
        <f>UPPER(IF($D113="","",VLOOKUP($D113,'[3]男雙45歲名單'!$A$7:$V$39,7)))</f>
        <v>蔡鎮隆</v>
      </c>
      <c r="F114" s="40"/>
      <c r="G114" s="43"/>
      <c r="H114" s="43" t="str">
        <f>IF($D113="","",VLOOKUP($D113,'[3]男雙45歲名單'!$A$7:$V$39,9))</f>
        <v>高雄市</v>
      </c>
      <c r="I114" s="147"/>
      <c r="J114" s="148"/>
      <c r="K114" s="149"/>
      <c r="L114" s="162"/>
      <c r="M114" s="170"/>
      <c r="N114" s="260" t="s">
        <v>425</v>
      </c>
      <c r="O114" s="261"/>
      <c r="P114" s="143"/>
      <c r="Q114" s="80"/>
      <c r="R114" s="46"/>
    </row>
    <row r="115" spans="1:18" s="145" customFormat="1" ht="6" customHeight="1">
      <c r="A115" s="141"/>
      <c r="B115" s="146"/>
      <c r="C115" s="146"/>
      <c r="D115" s="146"/>
      <c r="E115" s="150"/>
      <c r="F115" s="148"/>
      <c r="G115" s="151"/>
      <c r="H115" s="151"/>
      <c r="I115" s="165"/>
      <c r="J115" s="143"/>
      <c r="K115" s="144"/>
      <c r="L115" s="148"/>
      <c r="M115" s="166"/>
      <c r="N115" s="260"/>
      <c r="O115" s="261"/>
      <c r="P115" s="143"/>
      <c r="Q115" s="80"/>
      <c r="R115" s="46"/>
    </row>
    <row r="116" spans="1:18" s="145" customFormat="1" ht="6" customHeight="1">
      <c r="A116" s="141"/>
      <c r="B116" s="53"/>
      <c r="C116" s="53"/>
      <c r="D116" s="53"/>
      <c r="E116" s="155"/>
      <c r="F116" s="143"/>
      <c r="G116" s="156"/>
      <c r="H116" s="156"/>
      <c r="I116" s="167"/>
      <c r="J116" s="143"/>
      <c r="K116" s="144"/>
      <c r="L116" s="266"/>
      <c r="M116" s="255"/>
      <c r="N116" s="157">
        <f>UPPER(IF(OR(M116="a",M116="as"),L108,IF(OR(M116="b",M116="bs"),L124,)))</f>
      </c>
      <c r="O116" s="169"/>
      <c r="P116" s="148"/>
      <c r="Q116" s="80"/>
      <c r="R116" s="46"/>
    </row>
    <row r="117" spans="1:18" s="145" customFormat="1" ht="15.75" customHeight="1">
      <c r="A117" s="141">
        <v>29</v>
      </c>
      <c r="B117" s="40"/>
      <c r="C117" s="40"/>
      <c r="D117" s="41">
        <v>14</v>
      </c>
      <c r="E117" s="42" t="str">
        <f>UPPER(IF($D117="","",VLOOKUP($D117,'[3]男雙45歲名單'!$A$7:$V$39,2)))</f>
        <v>李政洪</v>
      </c>
      <c r="F117" s="40"/>
      <c r="G117" s="43"/>
      <c r="H117" s="43" t="str">
        <f>IF($D117="","",VLOOKUP($D117,'[3]男雙45歲名單'!$A$7:$V$39,4))</f>
        <v>高雄市</v>
      </c>
      <c r="I117" s="142"/>
      <c r="J117" s="143"/>
      <c r="K117" s="144"/>
      <c r="L117" s="266"/>
      <c r="M117" s="255"/>
      <c r="N117" s="143">
        <v>61</v>
      </c>
      <c r="O117" s="171"/>
      <c r="P117" s="143"/>
      <c r="Q117" s="47"/>
      <c r="R117" s="46"/>
    </row>
    <row r="118" spans="1:18" s="145" customFormat="1" ht="15.75" customHeight="1">
      <c r="A118" s="141"/>
      <c r="B118" s="146"/>
      <c r="C118" s="146"/>
      <c r="D118" s="146"/>
      <c r="E118" s="42" t="str">
        <f>UPPER(IF($D117="","",VLOOKUP($D117,'[3]男雙45歲名單'!$A$7:$V$39,7)))</f>
        <v>郭文松</v>
      </c>
      <c r="F118" s="40"/>
      <c r="G118" s="43"/>
      <c r="H118" s="43" t="str">
        <f>IF($D117="","",VLOOKUP($D117,'[3]男雙45歲名單'!$A$7:$V$39,9))</f>
        <v>高雄市</v>
      </c>
      <c r="I118" s="147"/>
      <c r="J118" s="148">
        <f>IF(I118="a",E117,IF(I118="b",E119,""))</f>
      </c>
      <c r="K118" s="149"/>
      <c r="L118" s="143"/>
      <c r="M118" s="160"/>
      <c r="N118" s="143"/>
      <c r="O118" s="149"/>
      <c r="P118" s="143"/>
      <c r="Q118" s="47"/>
      <c r="R118" s="46"/>
    </row>
    <row r="119" spans="1:18" s="145" customFormat="1" ht="11.25" customHeight="1">
      <c r="A119" s="141"/>
      <c r="B119" s="146"/>
      <c r="C119" s="146"/>
      <c r="D119" s="164"/>
      <c r="E119" s="150"/>
      <c r="F119" s="256"/>
      <c r="G119" s="151"/>
      <c r="H119" s="151"/>
      <c r="I119" s="152"/>
      <c r="J119" s="260" t="s">
        <v>424</v>
      </c>
      <c r="K119" s="262"/>
      <c r="L119" s="143"/>
      <c r="M119" s="160"/>
      <c r="N119" s="143"/>
      <c r="O119" s="149"/>
      <c r="P119" s="143"/>
      <c r="Q119" s="47"/>
      <c r="R119" s="46"/>
    </row>
    <row r="120" spans="1:18" s="145" customFormat="1" ht="11.25" customHeight="1">
      <c r="A120" s="141"/>
      <c r="B120" s="53"/>
      <c r="C120" s="53"/>
      <c r="D120" s="65"/>
      <c r="E120" s="155"/>
      <c r="F120" s="266"/>
      <c r="G120" s="156"/>
      <c r="H120" s="56" t="s">
        <v>11</v>
      </c>
      <c r="I120" s="86"/>
      <c r="J120" s="263"/>
      <c r="K120" s="265"/>
      <c r="L120" s="148"/>
      <c r="M120" s="160"/>
      <c r="N120" s="143"/>
      <c r="O120" s="149"/>
      <c r="P120" s="143"/>
      <c r="Q120" s="47"/>
      <c r="R120" s="46"/>
    </row>
    <row r="121" spans="1:18" s="145" customFormat="1" ht="15.75" customHeight="1">
      <c r="A121" s="141">
        <v>30</v>
      </c>
      <c r="B121" s="40"/>
      <c r="C121" s="40"/>
      <c r="D121" s="41">
        <v>24</v>
      </c>
      <c r="E121" s="42" t="str">
        <f>UPPER(IF($D121="","",VLOOKUP($D121,'[3]男雙45歲名單'!$A$7:$V$39,2)))</f>
        <v>李育安</v>
      </c>
      <c r="F121" s="267"/>
      <c r="G121" s="43"/>
      <c r="H121" s="43" t="str">
        <f>IF($D121="","",VLOOKUP($D121,'[3]男雙45歲名單'!$A$7:$V$39,4))</f>
        <v>台中市</v>
      </c>
      <c r="I121" s="159"/>
      <c r="J121" s="148">
        <v>63</v>
      </c>
      <c r="K121" s="160"/>
      <c r="L121" s="161"/>
      <c r="M121" s="168"/>
      <c r="N121" s="143"/>
      <c r="O121" s="149"/>
      <c r="P121" s="143"/>
      <c r="Q121" s="47"/>
      <c r="R121" s="46"/>
    </row>
    <row r="122" spans="1:18" s="145" customFormat="1" ht="15.75" customHeight="1">
      <c r="A122" s="141"/>
      <c r="B122" s="146"/>
      <c r="C122" s="146"/>
      <c r="D122" s="146"/>
      <c r="E122" s="42" t="str">
        <f>UPPER(IF($D121="","",VLOOKUP($D121,'[3]男雙45歲名單'!$A$7:$V$39,7)))</f>
        <v>蔡承杰</v>
      </c>
      <c r="F122" s="40"/>
      <c r="G122" s="43"/>
      <c r="H122" s="43" t="str">
        <f>IF($D121="","",VLOOKUP($D121,'[3]男雙45歲名單'!$A$7:$V$39,9))</f>
        <v>台中市</v>
      </c>
      <c r="I122" s="147"/>
      <c r="J122" s="148"/>
      <c r="K122" s="160"/>
      <c r="L122" s="260" t="s">
        <v>425</v>
      </c>
      <c r="M122" s="261"/>
      <c r="N122" s="143"/>
      <c r="O122" s="149"/>
      <c r="P122" s="143"/>
      <c r="Q122" s="47"/>
      <c r="R122" s="46"/>
    </row>
    <row r="123" spans="1:18" s="145" customFormat="1" ht="6" customHeight="1">
      <c r="A123" s="141"/>
      <c r="B123" s="146"/>
      <c r="C123" s="146"/>
      <c r="D123" s="164"/>
      <c r="E123" s="150"/>
      <c r="F123" s="148"/>
      <c r="G123" s="151"/>
      <c r="H123" s="151"/>
      <c r="I123" s="165"/>
      <c r="J123" s="143"/>
      <c r="K123" s="166"/>
      <c r="L123" s="260"/>
      <c r="M123" s="261"/>
      <c r="N123" s="143"/>
      <c r="O123" s="149"/>
      <c r="P123" s="143"/>
      <c r="Q123" s="47"/>
      <c r="R123" s="46"/>
    </row>
    <row r="124" spans="1:18" s="145" customFormat="1" ht="6" customHeight="1">
      <c r="A124" s="141"/>
      <c r="B124" s="53"/>
      <c r="C124" s="53"/>
      <c r="D124" s="65"/>
      <c r="E124" s="155"/>
      <c r="F124" s="143"/>
      <c r="G124" s="156"/>
      <c r="H124" s="156"/>
      <c r="I124" s="167"/>
      <c r="J124" s="266"/>
      <c r="K124" s="255"/>
      <c r="L124" s="157">
        <f>UPPER(IF(OR(K124="a",K124="as"),J120,IF(OR(K124="b",K124="bs"),J128,)))</f>
      </c>
      <c r="M124" s="169"/>
      <c r="N124" s="148"/>
      <c r="O124" s="149"/>
      <c r="P124" s="143"/>
      <c r="Q124" s="47"/>
      <c r="R124" s="46"/>
    </row>
    <row r="125" spans="1:18" s="145" customFormat="1" ht="15.75" customHeight="1">
      <c r="A125" s="141">
        <v>31</v>
      </c>
      <c r="B125" s="40"/>
      <c r="C125" s="40">
        <f>IF($D125="","",VLOOKUP($D125,'[3]男雙45歲名單'!$A$7:$V$39,21))</f>
      </c>
      <c r="D125" s="41"/>
      <c r="E125" s="42" t="s">
        <v>124</v>
      </c>
      <c r="F125" s="40"/>
      <c r="G125" s="43"/>
      <c r="H125" s="43">
        <f>IF($D125="","",VLOOKUP($D125,'[3]男雙45歲名單'!$A$7:$V$39,4))</f>
      </c>
      <c r="I125" s="142"/>
      <c r="J125" s="266"/>
      <c r="K125" s="255"/>
      <c r="L125" s="143">
        <v>60</v>
      </c>
      <c r="M125" s="171"/>
      <c r="O125" s="149"/>
      <c r="Q125" s="144"/>
      <c r="R125" s="156"/>
    </row>
    <row r="126" spans="1:18" s="145" customFormat="1" ht="15.75" customHeight="1">
      <c r="A126" s="141"/>
      <c r="B126" s="146"/>
      <c r="C126" s="146"/>
      <c r="D126" s="146"/>
      <c r="E126" s="42" t="s">
        <v>124</v>
      </c>
      <c r="F126" s="40"/>
      <c r="G126" s="43"/>
      <c r="H126" s="43">
        <f>IF($D125="","",VLOOKUP($D125,'[3]男雙45歲名單'!$A$7:$V$39,9))</f>
      </c>
      <c r="I126" s="147"/>
      <c r="J126" s="148">
        <f>IF(I126="a",E125,IF(I126="b",E127,""))</f>
      </c>
      <c r="K126" s="160"/>
      <c r="L126" s="143"/>
      <c r="M126" s="149"/>
      <c r="N126" s="148"/>
      <c r="O126" s="149"/>
      <c r="P126" s="143"/>
      <c r="Q126" s="144"/>
      <c r="R126" s="156"/>
    </row>
    <row r="127" spans="1:18" s="145" customFormat="1" ht="11.25" customHeight="1">
      <c r="A127" s="141"/>
      <c r="B127" s="146"/>
      <c r="C127" s="146"/>
      <c r="D127" s="146"/>
      <c r="E127" s="150"/>
      <c r="F127" s="256"/>
      <c r="G127" s="151"/>
      <c r="H127" s="151"/>
      <c r="I127" s="152"/>
      <c r="J127" s="260" t="s">
        <v>425</v>
      </c>
      <c r="K127" s="261"/>
      <c r="L127" s="143"/>
      <c r="M127" s="149"/>
      <c r="N127" s="276" t="s">
        <v>427</v>
      </c>
      <c r="O127" s="276"/>
      <c r="Q127" s="144"/>
      <c r="R127" s="156"/>
    </row>
    <row r="128" spans="1:18" s="145" customFormat="1" ht="11.25" customHeight="1">
      <c r="A128" s="141"/>
      <c r="B128" s="53"/>
      <c r="C128" s="53"/>
      <c r="D128" s="53"/>
      <c r="E128" s="155"/>
      <c r="F128" s="266"/>
      <c r="G128" s="156"/>
      <c r="H128" s="56" t="s">
        <v>11</v>
      </c>
      <c r="I128" s="86"/>
      <c r="J128" s="263"/>
      <c r="K128" s="264"/>
      <c r="L128" s="148"/>
      <c r="M128" s="149"/>
      <c r="N128" s="275"/>
      <c r="O128" s="275"/>
      <c r="P128" s="143"/>
      <c r="Q128" s="144"/>
      <c r="R128" s="156"/>
    </row>
    <row r="129" spans="1:18" s="145" customFormat="1" ht="15.75" customHeight="1">
      <c r="A129" s="141">
        <v>32</v>
      </c>
      <c r="B129" s="40"/>
      <c r="C129" s="40">
        <f>IF($D129="","",VLOOKUP($D129,'[3]男雙45歲名單'!$A$7:$V$39,21))</f>
        <v>10</v>
      </c>
      <c r="D129" s="41">
        <v>2</v>
      </c>
      <c r="E129" s="42" t="str">
        <f>UPPER(IF($D129="","",VLOOKUP($D129,'[3]男雙45歲名單'!$A$7:$V$39,2)))</f>
        <v>張竹修</v>
      </c>
      <c r="F129" s="267"/>
      <c r="G129" s="43"/>
      <c r="H129" s="43" t="str">
        <f>IF($D129="","",VLOOKUP($D129,'[3]男雙45歲名單'!$A$7:$V$39,4))</f>
        <v>台中市</v>
      </c>
      <c r="I129" s="159"/>
      <c r="J129" s="148"/>
      <c r="K129" s="149"/>
      <c r="L129" s="161"/>
      <c r="M129" s="154"/>
      <c r="N129" s="67"/>
      <c r="O129" s="160"/>
      <c r="P129" s="143"/>
      <c r="Q129" s="149"/>
      <c r="R129" s="156"/>
    </row>
    <row r="130" spans="1:19" s="145" customFormat="1" ht="15.75" customHeight="1">
      <c r="A130" s="141"/>
      <c r="B130" s="146"/>
      <c r="C130" s="146"/>
      <c r="D130" s="146"/>
      <c r="E130" s="42" t="str">
        <f>UPPER(IF($D129="","",VLOOKUP($D129,'[3]男雙45歲名單'!$A$7:$V$39,7)))</f>
        <v>羅  欽</v>
      </c>
      <c r="F130" s="40"/>
      <c r="G130" s="43"/>
      <c r="H130" s="43" t="str">
        <f>IF($D129="","",VLOOKUP($D129,'[3]男雙45歲名單'!$A$7:$V$39,9))</f>
        <v>台中市</v>
      </c>
      <c r="I130" s="147"/>
      <c r="J130" s="148"/>
      <c r="K130" s="149"/>
      <c r="L130" s="162"/>
      <c r="M130" s="163"/>
      <c r="N130" s="151"/>
      <c r="O130" s="148"/>
      <c r="P130" s="242" t="s">
        <v>13</v>
      </c>
      <c r="Q130" s="149"/>
      <c r="R130" s="276" t="s">
        <v>427</v>
      </c>
      <c r="S130" s="276"/>
    </row>
    <row r="131" spans="1:19" s="51" customFormat="1" ht="11.25" customHeight="1">
      <c r="A131" s="194"/>
      <c r="B131" s="195"/>
      <c r="C131" s="195"/>
      <c r="D131" s="196"/>
      <c r="E131" s="197"/>
      <c r="F131" s="198"/>
      <c r="G131" s="199"/>
      <c r="H131" s="199"/>
      <c r="I131" s="200"/>
      <c r="J131" s="48"/>
      <c r="K131" s="49"/>
      <c r="L131" s="201"/>
      <c r="M131" s="202"/>
      <c r="N131" s="276" t="s">
        <v>428</v>
      </c>
      <c r="O131" s="277"/>
      <c r="P131" s="298">
        <v>83</v>
      </c>
      <c r="Q131" s="203"/>
      <c r="R131" s="276"/>
      <c r="S131" s="276"/>
    </row>
    <row r="132" spans="1:18" s="51" customFormat="1" ht="11.25" customHeight="1">
      <c r="A132" s="194"/>
      <c r="B132" s="204"/>
      <c r="C132" s="204"/>
      <c r="D132" s="205"/>
      <c r="E132" s="90"/>
      <c r="F132" s="206"/>
      <c r="G132" s="92"/>
      <c r="H132" s="92"/>
      <c r="I132" s="207"/>
      <c r="J132" s="48"/>
      <c r="K132" s="49"/>
      <c r="L132" s="96"/>
      <c r="M132" s="208"/>
      <c r="N132" s="275"/>
      <c r="O132" s="273"/>
      <c r="P132" s="303"/>
      <c r="Q132" s="210"/>
      <c r="R132" s="137"/>
    </row>
    <row r="133" ht="16.5">
      <c r="E133" s="99"/>
    </row>
    <row r="134" ht="16.5">
      <c r="E134" s="99"/>
    </row>
    <row r="135" ht="16.5">
      <c r="E135" s="99"/>
    </row>
    <row r="136" ht="16.5">
      <c r="E136" s="99"/>
    </row>
    <row r="137" ht="16.5">
      <c r="E137" s="99"/>
    </row>
    <row r="138" ht="16.5">
      <c r="E138" s="99"/>
    </row>
    <row r="139" ht="16.5">
      <c r="E139" s="99"/>
    </row>
    <row r="140" ht="16.5">
      <c r="E140" s="99"/>
    </row>
    <row r="141" ht="16.5">
      <c r="E141" s="99"/>
    </row>
    <row r="142" ht="16.5">
      <c r="E142" s="99"/>
    </row>
    <row r="143" ht="16.5">
      <c r="E143" s="99"/>
    </row>
    <row r="144" ht="16.5">
      <c r="E144" s="99"/>
    </row>
    <row r="145" ht="16.5">
      <c r="E145" s="99"/>
    </row>
    <row r="146" ht="16.5">
      <c r="E146" s="99"/>
    </row>
    <row r="147" ht="16.5">
      <c r="E147" s="99"/>
    </row>
    <row r="148" ht="16.5">
      <c r="E148" s="99"/>
    </row>
    <row r="149" ht="16.5">
      <c r="E149" s="99"/>
    </row>
    <row r="150" ht="16.5">
      <c r="E150" s="99"/>
    </row>
    <row r="151" ht="16.5">
      <c r="E151" s="99"/>
    </row>
    <row r="152" ht="16.5">
      <c r="E152" s="99"/>
    </row>
    <row r="153" ht="16.5">
      <c r="E153" s="99"/>
    </row>
    <row r="154" ht="16.5">
      <c r="E154" s="99"/>
    </row>
    <row r="155" ht="16.5">
      <c r="E155" s="99"/>
    </row>
    <row r="156" ht="16.5">
      <c r="E156" s="99"/>
    </row>
    <row r="157" ht="16.5">
      <c r="E157" s="99"/>
    </row>
    <row r="158" ht="16.5">
      <c r="E158" s="99"/>
    </row>
    <row r="159" ht="16.5">
      <c r="E159" s="99"/>
    </row>
    <row r="160" ht="16.5">
      <c r="E160" s="99"/>
    </row>
    <row r="161" ht="16.5">
      <c r="E161" s="99"/>
    </row>
    <row r="162" ht="16.5">
      <c r="E162" s="99"/>
    </row>
    <row r="163" ht="16.5">
      <c r="E163" s="99"/>
    </row>
    <row r="164" ht="16.5">
      <c r="E164" s="99"/>
    </row>
    <row r="165" ht="16.5">
      <c r="E165" s="99"/>
    </row>
    <row r="166" ht="16.5">
      <c r="E166" s="99"/>
    </row>
    <row r="167" ht="16.5">
      <c r="E167" s="99"/>
    </row>
    <row r="168" ht="16.5">
      <c r="E168" s="99"/>
    </row>
  </sheetData>
  <sheetProtection/>
  <mergeCells count="68">
    <mergeCell ref="R130:S131"/>
    <mergeCell ref="P131:P132"/>
    <mergeCell ref="L63:M63"/>
    <mergeCell ref="P36:R38"/>
    <mergeCell ref="P39:R39"/>
    <mergeCell ref="N127:O128"/>
    <mergeCell ref="L116:M117"/>
    <mergeCell ref="J19:K19"/>
    <mergeCell ref="N131:O132"/>
    <mergeCell ref="J79:K80"/>
    <mergeCell ref="J95:K96"/>
    <mergeCell ref="J111:K112"/>
    <mergeCell ref="P98:Q99"/>
    <mergeCell ref="J27:K27"/>
    <mergeCell ref="N82:O83"/>
    <mergeCell ref="L122:M123"/>
    <mergeCell ref="J103:K104"/>
    <mergeCell ref="J119:K120"/>
    <mergeCell ref="N20:O21"/>
    <mergeCell ref="N52:O53"/>
    <mergeCell ref="N114:O115"/>
    <mergeCell ref="L90:M91"/>
    <mergeCell ref="L60:M61"/>
    <mergeCell ref="L28:M29"/>
    <mergeCell ref="N100:O101"/>
    <mergeCell ref="N38:O39"/>
    <mergeCell ref="L12:M13"/>
    <mergeCell ref="L44:M45"/>
    <mergeCell ref="L74:M75"/>
    <mergeCell ref="L106:M107"/>
    <mergeCell ref="L21:M23"/>
    <mergeCell ref="F9:F11"/>
    <mergeCell ref="F17:F19"/>
    <mergeCell ref="F25:F27"/>
    <mergeCell ref="J30:K31"/>
    <mergeCell ref="J14:K15"/>
    <mergeCell ref="J9:K10"/>
    <mergeCell ref="J25:K26"/>
    <mergeCell ref="J17:K18"/>
    <mergeCell ref="F33:F35"/>
    <mergeCell ref="F41:F43"/>
    <mergeCell ref="F49:F51"/>
    <mergeCell ref="J46:K47"/>
    <mergeCell ref="J33:K34"/>
    <mergeCell ref="J49:K50"/>
    <mergeCell ref="F57:F59"/>
    <mergeCell ref="L53:M55"/>
    <mergeCell ref="J41:K42"/>
    <mergeCell ref="J57:K58"/>
    <mergeCell ref="F65:F67"/>
    <mergeCell ref="F71:F73"/>
    <mergeCell ref="J62:K63"/>
    <mergeCell ref="J76:K77"/>
    <mergeCell ref="J65:K66"/>
    <mergeCell ref="F79:F81"/>
    <mergeCell ref="F87:F89"/>
    <mergeCell ref="L83:M85"/>
    <mergeCell ref="J71:K72"/>
    <mergeCell ref="J87:K88"/>
    <mergeCell ref="F95:F97"/>
    <mergeCell ref="J92:K93"/>
    <mergeCell ref="F127:F129"/>
    <mergeCell ref="F103:F105"/>
    <mergeCell ref="F111:F113"/>
    <mergeCell ref="F119:F121"/>
    <mergeCell ref="J124:K125"/>
    <mergeCell ref="J108:K109"/>
    <mergeCell ref="J127:K128"/>
  </mergeCells>
  <conditionalFormatting sqref="H10 H58 H42 H50 H34 H26 H18 H66 J30 L116 N38 J62 J46 J76 J14 H72 H120 H104 H112 H96 H88 H80 H128 J92 N67 N100 J124 J108">
    <cfRule type="expression" priority="73" dxfId="6" stopIfTrue="1">
      <formula>AND($N$1="CU",H10="Umpire")</formula>
    </cfRule>
    <cfRule type="expression" priority="74" dxfId="5" stopIfTrue="1">
      <formula>AND($N$1="CU",H10&lt;&gt;"Umpire",I10&lt;&gt;"")</formula>
    </cfRule>
    <cfRule type="expression" priority="75" dxfId="4" stopIfTrue="1">
      <formula>AND($N$1="CU",H10&lt;&gt;"Umpire")</formula>
    </cfRule>
  </conditionalFormatting>
  <conditionalFormatting sqref="J119 J103 J41 J25 J111 J9 J17 J87 N64 J71 J57 P66 J127 J33 J49 J65 J79 J95">
    <cfRule type="expression" priority="71" dxfId="0" stopIfTrue="1">
      <formula>I10="as"</formula>
    </cfRule>
    <cfRule type="expression" priority="72" dxfId="0" stopIfTrue="1">
      <formula>I10="bs"</formula>
    </cfRule>
  </conditionalFormatting>
  <conditionalFormatting sqref="L14 L30 L46 L62 N22 N54 N65 J128 J26 J34 J42 J50 J58 J66 L76 L92 L108 L124 N84 N116 P67 J72 J80 J88 J96 J104 J112 J120">
    <cfRule type="expression" priority="69" dxfId="0" stopIfTrue="1">
      <formula>I14="as"</formula>
    </cfRule>
    <cfRule type="expression" priority="70" dxfId="0" stopIfTrue="1">
      <formula>I14="bs"</formula>
    </cfRule>
  </conditionalFormatting>
  <conditionalFormatting sqref="B69 B73 B77 B81 B85 B89 B93 B97 B101 B105 B109 B113 B117 B121 B125 B129 B7 B11 B15 B19 B23 B27 B31 B35 B39 B43 B47 B51 B55 B59 B63 B67">
    <cfRule type="cellIs" priority="68" dxfId="26" operator="equal" stopIfTrue="1">
      <formula>"DA"</formula>
    </cfRule>
  </conditionalFormatting>
  <conditionalFormatting sqref="I72 I80 I88 I96 I104 I112 I120 I128 I42 I50 I26 O67 I58 I66 I34 I10 I18">
    <cfRule type="expression" priority="67" dxfId="25" stopIfTrue="1">
      <formula>$N$1="CU"</formula>
    </cfRule>
  </conditionalFormatting>
  <conditionalFormatting sqref="E69 E73 E77 E81 E85 E89 E97 E101 E105 E109 E113 E117 E121 E129 E7 E11 E15 E19 E23 E27 E31 E35 E39 E47 E51 E55 E59 E63 E67 E125 E43 E93">
    <cfRule type="cellIs" priority="66" dxfId="24" operator="equal" stopIfTrue="1">
      <formula>"Bye"</formula>
    </cfRule>
  </conditionalFormatting>
  <conditionalFormatting sqref="D69 D73 D77 D81 D85 D89 D93 D97 D101 D105 D109 D113 D117 D121 D125 D129 D7 D11 D15 D19 D23 D27 D31 D35 D39 D43 D47 D51 D55 D59 D63 D67">
    <cfRule type="cellIs" priority="65" dxfId="23" operator="lessThan" stopIfTrue="1">
      <formula>9</formula>
    </cfRule>
  </conditionalFormatting>
  <conditionalFormatting sqref="N68">
    <cfRule type="expression" priority="63" dxfId="0" stopIfTrue="1">
      <formula>#REF!="as"</formula>
    </cfRule>
    <cfRule type="expression" priority="64" dxfId="0" stopIfTrue="1">
      <formula>#REF!="bs"</formula>
    </cfRule>
  </conditionalFormatting>
  <conditionalFormatting sqref="H10 H58 H42 H50 H34 H26 H18 H66 J30 L116 N38 J62 J46 J76 J14 H72 H120 H104 H112 H96 H88 H80 H128 J92 N67 N100 J124 J108">
    <cfRule type="expression" priority="60" dxfId="6" stopIfTrue="1">
      <formula>AND($N$1="CU",H10="Umpire")</formula>
    </cfRule>
    <cfRule type="expression" priority="61" dxfId="5" stopIfTrue="1">
      <formula>AND($N$1="CU",H10&lt;&gt;"Umpire",I10&lt;&gt;"")</formula>
    </cfRule>
    <cfRule type="expression" priority="62" dxfId="4" stopIfTrue="1">
      <formula>AND($N$1="CU",H10&lt;&gt;"Umpire")</formula>
    </cfRule>
  </conditionalFormatting>
  <conditionalFormatting sqref="J119 J103 J41 J25 J111 J9 J17 J87 N64 J71 J57 P66 J127 J33 J49 J65 J79 J95">
    <cfRule type="expression" priority="58" dxfId="0" stopIfTrue="1">
      <formula>I10="as"</formula>
    </cfRule>
    <cfRule type="expression" priority="59" dxfId="0" stopIfTrue="1">
      <formula>I10="bs"</formula>
    </cfRule>
  </conditionalFormatting>
  <conditionalFormatting sqref="L14 L30 L46 L62 N22 N54 N65 J128 J26 J34 J42 J50 J58 J66 L76 L92 L108 L124 N84 N116 P67 J72 J80 J88 J96 J104 J112 J120">
    <cfRule type="expression" priority="56" dxfId="0" stopIfTrue="1">
      <formula>I14="as"</formula>
    </cfRule>
    <cfRule type="expression" priority="57" dxfId="0" stopIfTrue="1">
      <formula>I14="bs"</formula>
    </cfRule>
  </conditionalFormatting>
  <conditionalFormatting sqref="H10 H58 H42 H50 H34 H26 H18 H66 J30 L116 N38 J62 J46 J76 J14 H72 H120 H104 H112 H96 H88 H80 H128 J92 N67 N100 J124 J108">
    <cfRule type="expression" priority="47" dxfId="6" stopIfTrue="1">
      <formula>AND($N$1="CU",H10="Umpire")</formula>
    </cfRule>
    <cfRule type="expression" priority="48" dxfId="5" stopIfTrue="1">
      <formula>AND($N$1="CU",H10&lt;&gt;"Umpire",I10&lt;&gt;"")</formula>
    </cfRule>
    <cfRule type="expression" priority="49" dxfId="4" stopIfTrue="1">
      <formula>AND($N$1="CU",H10&lt;&gt;"Umpire")</formula>
    </cfRule>
  </conditionalFormatting>
  <conditionalFormatting sqref="J119 J103 J41 J25 J111 J9 J17 J87 N64 J71 J57 P66 J127 J33 J49 J65 J79 J95">
    <cfRule type="expression" priority="45" dxfId="0" stopIfTrue="1">
      <formula>I10="as"</formula>
    </cfRule>
    <cfRule type="expression" priority="46" dxfId="0" stopIfTrue="1">
      <formula>I10="bs"</formula>
    </cfRule>
  </conditionalFormatting>
  <conditionalFormatting sqref="L14 L30 L46 L62 N22 N54 N65 J128 J26 J34 J42 J50 J58 J66 L76 L92 L108 L124 N84 N116 P67 J72 J80 J88 J96 J104 J112 J120">
    <cfRule type="expression" priority="43" dxfId="0" stopIfTrue="1">
      <formula>I14="as"</formula>
    </cfRule>
    <cfRule type="expression" priority="44" dxfId="0" stopIfTrue="1">
      <formula>I14="bs"</formula>
    </cfRule>
  </conditionalFormatting>
  <conditionalFormatting sqref="L12">
    <cfRule type="expression" priority="35" dxfId="0" stopIfTrue="1">
      <formula>K13="as"</formula>
    </cfRule>
    <cfRule type="expression" priority="36" dxfId="0" stopIfTrue="1">
      <formula>K13="bs"</formula>
    </cfRule>
  </conditionalFormatting>
  <conditionalFormatting sqref="L12">
    <cfRule type="expression" priority="33" dxfId="0" stopIfTrue="1">
      <formula>K13="as"</formula>
    </cfRule>
    <cfRule type="expression" priority="34" dxfId="0" stopIfTrue="1">
      <formula>K13="bs"</formula>
    </cfRule>
  </conditionalFormatting>
  <conditionalFormatting sqref="L12">
    <cfRule type="expression" priority="31" dxfId="0" stopIfTrue="1">
      <formula>K13="as"</formula>
    </cfRule>
    <cfRule type="expression" priority="32" dxfId="0" stopIfTrue="1">
      <formula>K13="bs"</formula>
    </cfRule>
  </conditionalFormatting>
  <conditionalFormatting sqref="N20">
    <cfRule type="expression" priority="29" dxfId="0" stopIfTrue="1">
      <formula>M21="as"</formula>
    </cfRule>
    <cfRule type="expression" priority="30" dxfId="0" stopIfTrue="1">
      <formula>M21="bs"</formula>
    </cfRule>
  </conditionalFormatting>
  <conditionalFormatting sqref="N20">
    <cfRule type="expression" priority="27" dxfId="0" stopIfTrue="1">
      <formula>M21="as"</formula>
    </cfRule>
    <cfRule type="expression" priority="28" dxfId="0" stopIfTrue="1">
      <formula>M21="bs"</formula>
    </cfRule>
  </conditionalFormatting>
  <conditionalFormatting sqref="N20">
    <cfRule type="expression" priority="25" dxfId="0" stopIfTrue="1">
      <formula>M21="as"</formula>
    </cfRule>
    <cfRule type="expression" priority="26" dxfId="0" stopIfTrue="1">
      <formula>M21="bs"</formula>
    </cfRule>
  </conditionalFormatting>
  <conditionalFormatting sqref="L90">
    <cfRule type="expression" priority="23" dxfId="0" stopIfTrue="1">
      <formula>K91="as"</formula>
    </cfRule>
    <cfRule type="expression" priority="24" dxfId="0" stopIfTrue="1">
      <formula>K91="bs"</formula>
    </cfRule>
  </conditionalFormatting>
  <conditionalFormatting sqref="L91">
    <cfRule type="expression" priority="21" dxfId="0" stopIfTrue="1">
      <formula>K91="as"</formula>
    </cfRule>
    <cfRule type="expression" priority="22" dxfId="0" stopIfTrue="1">
      <formula>K91="bs"</formula>
    </cfRule>
  </conditionalFormatting>
  <conditionalFormatting sqref="L90">
    <cfRule type="expression" priority="19" dxfId="0" stopIfTrue="1">
      <formula>K91="as"</formula>
    </cfRule>
    <cfRule type="expression" priority="20" dxfId="0" stopIfTrue="1">
      <formula>K91="bs"</formula>
    </cfRule>
  </conditionalFormatting>
  <conditionalFormatting sqref="L91">
    <cfRule type="expression" priority="17" dxfId="0" stopIfTrue="1">
      <formula>K91="as"</formula>
    </cfRule>
    <cfRule type="expression" priority="18" dxfId="0" stopIfTrue="1">
      <formula>K91="bs"</formula>
    </cfRule>
  </conditionalFormatting>
  <conditionalFormatting sqref="L90">
    <cfRule type="expression" priority="15" dxfId="0" stopIfTrue="1">
      <formula>K91="as"</formula>
    </cfRule>
    <cfRule type="expression" priority="16" dxfId="0" stopIfTrue="1">
      <formula>K91="bs"</formula>
    </cfRule>
  </conditionalFormatting>
  <conditionalFormatting sqref="L91">
    <cfRule type="expression" priority="13" dxfId="0" stopIfTrue="1">
      <formula>K91="as"</formula>
    </cfRule>
    <cfRule type="expression" priority="14" dxfId="0" stopIfTrue="1">
      <formula>K91="bs"</formula>
    </cfRule>
  </conditionalFormatting>
  <conditionalFormatting sqref="N82">
    <cfRule type="expression" priority="11" dxfId="0" stopIfTrue="1">
      <formula>M83="as"</formula>
    </cfRule>
    <cfRule type="expression" priority="12" dxfId="0" stopIfTrue="1">
      <formula>M83="bs"</formula>
    </cfRule>
  </conditionalFormatting>
  <conditionalFormatting sqref="N83">
    <cfRule type="expression" priority="9" dxfId="0" stopIfTrue="1">
      <formula>M83="as"</formula>
    </cfRule>
    <cfRule type="expression" priority="10" dxfId="0" stopIfTrue="1">
      <formula>M83="bs"</formula>
    </cfRule>
  </conditionalFormatting>
  <conditionalFormatting sqref="N82">
    <cfRule type="expression" priority="7" dxfId="0" stopIfTrue="1">
      <formula>M83="as"</formula>
    </cfRule>
    <cfRule type="expression" priority="8" dxfId="0" stopIfTrue="1">
      <formula>M83="bs"</formula>
    </cfRule>
  </conditionalFormatting>
  <conditionalFormatting sqref="N83">
    <cfRule type="expression" priority="5" dxfId="0" stopIfTrue="1">
      <formula>M83="as"</formula>
    </cfRule>
    <cfRule type="expression" priority="6" dxfId="0" stopIfTrue="1">
      <formula>M83="bs"</formula>
    </cfRule>
  </conditionalFormatting>
  <conditionalFormatting sqref="N82">
    <cfRule type="expression" priority="3" dxfId="0" stopIfTrue="1">
      <formula>M83="as"</formula>
    </cfRule>
    <cfRule type="expression" priority="4" dxfId="0" stopIfTrue="1">
      <formula>M83="bs"</formula>
    </cfRule>
  </conditionalFormatting>
  <conditionalFormatting sqref="N83">
    <cfRule type="expression" priority="1" dxfId="0" stopIfTrue="1">
      <formula>M83="as"</formula>
    </cfRule>
    <cfRule type="expression" priority="2" dxfId="0" stopIfTrue="1">
      <formula>M83="bs"</formula>
    </cfRule>
  </conditionalFormatting>
  <dataValidations count="1">
    <dataValidation type="list" allowBlank="1" showInputMessage="1" sqref="J76 H10 J92 N100 L116 J108 J124 H128 H96 H112 H88 H120 H80 H104 H72 H42 H18 H58 H26 H50 H34 H66 J62 J46 N67 N38 J30 J14">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T168"/>
  <sheetViews>
    <sheetView showGridLines="0" zoomScalePageLayoutView="0" workbookViewId="0" topLeftCell="A1">
      <selection activeCell="Q133" sqref="Q133"/>
    </sheetView>
  </sheetViews>
  <sheetFormatPr defaultColWidth="9.00390625" defaultRowHeight="16.5"/>
  <cols>
    <col min="1" max="1" width="2.375" style="98" customWidth="1"/>
    <col min="2" max="2" width="2.50390625" style="98" customWidth="1"/>
    <col min="3" max="3" width="2.625" style="98" customWidth="1"/>
    <col min="4" max="4" width="0.2421875" style="98" customWidth="1"/>
    <col min="5" max="5" width="8.50390625" style="98" customWidth="1"/>
    <col min="6" max="6" width="12.875" style="98" customWidth="1"/>
    <col min="7" max="7" width="0.12890625" style="98" customWidth="1"/>
    <col min="8" max="8" width="5.75390625" style="98" customWidth="1"/>
    <col min="9" max="9" width="0.12890625" style="100" customWidth="1"/>
    <col min="10" max="10" width="6.875" style="112" customWidth="1"/>
    <col min="11" max="11" width="6.875" style="175" customWidth="1"/>
    <col min="12" max="12" width="6.875" style="112" customWidth="1"/>
    <col min="13" max="13" width="6.875" style="110" customWidth="1"/>
    <col min="14" max="14" width="6.875" style="112" customWidth="1"/>
    <col min="15" max="15" width="6.875" style="175" customWidth="1"/>
    <col min="16" max="16" width="6.875" style="112" customWidth="1"/>
    <col min="17" max="17" width="6.875" style="110" customWidth="1"/>
    <col min="18" max="18" width="9.00390625" style="98" customWidth="1"/>
    <col min="19" max="19" width="7.625" style="98" customWidth="1"/>
    <col min="20" max="20" width="7.75390625" style="98" hidden="1" customWidth="1"/>
    <col min="21" max="21" width="5.00390625" style="98" customWidth="1"/>
    <col min="22" max="16384" width="9.00390625" style="98" customWidth="1"/>
  </cols>
  <sheetData>
    <row r="1" spans="1:17" s="3" customFormat="1" ht="20.25" customHeight="1">
      <c r="A1" s="102" t="s">
        <v>171</v>
      </c>
      <c r="B1" s="2"/>
      <c r="C1" s="2"/>
      <c r="E1" s="4"/>
      <c r="I1" s="5"/>
      <c r="J1" s="103"/>
      <c r="K1" s="104"/>
      <c r="L1" s="103"/>
      <c r="M1" s="105"/>
      <c r="N1" s="103"/>
      <c r="O1" s="104"/>
      <c r="P1" s="103"/>
      <c r="Q1" s="105"/>
    </row>
    <row r="2" spans="1:15" ht="6" customHeight="1">
      <c r="A2" s="106"/>
      <c r="B2" s="107"/>
      <c r="F2" s="108"/>
      <c r="I2" s="101"/>
      <c r="J2" s="109"/>
      <c r="K2" s="110"/>
      <c r="L2" s="111"/>
      <c r="O2" s="110"/>
    </row>
    <row r="3" spans="1:17" s="18" customFormat="1" ht="9" customHeight="1">
      <c r="A3" s="113" t="s">
        <v>0</v>
      </c>
      <c r="B3" s="113"/>
      <c r="C3" s="113"/>
      <c r="D3" s="113"/>
      <c r="E3" s="114"/>
      <c r="F3" s="113" t="s">
        <v>1</v>
      </c>
      <c r="G3" s="114"/>
      <c r="H3" s="113"/>
      <c r="I3" s="115"/>
      <c r="J3" s="13"/>
      <c r="K3" s="16"/>
      <c r="L3" s="116"/>
      <c r="M3" s="117"/>
      <c r="N3" s="118"/>
      <c r="O3" s="119"/>
      <c r="P3" s="120"/>
      <c r="Q3" s="121" t="s">
        <v>2</v>
      </c>
    </row>
    <row r="4" spans="1:17" s="26" customFormat="1" ht="11.25" customHeight="1" thickBot="1">
      <c r="A4" s="19" t="str">
        <f>'[4]Week SetUp'!$A$10</f>
        <v>2012/11/10-11/12</v>
      </c>
      <c r="B4" s="19"/>
      <c r="C4" s="19"/>
      <c r="D4" s="122"/>
      <c r="E4" s="122"/>
      <c r="F4" s="20" t="str">
        <f>'[4]Week SetUp'!$C$10</f>
        <v>台中市</v>
      </c>
      <c r="G4" s="123"/>
      <c r="H4" s="122"/>
      <c r="I4" s="124"/>
      <c r="J4" s="23"/>
      <c r="K4" s="22"/>
      <c r="L4" s="125"/>
      <c r="M4" s="126"/>
      <c r="N4" s="127"/>
      <c r="O4" s="126"/>
      <c r="P4" s="127"/>
      <c r="Q4" s="25" t="str">
        <f>'[4]Week SetUp'!$E$10</f>
        <v>王正松</v>
      </c>
    </row>
    <row r="5" spans="1:17" s="31" customFormat="1" ht="9.75">
      <c r="A5" s="128"/>
      <c r="B5" s="129" t="s">
        <v>3</v>
      </c>
      <c r="C5" s="130" t="s">
        <v>4</v>
      </c>
      <c r="D5" s="129"/>
      <c r="E5" s="129" t="s">
        <v>5</v>
      </c>
      <c r="F5" s="131"/>
      <c r="G5" s="114"/>
      <c r="H5" s="131"/>
      <c r="I5" s="132"/>
      <c r="J5" s="130" t="s">
        <v>6</v>
      </c>
      <c r="K5" s="133"/>
      <c r="L5" s="130" t="s">
        <v>7</v>
      </c>
      <c r="M5" s="133"/>
      <c r="N5" s="130" t="s">
        <v>8</v>
      </c>
      <c r="O5" s="133"/>
      <c r="P5" s="130" t="s">
        <v>9</v>
      </c>
      <c r="Q5" s="117"/>
    </row>
    <row r="6" spans="1:17" s="31" customFormat="1" ht="8.25" customHeight="1" thickBot="1">
      <c r="A6" s="134"/>
      <c r="B6" s="135"/>
      <c r="C6" s="34"/>
      <c r="D6" s="135"/>
      <c r="E6" s="136"/>
      <c r="F6" s="136"/>
      <c r="G6" s="137"/>
      <c r="H6" s="136"/>
      <c r="I6" s="138"/>
      <c r="J6" s="34"/>
      <c r="K6" s="139"/>
      <c r="L6" s="34"/>
      <c r="M6" s="139"/>
      <c r="N6" s="34"/>
      <c r="O6" s="139"/>
      <c r="P6" s="34"/>
      <c r="Q6" s="140"/>
    </row>
    <row r="7" spans="1:20" s="145" customFormat="1" ht="15.75" customHeight="1">
      <c r="A7" s="141">
        <v>1</v>
      </c>
      <c r="B7" s="40"/>
      <c r="C7" s="40">
        <f>IF($D7="","",VLOOKUP($D7,'[4]男雙50歲名單'!$A$7:$V$39,21))</f>
        <v>4</v>
      </c>
      <c r="D7" s="41">
        <v>1</v>
      </c>
      <c r="E7" s="42" t="str">
        <f>UPPER(IF($D7="","",VLOOKUP($D7,'[4]男雙50歲名單'!$A$7:$V$39,2)))</f>
        <v>陳政平</v>
      </c>
      <c r="F7" s="40"/>
      <c r="G7" s="43"/>
      <c r="H7" s="43" t="str">
        <f>IF($D7="","",VLOOKUP($D7,'[4]男雙50歲名單'!$A$7:$V$39,4))</f>
        <v>台中市</v>
      </c>
      <c r="I7" s="142"/>
      <c r="J7" s="143"/>
      <c r="K7" s="144"/>
      <c r="L7" s="143"/>
      <c r="M7" s="144"/>
      <c r="N7" s="46" t="s">
        <v>10</v>
      </c>
      <c r="O7" s="144"/>
      <c r="P7" s="143"/>
      <c r="Q7" s="188"/>
      <c r="R7" s="46"/>
      <c r="T7" s="52" t="e">
        <f>#REF!</f>
        <v>#REF!</v>
      </c>
    </row>
    <row r="8" spans="1:20" s="145" customFormat="1" ht="15.75" customHeight="1">
      <c r="A8" s="141"/>
      <c r="B8" s="146"/>
      <c r="C8" s="146"/>
      <c r="D8" s="146"/>
      <c r="E8" s="42" t="str">
        <f>UPPER(IF($D7="","",VLOOKUP($D7,'[4]男雙50歲名單'!$A$7:$V$39,7)))</f>
        <v>賴經寬</v>
      </c>
      <c r="F8" s="40"/>
      <c r="G8" s="151"/>
      <c r="H8" s="43" t="str">
        <f>IF($D7="","",VLOOKUP($D7,'[4]男雙50歲名單'!$A$7:$V$39,9))</f>
        <v>台中市</v>
      </c>
      <c r="I8" s="147"/>
      <c r="J8" s="148">
        <f>IF(I8="a",E7,IF(I8="b",E9,""))</f>
      </c>
      <c r="K8" s="149"/>
      <c r="L8" s="143"/>
      <c r="M8" s="144"/>
      <c r="N8" s="143"/>
      <c r="O8" s="144"/>
      <c r="P8" s="143"/>
      <c r="Q8" s="47"/>
      <c r="R8" s="46"/>
      <c r="T8" s="60" t="e">
        <f>#REF!</f>
        <v>#REF!</v>
      </c>
    </row>
    <row r="9" spans="1:20" s="145" customFormat="1" ht="12" customHeight="1">
      <c r="A9" s="141"/>
      <c r="B9" s="146"/>
      <c r="C9" s="146"/>
      <c r="D9" s="146"/>
      <c r="E9" s="150"/>
      <c r="F9" s="256"/>
      <c r="G9" s="151"/>
      <c r="H9" s="151"/>
      <c r="I9" s="152"/>
      <c r="J9" s="260" t="s">
        <v>429</v>
      </c>
      <c r="K9" s="262"/>
      <c r="L9" s="143"/>
      <c r="M9" s="144"/>
      <c r="N9" s="143"/>
      <c r="O9" s="144"/>
      <c r="P9" s="143"/>
      <c r="Q9" s="47"/>
      <c r="R9" s="46"/>
      <c r="T9" s="60" t="e">
        <f>#REF!</f>
        <v>#REF!</v>
      </c>
    </row>
    <row r="10" spans="1:20" s="145" customFormat="1" ht="12" customHeight="1">
      <c r="A10" s="141"/>
      <c r="B10" s="53"/>
      <c r="C10" s="53"/>
      <c r="D10" s="53"/>
      <c r="E10" s="155"/>
      <c r="F10" s="266"/>
      <c r="G10" s="151"/>
      <c r="H10" s="56" t="s">
        <v>11</v>
      </c>
      <c r="I10" s="86"/>
      <c r="J10" s="263"/>
      <c r="K10" s="265"/>
      <c r="L10" s="148"/>
      <c r="M10" s="149"/>
      <c r="N10" s="143"/>
      <c r="O10" s="144"/>
      <c r="P10" s="143"/>
      <c r="Q10" s="47"/>
      <c r="R10" s="46"/>
      <c r="T10" s="60" t="e">
        <f>#REF!</f>
        <v>#REF!</v>
      </c>
    </row>
    <row r="11" spans="1:20" s="145" customFormat="1" ht="15.75" customHeight="1">
      <c r="A11" s="141">
        <v>2</v>
      </c>
      <c r="B11" s="40"/>
      <c r="C11" s="40">
        <f>IF($D11="","",VLOOKUP($D11,'[4]男雙50歲名單'!$A$7:$V$39,21))</f>
      </c>
      <c r="D11" s="41"/>
      <c r="E11" s="42" t="s">
        <v>12</v>
      </c>
      <c r="F11" s="267"/>
      <c r="G11" s="43"/>
      <c r="H11" s="43">
        <f>IF($D11="","",VLOOKUP($D11,'[4]男雙50歲名單'!$A$7:$V$39,4))</f>
      </c>
      <c r="I11" s="159"/>
      <c r="J11" s="148"/>
      <c r="K11" s="160"/>
      <c r="L11" s="161"/>
      <c r="M11" s="154"/>
      <c r="N11" s="143"/>
      <c r="O11" s="144"/>
      <c r="P11" s="143"/>
      <c r="Q11" s="47"/>
      <c r="R11" s="46"/>
      <c r="T11" s="60" t="e">
        <f>#REF!</f>
        <v>#REF!</v>
      </c>
    </row>
    <row r="12" spans="1:20" s="145" customFormat="1" ht="15.75" customHeight="1">
      <c r="A12" s="141"/>
      <c r="B12" s="146"/>
      <c r="C12" s="146"/>
      <c r="D12" s="146"/>
      <c r="E12" s="42" t="s">
        <v>12</v>
      </c>
      <c r="F12" s="40"/>
      <c r="G12" s="43"/>
      <c r="H12" s="43">
        <f>IF($D11="","",VLOOKUP($D11,'[4]男雙50歲名單'!$A$7:$V$39,9))</f>
      </c>
      <c r="I12" s="147"/>
      <c r="J12" s="148"/>
      <c r="K12" s="160"/>
      <c r="L12" s="305" t="s">
        <v>430</v>
      </c>
      <c r="M12" s="306"/>
      <c r="N12" s="143"/>
      <c r="O12" s="144"/>
      <c r="P12" s="143"/>
      <c r="Q12" s="47"/>
      <c r="R12" s="46"/>
      <c r="T12" s="60" t="e">
        <f>#REF!</f>
        <v>#REF!</v>
      </c>
    </row>
    <row r="13" spans="1:20" s="145" customFormat="1" ht="3" customHeight="1">
      <c r="A13" s="141"/>
      <c r="B13" s="146"/>
      <c r="C13" s="146"/>
      <c r="D13" s="164"/>
      <c r="E13" s="150"/>
      <c r="F13" s="148"/>
      <c r="G13" s="151"/>
      <c r="H13" s="151"/>
      <c r="I13" s="165"/>
      <c r="J13" s="143"/>
      <c r="K13" s="166"/>
      <c r="L13" s="153">
        <f>UPPER(IF(OR(K14="a",K14="as"),J9,IF(OR(K14="b",K14="bs"),J17,)))</f>
      </c>
      <c r="M13" s="149"/>
      <c r="N13" s="143"/>
      <c r="O13" s="144"/>
      <c r="P13" s="143"/>
      <c r="Q13" s="47"/>
      <c r="R13" s="46"/>
      <c r="T13" s="60" t="e">
        <f>#REF!</f>
        <v>#REF!</v>
      </c>
    </row>
    <row r="14" spans="1:20" s="145" customFormat="1" ht="3" customHeight="1">
      <c r="A14" s="141"/>
      <c r="B14" s="53"/>
      <c r="C14" s="53"/>
      <c r="D14" s="65"/>
      <c r="E14" s="155"/>
      <c r="F14" s="143"/>
      <c r="G14" s="156"/>
      <c r="H14" s="156"/>
      <c r="I14" s="167"/>
      <c r="J14" s="266"/>
      <c r="K14" s="255"/>
      <c r="L14" s="157">
        <f>UPPER(IF(OR(K14="a",K14="as"),J10,IF(OR(K14="b",K14="bs"),J18,)))</f>
      </c>
      <c r="M14" s="158"/>
      <c r="N14" s="148"/>
      <c r="O14" s="149"/>
      <c r="P14" s="143"/>
      <c r="Q14" s="47"/>
      <c r="R14" s="46"/>
      <c r="T14" s="60" t="e">
        <f>#REF!</f>
        <v>#REF!</v>
      </c>
    </row>
    <row r="15" spans="1:20" s="145" customFormat="1" ht="15.75" customHeight="1">
      <c r="A15" s="141">
        <v>3</v>
      </c>
      <c r="B15" s="40"/>
      <c r="C15" s="40"/>
      <c r="D15" s="41">
        <v>26</v>
      </c>
      <c r="E15" s="42" t="str">
        <f>UPPER(IF($D15="","",VLOOKUP($D15,'[4]男雙50歲名單'!$A$7:$V$39,2)))</f>
        <v>莊孟和</v>
      </c>
      <c r="F15" s="40"/>
      <c r="G15" s="43"/>
      <c r="H15" s="43" t="str">
        <f>IF($D15="","",VLOOKUP($D15,'[4]男雙50歲名單'!$A$7:$V$39,4))</f>
        <v>桃園市</v>
      </c>
      <c r="I15" s="142"/>
      <c r="J15" s="266"/>
      <c r="K15" s="255"/>
      <c r="L15" s="143">
        <v>63</v>
      </c>
      <c r="M15" s="160"/>
      <c r="N15" s="161"/>
      <c r="O15" s="149"/>
      <c r="P15" s="143"/>
      <c r="Q15" s="47"/>
      <c r="R15" s="46"/>
      <c r="T15" s="60" t="e">
        <f>#REF!</f>
        <v>#REF!</v>
      </c>
    </row>
    <row r="16" spans="1:20" s="145" customFormat="1" ht="15.75" customHeight="1" thickBot="1">
      <c r="A16" s="141"/>
      <c r="B16" s="146"/>
      <c r="C16" s="146"/>
      <c r="D16" s="146"/>
      <c r="E16" s="42" t="str">
        <f>UPPER(IF($D15="","",VLOOKUP($D15,'[4]男雙50歲名單'!$A$7:$V$39,7)))</f>
        <v>吳永裕</v>
      </c>
      <c r="F16" s="40"/>
      <c r="G16" s="43"/>
      <c r="H16" s="43" t="str">
        <f>IF($D15="","",VLOOKUP($D15,'[4]男雙50歲名單'!$A$7:$V$39,9))</f>
        <v>桃園市</v>
      </c>
      <c r="I16" s="147"/>
      <c r="J16" s="148">
        <f>IF(I16="a",E15,IF(I16="b",E17,""))</f>
      </c>
      <c r="K16" s="160"/>
      <c r="L16" s="143"/>
      <c r="M16" s="160"/>
      <c r="N16" s="148"/>
      <c r="O16" s="149"/>
      <c r="P16" s="143"/>
      <c r="Q16" s="47"/>
      <c r="R16" s="46"/>
      <c r="T16" s="75" t="e">
        <f>#REF!</f>
        <v>#REF!</v>
      </c>
    </row>
    <row r="17" spans="1:18" s="145" customFormat="1" ht="12" customHeight="1">
      <c r="A17" s="141"/>
      <c r="B17" s="146"/>
      <c r="C17" s="146"/>
      <c r="D17" s="164"/>
      <c r="E17" s="150"/>
      <c r="F17" s="256"/>
      <c r="G17" s="151"/>
      <c r="H17" s="151"/>
      <c r="I17" s="152"/>
      <c r="J17" s="260" t="s">
        <v>431</v>
      </c>
      <c r="K17" s="261"/>
      <c r="L17" s="143"/>
      <c r="M17" s="160"/>
      <c r="N17" s="148"/>
      <c r="O17" s="149"/>
      <c r="P17" s="143"/>
      <c r="Q17" s="47"/>
      <c r="R17" s="46"/>
    </row>
    <row r="18" spans="1:18" s="145" customFormat="1" ht="12" customHeight="1">
      <c r="A18" s="141"/>
      <c r="B18" s="53"/>
      <c r="C18" s="53"/>
      <c r="D18" s="65"/>
      <c r="E18" s="155"/>
      <c r="F18" s="266"/>
      <c r="G18" s="156"/>
      <c r="H18" s="56" t="s">
        <v>11</v>
      </c>
      <c r="I18" s="86"/>
      <c r="J18" s="263"/>
      <c r="K18" s="264"/>
      <c r="L18" s="148"/>
      <c r="M18" s="160"/>
      <c r="N18" s="148"/>
      <c r="O18" s="149"/>
      <c r="P18" s="143"/>
      <c r="Q18" s="47"/>
      <c r="R18" s="46"/>
    </row>
    <row r="19" spans="1:18" s="145" customFormat="1" ht="15.75" customHeight="1">
      <c r="A19" s="141">
        <v>4</v>
      </c>
      <c r="B19" s="40"/>
      <c r="C19" s="40"/>
      <c r="D19" s="41">
        <v>20</v>
      </c>
      <c r="E19" s="42" t="str">
        <f>UPPER(IF($D19="","",VLOOKUP($D19,'[4]男雙50歲名單'!$A$7:$V$39,2)))</f>
        <v>張學鎔</v>
      </c>
      <c r="F19" s="267"/>
      <c r="G19" s="43"/>
      <c r="H19" s="43" t="str">
        <f>IF($D19="","",VLOOKUP($D19,'[4]男雙50歲名單'!$A$7:$V$39,4))</f>
        <v>台中市</v>
      </c>
      <c r="I19" s="159"/>
      <c r="J19" s="148">
        <v>62</v>
      </c>
      <c r="K19" s="149"/>
      <c r="L19" s="161"/>
      <c r="M19" s="168"/>
      <c r="N19" s="148"/>
      <c r="O19" s="149"/>
      <c r="P19" s="143"/>
      <c r="Q19" s="47"/>
      <c r="R19" s="46"/>
    </row>
    <row r="20" spans="1:18" s="145" customFormat="1" ht="15.75" customHeight="1">
      <c r="A20" s="141"/>
      <c r="B20" s="146"/>
      <c r="C20" s="146"/>
      <c r="D20" s="146"/>
      <c r="E20" s="42" t="str">
        <f>UPPER(IF($D19="","",VLOOKUP($D19,'[4]男雙50歲名單'!$A$7:$V$39,7)))</f>
        <v>林明憲</v>
      </c>
      <c r="F20" s="40"/>
      <c r="G20" s="43"/>
      <c r="H20" s="43" t="str">
        <f>IF($D19="","",VLOOKUP($D19,'[4]男雙50歲名單'!$A$7:$V$39,9))</f>
        <v>台中市</v>
      </c>
      <c r="I20" s="147"/>
      <c r="J20" s="148"/>
      <c r="K20" s="149"/>
      <c r="L20" s="162"/>
      <c r="M20" s="170"/>
      <c r="N20" s="291" t="s">
        <v>429</v>
      </c>
      <c r="O20" s="276"/>
      <c r="P20" s="143"/>
      <c r="Q20" s="47"/>
      <c r="R20" s="46"/>
    </row>
    <row r="21" spans="1:18" s="145" customFormat="1" ht="3" customHeight="1">
      <c r="A21" s="141"/>
      <c r="B21" s="146"/>
      <c r="C21" s="146"/>
      <c r="D21" s="146"/>
      <c r="E21" s="150"/>
      <c r="F21" s="148"/>
      <c r="G21" s="151"/>
      <c r="H21" s="151"/>
      <c r="I21" s="165"/>
      <c r="J21" s="143"/>
      <c r="K21" s="144"/>
      <c r="L21" s="148"/>
      <c r="M21" s="166"/>
      <c r="N21" s="153">
        <f>UPPER(IF(OR(M22="a",M22="as"),L13,IF(OR(M22="b",M22="bs"),L29,)))</f>
      </c>
      <c r="O21" s="149"/>
      <c r="P21" s="143"/>
      <c r="Q21" s="47"/>
      <c r="R21" s="46"/>
    </row>
    <row r="22" spans="1:18" s="145" customFormat="1" ht="3" customHeight="1">
      <c r="A22" s="141"/>
      <c r="B22" s="53"/>
      <c r="C22" s="53"/>
      <c r="D22" s="53"/>
      <c r="E22" s="155"/>
      <c r="F22" s="143"/>
      <c r="G22" s="156"/>
      <c r="H22" s="156"/>
      <c r="I22" s="167"/>
      <c r="J22" s="143"/>
      <c r="K22" s="144"/>
      <c r="L22" s="266"/>
      <c r="M22" s="255"/>
      <c r="N22" s="157">
        <f>UPPER(IF(OR(M22="a",M22="as"),L14,IF(OR(M22="b",M22="bs"),L30,)))</f>
      </c>
      <c r="O22" s="158"/>
      <c r="P22" s="148"/>
      <c r="Q22" s="80"/>
      <c r="R22" s="46"/>
    </row>
    <row r="23" spans="1:18" s="145" customFormat="1" ht="15.75" customHeight="1">
      <c r="A23" s="141">
        <v>5</v>
      </c>
      <c r="B23" s="40"/>
      <c r="C23" s="40"/>
      <c r="D23" s="41">
        <v>27</v>
      </c>
      <c r="E23" s="42" t="str">
        <f>UPPER(IF($D23="","",VLOOKUP($D23,'[4]男雙50歲名單'!$A$7:$V$39,2)))</f>
        <v>陳柱明</v>
      </c>
      <c r="F23" s="40"/>
      <c r="G23" s="43"/>
      <c r="H23" s="43" t="str">
        <f>IF($D23="","",VLOOKUP($D23,'[4]男雙50歲名單'!$A$7:$V$39,4))</f>
        <v>高雄市</v>
      </c>
      <c r="I23" s="142"/>
      <c r="J23" s="143"/>
      <c r="K23" s="144"/>
      <c r="L23" s="266"/>
      <c r="M23" s="255"/>
      <c r="N23" s="143">
        <v>64</v>
      </c>
      <c r="O23" s="160"/>
      <c r="P23" s="143"/>
      <c r="Q23" s="80"/>
      <c r="R23" s="46"/>
    </row>
    <row r="24" spans="1:18" s="145" customFormat="1" ht="15.75" customHeight="1">
      <c r="A24" s="141"/>
      <c r="B24" s="146"/>
      <c r="C24" s="146"/>
      <c r="D24" s="146"/>
      <c r="E24" s="42" t="str">
        <f>UPPER(IF($D23="","",VLOOKUP($D23,'[4]男雙50歲名單'!$A$7:$V$39,7)))</f>
        <v>杜宇農</v>
      </c>
      <c r="F24" s="40"/>
      <c r="G24" s="43"/>
      <c r="H24" s="43" t="str">
        <f>IF($D23="","",VLOOKUP($D23,'[4]男雙50歲名單'!$A$7:$V$39,9))</f>
        <v>高雄市</v>
      </c>
      <c r="I24" s="147"/>
      <c r="J24" s="148">
        <f>IF(I24="a",E23,IF(I24="b",E25,""))</f>
      </c>
      <c r="K24" s="149"/>
      <c r="L24" s="143"/>
      <c r="M24" s="160"/>
      <c r="N24" s="143"/>
      <c r="O24" s="160"/>
      <c r="P24" s="143"/>
      <c r="Q24" s="80"/>
      <c r="R24" s="46"/>
    </row>
    <row r="25" spans="1:18" s="145" customFormat="1" ht="12" customHeight="1">
      <c r="A25" s="141"/>
      <c r="B25" s="146"/>
      <c r="C25" s="146"/>
      <c r="D25" s="146"/>
      <c r="E25" s="150"/>
      <c r="F25" s="256"/>
      <c r="G25" s="151"/>
      <c r="H25" s="151"/>
      <c r="I25" s="152"/>
      <c r="J25" s="260" t="s">
        <v>432</v>
      </c>
      <c r="K25" s="262"/>
      <c r="L25" s="143"/>
      <c r="M25" s="160"/>
      <c r="N25" s="143"/>
      <c r="O25" s="160"/>
      <c r="P25" s="143"/>
      <c r="Q25" s="80"/>
      <c r="R25" s="46"/>
    </row>
    <row r="26" spans="1:18" s="145" customFormat="1" ht="12" customHeight="1">
      <c r="A26" s="141"/>
      <c r="B26" s="53"/>
      <c r="C26" s="53"/>
      <c r="D26" s="53"/>
      <c r="E26" s="155"/>
      <c r="F26" s="266"/>
      <c r="G26" s="156"/>
      <c r="H26" s="56" t="s">
        <v>11</v>
      </c>
      <c r="I26" s="86"/>
      <c r="J26" s="263"/>
      <c r="K26" s="265"/>
      <c r="L26" s="148"/>
      <c r="M26" s="160"/>
      <c r="N26" s="143"/>
      <c r="O26" s="160"/>
      <c r="P26" s="143"/>
      <c r="Q26" s="80"/>
      <c r="R26" s="46"/>
    </row>
    <row r="27" spans="1:18" s="145" customFormat="1" ht="15.75" customHeight="1">
      <c r="A27" s="141">
        <v>6</v>
      </c>
      <c r="B27" s="40"/>
      <c r="C27" s="40"/>
      <c r="D27" s="41">
        <v>9</v>
      </c>
      <c r="E27" s="42" t="str">
        <f>UPPER(IF($D27="","",VLOOKUP($D27,'[4]男雙50歲名單'!$A$7:$V$39,2)))</f>
        <v>何永隆</v>
      </c>
      <c r="F27" s="267"/>
      <c r="G27" s="43"/>
      <c r="H27" s="43" t="str">
        <f>IF($D27="","",VLOOKUP($D27,'[4]男雙50歲名單'!$A$7:$V$39,4))</f>
        <v>台中市</v>
      </c>
      <c r="I27" s="159"/>
      <c r="J27" s="148">
        <v>60</v>
      </c>
      <c r="K27" s="160"/>
      <c r="L27" s="161"/>
      <c r="M27" s="168"/>
      <c r="N27" s="143"/>
      <c r="O27" s="160"/>
      <c r="P27" s="143"/>
      <c r="Q27" s="80"/>
      <c r="R27" s="46"/>
    </row>
    <row r="28" spans="1:18" s="145" customFormat="1" ht="15.75" customHeight="1">
      <c r="A28" s="141"/>
      <c r="B28" s="146"/>
      <c r="C28" s="146"/>
      <c r="D28" s="146"/>
      <c r="E28" s="42" t="str">
        <f>UPPER(IF($D27="","",VLOOKUP($D27,'[4]男雙50歲名單'!$A$7:$V$39,7)))</f>
        <v>蔡存孝</v>
      </c>
      <c r="F28" s="40"/>
      <c r="G28" s="43"/>
      <c r="H28" s="43" t="str">
        <f>IF($D27="","",VLOOKUP($D27,'[4]男雙50歲名單'!$A$7:$V$39,9))</f>
        <v>台中市</v>
      </c>
      <c r="I28" s="147"/>
      <c r="J28" s="148"/>
      <c r="K28" s="160"/>
      <c r="L28" s="260" t="s">
        <v>434</v>
      </c>
      <c r="M28" s="261"/>
      <c r="N28" s="143"/>
      <c r="O28" s="160"/>
      <c r="P28" s="143"/>
      <c r="Q28" s="80"/>
      <c r="R28" s="46"/>
    </row>
    <row r="29" spans="1:18" s="145" customFormat="1" ht="3" customHeight="1">
      <c r="A29" s="141"/>
      <c r="B29" s="146"/>
      <c r="C29" s="146"/>
      <c r="D29" s="164"/>
      <c r="E29" s="150"/>
      <c r="F29" s="148"/>
      <c r="G29" s="151"/>
      <c r="H29" s="151"/>
      <c r="I29" s="165"/>
      <c r="J29" s="143"/>
      <c r="K29" s="166"/>
      <c r="L29" s="260"/>
      <c r="M29" s="261"/>
      <c r="N29" s="143"/>
      <c r="O29" s="160"/>
      <c r="P29" s="143"/>
      <c r="Q29" s="80"/>
      <c r="R29" s="46"/>
    </row>
    <row r="30" spans="1:18" s="145" customFormat="1" ht="3" customHeight="1">
      <c r="A30" s="141"/>
      <c r="B30" s="53"/>
      <c r="C30" s="53"/>
      <c r="D30" s="65"/>
      <c r="E30" s="155"/>
      <c r="F30" s="143"/>
      <c r="G30" s="156"/>
      <c r="H30" s="156"/>
      <c r="I30" s="167"/>
      <c r="J30" s="266"/>
      <c r="K30" s="255"/>
      <c r="L30" s="157">
        <f>UPPER(IF(OR(K30="a",K30="as"),J26,IF(OR(K30="b",K30="bs"),J34,)))</f>
      </c>
      <c r="M30" s="169"/>
      <c r="N30" s="148"/>
      <c r="O30" s="160"/>
      <c r="P30" s="143"/>
      <c r="Q30" s="80"/>
      <c r="R30" s="46"/>
    </row>
    <row r="31" spans="1:18" s="145" customFormat="1" ht="15.75" customHeight="1">
      <c r="A31" s="141">
        <v>7</v>
      </c>
      <c r="B31" s="40"/>
      <c r="C31" s="40">
        <f>IF($D31="","",VLOOKUP($D31,'[4]男雙50歲名單'!$A$7:$V$39,21))</f>
      </c>
      <c r="D31" s="41"/>
      <c r="E31" s="42" t="s">
        <v>12</v>
      </c>
      <c r="F31" s="40"/>
      <c r="G31" s="43"/>
      <c r="H31" s="43">
        <f>IF($D31="","",VLOOKUP($D31,'[4]男雙50歲名單'!$A$7:$V$39,4))</f>
      </c>
      <c r="I31" s="142"/>
      <c r="J31" s="266"/>
      <c r="K31" s="255"/>
      <c r="L31" s="143">
        <v>75</v>
      </c>
      <c r="M31" s="171"/>
      <c r="N31" s="161"/>
      <c r="O31" s="160"/>
      <c r="P31" s="143"/>
      <c r="Q31" s="80"/>
      <c r="R31" s="46"/>
    </row>
    <row r="32" spans="1:18" s="145" customFormat="1" ht="15.75" customHeight="1">
      <c r="A32" s="141"/>
      <c r="B32" s="146"/>
      <c r="C32" s="146"/>
      <c r="D32" s="146"/>
      <c r="E32" s="42" t="s">
        <v>12</v>
      </c>
      <c r="F32" s="40"/>
      <c r="G32" s="43"/>
      <c r="H32" s="43">
        <f>IF($D31="","",VLOOKUP($D31,'[4]男雙50歲名單'!$A$7:$V$39,9))</f>
      </c>
      <c r="I32" s="147"/>
      <c r="J32" s="148">
        <f>IF(I32="a",E31,IF(I32="b",E33,""))</f>
      </c>
      <c r="K32" s="160"/>
      <c r="L32" s="143"/>
      <c r="M32" s="149"/>
      <c r="N32" s="148"/>
      <c r="O32" s="160"/>
      <c r="P32" s="143"/>
      <c r="Q32" s="80"/>
      <c r="R32" s="46"/>
    </row>
    <row r="33" spans="1:18" s="145" customFormat="1" ht="12" customHeight="1">
      <c r="A33" s="141"/>
      <c r="B33" s="146"/>
      <c r="C33" s="146"/>
      <c r="D33" s="164"/>
      <c r="E33" s="150"/>
      <c r="F33" s="256"/>
      <c r="G33" s="151"/>
      <c r="H33" s="151"/>
      <c r="I33" s="152"/>
      <c r="J33" s="260" t="s">
        <v>434</v>
      </c>
      <c r="K33" s="261"/>
      <c r="L33" s="143"/>
      <c r="M33" s="149"/>
      <c r="N33" s="148"/>
      <c r="O33" s="160"/>
      <c r="P33" s="143"/>
      <c r="Q33" s="80"/>
      <c r="R33" s="46"/>
    </row>
    <row r="34" spans="1:18" s="145" customFormat="1" ht="12" customHeight="1">
      <c r="A34" s="141"/>
      <c r="B34" s="53"/>
      <c r="C34" s="53"/>
      <c r="D34" s="65"/>
      <c r="E34" s="155"/>
      <c r="F34" s="266"/>
      <c r="G34" s="156"/>
      <c r="H34" s="56" t="s">
        <v>11</v>
      </c>
      <c r="I34" s="86"/>
      <c r="J34" s="263"/>
      <c r="K34" s="264"/>
      <c r="L34" s="148"/>
      <c r="M34" s="149"/>
      <c r="N34" s="148"/>
      <c r="O34" s="160"/>
      <c r="P34" s="143"/>
      <c r="Q34" s="80"/>
      <c r="R34" s="46"/>
    </row>
    <row r="35" spans="1:18" s="145" customFormat="1" ht="15.75" customHeight="1">
      <c r="A35" s="141">
        <v>8</v>
      </c>
      <c r="B35" s="40"/>
      <c r="C35" s="40">
        <f>IF($D35="","",VLOOKUP($D35,'[4]男雙50歲名單'!$A$7:$V$39,21))</f>
        <v>48</v>
      </c>
      <c r="D35" s="41">
        <v>6</v>
      </c>
      <c r="E35" s="42" t="str">
        <f>UPPER(IF($D35="","",VLOOKUP($D35,'[4]男雙50歲名單'!$A$7:$V$39,2)))</f>
        <v>陳進祿</v>
      </c>
      <c r="F35" s="267"/>
      <c r="G35" s="43"/>
      <c r="H35" s="43" t="str">
        <f>IF($D35="","",VLOOKUP($D35,'[4]男雙50歲名單'!$A$7:$V$39,4))</f>
        <v>彰化市</v>
      </c>
      <c r="I35" s="159"/>
      <c r="J35" s="298">
        <v>62</v>
      </c>
      <c r="K35" s="299"/>
      <c r="L35" s="161"/>
      <c r="M35" s="154"/>
      <c r="N35" s="148"/>
      <c r="O35" s="160"/>
      <c r="P35" s="143"/>
      <c r="Q35" s="80"/>
      <c r="R35" s="46"/>
    </row>
    <row r="36" spans="1:18" s="145" customFormat="1" ht="15.75" customHeight="1">
      <c r="A36" s="141"/>
      <c r="B36" s="146"/>
      <c r="C36" s="146"/>
      <c r="D36" s="146"/>
      <c r="E36" s="42" t="str">
        <f>UPPER(IF($D35="","",VLOOKUP($D35,'[4]男雙50歲名單'!$A$7:$V$39,7)))</f>
        <v>陳秋國</v>
      </c>
      <c r="F36" s="40"/>
      <c r="G36" s="43"/>
      <c r="H36" s="43" t="str">
        <f>IF($D35="","",VLOOKUP($D35,'[4]男雙50歲名單'!$A$7:$V$39,9))</f>
        <v>彰化市</v>
      </c>
      <c r="I36" s="147"/>
      <c r="J36" s="148"/>
      <c r="K36" s="149"/>
      <c r="L36" s="162"/>
      <c r="M36" s="163"/>
      <c r="N36" s="148"/>
      <c r="O36" s="160"/>
      <c r="P36" s="291" t="s">
        <v>429</v>
      </c>
      <c r="Q36" s="276"/>
      <c r="R36" s="46"/>
    </row>
    <row r="37" spans="1:18" s="145" customFormat="1" ht="3" customHeight="1">
      <c r="A37" s="141"/>
      <c r="B37" s="146"/>
      <c r="C37" s="146"/>
      <c r="D37" s="164"/>
      <c r="E37" s="150"/>
      <c r="F37" s="148"/>
      <c r="G37" s="151"/>
      <c r="H37" s="151"/>
      <c r="I37" s="165"/>
      <c r="J37" s="143"/>
      <c r="K37" s="144"/>
      <c r="L37" s="148"/>
      <c r="M37" s="149"/>
      <c r="N37" s="149"/>
      <c r="O37" s="166"/>
      <c r="P37" s="239">
        <f>UPPER(IF(OR(O38="a",O38="as"),N21,IF(OR(O38="b",O38="bs"),N53,)))</f>
      </c>
      <c r="Q37" s="235"/>
      <c r="R37" s="46"/>
    </row>
    <row r="38" spans="1:18" s="145" customFormat="1" ht="3" customHeight="1">
      <c r="A38" s="141"/>
      <c r="B38" s="53"/>
      <c r="C38" s="53"/>
      <c r="D38" s="65"/>
      <c r="E38" s="155"/>
      <c r="F38" s="143"/>
      <c r="G38" s="156"/>
      <c r="H38" s="156"/>
      <c r="I38" s="167"/>
      <c r="J38" s="143"/>
      <c r="K38" s="144"/>
      <c r="L38" s="148"/>
      <c r="M38" s="149"/>
      <c r="N38" s="266"/>
      <c r="O38" s="255"/>
      <c r="P38" s="240"/>
      <c r="Q38" s="241"/>
      <c r="R38" s="46"/>
    </row>
    <row r="39" spans="1:18" s="145" customFormat="1" ht="15.75" customHeight="1">
      <c r="A39" s="141">
        <v>9</v>
      </c>
      <c r="B39" s="40"/>
      <c r="C39" s="40">
        <f>IF($D39="","",VLOOKUP($D39,'[4]男雙50歲名單'!$A$7:$V$39,21))</f>
        <v>30</v>
      </c>
      <c r="D39" s="41">
        <v>4</v>
      </c>
      <c r="E39" s="42" t="str">
        <f>UPPER(IF($D39="","",VLOOKUP($D39,'[4]男雙50歲名單'!$A$7:$V$39,2)))</f>
        <v>郭振輝</v>
      </c>
      <c r="F39" s="40"/>
      <c r="G39" s="43"/>
      <c r="H39" s="43" t="str">
        <f>IF($D39="","",VLOOKUP($D39,'[4]男雙50歲名單'!$A$7:$V$39,4))</f>
        <v>台中市</v>
      </c>
      <c r="I39" s="142"/>
      <c r="J39" s="143"/>
      <c r="K39" s="144"/>
      <c r="L39" s="143"/>
      <c r="M39" s="149"/>
      <c r="N39" s="266"/>
      <c r="O39" s="255"/>
      <c r="P39" s="298" t="s">
        <v>200</v>
      </c>
      <c r="Q39" s="299"/>
      <c r="R39" s="46"/>
    </row>
    <row r="40" spans="1:18" s="145" customFormat="1" ht="15.75" customHeight="1">
      <c r="A40" s="141"/>
      <c r="B40" s="146"/>
      <c r="C40" s="146"/>
      <c r="D40" s="146"/>
      <c r="E40" s="42" t="str">
        <f>UPPER(IF($D39="","",VLOOKUP($D39,'[4]男雙50歲名單'!$A$7:$V$39,7)))</f>
        <v>陳錦棠</v>
      </c>
      <c r="F40" s="40"/>
      <c r="G40" s="43"/>
      <c r="H40" s="43" t="str">
        <f>IF($D39="","",VLOOKUP($D39,'[4]男雙50歲名單'!$A$7:$V$39,9))</f>
        <v>台中市</v>
      </c>
      <c r="I40" s="147"/>
      <c r="J40" s="148">
        <f>IF(I40="a",E39,IF(I40="b",E41,""))</f>
      </c>
      <c r="K40" s="149"/>
      <c r="L40" s="143"/>
      <c r="M40" s="144"/>
      <c r="N40" s="143"/>
      <c r="O40" s="160"/>
      <c r="P40" s="162"/>
      <c r="Q40" s="174"/>
      <c r="R40" s="46"/>
    </row>
    <row r="41" spans="1:18" s="145" customFormat="1" ht="12" customHeight="1">
      <c r="A41" s="141"/>
      <c r="B41" s="146"/>
      <c r="C41" s="146"/>
      <c r="D41" s="164"/>
      <c r="E41" s="150"/>
      <c r="F41" s="256"/>
      <c r="G41" s="151"/>
      <c r="H41" s="151"/>
      <c r="I41" s="152"/>
      <c r="J41" s="260" t="s">
        <v>435</v>
      </c>
      <c r="K41" s="262"/>
      <c r="L41" s="143"/>
      <c r="M41" s="144"/>
      <c r="N41" s="143"/>
      <c r="O41" s="160"/>
      <c r="P41" s="143"/>
      <c r="Q41" s="80"/>
      <c r="R41" s="46"/>
    </row>
    <row r="42" spans="1:18" s="145" customFormat="1" ht="12" customHeight="1">
      <c r="A42" s="141"/>
      <c r="B42" s="53"/>
      <c r="C42" s="53"/>
      <c r="D42" s="65"/>
      <c r="E42" s="155"/>
      <c r="F42" s="266"/>
      <c r="G42" s="156"/>
      <c r="H42" s="56" t="s">
        <v>11</v>
      </c>
      <c r="I42" s="86"/>
      <c r="J42" s="263"/>
      <c r="K42" s="265"/>
      <c r="L42" s="148"/>
      <c r="M42" s="149"/>
      <c r="N42" s="143"/>
      <c r="O42" s="160"/>
      <c r="P42" s="143"/>
      <c r="Q42" s="80"/>
      <c r="R42" s="46"/>
    </row>
    <row r="43" spans="1:18" s="145" customFormat="1" ht="15.75" customHeight="1">
      <c r="A43" s="141">
        <v>10</v>
      </c>
      <c r="B43" s="40"/>
      <c r="C43" s="40">
        <f>IF($D43="","",VLOOKUP($D43,'[4]男雙50歲名單'!$A$7:$V$39,21))</f>
      </c>
      <c r="D43" s="41"/>
      <c r="E43" s="42" t="s">
        <v>12</v>
      </c>
      <c r="F43" s="267"/>
      <c r="G43" s="43"/>
      <c r="H43" s="43">
        <f>IF($D43="","",VLOOKUP($D43,'[4]男雙50歲名單'!$A$7:$V$39,4))</f>
      </c>
      <c r="I43" s="159"/>
      <c r="J43" s="148"/>
      <c r="K43" s="160"/>
      <c r="L43" s="161"/>
      <c r="M43" s="154"/>
      <c r="N43" s="143"/>
      <c r="O43" s="160"/>
      <c r="P43" s="143"/>
      <c r="Q43" s="80"/>
      <c r="R43" s="46"/>
    </row>
    <row r="44" spans="1:18" s="145" customFormat="1" ht="15.75" customHeight="1">
      <c r="A44" s="141"/>
      <c r="B44" s="146"/>
      <c r="C44" s="146"/>
      <c r="D44" s="146"/>
      <c r="E44" s="42" t="s">
        <v>12</v>
      </c>
      <c r="F44" s="40"/>
      <c r="G44" s="43"/>
      <c r="H44" s="43">
        <f>IF($D43="","",VLOOKUP($D43,'[4]男雙50歲名單'!$A$7:$V$39,9))</f>
      </c>
      <c r="I44" s="147"/>
      <c r="J44" s="148"/>
      <c r="K44" s="160"/>
      <c r="L44" s="291" t="s">
        <v>437</v>
      </c>
      <c r="M44" s="307"/>
      <c r="N44" s="143"/>
      <c r="O44" s="160"/>
      <c r="P44" s="143"/>
      <c r="Q44" s="80"/>
      <c r="R44" s="46"/>
    </row>
    <row r="45" spans="1:18" s="145" customFormat="1" ht="3" customHeight="1">
      <c r="A45" s="141"/>
      <c r="B45" s="146"/>
      <c r="C45" s="146"/>
      <c r="D45" s="164"/>
      <c r="E45" s="150"/>
      <c r="F45" s="148"/>
      <c r="G45" s="151"/>
      <c r="H45" s="151"/>
      <c r="I45" s="165"/>
      <c r="J45" s="143"/>
      <c r="K45" s="166"/>
      <c r="L45" s="153">
        <f>UPPER(IF(OR(K46="a",K46="as"),J41,IF(OR(K46="b",K46="bs"),J49,)))</f>
      </c>
      <c r="M45" s="149"/>
      <c r="N45" s="143"/>
      <c r="O45" s="160"/>
      <c r="P45" s="143"/>
      <c r="Q45" s="80"/>
      <c r="R45" s="46"/>
    </row>
    <row r="46" spans="1:18" s="145" customFormat="1" ht="3" customHeight="1">
      <c r="A46" s="141"/>
      <c r="B46" s="53"/>
      <c r="C46" s="53"/>
      <c r="D46" s="65"/>
      <c r="E46" s="155"/>
      <c r="F46" s="143"/>
      <c r="G46" s="156"/>
      <c r="H46" s="156"/>
      <c r="I46" s="167"/>
      <c r="J46" s="266"/>
      <c r="K46" s="255"/>
      <c r="L46" s="157">
        <f>UPPER(IF(OR(K46="a",K46="as"),J42,IF(OR(K46="b",K46="bs"),J50,)))</f>
      </c>
      <c r="M46" s="158"/>
      <c r="N46" s="148"/>
      <c r="O46" s="160"/>
      <c r="P46" s="143"/>
      <c r="Q46" s="80"/>
      <c r="R46" s="46"/>
    </row>
    <row r="47" spans="1:18" s="145" customFormat="1" ht="15.75" customHeight="1">
      <c r="A47" s="141">
        <v>11</v>
      </c>
      <c r="B47" s="40"/>
      <c r="C47" s="40"/>
      <c r="D47" s="41">
        <v>14</v>
      </c>
      <c r="E47" s="42" t="str">
        <f>UPPER(IF($D47="","",VLOOKUP($D47,'[4]男雙50歲名單'!$A$7:$V$39,2)))</f>
        <v>徐榮海</v>
      </c>
      <c r="F47" s="40"/>
      <c r="G47" s="43"/>
      <c r="H47" s="43" t="str">
        <f>IF($D47="","",VLOOKUP($D47,'[4]男雙50歲名單'!$A$7:$V$39,4))</f>
        <v>新北市</v>
      </c>
      <c r="I47" s="142"/>
      <c r="J47" s="266"/>
      <c r="K47" s="255"/>
      <c r="L47" s="143">
        <v>64</v>
      </c>
      <c r="M47" s="160"/>
      <c r="N47" s="161"/>
      <c r="O47" s="160"/>
      <c r="P47" s="143"/>
      <c r="Q47" s="80"/>
      <c r="R47" s="46"/>
    </row>
    <row r="48" spans="1:18" s="145" customFormat="1" ht="15.75" customHeight="1">
      <c r="A48" s="141"/>
      <c r="B48" s="146"/>
      <c r="C48" s="146"/>
      <c r="D48" s="146"/>
      <c r="E48" s="42" t="str">
        <f>UPPER(IF($D47="","",VLOOKUP($D47,'[4]男雙50歲名單'!$A$7:$V$39,7)))</f>
        <v>馬連城</v>
      </c>
      <c r="F48" s="40"/>
      <c r="G48" s="43"/>
      <c r="H48" s="43" t="str">
        <f>IF($D47="","",VLOOKUP($D47,'[4]男雙50歲名單'!$A$7:$V$39,9))</f>
        <v>基隆市</v>
      </c>
      <c r="I48" s="147"/>
      <c r="J48" s="148">
        <f>IF(I48="a",E47,IF(I48="b",E49,""))</f>
      </c>
      <c r="K48" s="160"/>
      <c r="L48" s="143"/>
      <c r="M48" s="160"/>
      <c r="N48" s="148"/>
      <c r="O48" s="160"/>
      <c r="P48" s="143"/>
      <c r="Q48" s="80"/>
      <c r="R48" s="46"/>
    </row>
    <row r="49" spans="1:18" s="145" customFormat="1" ht="12" customHeight="1">
      <c r="A49" s="141"/>
      <c r="B49" s="146"/>
      <c r="C49" s="146"/>
      <c r="D49" s="146"/>
      <c r="E49" s="150"/>
      <c r="F49" s="256"/>
      <c r="G49" s="151"/>
      <c r="H49" s="151"/>
      <c r="I49" s="152"/>
      <c r="J49" s="260" t="s">
        <v>437</v>
      </c>
      <c r="K49" s="261"/>
      <c r="L49" s="143"/>
      <c r="M49" s="160"/>
      <c r="N49" s="148"/>
      <c r="O49" s="160"/>
      <c r="P49" s="143"/>
      <c r="Q49" s="80"/>
      <c r="R49" s="46"/>
    </row>
    <row r="50" spans="1:18" s="145" customFormat="1" ht="12" customHeight="1">
      <c r="A50" s="141"/>
      <c r="B50" s="53"/>
      <c r="C50" s="53"/>
      <c r="D50" s="53"/>
      <c r="E50" s="155"/>
      <c r="F50" s="266"/>
      <c r="G50" s="156"/>
      <c r="H50" s="56" t="s">
        <v>11</v>
      </c>
      <c r="I50" s="86"/>
      <c r="J50" s="263"/>
      <c r="K50" s="264"/>
      <c r="L50" s="148"/>
      <c r="M50" s="160"/>
      <c r="N50" s="148"/>
      <c r="O50" s="160"/>
      <c r="P50" s="143"/>
      <c r="Q50" s="80"/>
      <c r="R50" s="46"/>
    </row>
    <row r="51" spans="1:18" s="145" customFormat="1" ht="15.75" customHeight="1">
      <c r="A51" s="141">
        <v>12</v>
      </c>
      <c r="B51" s="40"/>
      <c r="C51" s="40"/>
      <c r="D51" s="41">
        <v>17</v>
      </c>
      <c r="E51" s="42" t="str">
        <f>UPPER(IF($D51="","",VLOOKUP($D51,'[4]男雙50歲名單'!$A$7:$V$39,2)))</f>
        <v>劉陞權</v>
      </c>
      <c r="F51" s="267"/>
      <c r="G51" s="43"/>
      <c r="H51" s="43" t="str">
        <f>IF($D51="","",VLOOKUP($D51,'[4]男雙50歲名單'!$A$7:$V$39,4))</f>
        <v>台中市</v>
      </c>
      <c r="I51" s="159"/>
      <c r="J51" s="148">
        <v>64</v>
      </c>
      <c r="K51" s="149"/>
      <c r="L51" s="161"/>
      <c r="M51" s="168"/>
      <c r="N51" s="148"/>
      <c r="O51" s="160"/>
      <c r="P51" s="143"/>
      <c r="Q51" s="80"/>
      <c r="R51" s="46"/>
    </row>
    <row r="52" spans="1:18" s="145" customFormat="1" ht="15.75" customHeight="1">
      <c r="A52" s="141"/>
      <c r="B52" s="146"/>
      <c r="C52" s="146"/>
      <c r="D52" s="146"/>
      <c r="E52" s="42" t="str">
        <f>UPPER(IF($D51="","",VLOOKUP($D51,'[4]男雙50歲名單'!$A$7:$V$39,7)))</f>
        <v>高明進</v>
      </c>
      <c r="F52" s="40"/>
      <c r="G52" s="43"/>
      <c r="H52" s="43" t="str">
        <f>IF($D51="","",VLOOKUP($D51,'[4]男雙50歲名單'!$A$7:$V$39,9))</f>
        <v>台中市</v>
      </c>
      <c r="I52" s="147"/>
      <c r="J52" s="148"/>
      <c r="K52" s="149"/>
      <c r="L52" s="162"/>
      <c r="M52" s="170"/>
      <c r="N52" s="260" t="s">
        <v>436</v>
      </c>
      <c r="O52" s="261"/>
      <c r="P52" s="143"/>
      <c r="Q52" s="80"/>
      <c r="R52" s="46"/>
    </row>
    <row r="53" spans="1:18" s="145" customFormat="1" ht="3" customHeight="1">
      <c r="A53" s="141"/>
      <c r="B53" s="146"/>
      <c r="C53" s="146"/>
      <c r="D53" s="146"/>
      <c r="E53" s="150"/>
      <c r="F53" s="148"/>
      <c r="G53" s="151"/>
      <c r="H53" s="151"/>
      <c r="I53" s="165"/>
      <c r="J53" s="143"/>
      <c r="K53" s="144"/>
      <c r="L53" s="266"/>
      <c r="M53" s="255"/>
      <c r="N53" s="260"/>
      <c r="O53" s="261"/>
      <c r="P53" s="143"/>
      <c r="Q53" s="80"/>
      <c r="R53" s="46"/>
    </row>
    <row r="54" spans="1:18" s="145" customFormat="1" ht="3" customHeight="1">
      <c r="A54" s="141"/>
      <c r="B54" s="53"/>
      <c r="C54" s="53"/>
      <c r="D54" s="53"/>
      <c r="E54" s="155"/>
      <c r="F54" s="143"/>
      <c r="G54" s="156"/>
      <c r="H54" s="156"/>
      <c r="I54" s="167"/>
      <c r="J54" s="143"/>
      <c r="K54" s="144"/>
      <c r="L54" s="266"/>
      <c r="M54" s="255"/>
      <c r="N54" s="157">
        <f>UPPER(IF(OR(M54="a",M54="as"),L46,IF(OR(M54="b",M54="bs"),L62,)))</f>
      </c>
      <c r="O54" s="169"/>
      <c r="P54" s="148"/>
      <c r="Q54" s="80"/>
      <c r="R54" s="46"/>
    </row>
    <row r="55" spans="1:18" s="145" customFormat="1" ht="15.75" customHeight="1">
      <c r="A55" s="141">
        <v>13</v>
      </c>
      <c r="B55" s="40"/>
      <c r="C55" s="40"/>
      <c r="D55" s="41">
        <v>11</v>
      </c>
      <c r="E55" s="42" t="str">
        <f>UPPER(IF($D55="","",VLOOKUP($D55,'[4]男雙50歲名單'!$A$7:$V$39,2)))</f>
        <v>李景山</v>
      </c>
      <c r="F55" s="40"/>
      <c r="G55" s="43"/>
      <c r="H55" s="43" t="str">
        <f>IF($D55="","",VLOOKUP($D55,'[4]男雙50歲名單'!$A$7:$V$39,4))</f>
        <v>台中市</v>
      </c>
      <c r="I55" s="142"/>
      <c r="J55" s="143"/>
      <c r="K55" s="144"/>
      <c r="L55" s="266"/>
      <c r="M55" s="255"/>
      <c r="N55" s="298" t="s">
        <v>293</v>
      </c>
      <c r="O55" s="299"/>
      <c r="P55" s="143"/>
      <c r="Q55" s="47"/>
      <c r="R55" s="46"/>
    </row>
    <row r="56" spans="1:18" s="145" customFormat="1" ht="15.75" customHeight="1">
      <c r="A56" s="141"/>
      <c r="B56" s="146"/>
      <c r="C56" s="146"/>
      <c r="D56" s="146"/>
      <c r="E56" s="42" t="str">
        <f>UPPER(IF($D55="","",VLOOKUP($D55,'[4]男雙50歲名單'!$A$7:$V$39,7)))</f>
        <v>廖本民</v>
      </c>
      <c r="F56" s="40"/>
      <c r="G56" s="43"/>
      <c r="H56" s="43" t="str">
        <f>IF($D55="","",VLOOKUP($D55,'[4]男雙50歲名單'!$A$7:$V$39,9))</f>
        <v>台中市</v>
      </c>
      <c r="I56" s="147"/>
      <c r="J56" s="148">
        <f>IF(I56="a",E55,IF(I56="b",E57,""))</f>
      </c>
      <c r="K56" s="149"/>
      <c r="L56" s="143"/>
      <c r="M56" s="160"/>
      <c r="N56" s="143"/>
      <c r="O56" s="149"/>
      <c r="P56" s="143"/>
      <c r="Q56" s="47"/>
      <c r="R56" s="46"/>
    </row>
    <row r="57" spans="1:18" s="145" customFormat="1" ht="12" customHeight="1">
      <c r="A57" s="141"/>
      <c r="B57" s="146"/>
      <c r="C57" s="146"/>
      <c r="D57" s="164"/>
      <c r="E57" s="150"/>
      <c r="F57" s="256"/>
      <c r="G57" s="151"/>
      <c r="H57" s="151"/>
      <c r="I57" s="152"/>
      <c r="J57" s="260" t="s">
        <v>438</v>
      </c>
      <c r="K57" s="262"/>
      <c r="L57" s="143"/>
      <c r="M57" s="160"/>
      <c r="N57" s="143"/>
      <c r="O57" s="149"/>
      <c r="P57" s="143"/>
      <c r="Q57" s="47"/>
      <c r="R57" s="46"/>
    </row>
    <row r="58" spans="1:18" s="145" customFormat="1" ht="12" customHeight="1">
      <c r="A58" s="141"/>
      <c r="B58" s="53"/>
      <c r="C58" s="53"/>
      <c r="D58" s="65"/>
      <c r="E58" s="155"/>
      <c r="F58" s="266"/>
      <c r="G58" s="156"/>
      <c r="H58" s="56" t="s">
        <v>11</v>
      </c>
      <c r="I58" s="86"/>
      <c r="J58" s="263"/>
      <c r="K58" s="265"/>
      <c r="L58" s="148"/>
      <c r="M58" s="160"/>
      <c r="N58" s="143"/>
      <c r="O58" s="149"/>
      <c r="P58" s="143"/>
      <c r="Q58" s="47"/>
      <c r="R58" s="46"/>
    </row>
    <row r="59" spans="1:18" s="145" customFormat="1" ht="15.75" customHeight="1">
      <c r="A59" s="141">
        <v>14</v>
      </c>
      <c r="B59" s="40"/>
      <c r="C59" s="40"/>
      <c r="D59" s="41">
        <v>24</v>
      </c>
      <c r="E59" s="42" t="str">
        <f>UPPER(IF($D59="","",VLOOKUP($D59,'[4]男雙50歲名單'!$A$7:$V$39,2)))</f>
        <v>劉宏德</v>
      </c>
      <c r="F59" s="267"/>
      <c r="G59" s="43"/>
      <c r="H59" s="43" t="str">
        <f>IF($D59="","",VLOOKUP($D59,'[4]男雙50歲名單'!$A$7:$V$39,4))</f>
        <v>桃園縣</v>
      </c>
      <c r="I59" s="159"/>
      <c r="J59" s="148">
        <v>61</v>
      </c>
      <c r="K59" s="160"/>
      <c r="L59" s="161"/>
      <c r="M59" s="168"/>
      <c r="N59" s="143"/>
      <c r="O59" s="149"/>
      <c r="P59" s="143"/>
      <c r="Q59" s="47"/>
      <c r="R59" s="46"/>
    </row>
    <row r="60" spans="1:18" s="145" customFormat="1" ht="15.75" customHeight="1">
      <c r="A60" s="141"/>
      <c r="B60" s="146"/>
      <c r="C60" s="146"/>
      <c r="D60" s="146"/>
      <c r="E60" s="42" t="str">
        <f>UPPER(IF($D59="","",VLOOKUP($D59,'[4]男雙50歲名單'!$A$7:$V$39,7)))</f>
        <v>張志中</v>
      </c>
      <c r="F60" s="40"/>
      <c r="G60" s="43"/>
      <c r="H60" s="43" t="str">
        <f>IF($D59="","",VLOOKUP($D59,'[4]男雙50歲名單'!$A$7:$V$39,9))</f>
        <v>桃園縣</v>
      </c>
      <c r="I60" s="147"/>
      <c r="J60" s="148"/>
      <c r="K60" s="160"/>
      <c r="L60" s="260" t="s">
        <v>439</v>
      </c>
      <c r="M60" s="261"/>
      <c r="N60" s="143"/>
      <c r="O60" s="149"/>
      <c r="P60" s="143"/>
      <c r="Q60" s="47"/>
      <c r="R60" s="46"/>
    </row>
    <row r="61" spans="1:18" s="145" customFormat="1" ht="3" customHeight="1">
      <c r="A61" s="141"/>
      <c r="B61" s="146"/>
      <c r="C61" s="146"/>
      <c r="D61" s="164"/>
      <c r="E61" s="150"/>
      <c r="F61" s="148"/>
      <c r="G61" s="151"/>
      <c r="H61" s="151"/>
      <c r="I61" s="165"/>
      <c r="J61" s="143"/>
      <c r="K61" s="166"/>
      <c r="L61" s="260"/>
      <c r="M61" s="261"/>
      <c r="N61" s="143"/>
      <c r="O61" s="149"/>
      <c r="P61" s="143"/>
      <c r="Q61" s="47"/>
      <c r="R61" s="46"/>
    </row>
    <row r="62" spans="1:18" s="145" customFormat="1" ht="3" customHeight="1">
      <c r="A62" s="141"/>
      <c r="B62" s="53"/>
      <c r="C62" s="53"/>
      <c r="D62" s="65"/>
      <c r="E62" s="155"/>
      <c r="F62" s="143"/>
      <c r="G62" s="156"/>
      <c r="H62" s="156"/>
      <c r="I62" s="167"/>
      <c r="J62" s="266"/>
      <c r="K62" s="255"/>
      <c r="L62" s="157">
        <f>UPPER(IF(OR(K62="a",K62="as"),J58,IF(OR(K62="b",K62="bs"),J66,)))</f>
      </c>
      <c r="M62" s="169"/>
      <c r="N62" s="148"/>
      <c r="O62" s="149"/>
      <c r="P62" s="143"/>
      <c r="Q62" s="47"/>
      <c r="R62" s="46"/>
    </row>
    <row r="63" spans="1:18" s="145" customFormat="1" ht="15.75" customHeight="1">
      <c r="A63" s="141">
        <v>15</v>
      </c>
      <c r="B63" s="40"/>
      <c r="C63" s="40"/>
      <c r="D63" s="41">
        <v>13</v>
      </c>
      <c r="E63" s="42" t="str">
        <f>UPPER(IF($D63="","",VLOOKUP($D63,'[4]男雙50歲名單'!$A$7:$V$39,2)))</f>
        <v>劉有原</v>
      </c>
      <c r="F63" s="40"/>
      <c r="G63" s="43"/>
      <c r="H63" s="43" t="str">
        <f>IF($D63="","",VLOOKUP($D63,'[4]男雙50歲名單'!$A$7:$V$39,4))</f>
        <v>台中市</v>
      </c>
      <c r="I63" s="142"/>
      <c r="J63" s="266"/>
      <c r="K63" s="255"/>
      <c r="L63" s="143">
        <v>75</v>
      </c>
      <c r="M63" s="171"/>
      <c r="N63" s="146"/>
      <c r="O63" s="149"/>
      <c r="P63" s="146"/>
      <c r="Q63" s="149"/>
      <c r="R63" s="151"/>
    </row>
    <row r="64" spans="1:18" s="145" customFormat="1" ht="15.75" customHeight="1">
      <c r="A64" s="141"/>
      <c r="B64" s="146"/>
      <c r="C64" s="146"/>
      <c r="D64" s="146"/>
      <c r="E64" s="42" t="str">
        <f>UPPER(IF($D63="","",VLOOKUP($D63,'[4]男雙50歲名單'!$A$7:$V$39,7)))</f>
        <v>林瑞豐</v>
      </c>
      <c r="F64" s="40"/>
      <c r="G64" s="43"/>
      <c r="H64" s="43" t="str">
        <f>IF($D63="","",VLOOKUP($D63,'[4]男雙50歲名單'!$A$7:$V$39,9))</f>
        <v>台中市</v>
      </c>
      <c r="I64" s="147"/>
      <c r="J64" s="148">
        <f>IF(I64="a",E63,IF(I64="b",E65,""))</f>
      </c>
      <c r="K64" s="160"/>
      <c r="L64" s="143"/>
      <c r="M64" s="149"/>
      <c r="N64" s="190"/>
      <c r="O64" s="154"/>
      <c r="P64" s="148"/>
      <c r="Q64" s="149"/>
      <c r="R64" s="151"/>
    </row>
    <row r="65" spans="1:18" s="145" customFormat="1" ht="12" customHeight="1">
      <c r="A65" s="141"/>
      <c r="B65" s="146"/>
      <c r="C65" s="146"/>
      <c r="D65" s="146"/>
      <c r="E65" s="150"/>
      <c r="F65" s="256"/>
      <c r="G65" s="151"/>
      <c r="H65" s="151"/>
      <c r="I65" s="152"/>
      <c r="J65" s="260" t="s">
        <v>439</v>
      </c>
      <c r="K65" s="261"/>
      <c r="L65" s="143"/>
      <c r="M65" s="149"/>
      <c r="N65" s="190"/>
      <c r="O65" s="163"/>
      <c r="P65" s="148"/>
      <c r="Q65" s="149"/>
      <c r="R65" s="151"/>
    </row>
    <row r="66" spans="1:18" s="145" customFormat="1" ht="12" customHeight="1">
      <c r="A66" s="141"/>
      <c r="B66" s="53"/>
      <c r="C66" s="53"/>
      <c r="D66" s="53"/>
      <c r="E66" s="155"/>
      <c r="F66" s="266"/>
      <c r="G66" s="156"/>
      <c r="H66" s="56" t="s">
        <v>11</v>
      </c>
      <c r="I66" s="86"/>
      <c r="J66" s="263"/>
      <c r="K66" s="264"/>
      <c r="L66" s="148"/>
      <c r="M66" s="149"/>
      <c r="N66" s="149"/>
      <c r="O66" s="165"/>
      <c r="P66" s="190"/>
      <c r="Q66" s="191"/>
      <c r="R66" s="151"/>
    </row>
    <row r="67" spans="1:18" s="145" customFormat="1" ht="15.75" customHeight="1">
      <c r="A67" s="141">
        <v>16</v>
      </c>
      <c r="B67" s="40"/>
      <c r="C67" s="40">
        <f>IF($D67="","",VLOOKUP($D67,'[4]男雙50歲名單'!$A$7:$V$39,21))</f>
        <v>48</v>
      </c>
      <c r="D67" s="41">
        <v>7</v>
      </c>
      <c r="E67" s="42" t="str">
        <f>UPPER(IF($D67="","",VLOOKUP($D67,'[4]男雙50歲名單'!$A$7:$V$39,2)))</f>
        <v>江建中</v>
      </c>
      <c r="F67" s="267"/>
      <c r="G67" s="43"/>
      <c r="H67" s="43" t="str">
        <f>IF($D67="","",VLOOKUP($D67,'[4]男雙50歲名單'!$A$7:$V$39,4))</f>
        <v>新北市</v>
      </c>
      <c r="I67" s="159"/>
      <c r="J67" s="148">
        <v>62</v>
      </c>
      <c r="K67" s="149"/>
      <c r="L67" s="161"/>
      <c r="M67" s="154"/>
      <c r="N67" s="85"/>
      <c r="O67" s="192"/>
      <c r="P67" s="190"/>
      <c r="Q67" s="191"/>
      <c r="R67" s="151"/>
    </row>
    <row r="68" spans="1:18" s="145" customFormat="1" ht="15.75" customHeight="1" thickBot="1">
      <c r="A68" s="141"/>
      <c r="B68" s="146"/>
      <c r="C68" s="146"/>
      <c r="D68" s="146"/>
      <c r="E68" s="42" t="str">
        <f>UPPER(IF($D67="","",VLOOKUP($D67,'[4]男雙50歲名單'!$A$7:$V$39,7)))</f>
        <v>林士章</v>
      </c>
      <c r="F68" s="40"/>
      <c r="G68" s="43"/>
      <c r="H68" s="43" t="str">
        <f>IF($D67="","",VLOOKUP($D67,'[4]男雙50歲名單'!$A$7:$V$39,9))</f>
        <v>新北市</v>
      </c>
      <c r="I68" s="147"/>
      <c r="J68" s="148"/>
      <c r="K68" s="149"/>
      <c r="L68" s="162"/>
      <c r="M68" s="163"/>
      <c r="N68" s="190"/>
      <c r="O68" s="154"/>
      <c r="P68" s="148"/>
      <c r="Q68" s="149"/>
      <c r="R68" s="151"/>
    </row>
    <row r="69" spans="1:20" s="145" customFormat="1" ht="15.75" customHeight="1">
      <c r="A69" s="141">
        <v>17</v>
      </c>
      <c r="B69" s="40"/>
      <c r="C69" s="40"/>
      <c r="D69" s="41">
        <v>8</v>
      </c>
      <c r="E69" s="42" t="str">
        <f>UPPER(IF($D69="","",VLOOKUP($D69,'[4]男雙50歲名單'!$A$7:$V$39,2)))</f>
        <v>張富國</v>
      </c>
      <c r="F69" s="40"/>
      <c r="G69" s="43"/>
      <c r="H69" s="43" t="str">
        <f>IF($D69="","",VLOOKUP($D69,'[4]男雙50歲名單'!$A$7:$V$39,4))</f>
        <v>台中市</v>
      </c>
      <c r="I69" s="142"/>
      <c r="J69" s="143"/>
      <c r="K69" s="144"/>
      <c r="L69" s="143"/>
      <c r="M69" s="144"/>
      <c r="N69" s="148"/>
      <c r="O69" s="149"/>
      <c r="P69" s="148"/>
      <c r="Q69" s="193"/>
      <c r="R69" s="151"/>
      <c r="T69" s="52" t="e">
        <f>#REF!</f>
        <v>#REF!</v>
      </c>
    </row>
    <row r="70" spans="1:20" s="145" customFormat="1" ht="15.75" customHeight="1">
      <c r="A70" s="141"/>
      <c r="B70" s="146"/>
      <c r="C70" s="146"/>
      <c r="D70" s="146"/>
      <c r="E70" s="42" t="str">
        <f>UPPER(IF($D69="","",VLOOKUP($D69,'[4]男雙50歲名單'!$A$7:$V$39,7)))</f>
        <v>盧天龍</v>
      </c>
      <c r="F70" s="40"/>
      <c r="G70" s="43"/>
      <c r="H70" s="43" t="str">
        <f>IF($D69="","",VLOOKUP($D69,'[4]男雙50歲名單'!$A$7:$V$39,9))</f>
        <v>台中市</v>
      </c>
      <c r="I70" s="147"/>
      <c r="J70" s="148">
        <f>IF(I70="a",E69,IF(I70="b",E71,""))</f>
      </c>
      <c r="K70" s="149"/>
      <c r="L70" s="143"/>
      <c r="M70" s="144"/>
      <c r="N70" s="148"/>
      <c r="O70" s="149"/>
      <c r="P70" s="148"/>
      <c r="Q70" s="149"/>
      <c r="R70" s="151"/>
      <c r="T70" s="60" t="e">
        <f>#REF!</f>
        <v>#REF!</v>
      </c>
    </row>
    <row r="71" spans="1:20" s="145" customFormat="1" ht="12" customHeight="1">
      <c r="A71" s="141"/>
      <c r="B71" s="146"/>
      <c r="C71" s="146"/>
      <c r="D71" s="146"/>
      <c r="E71" s="150"/>
      <c r="F71" s="256"/>
      <c r="G71" s="151"/>
      <c r="H71" s="151"/>
      <c r="I71" s="152"/>
      <c r="J71" s="260" t="s">
        <v>429</v>
      </c>
      <c r="K71" s="262"/>
      <c r="L71" s="143"/>
      <c r="M71" s="144"/>
      <c r="N71" s="143"/>
      <c r="O71" s="144"/>
      <c r="P71" s="143"/>
      <c r="Q71" s="47"/>
      <c r="R71" s="46"/>
      <c r="T71" s="60" t="e">
        <f>#REF!</f>
        <v>#REF!</v>
      </c>
    </row>
    <row r="72" spans="1:20" s="145" customFormat="1" ht="12" customHeight="1">
      <c r="A72" s="141"/>
      <c r="B72" s="53"/>
      <c r="C72" s="53"/>
      <c r="D72" s="53"/>
      <c r="E72" s="155"/>
      <c r="F72" s="266"/>
      <c r="G72" s="156"/>
      <c r="H72" s="56" t="s">
        <v>11</v>
      </c>
      <c r="I72" s="86"/>
      <c r="J72" s="263"/>
      <c r="K72" s="265"/>
      <c r="L72" s="148"/>
      <c r="M72" s="149"/>
      <c r="N72" s="143"/>
      <c r="O72" s="144"/>
      <c r="P72" s="143"/>
      <c r="Q72" s="47"/>
      <c r="R72" s="46"/>
      <c r="T72" s="60" t="e">
        <f>#REF!</f>
        <v>#REF!</v>
      </c>
    </row>
    <row r="73" spans="1:20" s="145" customFormat="1" ht="15.75" customHeight="1">
      <c r="A73" s="141">
        <v>18</v>
      </c>
      <c r="B73" s="40"/>
      <c r="C73" s="40"/>
      <c r="D73" s="41">
        <v>10</v>
      </c>
      <c r="E73" s="42" t="str">
        <f>UPPER(IF($D73="","",VLOOKUP($D73,'[4]男雙50歲名單'!$A$7:$V$39,2)))</f>
        <v>陳石振</v>
      </c>
      <c r="F73" s="267"/>
      <c r="G73" s="43"/>
      <c r="H73" s="43" t="str">
        <f>IF($D73="","",VLOOKUP($D73,'[4]男雙50歲名單'!$A$7:$V$39,4))</f>
        <v>苗栗縣</v>
      </c>
      <c r="I73" s="159"/>
      <c r="J73" s="148">
        <v>62</v>
      </c>
      <c r="K73" s="160"/>
      <c r="L73" s="161"/>
      <c r="M73" s="154"/>
      <c r="N73" s="143"/>
      <c r="O73" s="144"/>
      <c r="P73" s="143"/>
      <c r="Q73" s="47"/>
      <c r="R73" s="46"/>
      <c r="T73" s="60" t="e">
        <f>#REF!</f>
        <v>#REF!</v>
      </c>
    </row>
    <row r="74" spans="1:20" s="145" customFormat="1" ht="15.75" customHeight="1">
      <c r="A74" s="141"/>
      <c r="B74" s="146"/>
      <c r="C74" s="146"/>
      <c r="D74" s="146"/>
      <c r="E74" s="42" t="str">
        <f>UPPER(IF($D73="","",VLOOKUP($D73,'[4]男雙50歲名單'!$A$7:$V$39,7)))</f>
        <v>賴沐華</v>
      </c>
      <c r="F74" s="40"/>
      <c r="G74" s="43"/>
      <c r="H74" s="43" t="str">
        <f>IF($D73="","",VLOOKUP($D73,'[4]男雙50歲名單'!$A$7:$V$39,9))</f>
        <v>苗栗縣</v>
      </c>
      <c r="I74" s="147"/>
      <c r="J74" s="148"/>
      <c r="K74" s="160"/>
      <c r="L74" s="260" t="s">
        <v>440</v>
      </c>
      <c r="M74" s="262"/>
      <c r="N74" s="143"/>
      <c r="O74" s="144"/>
      <c r="P74" s="143"/>
      <c r="Q74" s="47"/>
      <c r="R74" s="46"/>
      <c r="T74" s="60" t="e">
        <f>#REF!</f>
        <v>#REF!</v>
      </c>
    </row>
    <row r="75" spans="1:20" s="145" customFormat="1" ht="5.25" customHeight="1">
      <c r="A75" s="141"/>
      <c r="B75" s="146"/>
      <c r="C75" s="146"/>
      <c r="D75" s="164"/>
      <c r="E75" s="150"/>
      <c r="F75" s="148"/>
      <c r="G75" s="151"/>
      <c r="H75" s="151"/>
      <c r="I75" s="165"/>
      <c r="J75" s="143"/>
      <c r="K75" s="166"/>
      <c r="L75" s="260"/>
      <c r="M75" s="262"/>
      <c r="N75" s="143"/>
      <c r="O75" s="144"/>
      <c r="P75" s="143"/>
      <c r="Q75" s="47"/>
      <c r="R75" s="46"/>
      <c r="T75" s="60" t="e">
        <f>#REF!</f>
        <v>#REF!</v>
      </c>
    </row>
    <row r="76" spans="1:20" s="145" customFormat="1" ht="5.25" customHeight="1">
      <c r="A76" s="141"/>
      <c r="B76" s="53"/>
      <c r="C76" s="53"/>
      <c r="D76" s="65"/>
      <c r="E76" s="155"/>
      <c r="F76" s="143"/>
      <c r="G76" s="156"/>
      <c r="H76" s="156"/>
      <c r="I76" s="167"/>
      <c r="J76" s="266"/>
      <c r="K76" s="255"/>
      <c r="L76" s="263"/>
      <c r="M76" s="265"/>
      <c r="N76" s="148"/>
      <c r="O76" s="149"/>
      <c r="P76" s="143"/>
      <c r="Q76" s="47"/>
      <c r="R76" s="46"/>
      <c r="T76" s="60" t="e">
        <f>#REF!</f>
        <v>#REF!</v>
      </c>
    </row>
    <row r="77" spans="1:20" s="145" customFormat="1" ht="15.75" customHeight="1">
      <c r="A77" s="141">
        <v>19</v>
      </c>
      <c r="B77" s="40"/>
      <c r="C77" s="40"/>
      <c r="D77" s="41">
        <v>23</v>
      </c>
      <c r="E77" s="42" t="str">
        <f>UPPER(IF($D77="","",VLOOKUP($D77,'[4]男雙50歲名單'!$A$7:$V$39,2)))</f>
        <v>奚義華</v>
      </c>
      <c r="F77" s="40"/>
      <c r="G77" s="43"/>
      <c r="H77" s="43" t="str">
        <f>IF($D77="","",VLOOKUP($D77,'[4]男雙50歲名單'!$A$7:$V$39,4))</f>
        <v>台中市</v>
      </c>
      <c r="I77" s="142"/>
      <c r="J77" s="266"/>
      <c r="K77" s="255"/>
      <c r="L77" s="143">
        <v>64</v>
      </c>
      <c r="M77" s="160"/>
      <c r="N77" s="161"/>
      <c r="O77" s="149"/>
      <c r="P77" s="143"/>
      <c r="Q77" s="47"/>
      <c r="R77" s="46"/>
      <c r="T77" s="60" t="e">
        <f>#REF!</f>
        <v>#REF!</v>
      </c>
    </row>
    <row r="78" spans="1:20" s="145" customFormat="1" ht="15.75" customHeight="1" thickBot="1">
      <c r="A78" s="141"/>
      <c r="B78" s="146"/>
      <c r="C78" s="146"/>
      <c r="D78" s="146"/>
      <c r="E78" s="42" t="str">
        <f>UPPER(IF($D77="","",VLOOKUP($D77,'[4]男雙50歲名單'!$A$7:$V$39,7)))</f>
        <v>蔡東沛</v>
      </c>
      <c r="F78" s="40"/>
      <c r="G78" s="43"/>
      <c r="H78" s="43" t="str">
        <f>IF($D77="","",VLOOKUP($D77,'[4]男雙50歲名單'!$A$7:$V$39,9))</f>
        <v>台中市</v>
      </c>
      <c r="I78" s="147"/>
      <c r="J78" s="148">
        <f>IF(I78="a",E77,IF(I78="b",E79,""))</f>
      </c>
      <c r="K78" s="160"/>
      <c r="L78" s="143"/>
      <c r="M78" s="160"/>
      <c r="N78" s="148"/>
      <c r="O78" s="149"/>
      <c r="P78" s="143"/>
      <c r="Q78" s="47"/>
      <c r="R78" s="46"/>
      <c r="T78" s="75" t="e">
        <f>#REF!</f>
        <v>#REF!</v>
      </c>
    </row>
    <row r="79" spans="1:18" s="145" customFormat="1" ht="12" customHeight="1">
      <c r="A79" s="141"/>
      <c r="B79" s="146"/>
      <c r="C79" s="146"/>
      <c r="D79" s="164"/>
      <c r="E79" s="150"/>
      <c r="F79" s="256"/>
      <c r="G79" s="151"/>
      <c r="H79" s="151"/>
      <c r="I79" s="152"/>
      <c r="J79" s="260" t="s">
        <v>440</v>
      </c>
      <c r="K79" s="261"/>
      <c r="L79" s="143"/>
      <c r="M79" s="160"/>
      <c r="N79" s="148"/>
      <c r="O79" s="149"/>
      <c r="P79" s="143"/>
      <c r="Q79" s="47"/>
      <c r="R79" s="46"/>
    </row>
    <row r="80" spans="1:18" s="145" customFormat="1" ht="12" customHeight="1">
      <c r="A80" s="141"/>
      <c r="B80" s="53"/>
      <c r="C80" s="53"/>
      <c r="D80" s="65"/>
      <c r="E80" s="155"/>
      <c r="F80" s="266"/>
      <c r="G80" s="156"/>
      <c r="H80" s="56" t="s">
        <v>11</v>
      </c>
      <c r="I80" s="86"/>
      <c r="J80" s="263"/>
      <c r="K80" s="264"/>
      <c r="L80" s="148"/>
      <c r="M80" s="160"/>
      <c r="N80" s="148"/>
      <c r="O80" s="149"/>
      <c r="P80" s="143"/>
      <c r="Q80" s="47"/>
      <c r="R80" s="46"/>
    </row>
    <row r="81" spans="1:18" s="145" customFormat="1" ht="15.75" customHeight="1">
      <c r="A81" s="141">
        <v>20</v>
      </c>
      <c r="B81" s="40"/>
      <c r="C81" s="40"/>
      <c r="D81" s="41">
        <v>18</v>
      </c>
      <c r="E81" s="42" t="str">
        <f>UPPER(IF($D81="","",VLOOKUP($D81,'[4]男雙50歲名單'!$A$7:$V$39,2)))</f>
        <v>龔飛熊</v>
      </c>
      <c r="F81" s="267"/>
      <c r="G81" s="43"/>
      <c r="H81" s="43" t="str">
        <f>IF($D81="","",VLOOKUP($D81,'[4]男雙50歲名單'!$A$7:$V$39,4))</f>
        <v>高雄市</v>
      </c>
      <c r="I81" s="159"/>
      <c r="J81" s="148">
        <v>63</v>
      </c>
      <c r="K81" s="149"/>
      <c r="L81" s="161"/>
      <c r="M81" s="168"/>
      <c r="N81" s="148"/>
      <c r="O81" s="149"/>
      <c r="P81" s="143"/>
      <c r="Q81" s="47"/>
      <c r="R81" s="46"/>
    </row>
    <row r="82" spans="1:18" s="145" customFormat="1" ht="15.75" customHeight="1">
      <c r="A82" s="141"/>
      <c r="B82" s="146"/>
      <c r="C82" s="146"/>
      <c r="D82" s="146"/>
      <c r="E82" s="42" t="str">
        <f>UPPER(IF($D81="","",VLOOKUP($D81,'[4]男雙50歲名單'!$A$7:$V$39,7)))</f>
        <v>林海青</v>
      </c>
      <c r="F82" s="40"/>
      <c r="G82" s="43"/>
      <c r="H82" s="43" t="str">
        <f>IF($D81="","",VLOOKUP($D81,'[4]男雙50歲名單'!$A$7:$V$39,9))</f>
        <v>高雄市</v>
      </c>
      <c r="I82" s="147"/>
      <c r="J82" s="148"/>
      <c r="K82" s="149"/>
      <c r="L82" s="162"/>
      <c r="M82" s="170"/>
      <c r="N82" s="260" t="s">
        <v>442</v>
      </c>
      <c r="O82" s="262"/>
      <c r="P82" s="143"/>
      <c r="Q82" s="47"/>
      <c r="R82" s="46"/>
    </row>
    <row r="83" spans="1:18" s="145" customFormat="1" ht="5.25" customHeight="1">
      <c r="A83" s="141"/>
      <c r="B83" s="146"/>
      <c r="C83" s="146"/>
      <c r="D83" s="146"/>
      <c r="E83" s="150"/>
      <c r="F83" s="148"/>
      <c r="G83" s="151"/>
      <c r="H83" s="151"/>
      <c r="I83" s="165"/>
      <c r="J83" s="143"/>
      <c r="K83" s="144"/>
      <c r="L83" s="148"/>
      <c r="M83" s="166"/>
      <c r="N83" s="260"/>
      <c r="O83" s="262"/>
      <c r="P83" s="143"/>
      <c r="Q83" s="47"/>
      <c r="R83" s="46"/>
    </row>
    <row r="84" spans="1:18" s="145" customFormat="1" ht="5.25" customHeight="1">
      <c r="A84" s="141"/>
      <c r="B84" s="53"/>
      <c r="C84" s="53"/>
      <c r="D84" s="53"/>
      <c r="E84" s="155"/>
      <c r="F84" s="143"/>
      <c r="G84" s="156"/>
      <c r="H84" s="156"/>
      <c r="I84" s="167"/>
      <c r="J84" s="143"/>
      <c r="K84" s="144"/>
      <c r="L84" s="266"/>
      <c r="M84" s="255"/>
      <c r="N84" s="263"/>
      <c r="O84" s="265"/>
      <c r="P84" s="148"/>
      <c r="Q84" s="80"/>
      <c r="R84" s="46"/>
    </row>
    <row r="85" spans="1:18" s="145" customFormat="1" ht="15.75" customHeight="1">
      <c r="A85" s="141">
        <v>21</v>
      </c>
      <c r="B85" s="40"/>
      <c r="C85" s="40"/>
      <c r="D85" s="41">
        <v>12</v>
      </c>
      <c r="E85" s="42" t="str">
        <f>UPPER(IF($D85="","",VLOOKUP($D85,'[4]男雙50歲名單'!$A$7:$V$39,2)))</f>
        <v>吳錠銘</v>
      </c>
      <c r="F85" s="40"/>
      <c r="G85" s="43"/>
      <c r="H85" s="43" t="str">
        <f>IF($D85="","",VLOOKUP($D85,'[4]男雙50歲名單'!$A$7:$V$39,4))</f>
        <v>台中市</v>
      </c>
      <c r="I85" s="142"/>
      <c r="J85" s="143"/>
      <c r="K85" s="144"/>
      <c r="L85" s="266"/>
      <c r="M85" s="255"/>
      <c r="N85" s="143">
        <v>62</v>
      </c>
      <c r="O85" s="160"/>
      <c r="P85" s="143"/>
      <c r="Q85" s="80"/>
      <c r="R85" s="46"/>
    </row>
    <row r="86" spans="1:18" s="145" customFormat="1" ht="15.75" customHeight="1">
      <c r="A86" s="141"/>
      <c r="B86" s="146"/>
      <c r="C86" s="146"/>
      <c r="D86" s="146"/>
      <c r="E86" s="42" t="str">
        <f>UPPER(IF($D85="","",VLOOKUP($D85,'[4]男雙50歲名單'!$A$7:$V$39,7)))</f>
        <v>于殿仁</v>
      </c>
      <c r="F86" s="40"/>
      <c r="G86" s="43"/>
      <c r="H86" s="43" t="str">
        <f>IF($D85="","",VLOOKUP($D85,'[4]男雙50歲名單'!$A$7:$V$39,9))</f>
        <v>台中市</v>
      </c>
      <c r="I86" s="147"/>
      <c r="J86" s="148">
        <f>IF(I86="a",E85,IF(I86="b",E87,""))</f>
      </c>
      <c r="K86" s="149"/>
      <c r="L86" s="143"/>
      <c r="M86" s="160"/>
      <c r="N86" s="143"/>
      <c r="O86" s="160"/>
      <c r="P86" s="143"/>
      <c r="Q86" s="80"/>
      <c r="R86" s="46"/>
    </row>
    <row r="87" spans="1:18" s="145" customFormat="1" ht="12" customHeight="1">
      <c r="A87" s="141"/>
      <c r="B87" s="146"/>
      <c r="C87" s="146"/>
      <c r="D87" s="146"/>
      <c r="E87" s="150"/>
      <c r="F87" s="256"/>
      <c r="G87" s="151"/>
      <c r="H87" s="151"/>
      <c r="I87" s="152"/>
      <c r="J87" s="260" t="s">
        <v>450</v>
      </c>
      <c r="K87" s="262"/>
      <c r="L87" s="143"/>
      <c r="M87" s="160"/>
      <c r="N87" s="143"/>
      <c r="O87" s="160"/>
      <c r="P87" s="143"/>
      <c r="Q87" s="80"/>
      <c r="R87" s="46"/>
    </row>
    <row r="88" spans="1:18" s="145" customFormat="1" ht="12" customHeight="1">
      <c r="A88" s="141"/>
      <c r="B88" s="53"/>
      <c r="C88" s="53"/>
      <c r="D88" s="53"/>
      <c r="E88" s="155"/>
      <c r="F88" s="266"/>
      <c r="G88" s="156"/>
      <c r="H88" s="56" t="s">
        <v>11</v>
      </c>
      <c r="I88" s="86"/>
      <c r="J88" s="263"/>
      <c r="K88" s="265"/>
      <c r="L88" s="148"/>
      <c r="M88" s="160"/>
      <c r="N88" s="143"/>
      <c r="O88" s="160"/>
      <c r="P88" s="143"/>
      <c r="Q88" s="80"/>
      <c r="R88" s="46"/>
    </row>
    <row r="89" spans="1:18" s="145" customFormat="1" ht="15.75" customHeight="1">
      <c r="A89" s="141">
        <v>22</v>
      </c>
      <c r="B89" s="40"/>
      <c r="C89" s="40"/>
      <c r="D89" s="41">
        <v>21</v>
      </c>
      <c r="E89" s="42" t="str">
        <f>UPPER(IF($D89="","",VLOOKUP($D89,'[4]男雙50歲名單'!$A$7:$V$39,2)))</f>
        <v>黃國楨</v>
      </c>
      <c r="F89" s="267"/>
      <c r="G89" s="43"/>
      <c r="H89" s="43" t="str">
        <f>IF($D89="","",VLOOKUP($D89,'[4]男雙50歲名單'!$A$7:$V$39,4))</f>
        <v>台南市</v>
      </c>
      <c r="I89" s="159"/>
      <c r="J89" s="148">
        <v>61</v>
      </c>
      <c r="K89" s="160"/>
      <c r="L89" s="161"/>
      <c r="M89" s="168"/>
      <c r="N89" s="143"/>
      <c r="O89" s="160"/>
      <c r="P89" s="143"/>
      <c r="Q89" s="80"/>
      <c r="R89" s="46"/>
    </row>
    <row r="90" spans="1:18" s="145" customFormat="1" ht="15.75" customHeight="1">
      <c r="A90" s="141"/>
      <c r="B90" s="146"/>
      <c r="C90" s="146"/>
      <c r="D90" s="146"/>
      <c r="E90" s="42" t="str">
        <f>UPPER(IF($D89="","",VLOOKUP($D89,'[4]男雙50歲名單'!$A$7:$V$39,7)))</f>
        <v>林世傑</v>
      </c>
      <c r="F90" s="40"/>
      <c r="G90" s="43"/>
      <c r="H90" s="43" t="str">
        <f>IF($D89="","",VLOOKUP($D89,'[4]男雙50歲名單'!$A$7:$V$39,9))</f>
        <v>台南市</v>
      </c>
      <c r="I90" s="147"/>
      <c r="J90" s="148"/>
      <c r="K90" s="160"/>
      <c r="L90" s="260" t="s">
        <v>442</v>
      </c>
      <c r="M90" s="261"/>
      <c r="N90" s="143"/>
      <c r="O90" s="160"/>
      <c r="P90" s="143"/>
      <c r="Q90" s="80"/>
      <c r="R90" s="46"/>
    </row>
    <row r="91" spans="1:18" s="145" customFormat="1" ht="5.25" customHeight="1">
      <c r="A91" s="141"/>
      <c r="B91" s="146"/>
      <c r="C91" s="146"/>
      <c r="D91" s="164"/>
      <c r="E91" s="150"/>
      <c r="F91" s="148"/>
      <c r="G91" s="151"/>
      <c r="H91" s="151"/>
      <c r="I91" s="165"/>
      <c r="J91" s="143"/>
      <c r="K91" s="166"/>
      <c r="L91" s="260"/>
      <c r="M91" s="261"/>
      <c r="N91" s="143"/>
      <c r="O91" s="160"/>
      <c r="P91" s="143"/>
      <c r="Q91" s="80"/>
      <c r="R91" s="46"/>
    </row>
    <row r="92" spans="1:18" s="145" customFormat="1" ht="5.25" customHeight="1">
      <c r="A92" s="141"/>
      <c r="B92" s="53"/>
      <c r="C92" s="53"/>
      <c r="D92" s="65"/>
      <c r="E92" s="155"/>
      <c r="F92" s="143"/>
      <c r="G92" s="156"/>
      <c r="H92" s="156"/>
      <c r="I92" s="167"/>
      <c r="J92" s="266"/>
      <c r="K92" s="255"/>
      <c r="L92" s="157">
        <f>UPPER(IF(OR(K92="a",K92="as"),J88,IF(OR(K92="b",K92="bs"),J96,)))</f>
      </c>
      <c r="M92" s="169"/>
      <c r="N92" s="148"/>
      <c r="O92" s="160"/>
      <c r="P92" s="143"/>
      <c r="Q92" s="80"/>
      <c r="R92" s="46"/>
    </row>
    <row r="93" spans="1:18" s="145" customFormat="1" ht="15.75" customHeight="1">
      <c r="A93" s="141">
        <v>23</v>
      </c>
      <c r="B93" s="40"/>
      <c r="C93" s="40">
        <f>IF($D93="","",VLOOKUP($D93,'[4]男雙50歲名單'!$A$7:$V$39,21))</f>
      </c>
      <c r="D93" s="41"/>
      <c r="E93" s="42" t="s">
        <v>12</v>
      </c>
      <c r="F93" s="40"/>
      <c r="G93" s="43"/>
      <c r="H93" s="43">
        <f>IF($D93="","",VLOOKUP($D93,'[4]男雙50歲名單'!$A$7:$V$39,4))</f>
      </c>
      <c r="I93" s="142"/>
      <c r="J93" s="266"/>
      <c r="K93" s="255"/>
      <c r="L93" s="143">
        <v>64</v>
      </c>
      <c r="M93" s="171"/>
      <c r="N93" s="161"/>
      <c r="O93" s="160"/>
      <c r="P93" s="143"/>
      <c r="Q93" s="80"/>
      <c r="R93" s="46"/>
    </row>
    <row r="94" spans="1:18" s="145" customFormat="1" ht="15.75" customHeight="1">
      <c r="A94" s="141"/>
      <c r="B94" s="146"/>
      <c r="C94" s="146"/>
      <c r="D94" s="146"/>
      <c r="E94" s="42" t="s">
        <v>12</v>
      </c>
      <c r="F94" s="40"/>
      <c r="G94" s="43"/>
      <c r="H94" s="43">
        <f>IF($D93="","",VLOOKUP($D93,'[4]男雙50歲名單'!$A$7:$V$39,9))</f>
      </c>
      <c r="I94" s="147"/>
      <c r="J94" s="148">
        <f>IF(I94="a",E93,IF(I94="b",E95,""))</f>
      </c>
      <c r="K94" s="160"/>
      <c r="L94" s="143"/>
      <c r="M94" s="149"/>
      <c r="N94" s="148"/>
      <c r="O94" s="160"/>
      <c r="P94" s="143"/>
      <c r="Q94" s="80"/>
      <c r="R94" s="46"/>
    </row>
    <row r="95" spans="1:18" s="145" customFormat="1" ht="12" customHeight="1">
      <c r="A95" s="141"/>
      <c r="B95" s="146"/>
      <c r="C95" s="146"/>
      <c r="D95" s="164"/>
      <c r="E95" s="150"/>
      <c r="F95" s="256"/>
      <c r="G95" s="151"/>
      <c r="H95" s="151"/>
      <c r="I95" s="152"/>
      <c r="J95" s="260" t="s">
        <v>442</v>
      </c>
      <c r="K95" s="261"/>
      <c r="L95" s="143"/>
      <c r="M95" s="149"/>
      <c r="N95" s="148"/>
      <c r="O95" s="160"/>
      <c r="P95" s="143"/>
      <c r="Q95" s="80"/>
      <c r="R95" s="46"/>
    </row>
    <row r="96" spans="1:18" s="145" customFormat="1" ht="12" customHeight="1">
      <c r="A96" s="141"/>
      <c r="B96" s="53"/>
      <c r="C96" s="53"/>
      <c r="D96" s="65"/>
      <c r="E96" s="155"/>
      <c r="F96" s="266"/>
      <c r="G96" s="156"/>
      <c r="H96" s="56" t="s">
        <v>11</v>
      </c>
      <c r="I96" s="86"/>
      <c r="J96" s="263"/>
      <c r="K96" s="264"/>
      <c r="L96" s="148"/>
      <c r="M96" s="149"/>
      <c r="N96" s="148"/>
      <c r="O96" s="160"/>
      <c r="P96" s="143"/>
      <c r="Q96" s="80"/>
      <c r="R96" s="46"/>
    </row>
    <row r="97" spans="1:18" s="145" customFormat="1" ht="15.75" customHeight="1">
      <c r="A97" s="141">
        <v>24</v>
      </c>
      <c r="B97" s="40"/>
      <c r="C97" s="40">
        <f>IF($D97="","",VLOOKUP($D97,'[4]男雙50歲名單'!$A$7:$V$39,21))</f>
        <v>19</v>
      </c>
      <c r="D97" s="41">
        <v>3</v>
      </c>
      <c r="E97" s="42" t="str">
        <f>UPPER(IF($D97="","",VLOOKUP($D97,'[4]男雙50歲名單'!$A$7:$V$39,2)))</f>
        <v>王明鴻</v>
      </c>
      <c r="F97" s="267"/>
      <c r="G97" s="43"/>
      <c r="H97" s="43" t="str">
        <f>IF($D97="","",VLOOKUP($D97,'[4]男雙50歲名單'!$A$7:$V$39,4))</f>
        <v>宜蘭縣</v>
      </c>
      <c r="I97" s="159"/>
      <c r="J97" s="148"/>
      <c r="K97" s="149"/>
      <c r="L97" s="161"/>
      <c r="M97" s="154"/>
      <c r="N97" s="148"/>
      <c r="O97" s="160"/>
      <c r="P97" s="143"/>
      <c r="Q97" s="80"/>
      <c r="R97" s="46"/>
    </row>
    <row r="98" spans="1:18" s="145" customFormat="1" ht="15.75" customHeight="1">
      <c r="A98" s="141"/>
      <c r="B98" s="146"/>
      <c r="C98" s="146"/>
      <c r="D98" s="146"/>
      <c r="E98" s="42" t="str">
        <f>UPPER(IF($D97="","",VLOOKUP($D97,'[4]男雙50歲名單'!$A$7:$V$39,7)))</f>
        <v>林經敏</v>
      </c>
      <c r="F98" s="40"/>
      <c r="G98" s="43"/>
      <c r="H98" s="43" t="str">
        <f>IF($D97="","",VLOOKUP($D97,'[4]男雙50歲名單'!$A$7:$V$39,9))</f>
        <v>宜蘭縣</v>
      </c>
      <c r="I98" s="147"/>
      <c r="J98" s="148"/>
      <c r="K98" s="149"/>
      <c r="L98" s="162"/>
      <c r="M98" s="163"/>
      <c r="N98" s="148"/>
      <c r="O98" s="160"/>
      <c r="P98" s="291" t="s">
        <v>441</v>
      </c>
      <c r="Q98" s="276"/>
      <c r="R98" s="46"/>
    </row>
    <row r="99" spans="1:18" s="145" customFormat="1" ht="5.25" customHeight="1">
      <c r="A99" s="141"/>
      <c r="B99" s="146"/>
      <c r="C99" s="146"/>
      <c r="D99" s="164"/>
      <c r="E99" s="150"/>
      <c r="F99" s="148"/>
      <c r="G99" s="151"/>
      <c r="H99" s="151"/>
      <c r="I99" s="165"/>
      <c r="J99" s="143"/>
      <c r="K99" s="144"/>
      <c r="L99" s="148"/>
      <c r="M99" s="149"/>
      <c r="N99" s="149"/>
      <c r="O99" s="166"/>
      <c r="P99" s="291"/>
      <c r="Q99" s="276"/>
      <c r="R99" s="46"/>
    </row>
    <row r="100" spans="1:18" s="145" customFormat="1" ht="5.25" customHeight="1">
      <c r="A100" s="141"/>
      <c r="B100" s="53"/>
      <c r="C100" s="53"/>
      <c r="D100" s="65"/>
      <c r="E100" s="155"/>
      <c r="F100" s="143"/>
      <c r="G100" s="156"/>
      <c r="H100" s="156"/>
      <c r="I100" s="165"/>
      <c r="J100" s="143"/>
      <c r="K100" s="144"/>
      <c r="L100" s="148"/>
      <c r="M100" s="149"/>
      <c r="N100" s="266"/>
      <c r="O100" s="255"/>
      <c r="P100" s="272"/>
      <c r="Q100" s="275"/>
      <c r="R100" s="46"/>
    </row>
    <row r="101" spans="1:18" s="145" customFormat="1" ht="15.75" customHeight="1">
      <c r="A101" s="141">
        <v>25</v>
      </c>
      <c r="B101" s="40"/>
      <c r="C101" s="40">
        <f>IF($D101="","",VLOOKUP($D101,'[4]男雙50歲名單'!$A$7:$V$39,21))</f>
        <v>38</v>
      </c>
      <c r="D101" s="41">
        <v>5</v>
      </c>
      <c r="E101" s="42" t="str">
        <f>UPPER(IF($D101="","",VLOOKUP($D101,'[4]男雙50歲名單'!$A$7:$V$39,2)))</f>
        <v>鍾富宇</v>
      </c>
      <c r="F101" s="40"/>
      <c r="G101" s="43"/>
      <c r="H101" s="43" t="str">
        <f>IF($D101="","",VLOOKUP($D101,'[4]男雙50歲名單'!$A$7:$V$39,4))</f>
        <v>台北市</v>
      </c>
      <c r="I101" s="142"/>
      <c r="J101" s="143"/>
      <c r="K101" s="144"/>
      <c r="L101" s="143"/>
      <c r="M101" s="144"/>
      <c r="N101" s="266"/>
      <c r="O101" s="255"/>
      <c r="P101" s="298" t="s">
        <v>200</v>
      </c>
      <c r="Q101" s="299"/>
      <c r="R101" s="46"/>
    </row>
    <row r="102" spans="1:18" s="145" customFormat="1" ht="15.75" customHeight="1">
      <c r="A102" s="141"/>
      <c r="B102" s="146"/>
      <c r="C102" s="146"/>
      <c r="D102" s="146"/>
      <c r="E102" s="42" t="str">
        <f>UPPER(IF($D101="","",VLOOKUP($D101,'[4]男雙50歲名單'!$A$7:$V$39,7)))</f>
        <v>戴詒鵬</v>
      </c>
      <c r="F102" s="40"/>
      <c r="G102" s="43"/>
      <c r="H102" s="43" t="str">
        <f>IF($D101="","",VLOOKUP($D101,'[4]男雙50歲名單'!$A$7:$V$39,9))</f>
        <v>台北市</v>
      </c>
      <c r="I102" s="147"/>
      <c r="J102" s="148">
        <f>IF(I102="a",E101,IF(I102="b",E103,""))</f>
      </c>
      <c r="K102" s="149"/>
      <c r="L102" s="143"/>
      <c r="M102" s="144"/>
      <c r="N102" s="143"/>
      <c r="O102" s="160"/>
      <c r="P102" s="162"/>
      <c r="Q102" s="174"/>
      <c r="R102" s="46"/>
    </row>
    <row r="103" spans="1:18" s="145" customFormat="1" ht="12" customHeight="1">
      <c r="A103" s="141"/>
      <c r="B103" s="146"/>
      <c r="C103" s="146"/>
      <c r="D103" s="164"/>
      <c r="E103" s="150"/>
      <c r="F103" s="256"/>
      <c r="G103" s="151"/>
      <c r="H103" s="151"/>
      <c r="I103" s="152"/>
      <c r="J103" s="260" t="s">
        <v>443</v>
      </c>
      <c r="K103" s="262"/>
      <c r="L103" s="143"/>
      <c r="M103" s="144"/>
      <c r="N103" s="143"/>
      <c r="O103" s="160"/>
      <c r="P103" s="143"/>
      <c r="Q103" s="80"/>
      <c r="R103" s="46"/>
    </row>
    <row r="104" spans="1:18" s="145" customFormat="1" ht="12" customHeight="1">
      <c r="A104" s="141"/>
      <c r="B104" s="53"/>
      <c r="C104" s="53"/>
      <c r="D104" s="65"/>
      <c r="E104" s="155"/>
      <c r="F104" s="266"/>
      <c r="G104" s="156"/>
      <c r="H104" s="56" t="s">
        <v>11</v>
      </c>
      <c r="I104" s="86"/>
      <c r="J104" s="263"/>
      <c r="K104" s="265"/>
      <c r="L104" s="148"/>
      <c r="M104" s="149"/>
      <c r="N104" s="143"/>
      <c r="O104" s="160"/>
      <c r="P104" s="143"/>
      <c r="Q104" s="80"/>
      <c r="R104" s="46"/>
    </row>
    <row r="105" spans="1:18" s="145" customFormat="1" ht="15.75" customHeight="1">
      <c r="A105" s="141">
        <v>26</v>
      </c>
      <c r="B105" s="40"/>
      <c r="C105" s="40"/>
      <c r="D105" s="41">
        <v>22</v>
      </c>
      <c r="E105" s="42" t="str">
        <f>UPPER(IF($D105="","",VLOOKUP($D105,'[4]男雙50歲名單'!$A$7:$V$39,2)))</f>
        <v>周宏治</v>
      </c>
      <c r="F105" s="267"/>
      <c r="G105" s="43"/>
      <c r="H105" s="43" t="str">
        <f>IF($D105="","",VLOOKUP($D105,'[4]男雙50歲名單'!$A$7:$V$39,4))</f>
        <v>新北市</v>
      </c>
      <c r="I105" s="159"/>
      <c r="J105" s="148"/>
      <c r="K105" s="160"/>
      <c r="L105" s="161"/>
      <c r="M105" s="154"/>
      <c r="N105" s="143"/>
      <c r="O105" s="160"/>
      <c r="P105" s="143"/>
      <c r="Q105" s="80"/>
      <c r="R105" s="46"/>
    </row>
    <row r="106" spans="1:18" s="145" customFormat="1" ht="15.75" customHeight="1">
      <c r="A106" s="141"/>
      <c r="B106" s="146"/>
      <c r="C106" s="146"/>
      <c r="D106" s="146"/>
      <c r="E106" s="42" t="str">
        <f>UPPER(IF($D105="","",VLOOKUP($D105,'[4]男雙50歲名單'!$A$7:$V$39,7)))</f>
        <v>陳禮城</v>
      </c>
      <c r="F106" s="40"/>
      <c r="G106" s="43"/>
      <c r="H106" s="43" t="str">
        <f>IF($D105="","",VLOOKUP($D105,'[4]男雙50歲名單'!$A$7:$V$39,9))</f>
        <v>新北市</v>
      </c>
      <c r="I106" s="147"/>
      <c r="J106" s="148"/>
      <c r="K106" s="160"/>
      <c r="L106" s="291" t="s">
        <v>444</v>
      </c>
      <c r="M106" s="307"/>
      <c r="N106" s="143"/>
      <c r="O106" s="160"/>
      <c r="P106" s="143"/>
      <c r="Q106" s="80"/>
      <c r="R106" s="46"/>
    </row>
    <row r="107" spans="1:18" s="145" customFormat="1" ht="5.25" customHeight="1">
      <c r="A107" s="141"/>
      <c r="B107" s="146"/>
      <c r="C107" s="146"/>
      <c r="D107" s="164"/>
      <c r="E107" s="150"/>
      <c r="F107" s="148"/>
      <c r="G107" s="151"/>
      <c r="H107" s="151"/>
      <c r="I107" s="165"/>
      <c r="J107" s="143"/>
      <c r="K107" s="166"/>
      <c r="L107" s="153">
        <f>UPPER(IF(OR(K108="a",K108="as"),J103,IF(OR(K108="b",K108="bs"),J111,)))</f>
      </c>
      <c r="M107" s="149"/>
      <c r="N107" s="143"/>
      <c r="O107" s="160"/>
      <c r="P107" s="143"/>
      <c r="Q107" s="80"/>
      <c r="R107" s="46"/>
    </row>
    <row r="108" spans="1:18" s="145" customFormat="1" ht="5.25" customHeight="1">
      <c r="A108" s="141"/>
      <c r="B108" s="53"/>
      <c r="C108" s="53"/>
      <c r="D108" s="65"/>
      <c r="E108" s="155"/>
      <c r="F108" s="143"/>
      <c r="G108" s="156"/>
      <c r="H108" s="156"/>
      <c r="I108" s="167"/>
      <c r="J108" s="266"/>
      <c r="K108" s="255"/>
      <c r="L108" s="157">
        <f>UPPER(IF(OR(K108="a",K108="as"),J104,IF(OR(K108="b",K108="bs"),J112,)))</f>
      </c>
      <c r="M108" s="158"/>
      <c r="N108" s="148"/>
      <c r="O108" s="160"/>
      <c r="P108" s="143"/>
      <c r="Q108" s="80"/>
      <c r="R108" s="46"/>
    </row>
    <row r="109" spans="1:18" s="145" customFormat="1" ht="15.75" customHeight="1">
      <c r="A109" s="141">
        <v>27</v>
      </c>
      <c r="B109" s="40"/>
      <c r="C109" s="40"/>
      <c r="D109" s="41">
        <v>25</v>
      </c>
      <c r="E109" s="42" t="str">
        <f>UPPER(IF($D109="","",VLOOKUP($D109,'[4]男雙50歲名單'!$A$7:$V$39,2)))</f>
        <v>周克中</v>
      </c>
      <c r="F109" s="40"/>
      <c r="G109" s="43"/>
      <c r="H109" s="43" t="str">
        <f>IF($D109="","",VLOOKUP($D109,'[4]男雙50歲名單'!$A$7:$V$39,4))</f>
        <v>桃園市</v>
      </c>
      <c r="I109" s="142"/>
      <c r="J109" s="266"/>
      <c r="K109" s="255"/>
      <c r="L109" s="143">
        <v>64</v>
      </c>
      <c r="M109" s="160"/>
      <c r="N109" s="161"/>
      <c r="O109" s="160"/>
      <c r="P109" s="143"/>
      <c r="Q109" s="80"/>
      <c r="R109" s="46"/>
    </row>
    <row r="110" spans="1:18" s="145" customFormat="1" ht="15.75" customHeight="1">
      <c r="A110" s="141"/>
      <c r="B110" s="146"/>
      <c r="C110" s="146"/>
      <c r="D110" s="146"/>
      <c r="E110" s="42" t="str">
        <f>UPPER(IF($D109="","",VLOOKUP($D109,'[4]男雙50歲名單'!$A$7:$V$39,7)))</f>
        <v>趙建修</v>
      </c>
      <c r="F110" s="40"/>
      <c r="G110" s="43"/>
      <c r="H110" s="43" t="str">
        <f>IF($D109="","",VLOOKUP($D109,'[4]男雙50歲名單'!$A$7:$V$39,9))</f>
        <v>桃園市</v>
      </c>
      <c r="I110" s="147"/>
      <c r="J110" s="148">
        <f>IF(I110="a",E109,IF(I110="b",E111,""))</f>
      </c>
      <c r="K110" s="160"/>
      <c r="L110" s="143"/>
      <c r="M110" s="160"/>
      <c r="N110" s="148"/>
      <c r="O110" s="160"/>
      <c r="P110" s="143"/>
      <c r="Q110" s="80"/>
      <c r="R110" s="46"/>
    </row>
    <row r="111" spans="1:18" s="145" customFormat="1" ht="12" customHeight="1">
      <c r="A111" s="141"/>
      <c r="B111" s="146"/>
      <c r="C111" s="146"/>
      <c r="D111" s="146"/>
      <c r="E111" s="150"/>
      <c r="F111" s="256"/>
      <c r="G111" s="151"/>
      <c r="H111" s="151"/>
      <c r="I111" s="152"/>
      <c r="J111" s="260" t="s">
        <v>444</v>
      </c>
      <c r="K111" s="261"/>
      <c r="L111" s="143"/>
      <c r="M111" s="160"/>
      <c r="N111" s="148"/>
      <c r="O111" s="160"/>
      <c r="P111" s="143"/>
      <c r="Q111" s="80"/>
      <c r="R111" s="46"/>
    </row>
    <row r="112" spans="1:18" s="145" customFormat="1" ht="12" customHeight="1">
      <c r="A112" s="141"/>
      <c r="B112" s="53"/>
      <c r="C112" s="53"/>
      <c r="D112" s="53"/>
      <c r="E112" s="155"/>
      <c r="F112" s="266"/>
      <c r="G112" s="156"/>
      <c r="H112" s="56" t="s">
        <v>11</v>
      </c>
      <c r="I112" s="86"/>
      <c r="J112" s="263"/>
      <c r="K112" s="264"/>
      <c r="L112" s="148"/>
      <c r="M112" s="160"/>
      <c r="N112" s="148"/>
      <c r="O112" s="160"/>
      <c r="P112" s="143"/>
      <c r="Q112" s="80"/>
      <c r="R112" s="46"/>
    </row>
    <row r="113" spans="1:18" s="145" customFormat="1" ht="15.75" customHeight="1">
      <c r="A113" s="141">
        <v>28</v>
      </c>
      <c r="B113" s="40"/>
      <c r="C113" s="40"/>
      <c r="D113" s="41">
        <v>15</v>
      </c>
      <c r="E113" s="42" t="str">
        <f>UPPER(IF($D113="","",VLOOKUP($D113,'[4]男雙50歲名單'!$A$7:$V$39,2)))</f>
        <v>黃立中</v>
      </c>
      <c r="F113" s="267"/>
      <c r="G113" s="43"/>
      <c r="H113" s="43" t="str">
        <f>IF($D113="","",VLOOKUP($D113,'[4]男雙50歲名單'!$A$7:$V$39,4))</f>
        <v>台中市</v>
      </c>
      <c r="I113" s="159"/>
      <c r="J113" s="148">
        <v>61</v>
      </c>
      <c r="K113" s="149"/>
      <c r="L113" s="161"/>
      <c r="M113" s="168"/>
      <c r="N113" s="148"/>
      <c r="O113" s="160"/>
      <c r="P113" s="143"/>
      <c r="Q113" s="80"/>
      <c r="R113" s="46"/>
    </row>
    <row r="114" spans="1:18" s="145" customFormat="1" ht="15.75" customHeight="1">
      <c r="A114" s="141"/>
      <c r="B114" s="146"/>
      <c r="C114" s="146"/>
      <c r="D114" s="146"/>
      <c r="E114" s="42" t="str">
        <f>UPPER(IF($D113="","",VLOOKUP($D113,'[4]男雙50歲名單'!$A$7:$V$39,7)))</f>
        <v>許俊明</v>
      </c>
      <c r="F114" s="40"/>
      <c r="G114" s="43"/>
      <c r="H114" s="43" t="str">
        <f>IF($D113="","",VLOOKUP($D113,'[4]男雙50歲名單'!$A$7:$V$39,9))</f>
        <v>台中市</v>
      </c>
      <c r="I114" s="147"/>
      <c r="J114" s="148"/>
      <c r="K114" s="149"/>
      <c r="L114" s="162"/>
      <c r="M114" s="170"/>
      <c r="N114" s="260" t="s">
        <v>444</v>
      </c>
      <c r="O114" s="261"/>
      <c r="P114" s="143"/>
      <c r="Q114" s="80"/>
      <c r="R114" s="46"/>
    </row>
    <row r="115" spans="1:18" s="145" customFormat="1" ht="5.25" customHeight="1">
      <c r="A115" s="141"/>
      <c r="B115" s="146"/>
      <c r="C115" s="146"/>
      <c r="D115" s="146"/>
      <c r="E115" s="150"/>
      <c r="F115" s="148"/>
      <c r="G115" s="151"/>
      <c r="H115" s="151"/>
      <c r="I115" s="165"/>
      <c r="J115" s="143"/>
      <c r="K115" s="144"/>
      <c r="L115" s="148"/>
      <c r="M115" s="166"/>
      <c r="N115" s="260"/>
      <c r="O115" s="261"/>
      <c r="P115" s="143"/>
      <c r="Q115" s="80"/>
      <c r="R115" s="46"/>
    </row>
    <row r="116" spans="1:18" s="145" customFormat="1" ht="5.25" customHeight="1">
      <c r="A116" s="141"/>
      <c r="B116" s="53"/>
      <c r="C116" s="53"/>
      <c r="D116" s="53"/>
      <c r="E116" s="155"/>
      <c r="F116" s="143"/>
      <c r="G116" s="156"/>
      <c r="H116" s="156"/>
      <c r="I116" s="167"/>
      <c r="J116" s="143"/>
      <c r="K116" s="144"/>
      <c r="L116" s="266"/>
      <c r="M116" s="255"/>
      <c r="N116" s="157">
        <f>UPPER(IF(OR(M116="a",M116="as"),L108,IF(OR(M116="b",M116="bs"),L124,)))</f>
      </c>
      <c r="O116" s="169"/>
      <c r="P116" s="148"/>
      <c r="Q116" s="80"/>
      <c r="R116" s="46"/>
    </row>
    <row r="117" spans="1:18" s="145" customFormat="1" ht="15.75" customHeight="1">
      <c r="A117" s="141">
        <v>29</v>
      </c>
      <c r="B117" s="40"/>
      <c r="C117" s="40"/>
      <c r="D117" s="41">
        <v>16</v>
      </c>
      <c r="E117" s="42" t="str">
        <f>UPPER(IF($D117="","",VLOOKUP($D117,'[4]男雙50歲名單'!$A$7:$V$39,2)))</f>
        <v>吳志成</v>
      </c>
      <c r="F117" s="40"/>
      <c r="G117" s="43"/>
      <c r="H117" s="43" t="str">
        <f>IF($D117="","",VLOOKUP($D117,'[4]男雙50歲名單'!$A$7:$V$39,4))</f>
        <v>屏東市</v>
      </c>
      <c r="I117" s="142"/>
      <c r="J117" s="143"/>
      <c r="K117" s="144"/>
      <c r="L117" s="266"/>
      <c r="M117" s="255"/>
      <c r="N117" s="143">
        <v>64</v>
      </c>
      <c r="O117" s="171"/>
      <c r="P117" s="143"/>
      <c r="Q117" s="47"/>
      <c r="R117" s="46"/>
    </row>
    <row r="118" spans="1:18" s="145" customFormat="1" ht="15.75" customHeight="1">
      <c r="A118" s="141"/>
      <c r="B118" s="146"/>
      <c r="C118" s="146"/>
      <c r="D118" s="146"/>
      <c r="E118" s="42" t="str">
        <f>UPPER(IF($D117="","",VLOOKUP($D117,'[4]男雙50歲名單'!$A$7:$V$39,7)))</f>
        <v>邱炳煌</v>
      </c>
      <c r="F118" s="40"/>
      <c r="G118" s="43"/>
      <c r="H118" s="43" t="str">
        <f>IF($D117="","",VLOOKUP($D117,'[4]男雙50歲名單'!$A$7:$V$39,9))</f>
        <v>屏東市</v>
      </c>
      <c r="I118" s="147"/>
      <c r="J118" s="148">
        <f>IF(I118="a",E117,IF(I118="b",E119,""))</f>
      </c>
      <c r="K118" s="149"/>
      <c r="L118" s="143"/>
      <c r="M118" s="160"/>
      <c r="N118" s="143"/>
      <c r="O118" s="149"/>
      <c r="P118" s="143"/>
      <c r="Q118" s="47"/>
      <c r="R118" s="46"/>
    </row>
    <row r="119" spans="1:18" s="145" customFormat="1" ht="12" customHeight="1">
      <c r="A119" s="141"/>
      <c r="B119" s="146"/>
      <c r="C119" s="146"/>
      <c r="D119" s="164"/>
      <c r="E119" s="150"/>
      <c r="F119" s="256"/>
      <c r="G119" s="151"/>
      <c r="H119" s="151"/>
      <c r="I119" s="152"/>
      <c r="J119" s="260" t="s">
        <v>445</v>
      </c>
      <c r="K119" s="262"/>
      <c r="L119" s="143"/>
      <c r="M119" s="160"/>
      <c r="N119" s="143"/>
      <c r="O119" s="149"/>
      <c r="P119" s="143"/>
      <c r="Q119" s="47"/>
      <c r="R119" s="46"/>
    </row>
    <row r="120" spans="1:18" s="145" customFormat="1" ht="12" customHeight="1">
      <c r="A120" s="141"/>
      <c r="B120" s="53"/>
      <c r="C120" s="53"/>
      <c r="D120" s="65"/>
      <c r="E120" s="155"/>
      <c r="F120" s="266"/>
      <c r="G120" s="156"/>
      <c r="H120" s="56" t="s">
        <v>11</v>
      </c>
      <c r="I120" s="86"/>
      <c r="J120" s="263"/>
      <c r="K120" s="265"/>
      <c r="L120" s="148"/>
      <c r="M120" s="160"/>
      <c r="N120" s="143"/>
      <c r="O120" s="149"/>
      <c r="P120" s="143"/>
      <c r="Q120" s="47"/>
      <c r="R120" s="46"/>
    </row>
    <row r="121" spans="1:18" s="145" customFormat="1" ht="15.75" customHeight="1">
      <c r="A121" s="141">
        <v>30</v>
      </c>
      <c r="B121" s="40"/>
      <c r="C121" s="40"/>
      <c r="D121" s="41">
        <v>19</v>
      </c>
      <c r="E121" s="42" t="str">
        <f>UPPER(IF($D121="","",VLOOKUP($D121,'[4]男雙50歲名單'!$A$7:$V$39,2)))</f>
        <v>張殷榮</v>
      </c>
      <c r="F121" s="267"/>
      <c r="G121" s="43"/>
      <c r="H121" s="43" t="str">
        <f>IF($D121="","",VLOOKUP($D121,'[4]男雙50歲名單'!$A$7:$V$39,4))</f>
        <v>台中市</v>
      </c>
      <c r="I121" s="159"/>
      <c r="J121" s="148">
        <v>63</v>
      </c>
      <c r="K121" s="160"/>
      <c r="L121" s="161"/>
      <c r="M121" s="168"/>
      <c r="N121" s="143"/>
      <c r="O121" s="149"/>
      <c r="P121" s="143"/>
      <c r="Q121" s="47"/>
      <c r="R121" s="46"/>
    </row>
    <row r="122" spans="1:18" s="145" customFormat="1" ht="15.75" customHeight="1">
      <c r="A122" s="141"/>
      <c r="B122" s="146"/>
      <c r="C122" s="146"/>
      <c r="D122" s="146"/>
      <c r="E122" s="42" t="str">
        <f>UPPER(IF($D121="","",VLOOKUP($D121,'[4]男雙50歲名單'!$A$7:$V$39,7)))</f>
        <v>張世珍</v>
      </c>
      <c r="F122" s="40"/>
      <c r="G122" s="43"/>
      <c r="H122" s="43" t="str">
        <f>IF($D121="","",VLOOKUP($D121,'[4]男雙50歲名單'!$A$7:$V$39,9))</f>
        <v>台中市</v>
      </c>
      <c r="I122" s="147"/>
      <c r="J122" s="148"/>
      <c r="K122" s="160"/>
      <c r="L122" s="260" t="s">
        <v>447</v>
      </c>
      <c r="M122" s="261"/>
      <c r="N122" s="143"/>
      <c r="O122" s="149"/>
      <c r="P122" s="143"/>
      <c r="Q122" s="47"/>
      <c r="R122" s="46"/>
    </row>
    <row r="123" spans="1:18" s="145" customFormat="1" ht="5.25" customHeight="1">
      <c r="A123" s="141"/>
      <c r="B123" s="146"/>
      <c r="C123" s="146"/>
      <c r="D123" s="164"/>
      <c r="E123" s="150"/>
      <c r="F123" s="148"/>
      <c r="G123" s="151"/>
      <c r="H123" s="151"/>
      <c r="I123" s="165"/>
      <c r="J123" s="143"/>
      <c r="K123" s="166"/>
      <c r="L123" s="260"/>
      <c r="M123" s="261"/>
      <c r="N123" s="143"/>
      <c r="O123" s="149"/>
      <c r="P123" s="143"/>
      <c r="Q123" s="47"/>
      <c r="R123" s="46"/>
    </row>
    <row r="124" spans="1:18" s="145" customFormat="1" ht="5.25" customHeight="1">
      <c r="A124" s="141"/>
      <c r="B124" s="53"/>
      <c r="C124" s="53"/>
      <c r="D124" s="65"/>
      <c r="E124" s="155"/>
      <c r="F124" s="143"/>
      <c r="G124" s="156"/>
      <c r="H124" s="156"/>
      <c r="I124" s="167"/>
      <c r="J124" s="266"/>
      <c r="K124" s="255"/>
      <c r="L124" s="157">
        <f>UPPER(IF(OR(K124="a",K124="as"),J120,IF(OR(K124="b",K124="bs"),J128,)))</f>
      </c>
      <c r="M124" s="169"/>
      <c r="N124" s="148"/>
      <c r="O124" s="149"/>
      <c r="P124" s="143"/>
      <c r="Q124" s="47"/>
      <c r="R124" s="46"/>
    </row>
    <row r="125" spans="1:18" s="145" customFormat="1" ht="15.75" customHeight="1">
      <c r="A125" s="141">
        <v>31</v>
      </c>
      <c r="B125" s="40"/>
      <c r="C125" s="40">
        <f>IF($D125="","",VLOOKUP($D125,'[4]男雙50歲名單'!$A$7:$V$39,21))</f>
      </c>
      <c r="D125" s="41"/>
      <c r="E125" s="42" t="s">
        <v>12</v>
      </c>
      <c r="F125" s="40"/>
      <c r="G125" s="43"/>
      <c r="H125" s="43">
        <f>IF($D125="","",VLOOKUP($D125,'[4]男雙50歲名單'!$A$7:$V$39,4))</f>
      </c>
      <c r="I125" s="142"/>
      <c r="J125" s="266"/>
      <c r="K125" s="255"/>
      <c r="L125" s="143">
        <v>63</v>
      </c>
      <c r="M125" s="171"/>
      <c r="N125" s="304" t="s">
        <v>448</v>
      </c>
      <c r="O125" s="304"/>
      <c r="Q125" s="144"/>
      <c r="R125" s="156"/>
    </row>
    <row r="126" spans="1:18" s="145" customFormat="1" ht="15.75" customHeight="1">
      <c r="A126" s="141"/>
      <c r="B126" s="146"/>
      <c r="C126" s="146"/>
      <c r="D126" s="146"/>
      <c r="E126" s="42" t="s">
        <v>12</v>
      </c>
      <c r="F126" s="40"/>
      <c r="G126" s="43"/>
      <c r="H126" s="43">
        <f>IF($D125="","",VLOOKUP($D125,'[4]男雙50歲名單'!$A$7:$V$39,9))</f>
      </c>
      <c r="I126" s="147"/>
      <c r="J126" s="148">
        <f>IF(I126="a",E125,IF(I126="b",E127,""))</f>
      </c>
      <c r="K126" s="160"/>
      <c r="L126" s="143"/>
      <c r="M126" s="149"/>
      <c r="N126" s="304"/>
      <c r="O126" s="304"/>
      <c r="P126" s="143"/>
      <c r="Q126" s="144"/>
      <c r="R126" s="156"/>
    </row>
    <row r="127" spans="1:18" s="145" customFormat="1" ht="12" customHeight="1">
      <c r="A127" s="141"/>
      <c r="B127" s="146"/>
      <c r="C127" s="146"/>
      <c r="D127" s="146"/>
      <c r="E127" s="150"/>
      <c r="F127" s="256"/>
      <c r="G127" s="151"/>
      <c r="H127" s="151"/>
      <c r="I127" s="152"/>
      <c r="J127" s="260" t="s">
        <v>447</v>
      </c>
      <c r="K127" s="261"/>
      <c r="L127" s="143"/>
      <c r="M127" s="149"/>
      <c r="N127" s="276" t="s">
        <v>9</v>
      </c>
      <c r="O127" s="276"/>
      <c r="Q127" s="144"/>
      <c r="R127" s="156"/>
    </row>
    <row r="128" spans="1:18" s="145" customFormat="1" ht="12" customHeight="1">
      <c r="A128" s="141"/>
      <c r="B128" s="53"/>
      <c r="C128" s="53"/>
      <c r="D128" s="53"/>
      <c r="E128" s="155"/>
      <c r="F128" s="266"/>
      <c r="G128" s="156"/>
      <c r="H128" s="56" t="s">
        <v>11</v>
      </c>
      <c r="I128" s="86"/>
      <c r="J128" s="263"/>
      <c r="K128" s="264"/>
      <c r="L128" s="148"/>
      <c r="M128" s="149"/>
      <c r="N128" s="275"/>
      <c r="O128" s="275"/>
      <c r="P128" s="143"/>
      <c r="Q128" s="144"/>
      <c r="R128" s="156"/>
    </row>
    <row r="129" spans="1:18" s="145" customFormat="1" ht="15.75" customHeight="1">
      <c r="A129" s="141">
        <v>32</v>
      </c>
      <c r="B129" s="40"/>
      <c r="C129" s="40">
        <f>IF($D129="","",VLOOKUP($D129,'[4]男雙50歲名單'!$A$7:$V$39,21))</f>
        <v>5</v>
      </c>
      <c r="D129" s="41">
        <v>2</v>
      </c>
      <c r="E129" s="42" t="str">
        <f>UPPER(IF($D129="","",VLOOKUP($D129,'[4]男雙50歲名單'!$A$7:$V$39,2)))</f>
        <v>李潮勝</v>
      </c>
      <c r="F129" s="267"/>
      <c r="G129" s="43"/>
      <c r="H129" s="43" t="str">
        <f>IF($D129="","",VLOOKUP($D129,'[4]男雙50歲名單'!$A$7:$V$39,4))</f>
        <v>台中市</v>
      </c>
      <c r="I129" s="159"/>
      <c r="J129" s="148"/>
      <c r="K129" s="149"/>
      <c r="L129" s="161"/>
      <c r="M129" s="154"/>
      <c r="N129" s="67"/>
      <c r="O129" s="160"/>
      <c r="P129" s="143"/>
      <c r="Q129" s="149"/>
      <c r="R129" s="156"/>
    </row>
    <row r="130" spans="1:18" s="145" customFormat="1" ht="15.75" customHeight="1">
      <c r="A130" s="141"/>
      <c r="B130" s="146"/>
      <c r="C130" s="146"/>
      <c r="D130" s="146"/>
      <c r="E130" s="42" t="str">
        <f>UPPER(IF($D129="","",VLOOKUP($D129,'[4]男雙50歲名單'!$A$7:$V$39,7)))</f>
        <v>林榮基</v>
      </c>
      <c r="F130" s="40"/>
      <c r="G130" s="43"/>
      <c r="H130" s="43" t="str">
        <f>IF($D129="","",VLOOKUP($D129,'[4]男雙50歲名單'!$A$7:$V$39,9))</f>
        <v>台中市</v>
      </c>
      <c r="I130" s="147"/>
      <c r="J130" s="148"/>
      <c r="K130" s="149"/>
      <c r="L130" s="162"/>
      <c r="M130" s="163"/>
      <c r="N130" s="151"/>
      <c r="O130" s="253"/>
      <c r="P130" s="242" t="s">
        <v>13</v>
      </c>
      <c r="Q130" s="304" t="s">
        <v>448</v>
      </c>
      <c r="R130" s="304"/>
    </row>
    <row r="131" spans="1:18" s="51" customFormat="1" ht="12" customHeight="1">
      <c r="A131" s="194"/>
      <c r="B131" s="195"/>
      <c r="C131" s="195"/>
      <c r="D131" s="196"/>
      <c r="E131" s="197"/>
      <c r="F131" s="198"/>
      <c r="G131" s="199"/>
      <c r="H131" s="199"/>
      <c r="I131" s="200"/>
      <c r="J131" s="48"/>
      <c r="K131" s="49"/>
      <c r="L131" s="201"/>
      <c r="M131" s="202"/>
      <c r="N131" s="276" t="s">
        <v>449</v>
      </c>
      <c r="O131" s="277"/>
      <c r="P131" s="53">
        <v>84</v>
      </c>
      <c r="Q131" s="304"/>
      <c r="R131" s="304"/>
    </row>
    <row r="132" spans="1:18" s="51" customFormat="1" ht="12" customHeight="1">
      <c r="A132" s="194"/>
      <c r="B132" s="204"/>
      <c r="C132" s="204"/>
      <c r="D132" s="205"/>
      <c r="E132" s="90"/>
      <c r="F132" s="206"/>
      <c r="G132" s="92"/>
      <c r="H132" s="92"/>
      <c r="I132" s="207"/>
      <c r="J132" s="48"/>
      <c r="K132" s="49"/>
      <c r="L132" s="96"/>
      <c r="M132" s="208"/>
      <c r="N132" s="275"/>
      <c r="O132" s="273"/>
      <c r="P132" s="209"/>
      <c r="Q132" s="210"/>
      <c r="R132" s="137"/>
    </row>
    <row r="133" ht="16.5">
      <c r="E133" s="99"/>
    </row>
    <row r="134" ht="16.5">
      <c r="E134" s="99"/>
    </row>
    <row r="135" ht="16.5">
      <c r="E135" s="99"/>
    </row>
    <row r="136" ht="16.5">
      <c r="E136" s="99"/>
    </row>
    <row r="137" ht="16.5">
      <c r="E137" s="99"/>
    </row>
    <row r="138" ht="16.5">
      <c r="E138" s="99"/>
    </row>
    <row r="139" ht="16.5">
      <c r="E139" s="99"/>
    </row>
    <row r="140" ht="16.5">
      <c r="E140" s="99"/>
    </row>
    <row r="141" ht="16.5">
      <c r="E141" s="99"/>
    </row>
    <row r="142" ht="16.5">
      <c r="E142" s="99"/>
    </row>
    <row r="143" ht="16.5">
      <c r="E143" s="99"/>
    </row>
    <row r="144" ht="16.5">
      <c r="E144" s="99"/>
    </row>
    <row r="145" ht="16.5">
      <c r="E145" s="99"/>
    </row>
    <row r="146" ht="16.5">
      <c r="E146" s="99"/>
    </row>
    <row r="147" ht="16.5">
      <c r="E147" s="99"/>
    </row>
    <row r="148" ht="16.5">
      <c r="E148" s="99"/>
    </row>
    <row r="149" ht="16.5">
      <c r="E149" s="99"/>
    </row>
    <row r="150" ht="16.5">
      <c r="E150" s="99"/>
    </row>
    <row r="151" ht="16.5">
      <c r="E151" s="99"/>
    </row>
    <row r="152" ht="16.5">
      <c r="E152" s="99"/>
    </row>
    <row r="153" ht="16.5">
      <c r="E153" s="99"/>
    </row>
    <row r="154" ht="16.5">
      <c r="E154" s="99"/>
    </row>
    <row r="155" ht="16.5">
      <c r="E155" s="99"/>
    </row>
    <row r="156" ht="16.5">
      <c r="E156" s="99"/>
    </row>
    <row r="157" ht="16.5">
      <c r="E157" s="99"/>
    </row>
    <row r="158" ht="16.5">
      <c r="E158" s="99"/>
    </row>
    <row r="159" ht="16.5">
      <c r="E159" s="99"/>
    </row>
    <row r="160" ht="16.5">
      <c r="E160" s="99"/>
    </row>
    <row r="161" ht="16.5">
      <c r="E161" s="99"/>
    </row>
    <row r="162" ht="16.5">
      <c r="E162" s="99"/>
    </row>
    <row r="163" ht="16.5">
      <c r="E163" s="99"/>
    </row>
    <row r="164" ht="16.5">
      <c r="E164" s="99"/>
    </row>
    <row r="165" ht="16.5">
      <c r="E165" s="99"/>
    </row>
    <row r="166" ht="16.5">
      <c r="E166" s="99"/>
    </row>
    <row r="167" ht="16.5">
      <c r="E167" s="99"/>
    </row>
    <row r="168" ht="16.5">
      <c r="E168" s="99"/>
    </row>
  </sheetData>
  <sheetProtection/>
  <mergeCells count="68">
    <mergeCell ref="J127:K128"/>
    <mergeCell ref="L122:M123"/>
    <mergeCell ref="L90:M91"/>
    <mergeCell ref="L60:M61"/>
    <mergeCell ref="J103:K104"/>
    <mergeCell ref="J119:K120"/>
    <mergeCell ref="J111:K112"/>
    <mergeCell ref="J124:K125"/>
    <mergeCell ref="J108:K109"/>
    <mergeCell ref="N20:O20"/>
    <mergeCell ref="P36:Q36"/>
    <mergeCell ref="P39:Q39"/>
    <mergeCell ref="P98:Q100"/>
    <mergeCell ref="N52:O53"/>
    <mergeCell ref="N82:O84"/>
    <mergeCell ref="L28:M29"/>
    <mergeCell ref="J49:K50"/>
    <mergeCell ref="J35:K35"/>
    <mergeCell ref="N125:O126"/>
    <mergeCell ref="N55:O55"/>
    <mergeCell ref="N114:O115"/>
    <mergeCell ref="L74:M76"/>
    <mergeCell ref="L12:M12"/>
    <mergeCell ref="L44:M44"/>
    <mergeCell ref="L106:M106"/>
    <mergeCell ref="J65:K66"/>
    <mergeCell ref="J79:K80"/>
    <mergeCell ref="J95:K96"/>
    <mergeCell ref="J71:K72"/>
    <mergeCell ref="J87:K88"/>
    <mergeCell ref="J17:K18"/>
    <mergeCell ref="J33:K34"/>
    <mergeCell ref="Q130:R131"/>
    <mergeCell ref="N131:O132"/>
    <mergeCell ref="P101:Q101"/>
    <mergeCell ref="L22:M23"/>
    <mergeCell ref="N100:O101"/>
    <mergeCell ref="N38:O39"/>
    <mergeCell ref="N127:O128"/>
    <mergeCell ref="L116:M117"/>
    <mergeCell ref="L84:M85"/>
    <mergeCell ref="L53:M55"/>
    <mergeCell ref="F9:F11"/>
    <mergeCell ref="F17:F19"/>
    <mergeCell ref="F25:F27"/>
    <mergeCell ref="J30:K31"/>
    <mergeCell ref="J14:K15"/>
    <mergeCell ref="J9:K10"/>
    <mergeCell ref="J25:K26"/>
    <mergeCell ref="F33:F35"/>
    <mergeCell ref="F41:F43"/>
    <mergeCell ref="F49:F51"/>
    <mergeCell ref="J46:K47"/>
    <mergeCell ref="J41:K42"/>
    <mergeCell ref="F57:F59"/>
    <mergeCell ref="F65:F67"/>
    <mergeCell ref="F71:F73"/>
    <mergeCell ref="J76:K77"/>
    <mergeCell ref="J62:K63"/>
    <mergeCell ref="J57:K58"/>
    <mergeCell ref="F79:F81"/>
    <mergeCell ref="F87:F89"/>
    <mergeCell ref="F95:F97"/>
    <mergeCell ref="J92:K93"/>
    <mergeCell ref="F127:F129"/>
    <mergeCell ref="F103:F105"/>
    <mergeCell ref="F111:F113"/>
    <mergeCell ref="F119:F121"/>
  </mergeCells>
  <conditionalFormatting sqref="H10 H58 H42 H50 H34 H26 H18 H66 J30 L22 N38 J62 J46 N67 J14 H72 H120 H104 H112 H96 H88 H80 H128 J92 L84 N100 J124 J108 L116 J76">
    <cfRule type="expression" priority="24" dxfId="6" stopIfTrue="1">
      <formula>AND($N$1="CU",H10="Umpire")</formula>
    </cfRule>
    <cfRule type="expression" priority="25" dxfId="5" stopIfTrue="1">
      <formula>AND($N$1="CU",H10&lt;&gt;"Umpire",I10&lt;&gt;"")</formula>
    </cfRule>
    <cfRule type="expression" priority="26" dxfId="4" stopIfTrue="1">
      <formula>AND($N$1="CU",H10&lt;&gt;"Umpire")</formula>
    </cfRule>
  </conditionalFormatting>
  <conditionalFormatting sqref="L13 J79 L45 J95 N21 J65 P37 J9 J17 J33 J111 L107 J127 J119 J49 P66 N64 J25 J41 J57 J71 J87 J103">
    <cfRule type="expression" priority="22" dxfId="0" stopIfTrue="1">
      <formula>I10="as"</formula>
    </cfRule>
    <cfRule type="expression" priority="23" dxfId="0" stopIfTrue="1">
      <formula>I10="bs"</formula>
    </cfRule>
  </conditionalFormatting>
  <conditionalFormatting sqref="L14 L30 L46 L62 N22 N54 N65 J128 J26 J34 J42 J50 J58 J66 J120 L92 L108 L124 J112 N116 P67 J72 J80 J88 J96 J104">
    <cfRule type="expression" priority="20" dxfId="0" stopIfTrue="1">
      <formula>I14="as"</formula>
    </cfRule>
    <cfRule type="expression" priority="21" dxfId="0" stopIfTrue="1">
      <formula>I14="bs"</formula>
    </cfRule>
  </conditionalFormatting>
  <conditionalFormatting sqref="B69 B73 B77 B81 B85 B89 B93 B97 B101 B105 B109 B113 B117 B121 B125 B129 B7 B11 B15 B19 B23 B27 B31 B35 B39 B43 B47 B51 B55 B59 B63 B67">
    <cfRule type="cellIs" priority="19" dxfId="26" operator="equal" stopIfTrue="1">
      <formula>"DA"</formula>
    </cfRule>
  </conditionalFormatting>
  <conditionalFormatting sqref="I72 I80 I88 I96 I104 I112 I120 I128 O67 I26 I50 I42 I58 I66 I34 I10 I18">
    <cfRule type="expression" priority="18" dxfId="25" stopIfTrue="1">
      <formula>$N$1="CU"</formula>
    </cfRule>
  </conditionalFormatting>
  <conditionalFormatting sqref="E69 E73 E77 E81 E85 E89 E97 E101 E105 E109 E113 E117 E121 E129 E7 E11 E15 E19 E23 E27 E35 E39 E47 E51 E55 E59 E63 E67 E125 E43 E93 E31">
    <cfRule type="cellIs" priority="17" dxfId="24" operator="equal" stopIfTrue="1">
      <formula>"Bye"</formula>
    </cfRule>
  </conditionalFormatting>
  <conditionalFormatting sqref="D69 D73 D77 D81 D85 D89 D93 D97 D101 D105 D109 D113 D117 D121 D125 D129 D7 D11 D15 D19 D23 D27 D31 D35 D39 D43 D47 D51 D55 D59 D63 D67">
    <cfRule type="cellIs" priority="16" dxfId="23" operator="lessThan" stopIfTrue="1">
      <formula>9</formula>
    </cfRule>
  </conditionalFormatting>
  <conditionalFormatting sqref="N68">
    <cfRule type="expression" priority="14" dxfId="0" stopIfTrue="1">
      <formula>#REF!="as"</formula>
    </cfRule>
    <cfRule type="expression" priority="15" dxfId="0" stopIfTrue="1">
      <formula>#REF!="bs"</formula>
    </cfRule>
  </conditionalFormatting>
  <conditionalFormatting sqref="H10 H58 H42 H50 H34 H26 H18 H66 J30 L22 N38 J62 J46 N67 J14 H72 H120 H104 H112 H96 H88 H80 H128 J92 L84 N100 J124 J108 L116 J76">
    <cfRule type="expression" priority="11" dxfId="6" stopIfTrue="1">
      <formula>AND($N$1="CU",H10="Umpire")</formula>
    </cfRule>
    <cfRule type="expression" priority="12" dxfId="5" stopIfTrue="1">
      <formula>AND($N$1="CU",H10&lt;&gt;"Umpire",I10&lt;&gt;"")</formula>
    </cfRule>
    <cfRule type="expression" priority="13" dxfId="4" stopIfTrue="1">
      <formula>AND($N$1="CU",H10&lt;&gt;"Umpire")</formula>
    </cfRule>
  </conditionalFormatting>
  <conditionalFormatting sqref="L13 J79 L45 J95 N21 J65 P37 J9 J17 J33 J111 L107 J127 J119 J49 P66 N64 J25 J41 J57 J71 J87 J103">
    <cfRule type="expression" priority="9" dxfId="0" stopIfTrue="1">
      <formula>I10="as"</formula>
    </cfRule>
    <cfRule type="expression" priority="10" dxfId="0" stopIfTrue="1">
      <formula>I10="bs"</formula>
    </cfRule>
  </conditionalFormatting>
  <conditionalFormatting sqref="L14 L30 L46 L62 N22 N54 N65 J128 J26 J34 J42 J50 J58 J66 J120 L92 L108 L124 J112 N116 P67 J72 J80 J88 J96 J104">
    <cfRule type="expression" priority="7" dxfId="0" stopIfTrue="1">
      <formula>I14="as"</formula>
    </cfRule>
    <cfRule type="expression" priority="8" dxfId="0" stopIfTrue="1">
      <formula>I14="bs"</formula>
    </cfRule>
  </conditionalFormatting>
  <dataValidations count="1">
    <dataValidation type="list" allowBlank="1" showInputMessage="1" sqref="J76 N67 J14 L22 J30 N38 H10 J46 J62 H66 H34 H50 H26 H58 H18 H42 H72 H104 H80 H120 H88 H112 H96 H128 J124 J108 L116 N100 J92 L84">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T168"/>
  <sheetViews>
    <sheetView showGridLines="0" zoomScalePageLayoutView="0" workbookViewId="0" topLeftCell="A112">
      <selection activeCell="N59" sqref="N59"/>
    </sheetView>
  </sheetViews>
  <sheetFormatPr defaultColWidth="9.00390625" defaultRowHeight="16.5"/>
  <cols>
    <col min="1" max="1" width="2.125" style="98" customWidth="1"/>
    <col min="2" max="2" width="2.375" style="98" customWidth="1"/>
    <col min="3" max="3" width="2.50390625" style="98" customWidth="1"/>
    <col min="4" max="4" width="0.2421875" style="98" customWidth="1"/>
    <col min="5" max="5" width="8.50390625" style="98" customWidth="1"/>
    <col min="6" max="6" width="12.125" style="98" customWidth="1"/>
    <col min="7" max="7" width="0.12890625" style="98" customWidth="1"/>
    <col min="8" max="8" width="6.00390625" style="98" customWidth="1"/>
    <col min="9" max="9" width="0.12890625" style="100" customWidth="1"/>
    <col min="10" max="10" width="8.00390625" style="112" customWidth="1"/>
    <col min="11" max="11" width="8.00390625" style="175" customWidth="1"/>
    <col min="12" max="12" width="8.00390625" style="112" customWidth="1"/>
    <col min="13" max="13" width="8.00390625" style="110" customWidth="1"/>
    <col min="14" max="14" width="8.00390625" style="112" customWidth="1"/>
    <col min="15" max="15" width="8.00390625" style="175" customWidth="1"/>
    <col min="16" max="16" width="8.00390625" style="112" customWidth="1"/>
    <col min="17" max="17" width="0.12890625" style="110" hidden="1" customWidth="1"/>
    <col min="18" max="18" width="9.00390625" style="98" customWidth="1"/>
    <col min="19" max="19" width="7.625" style="98" customWidth="1"/>
    <col min="20" max="20" width="7.75390625" style="98" hidden="1" customWidth="1"/>
    <col min="21" max="21" width="5.00390625" style="98" customWidth="1"/>
    <col min="22" max="16384" width="9.00390625" style="98" customWidth="1"/>
  </cols>
  <sheetData>
    <row r="1" spans="1:17" s="3" customFormat="1" ht="20.25" customHeight="1">
      <c r="A1" s="102" t="s">
        <v>172</v>
      </c>
      <c r="B1" s="2"/>
      <c r="C1" s="2"/>
      <c r="E1" s="4"/>
      <c r="I1" s="5"/>
      <c r="J1" s="103"/>
      <c r="K1" s="104"/>
      <c r="L1" s="103"/>
      <c r="M1" s="105"/>
      <c r="N1" s="103"/>
      <c r="O1" s="104"/>
      <c r="P1" s="103"/>
      <c r="Q1" s="105"/>
    </row>
    <row r="2" spans="1:15" ht="6" customHeight="1">
      <c r="A2" s="106"/>
      <c r="B2" s="107"/>
      <c r="F2" s="108"/>
      <c r="I2" s="101"/>
      <c r="J2" s="109"/>
      <c r="K2" s="110"/>
      <c r="L2" s="111"/>
      <c r="O2" s="110"/>
    </row>
    <row r="3" spans="1:17" s="18" customFormat="1" ht="9" customHeight="1">
      <c r="A3" s="113" t="s">
        <v>0</v>
      </c>
      <c r="B3" s="113"/>
      <c r="C3" s="113"/>
      <c r="D3" s="113"/>
      <c r="E3" s="114"/>
      <c r="F3" s="113" t="s">
        <v>1</v>
      </c>
      <c r="G3" s="114"/>
      <c r="H3" s="113"/>
      <c r="I3" s="115"/>
      <c r="J3" s="13"/>
      <c r="K3" s="16"/>
      <c r="L3" s="116"/>
      <c r="M3" s="117"/>
      <c r="N3" s="118"/>
      <c r="O3" s="119"/>
      <c r="P3" s="120"/>
      <c r="Q3" s="121" t="s">
        <v>2</v>
      </c>
    </row>
    <row r="4" spans="1:17" s="26" customFormat="1" ht="11.25" customHeight="1" thickBot="1">
      <c r="A4" s="19" t="str">
        <f>'[5]Week SetUp'!$A$10</f>
        <v>2012/11/10-11/12</v>
      </c>
      <c r="B4" s="19"/>
      <c r="C4" s="19"/>
      <c r="D4" s="122"/>
      <c r="E4" s="122"/>
      <c r="F4" s="20" t="str">
        <f>'[5]Week SetUp'!$C$10</f>
        <v>台中市</v>
      </c>
      <c r="G4" s="123"/>
      <c r="H4" s="122"/>
      <c r="I4" s="124"/>
      <c r="J4" s="23"/>
      <c r="K4" s="22"/>
      <c r="L4" s="125"/>
      <c r="M4" s="126"/>
      <c r="N4" s="127"/>
      <c r="O4" s="126"/>
      <c r="P4" s="127"/>
      <c r="Q4" s="25" t="str">
        <f>'[5]Week SetUp'!$E$10</f>
        <v>王正松</v>
      </c>
    </row>
    <row r="5" spans="1:17" s="31" customFormat="1" ht="9.75">
      <c r="A5" s="128"/>
      <c r="B5" s="129" t="s">
        <v>3</v>
      </c>
      <c r="C5" s="130" t="s">
        <v>4</v>
      </c>
      <c r="D5" s="129"/>
      <c r="E5" s="129" t="s">
        <v>5</v>
      </c>
      <c r="F5" s="131"/>
      <c r="G5" s="114"/>
      <c r="H5" s="131"/>
      <c r="I5" s="132"/>
      <c r="J5" s="130" t="s">
        <v>6</v>
      </c>
      <c r="K5" s="133"/>
      <c r="L5" s="130" t="s">
        <v>7</v>
      </c>
      <c r="M5" s="133"/>
      <c r="N5" s="130" t="s">
        <v>8</v>
      </c>
      <c r="O5" s="133"/>
      <c r="P5" s="130" t="s">
        <v>9</v>
      </c>
      <c r="Q5" s="117"/>
    </row>
    <row r="6" spans="1:17" s="31" customFormat="1" ht="8.25" customHeight="1" thickBot="1">
      <c r="A6" s="134"/>
      <c r="B6" s="135"/>
      <c r="C6" s="34"/>
      <c r="D6" s="135"/>
      <c r="E6" s="136"/>
      <c r="F6" s="136"/>
      <c r="G6" s="137"/>
      <c r="H6" s="136"/>
      <c r="I6" s="138"/>
      <c r="J6" s="34"/>
      <c r="K6" s="139"/>
      <c r="L6" s="34"/>
      <c r="M6" s="139"/>
      <c r="N6" s="34"/>
      <c r="O6" s="139"/>
      <c r="P6" s="34"/>
      <c r="Q6" s="140"/>
    </row>
    <row r="7" spans="1:20" s="145" customFormat="1" ht="15" customHeight="1">
      <c r="A7" s="141">
        <v>1</v>
      </c>
      <c r="B7" s="40"/>
      <c r="C7" s="40">
        <f>IF($D7="","",VLOOKUP($D7,'[5]男雙55歲名單'!$A$7:$V$39,21))</f>
        <v>2</v>
      </c>
      <c r="D7" s="41">
        <v>1</v>
      </c>
      <c r="E7" s="42" t="str">
        <f>UPPER(IF($D7="","",VLOOKUP($D7,'[5]男雙55歲名單'!$A$7:$V$39,2)))</f>
        <v>張堃雄</v>
      </c>
      <c r="F7" s="40"/>
      <c r="G7" s="43"/>
      <c r="H7" s="43" t="str">
        <f>IF($D7="","",VLOOKUP($D7,'[5]男雙55歲名單'!$A$7:$V$39,4))</f>
        <v>高雄市</v>
      </c>
      <c r="I7" s="142"/>
      <c r="J7" s="143"/>
      <c r="K7" s="144"/>
      <c r="L7" s="143"/>
      <c r="M7" s="144"/>
      <c r="N7" s="46" t="s">
        <v>104</v>
      </c>
      <c r="O7" s="144"/>
      <c r="P7" s="143"/>
      <c r="Q7" s="188"/>
      <c r="R7" s="46"/>
      <c r="T7" s="52" t="e">
        <f>#REF!</f>
        <v>#REF!</v>
      </c>
    </row>
    <row r="8" spans="1:20" s="145" customFormat="1" ht="15" customHeight="1">
      <c r="A8" s="141"/>
      <c r="B8" s="146"/>
      <c r="C8" s="146"/>
      <c r="D8" s="146"/>
      <c r="E8" s="42" t="str">
        <f>UPPER(IF($D7="","",VLOOKUP($D7,'[5]男雙55歲名單'!$A$7:$V$39,7)))</f>
        <v>李來福</v>
      </c>
      <c r="F8" s="40"/>
      <c r="G8" s="151"/>
      <c r="H8" s="43" t="str">
        <f>IF($D7="","",VLOOKUP($D7,'[5]男雙55歲名單'!$A$7:$V$39,9))</f>
        <v>高雄市</v>
      </c>
      <c r="I8" s="147"/>
      <c r="J8" s="148">
        <f>IF(I8="a",E7,IF(I8="b",E9,""))</f>
      </c>
      <c r="K8" s="149"/>
      <c r="L8" s="143"/>
      <c r="M8" s="144"/>
      <c r="N8" s="46" t="s">
        <v>105</v>
      </c>
      <c r="O8" s="144"/>
      <c r="P8" s="143"/>
      <c r="Q8" s="47"/>
      <c r="R8" s="46"/>
      <c r="T8" s="60" t="e">
        <f>#REF!</f>
        <v>#REF!</v>
      </c>
    </row>
    <row r="9" spans="1:20" s="145" customFormat="1" ht="11.25" customHeight="1">
      <c r="A9" s="141"/>
      <c r="B9" s="146"/>
      <c r="C9" s="146"/>
      <c r="D9" s="146"/>
      <c r="E9" s="150"/>
      <c r="F9" s="256"/>
      <c r="G9" s="151"/>
      <c r="H9" s="151"/>
      <c r="I9" s="152"/>
      <c r="J9" s="260" t="s">
        <v>451</v>
      </c>
      <c r="K9" s="262"/>
      <c r="L9" s="143"/>
      <c r="M9" s="144"/>
      <c r="N9" s="143"/>
      <c r="O9" s="144"/>
      <c r="P9" s="143"/>
      <c r="Q9" s="47"/>
      <c r="R9" s="46"/>
      <c r="T9" s="60" t="e">
        <f>#REF!</f>
        <v>#REF!</v>
      </c>
    </row>
    <row r="10" spans="1:20" s="145" customFormat="1" ht="11.25" customHeight="1">
      <c r="A10" s="141"/>
      <c r="B10" s="53"/>
      <c r="C10" s="53"/>
      <c r="D10" s="53"/>
      <c r="E10" s="155"/>
      <c r="F10" s="266"/>
      <c r="G10" s="151"/>
      <c r="H10" s="56" t="s">
        <v>11</v>
      </c>
      <c r="I10" s="86"/>
      <c r="J10" s="263"/>
      <c r="K10" s="265"/>
      <c r="L10" s="148"/>
      <c r="M10" s="149"/>
      <c r="N10" s="143"/>
      <c r="O10" s="144"/>
      <c r="P10" s="143"/>
      <c r="Q10" s="47"/>
      <c r="R10" s="46"/>
      <c r="T10" s="60" t="e">
        <f>#REF!</f>
        <v>#REF!</v>
      </c>
    </row>
    <row r="11" spans="1:20" s="145" customFormat="1" ht="15" customHeight="1">
      <c r="A11" s="141">
        <v>2</v>
      </c>
      <c r="B11" s="40"/>
      <c r="C11" s="40">
        <f>IF($D11="","",VLOOKUP($D11,'[5]男雙55歲名單'!$A$7:$V$39,21))</f>
      </c>
      <c r="D11" s="41"/>
      <c r="E11" s="42" t="s">
        <v>12</v>
      </c>
      <c r="F11" s="267"/>
      <c r="G11" s="43"/>
      <c r="H11" s="43">
        <f>IF($D11="","",VLOOKUP($D11,'[5]男雙55歲名單'!$A$7:$V$39,4))</f>
      </c>
      <c r="I11" s="159"/>
      <c r="J11" s="148"/>
      <c r="K11" s="160"/>
      <c r="L11" s="161"/>
      <c r="M11" s="154"/>
      <c r="N11" s="143"/>
      <c r="O11" s="144"/>
      <c r="P11" s="143"/>
      <c r="Q11" s="47"/>
      <c r="R11" s="46"/>
      <c r="T11" s="60" t="e">
        <f>#REF!</f>
        <v>#REF!</v>
      </c>
    </row>
    <row r="12" spans="1:20" s="145" customFormat="1" ht="15" customHeight="1">
      <c r="A12" s="141"/>
      <c r="B12" s="146"/>
      <c r="C12" s="146"/>
      <c r="D12" s="146"/>
      <c r="E12" s="42" t="s">
        <v>12</v>
      </c>
      <c r="F12" s="40"/>
      <c r="G12" s="43"/>
      <c r="H12" s="43">
        <f>IF($D11="","",VLOOKUP($D11,'[5]男雙55歲名單'!$A$7:$V$39,9))</f>
      </c>
      <c r="I12" s="147"/>
      <c r="J12" s="148"/>
      <c r="K12" s="160"/>
      <c r="L12" s="260" t="s">
        <v>451</v>
      </c>
      <c r="M12" s="262"/>
      <c r="N12" s="143"/>
      <c r="O12" s="144"/>
      <c r="P12" s="143"/>
      <c r="Q12" s="47"/>
      <c r="R12" s="46"/>
      <c r="T12" s="60" t="e">
        <f>#REF!</f>
        <v>#REF!</v>
      </c>
    </row>
    <row r="13" spans="1:20" s="145" customFormat="1" ht="5.25" customHeight="1">
      <c r="A13" s="141"/>
      <c r="B13" s="146"/>
      <c r="C13" s="146"/>
      <c r="D13" s="164"/>
      <c r="E13" s="150"/>
      <c r="F13" s="148"/>
      <c r="G13" s="151"/>
      <c r="H13" s="151"/>
      <c r="I13" s="165"/>
      <c r="J13" s="143"/>
      <c r="K13" s="166"/>
      <c r="L13" s="260"/>
      <c r="M13" s="262"/>
      <c r="N13" s="143"/>
      <c r="O13" s="144"/>
      <c r="P13" s="143"/>
      <c r="Q13" s="47"/>
      <c r="R13" s="46"/>
      <c r="T13" s="60" t="e">
        <f>#REF!</f>
        <v>#REF!</v>
      </c>
    </row>
    <row r="14" spans="1:20" s="145" customFormat="1" ht="5.25" customHeight="1">
      <c r="A14" s="141"/>
      <c r="B14" s="53"/>
      <c r="C14" s="53"/>
      <c r="D14" s="65"/>
      <c r="E14" s="155"/>
      <c r="F14" s="143"/>
      <c r="G14" s="156"/>
      <c r="H14" s="156"/>
      <c r="I14" s="167"/>
      <c r="J14" s="266"/>
      <c r="K14" s="255"/>
      <c r="L14" s="157">
        <f>UPPER(IF(OR(K14="a",K14="as"),J10,IF(OR(K14="b",K14="bs"),J18,)))</f>
      </c>
      <c r="M14" s="158"/>
      <c r="N14" s="148"/>
      <c r="O14" s="149"/>
      <c r="P14" s="143"/>
      <c r="Q14" s="47"/>
      <c r="R14" s="46"/>
      <c r="T14" s="60" t="e">
        <f>#REF!</f>
        <v>#REF!</v>
      </c>
    </row>
    <row r="15" spans="1:20" s="145" customFormat="1" ht="15" customHeight="1">
      <c r="A15" s="141">
        <v>3</v>
      </c>
      <c r="B15" s="40"/>
      <c r="C15" s="40"/>
      <c r="D15" s="41">
        <v>23</v>
      </c>
      <c r="E15" s="42" t="str">
        <f>UPPER(IF($D15="","",VLOOKUP($D15,'[5]男雙55歲名單'!$A$7:$V$39,2)))</f>
        <v>江平興</v>
      </c>
      <c r="F15" s="40"/>
      <c r="G15" s="43"/>
      <c r="H15" s="43" t="str">
        <f>IF($D15="","",VLOOKUP($D15,'[5]男雙55歲名單'!$A$7:$V$39,4))</f>
        <v>台中市</v>
      </c>
      <c r="I15" s="142"/>
      <c r="J15" s="266"/>
      <c r="K15" s="255"/>
      <c r="L15" s="143">
        <v>63</v>
      </c>
      <c r="M15" s="160"/>
      <c r="N15" s="161"/>
      <c r="O15" s="149"/>
      <c r="P15" s="143"/>
      <c r="Q15" s="47"/>
      <c r="R15" s="46"/>
      <c r="T15" s="60" t="e">
        <f>#REF!</f>
        <v>#REF!</v>
      </c>
    </row>
    <row r="16" spans="1:20" s="145" customFormat="1" ht="15" customHeight="1" thickBot="1">
      <c r="A16" s="141"/>
      <c r="B16" s="146"/>
      <c r="C16" s="146"/>
      <c r="D16" s="146"/>
      <c r="E16" s="42" t="str">
        <f>UPPER(IF($D15="","",VLOOKUP($D15,'[5]男雙55歲名單'!$A$7:$V$39,7)))</f>
        <v>王元龍</v>
      </c>
      <c r="F16" s="40"/>
      <c r="G16" s="43"/>
      <c r="H16" s="43" t="str">
        <f>IF($D15="","",VLOOKUP($D15,'[5]男雙55歲名單'!$A$7:$V$39,9))</f>
        <v>台中市</v>
      </c>
      <c r="I16" s="147"/>
      <c r="J16" s="148">
        <f>IF(I16="a",E15,IF(I16="b",E17,""))</f>
      </c>
      <c r="K16" s="160"/>
      <c r="L16" s="143"/>
      <c r="M16" s="160"/>
      <c r="N16" s="148"/>
      <c r="O16" s="149"/>
      <c r="P16" s="143"/>
      <c r="Q16" s="47"/>
      <c r="R16" s="46"/>
      <c r="T16" s="75" t="e">
        <f>#REF!</f>
        <v>#REF!</v>
      </c>
    </row>
    <row r="17" spans="1:18" s="145" customFormat="1" ht="11.25" customHeight="1">
      <c r="A17" s="141"/>
      <c r="B17" s="146"/>
      <c r="C17" s="146"/>
      <c r="D17" s="164"/>
      <c r="E17" s="150"/>
      <c r="F17" s="256"/>
      <c r="G17" s="151"/>
      <c r="H17" s="151"/>
      <c r="I17" s="152"/>
      <c r="J17" s="260" t="s">
        <v>452</v>
      </c>
      <c r="K17" s="261"/>
      <c r="L17" s="143"/>
      <c r="M17" s="160"/>
      <c r="N17" s="148"/>
      <c r="O17" s="149"/>
      <c r="P17" s="143"/>
      <c r="Q17" s="47"/>
      <c r="R17" s="46"/>
    </row>
    <row r="18" spans="1:18" s="145" customFormat="1" ht="11.25" customHeight="1">
      <c r="A18" s="141"/>
      <c r="B18" s="53"/>
      <c r="C18" s="53"/>
      <c r="D18" s="65"/>
      <c r="E18" s="155"/>
      <c r="F18" s="266"/>
      <c r="G18" s="156"/>
      <c r="H18" s="56" t="s">
        <v>11</v>
      </c>
      <c r="I18" s="86"/>
      <c r="J18" s="263"/>
      <c r="K18" s="264"/>
      <c r="L18" s="148"/>
      <c r="M18" s="160"/>
      <c r="N18" s="148"/>
      <c r="O18" s="149"/>
      <c r="P18" s="143"/>
      <c r="Q18" s="47"/>
      <c r="R18" s="46"/>
    </row>
    <row r="19" spans="1:18" s="145" customFormat="1" ht="15" customHeight="1">
      <c r="A19" s="141">
        <v>4</v>
      </c>
      <c r="B19" s="40"/>
      <c r="C19" s="40"/>
      <c r="D19" s="41">
        <v>21</v>
      </c>
      <c r="E19" s="42" t="str">
        <f>UPPER(IF($D19="","",VLOOKUP($D19,'[5]男雙55歲名單'!$A$7:$V$39,2)))</f>
        <v>簡春生</v>
      </c>
      <c r="F19" s="267"/>
      <c r="G19" s="43"/>
      <c r="H19" s="43" t="str">
        <f>IF($D19="","",VLOOKUP($D19,'[5]男雙55歲名單'!$A$7:$V$39,4))</f>
        <v>高雄市</v>
      </c>
      <c r="I19" s="159"/>
      <c r="J19" s="148">
        <v>60</v>
      </c>
      <c r="K19" s="149"/>
      <c r="L19" s="161"/>
      <c r="M19" s="168"/>
      <c r="N19" s="148"/>
      <c r="O19" s="149"/>
      <c r="P19" s="143"/>
      <c r="Q19" s="47"/>
      <c r="R19" s="46"/>
    </row>
    <row r="20" spans="1:18" s="145" customFormat="1" ht="15" customHeight="1">
      <c r="A20" s="141"/>
      <c r="B20" s="146"/>
      <c r="C20" s="146"/>
      <c r="D20" s="146"/>
      <c r="E20" s="42" t="str">
        <f>UPPER(IF($D19="","",VLOOKUP($D19,'[5]男雙55歲名單'!$A$7:$V$39,7)))</f>
        <v>孫盛展</v>
      </c>
      <c r="F20" s="40"/>
      <c r="G20" s="43"/>
      <c r="H20" s="43" t="str">
        <f>IF($D19="","",VLOOKUP($D19,'[5]男雙55歲名單'!$A$7:$V$39,9))</f>
        <v>高雄市</v>
      </c>
      <c r="I20" s="147"/>
      <c r="J20" s="148"/>
      <c r="K20" s="149"/>
      <c r="L20" s="162"/>
      <c r="M20" s="170"/>
      <c r="N20" s="260" t="s">
        <v>455</v>
      </c>
      <c r="O20" s="262"/>
      <c r="P20" s="143"/>
      <c r="Q20" s="47"/>
      <c r="R20" s="46"/>
    </row>
    <row r="21" spans="1:18" s="145" customFormat="1" ht="5.25" customHeight="1">
      <c r="A21" s="141"/>
      <c r="B21" s="146"/>
      <c r="C21" s="146"/>
      <c r="D21" s="146"/>
      <c r="E21" s="150"/>
      <c r="F21" s="148"/>
      <c r="G21" s="151"/>
      <c r="H21" s="151"/>
      <c r="I21" s="165"/>
      <c r="J21" s="143"/>
      <c r="K21" s="144"/>
      <c r="L21" s="148"/>
      <c r="M21" s="166"/>
      <c r="N21" s="260"/>
      <c r="O21" s="262"/>
      <c r="P21" s="143"/>
      <c r="Q21" s="47"/>
      <c r="R21" s="46"/>
    </row>
    <row r="22" spans="1:18" s="145" customFormat="1" ht="5.25" customHeight="1">
      <c r="A22" s="141"/>
      <c r="B22" s="53"/>
      <c r="C22" s="53"/>
      <c r="D22" s="53"/>
      <c r="E22" s="155"/>
      <c r="F22" s="143"/>
      <c r="G22" s="156"/>
      <c r="H22" s="156"/>
      <c r="I22" s="167"/>
      <c r="J22" s="143"/>
      <c r="K22" s="144"/>
      <c r="L22" s="266"/>
      <c r="M22" s="255"/>
      <c r="N22" s="157">
        <f>UPPER(IF(OR(M22="a",M22="as"),L14,IF(OR(M22="b",M22="bs"),L30,)))</f>
      </c>
      <c r="O22" s="158"/>
      <c r="P22" s="148"/>
      <c r="Q22" s="80"/>
      <c r="R22" s="46"/>
    </row>
    <row r="23" spans="1:18" s="145" customFormat="1" ht="15" customHeight="1">
      <c r="A23" s="141">
        <v>5</v>
      </c>
      <c r="B23" s="40"/>
      <c r="C23" s="40"/>
      <c r="D23" s="41">
        <v>20</v>
      </c>
      <c r="E23" s="42" t="s">
        <v>109</v>
      </c>
      <c r="F23" s="40"/>
      <c r="G23" s="43"/>
      <c r="H23" s="43" t="s">
        <v>28</v>
      </c>
      <c r="I23" s="142"/>
      <c r="J23" s="143"/>
      <c r="K23" s="144"/>
      <c r="L23" s="266"/>
      <c r="M23" s="255"/>
      <c r="N23" s="143">
        <v>62</v>
      </c>
      <c r="O23" s="160"/>
      <c r="P23" s="143"/>
      <c r="Q23" s="80"/>
      <c r="R23" s="46"/>
    </row>
    <row r="24" spans="1:18" s="145" customFormat="1" ht="15" customHeight="1">
      <c r="A24" s="141"/>
      <c r="B24" s="146"/>
      <c r="C24" s="146"/>
      <c r="D24" s="146"/>
      <c r="E24" s="42" t="s">
        <v>110</v>
      </c>
      <c r="F24" s="40"/>
      <c r="G24" s="43"/>
      <c r="H24" s="43" t="s">
        <v>28</v>
      </c>
      <c r="I24" s="147"/>
      <c r="J24" s="148">
        <f>IF(I24="a",E23,IF(I24="b",E25,""))</f>
      </c>
      <c r="K24" s="149"/>
      <c r="L24" s="143"/>
      <c r="M24" s="160"/>
      <c r="N24" s="143"/>
      <c r="O24" s="160"/>
      <c r="P24" s="143"/>
      <c r="Q24" s="80"/>
      <c r="R24" s="46"/>
    </row>
    <row r="25" spans="1:18" s="145" customFormat="1" ht="11.25" customHeight="1">
      <c r="A25" s="141"/>
      <c r="B25" s="146"/>
      <c r="C25" s="146"/>
      <c r="D25" s="146"/>
      <c r="E25" s="150"/>
      <c r="F25" s="256"/>
      <c r="G25" s="151"/>
      <c r="H25" s="151"/>
      <c r="I25" s="152"/>
      <c r="J25" s="260" t="s">
        <v>453</v>
      </c>
      <c r="K25" s="262"/>
      <c r="L25" s="143"/>
      <c r="M25" s="160"/>
      <c r="N25" s="143"/>
      <c r="O25" s="160"/>
      <c r="P25" s="143"/>
      <c r="Q25" s="80"/>
      <c r="R25" s="46"/>
    </row>
    <row r="26" spans="1:18" s="145" customFormat="1" ht="11.25" customHeight="1">
      <c r="A26" s="141"/>
      <c r="B26" s="53"/>
      <c r="C26" s="53"/>
      <c r="D26" s="53"/>
      <c r="E26" s="155"/>
      <c r="F26" s="266"/>
      <c r="G26" s="156"/>
      <c r="H26" s="56" t="s">
        <v>11</v>
      </c>
      <c r="I26" s="86"/>
      <c r="J26" s="263"/>
      <c r="K26" s="265"/>
      <c r="L26" s="148"/>
      <c r="M26" s="160"/>
      <c r="N26" s="143"/>
      <c r="O26" s="160"/>
      <c r="P26" s="143"/>
      <c r="Q26" s="80"/>
      <c r="R26" s="46"/>
    </row>
    <row r="27" spans="1:18" s="145" customFormat="1" ht="15" customHeight="1">
      <c r="A27" s="141">
        <v>6</v>
      </c>
      <c r="B27" s="40"/>
      <c r="C27" s="40"/>
      <c r="D27" s="41">
        <v>17</v>
      </c>
      <c r="E27" s="42" t="str">
        <f>UPPER(IF($D27="","",VLOOKUP($D27,'[5]男雙55歲名單'!$A$7:$V$39,2)))</f>
        <v>陳茂德</v>
      </c>
      <c r="F27" s="267"/>
      <c r="G27" s="43"/>
      <c r="H27" s="43" t="str">
        <f>IF($D27="","",VLOOKUP($D27,'[5]男雙55歲名單'!$A$7:$V$39,4))</f>
        <v>埔里鎮</v>
      </c>
      <c r="I27" s="159"/>
      <c r="J27" s="148">
        <v>63</v>
      </c>
      <c r="K27" s="160"/>
      <c r="L27" s="161"/>
      <c r="M27" s="168"/>
      <c r="N27" s="143"/>
      <c r="O27" s="160"/>
      <c r="P27" s="143"/>
      <c r="Q27" s="80"/>
      <c r="R27" s="46"/>
    </row>
    <row r="28" spans="1:18" s="145" customFormat="1" ht="15" customHeight="1">
      <c r="A28" s="141"/>
      <c r="B28" s="146"/>
      <c r="C28" s="146"/>
      <c r="D28" s="146"/>
      <c r="E28" s="42" t="str">
        <f>UPPER(IF($D27="","",VLOOKUP($D27,'[5]男雙55歲名單'!$A$7:$V$39,7)))</f>
        <v>游貴柱</v>
      </c>
      <c r="F28" s="40"/>
      <c r="G28" s="43"/>
      <c r="H28" s="43" t="str">
        <f>IF($D27="","",VLOOKUP($D27,'[5]男雙55歲名單'!$A$7:$V$39,9))</f>
        <v>埔里鎮</v>
      </c>
      <c r="I28" s="147"/>
      <c r="J28" s="148"/>
      <c r="K28" s="160"/>
      <c r="L28" s="260" t="s">
        <v>455</v>
      </c>
      <c r="M28" s="261"/>
      <c r="N28" s="143"/>
      <c r="O28" s="160"/>
      <c r="P28" s="143"/>
      <c r="Q28" s="80"/>
      <c r="R28" s="46"/>
    </row>
    <row r="29" spans="1:18" s="145" customFormat="1" ht="5.25" customHeight="1">
      <c r="A29" s="141"/>
      <c r="B29" s="146"/>
      <c r="C29" s="146"/>
      <c r="D29" s="164"/>
      <c r="E29" s="150"/>
      <c r="F29" s="148"/>
      <c r="G29" s="151"/>
      <c r="H29" s="151"/>
      <c r="I29" s="165"/>
      <c r="J29" s="143"/>
      <c r="K29" s="166"/>
      <c r="L29" s="260"/>
      <c r="M29" s="261"/>
      <c r="N29" s="143"/>
      <c r="O29" s="160"/>
      <c r="P29" s="143"/>
      <c r="Q29" s="80"/>
      <c r="R29" s="46"/>
    </row>
    <row r="30" spans="1:18" s="145" customFormat="1" ht="5.25" customHeight="1">
      <c r="A30" s="141"/>
      <c r="B30" s="53"/>
      <c r="C30" s="53"/>
      <c r="D30" s="65"/>
      <c r="E30" s="155"/>
      <c r="F30" s="143"/>
      <c r="G30" s="156"/>
      <c r="H30" s="156"/>
      <c r="I30" s="167"/>
      <c r="J30" s="266"/>
      <c r="K30" s="255"/>
      <c r="L30" s="157">
        <f>UPPER(IF(OR(K30="a",K30="as"),J26,IF(OR(K30="b",K30="bs"),J34,)))</f>
      </c>
      <c r="M30" s="169"/>
      <c r="N30" s="148"/>
      <c r="O30" s="160"/>
      <c r="P30" s="143"/>
      <c r="Q30" s="80"/>
      <c r="R30" s="46"/>
    </row>
    <row r="31" spans="1:18" s="145" customFormat="1" ht="15" customHeight="1">
      <c r="A31" s="141">
        <v>7</v>
      </c>
      <c r="B31" s="40"/>
      <c r="C31" s="40">
        <f>IF($D31="","",VLOOKUP($D31,'[5]男雙55歲名單'!$A$7:$V$39,21))</f>
      </c>
      <c r="D31" s="41"/>
      <c r="E31" s="42" t="s">
        <v>12</v>
      </c>
      <c r="F31" s="40"/>
      <c r="G31" s="43"/>
      <c r="H31" s="43">
        <f>IF($D31="","",VLOOKUP($D31,'[5]男雙55歲名單'!$A$7:$V$39,4))</f>
      </c>
      <c r="I31" s="142"/>
      <c r="J31" s="266"/>
      <c r="K31" s="255"/>
      <c r="L31" s="298" t="s">
        <v>313</v>
      </c>
      <c r="M31" s="299"/>
      <c r="N31" s="161"/>
      <c r="O31" s="160"/>
      <c r="P31" s="143"/>
      <c r="Q31" s="80"/>
      <c r="R31" s="46"/>
    </row>
    <row r="32" spans="1:18" s="145" customFormat="1" ht="15" customHeight="1">
      <c r="A32" s="141"/>
      <c r="B32" s="146"/>
      <c r="C32" s="146"/>
      <c r="D32" s="146"/>
      <c r="E32" s="42" t="s">
        <v>12</v>
      </c>
      <c r="F32" s="40"/>
      <c r="G32" s="43"/>
      <c r="H32" s="43">
        <f>IF($D31="","",VLOOKUP($D31,'[5]男雙55歲名單'!$A$7:$V$39,9))</f>
      </c>
      <c r="I32" s="147"/>
      <c r="J32" s="148">
        <f>IF(I32="a",E31,IF(I32="b",E33,""))</f>
      </c>
      <c r="K32" s="160"/>
      <c r="L32" s="143"/>
      <c r="M32" s="149"/>
      <c r="N32" s="148"/>
      <c r="O32" s="160"/>
      <c r="P32" s="143"/>
      <c r="Q32" s="80"/>
      <c r="R32" s="46"/>
    </row>
    <row r="33" spans="1:18" s="145" customFormat="1" ht="11.25" customHeight="1">
      <c r="A33" s="141"/>
      <c r="B33" s="146"/>
      <c r="C33" s="146"/>
      <c r="D33" s="164"/>
      <c r="E33" s="150"/>
      <c r="F33" s="256"/>
      <c r="G33" s="151"/>
      <c r="H33" s="151"/>
      <c r="I33" s="152"/>
      <c r="J33" s="260" t="s">
        <v>455</v>
      </c>
      <c r="K33" s="261"/>
      <c r="L33" s="143"/>
      <c r="M33" s="149"/>
      <c r="N33" s="148"/>
      <c r="O33" s="160"/>
      <c r="P33" s="143"/>
      <c r="Q33" s="80"/>
      <c r="R33" s="46"/>
    </row>
    <row r="34" spans="1:18" s="145" customFormat="1" ht="11.25" customHeight="1">
      <c r="A34" s="141"/>
      <c r="B34" s="53"/>
      <c r="C34" s="53"/>
      <c r="D34" s="65"/>
      <c r="E34" s="155"/>
      <c r="F34" s="266"/>
      <c r="G34" s="156"/>
      <c r="H34" s="56" t="s">
        <v>11</v>
      </c>
      <c r="I34" s="86"/>
      <c r="J34" s="263"/>
      <c r="K34" s="264"/>
      <c r="L34" s="148"/>
      <c r="M34" s="149"/>
      <c r="N34" s="148"/>
      <c r="O34" s="160"/>
      <c r="P34" s="143"/>
      <c r="Q34" s="80"/>
      <c r="R34" s="46"/>
    </row>
    <row r="35" spans="1:18" s="145" customFormat="1" ht="15" customHeight="1">
      <c r="A35" s="141">
        <v>8</v>
      </c>
      <c r="B35" s="40"/>
      <c r="C35" s="40"/>
      <c r="D35" s="41">
        <v>7</v>
      </c>
      <c r="E35" s="42" t="str">
        <f>UPPER(IF($D35="","",VLOOKUP($D35,'[5]男雙55歲名單'!$A$7:$V$39,2)))</f>
        <v>欉勁燁</v>
      </c>
      <c r="F35" s="267"/>
      <c r="G35" s="43"/>
      <c r="H35" s="43" t="str">
        <f>IF($D35="","",VLOOKUP($D35,'[5]男雙55歲名單'!$A$7:$V$39,4))</f>
        <v>台中市</v>
      </c>
      <c r="I35" s="159"/>
      <c r="J35" s="148">
        <v>75</v>
      </c>
      <c r="K35" s="149"/>
      <c r="L35" s="161"/>
      <c r="M35" s="154"/>
      <c r="N35" s="148"/>
      <c r="O35" s="160"/>
      <c r="P35" s="143"/>
      <c r="Q35" s="80"/>
      <c r="R35" s="46"/>
    </row>
    <row r="36" spans="1:18" s="145" customFormat="1" ht="15" customHeight="1">
      <c r="A36" s="141"/>
      <c r="B36" s="146"/>
      <c r="C36" s="146"/>
      <c r="D36" s="146"/>
      <c r="E36" s="42" t="str">
        <f>UPPER(IF($D35="","",VLOOKUP($D35,'[5]男雙55歲名單'!$A$7:$V$39,7)))</f>
        <v>范達榕</v>
      </c>
      <c r="F36" s="40"/>
      <c r="G36" s="43"/>
      <c r="H36" s="43" t="str">
        <f>IF($D35="","",VLOOKUP($D35,'[5]男雙55歲名單'!$A$7:$V$39,9))</f>
        <v>台中市</v>
      </c>
      <c r="I36" s="147"/>
      <c r="J36" s="148"/>
      <c r="K36" s="149"/>
      <c r="L36" s="162"/>
      <c r="M36" s="163"/>
      <c r="N36" s="148"/>
      <c r="O36" s="160"/>
      <c r="P36" s="310" t="s">
        <v>454</v>
      </c>
      <c r="Q36" s="286"/>
      <c r="R36" s="286"/>
    </row>
    <row r="37" spans="1:19" s="145" customFormat="1" ht="5.25" customHeight="1">
      <c r="A37" s="141"/>
      <c r="B37" s="146"/>
      <c r="C37" s="146"/>
      <c r="D37" s="164"/>
      <c r="E37" s="150"/>
      <c r="F37" s="148"/>
      <c r="G37" s="151"/>
      <c r="H37" s="151"/>
      <c r="I37" s="165"/>
      <c r="J37" s="143"/>
      <c r="K37" s="144"/>
      <c r="L37" s="148"/>
      <c r="M37" s="149"/>
      <c r="N37" s="149"/>
      <c r="O37" s="166"/>
      <c r="P37" s="308">
        <f>UPPER(IF(OR(O38="a",O38="as"),N21,IF(OR(O38="b",O38="bs"),N52,)))</f>
      </c>
      <c r="Q37" s="172"/>
      <c r="R37" s="250">
        <f>UPPER(IF(OR(Q39="a",Q39="as"),P34,IF(OR(Q39="b",Q39="bs"),P42,)))</f>
      </c>
      <c r="S37" s="250"/>
    </row>
    <row r="38" spans="1:19" s="145" customFormat="1" ht="5.25" customHeight="1">
      <c r="A38" s="141"/>
      <c r="B38" s="53"/>
      <c r="C38" s="53"/>
      <c r="D38" s="65"/>
      <c r="E38" s="155"/>
      <c r="F38" s="143"/>
      <c r="G38" s="156"/>
      <c r="H38" s="156"/>
      <c r="I38" s="167"/>
      <c r="J38" s="143"/>
      <c r="K38" s="144"/>
      <c r="L38" s="148"/>
      <c r="M38" s="149"/>
      <c r="N38" s="266"/>
      <c r="O38" s="255"/>
      <c r="P38" s="309"/>
      <c r="Q38" s="173"/>
      <c r="R38" s="262"/>
      <c r="S38" s="262"/>
    </row>
    <row r="39" spans="1:19" s="145" customFormat="1" ht="15" customHeight="1">
      <c r="A39" s="141">
        <v>9</v>
      </c>
      <c r="B39" s="40"/>
      <c r="C39" s="40">
        <f>IF($D39="","",VLOOKUP($D39,'[5]男雙55歲名單'!$A$7:$V$39,21))</f>
        <v>22</v>
      </c>
      <c r="D39" s="41">
        <v>3</v>
      </c>
      <c r="E39" s="42" t="str">
        <f>UPPER(IF($D39="","",VLOOKUP($D39,'[5]男雙55歲名單'!$A$7:$V$39,2)))</f>
        <v>詹行愨</v>
      </c>
      <c r="F39" s="40"/>
      <c r="G39" s="43"/>
      <c r="H39" s="43" t="str">
        <f>IF($D39="","",VLOOKUP($D39,'[5]男雙55歲名單'!$A$7:$V$39,4))</f>
        <v>台北市</v>
      </c>
      <c r="I39" s="142"/>
      <c r="J39" s="143"/>
      <c r="K39" s="144"/>
      <c r="L39" s="143"/>
      <c r="M39" s="149"/>
      <c r="N39" s="266"/>
      <c r="O39" s="255"/>
      <c r="P39" s="146">
        <v>85</v>
      </c>
      <c r="Q39" s="80"/>
      <c r="R39" s="262"/>
      <c r="S39" s="262"/>
    </row>
    <row r="40" spans="1:18" s="145" customFormat="1" ht="15" customHeight="1">
      <c r="A40" s="141"/>
      <c r="B40" s="146"/>
      <c r="C40" s="146"/>
      <c r="D40" s="146"/>
      <c r="E40" s="42" t="str">
        <f>UPPER(IF($D39="","",VLOOKUP($D39,'[5]男雙55歲名單'!$A$7:$V$39,7)))</f>
        <v>尹大明</v>
      </c>
      <c r="F40" s="40"/>
      <c r="G40" s="43"/>
      <c r="H40" s="43" t="str">
        <f>IF($D39="","",VLOOKUP($D39,'[5]男雙55歲名單'!$A$7:$V$39,9))</f>
        <v>台北市</v>
      </c>
      <c r="I40" s="147"/>
      <c r="J40" s="148">
        <f>IF(I40="a",E39,IF(I40="b",E41,""))</f>
      </c>
      <c r="K40" s="149"/>
      <c r="L40" s="143"/>
      <c r="M40" s="144"/>
      <c r="N40" s="143"/>
      <c r="O40" s="160"/>
      <c r="P40" s="162"/>
      <c r="Q40" s="174"/>
      <c r="R40" s="46"/>
    </row>
    <row r="41" spans="1:18" s="145" customFormat="1" ht="11.25" customHeight="1">
      <c r="A41" s="141"/>
      <c r="B41" s="146"/>
      <c r="C41" s="146"/>
      <c r="D41" s="164"/>
      <c r="E41" s="150"/>
      <c r="F41" s="256"/>
      <c r="G41" s="151"/>
      <c r="H41" s="151"/>
      <c r="I41" s="152"/>
      <c r="J41" s="260" t="s">
        <v>456</v>
      </c>
      <c r="K41" s="262"/>
      <c r="L41" s="143"/>
      <c r="M41" s="144"/>
      <c r="N41" s="143"/>
      <c r="O41" s="160"/>
      <c r="P41" s="143"/>
      <c r="Q41" s="80"/>
      <c r="R41" s="46"/>
    </row>
    <row r="42" spans="1:18" s="145" customFormat="1" ht="11.25" customHeight="1">
      <c r="A42" s="141"/>
      <c r="B42" s="53"/>
      <c r="C42" s="53"/>
      <c r="D42" s="65"/>
      <c r="E42" s="155"/>
      <c r="F42" s="266"/>
      <c r="G42" s="156"/>
      <c r="H42" s="56" t="s">
        <v>11</v>
      </c>
      <c r="I42" s="86"/>
      <c r="J42" s="263"/>
      <c r="K42" s="265"/>
      <c r="L42" s="148"/>
      <c r="M42" s="149"/>
      <c r="N42" s="143"/>
      <c r="O42" s="160"/>
      <c r="P42" s="143"/>
      <c r="Q42" s="80"/>
      <c r="R42" s="46"/>
    </row>
    <row r="43" spans="1:18" s="145" customFormat="1" ht="15" customHeight="1">
      <c r="A43" s="141">
        <v>10</v>
      </c>
      <c r="B43" s="40"/>
      <c r="C43" s="40">
        <f>IF($D43="","",VLOOKUP($D43,'[5]男雙55歲名單'!$A$7:$V$39,21))</f>
      </c>
      <c r="D43" s="41"/>
      <c r="E43" s="42" t="s">
        <v>12</v>
      </c>
      <c r="F43" s="267"/>
      <c r="G43" s="43"/>
      <c r="H43" s="43">
        <f>IF($D43="","",VLOOKUP($D43,'[5]男雙55歲名單'!$A$7:$V$39,4))</f>
      </c>
      <c r="I43" s="159"/>
      <c r="J43" s="148"/>
      <c r="K43" s="160"/>
      <c r="L43" s="161"/>
      <c r="M43" s="154"/>
      <c r="N43" s="143"/>
      <c r="O43" s="160"/>
      <c r="P43" s="143"/>
      <c r="Q43" s="80"/>
      <c r="R43" s="46"/>
    </row>
    <row r="44" spans="1:18" s="145" customFormat="1" ht="15" customHeight="1">
      <c r="A44" s="141"/>
      <c r="B44" s="146"/>
      <c r="C44" s="146"/>
      <c r="D44" s="146"/>
      <c r="E44" s="42" t="s">
        <v>12</v>
      </c>
      <c r="F44" s="40"/>
      <c r="G44" s="43"/>
      <c r="H44" s="43">
        <f>IF($D43="","",VLOOKUP($D43,'[5]男雙55歲名單'!$A$7:$V$39,9))</f>
      </c>
      <c r="I44" s="147"/>
      <c r="J44" s="148"/>
      <c r="K44" s="160"/>
      <c r="L44" s="260" t="s">
        <v>456</v>
      </c>
      <c r="M44" s="262"/>
      <c r="N44" s="143"/>
      <c r="O44" s="160"/>
      <c r="P44" s="143"/>
      <c r="Q44" s="80"/>
      <c r="R44" s="46"/>
    </row>
    <row r="45" spans="1:18" s="145" customFormat="1" ht="5.25" customHeight="1">
      <c r="A45" s="141"/>
      <c r="B45" s="146"/>
      <c r="C45" s="146"/>
      <c r="D45" s="164"/>
      <c r="E45" s="150"/>
      <c r="F45" s="148"/>
      <c r="G45" s="151"/>
      <c r="H45" s="151"/>
      <c r="I45" s="165"/>
      <c r="J45" s="143"/>
      <c r="K45" s="166"/>
      <c r="L45" s="260"/>
      <c r="M45" s="262"/>
      <c r="N45" s="143"/>
      <c r="O45" s="160"/>
      <c r="P45" s="143"/>
      <c r="Q45" s="80"/>
      <c r="R45" s="46"/>
    </row>
    <row r="46" spans="1:18" s="145" customFormat="1" ht="5.25" customHeight="1">
      <c r="A46" s="141"/>
      <c r="B46" s="53"/>
      <c r="C46" s="53"/>
      <c r="D46" s="65"/>
      <c r="E46" s="155"/>
      <c r="F46" s="143"/>
      <c r="G46" s="156"/>
      <c r="H46" s="156"/>
      <c r="I46" s="167"/>
      <c r="J46" s="266"/>
      <c r="K46" s="255"/>
      <c r="L46" s="157">
        <f>UPPER(IF(OR(K46="a",K46="as"),J42,IF(OR(K46="b",K46="bs"),J50,)))</f>
      </c>
      <c r="M46" s="158"/>
      <c r="N46" s="148"/>
      <c r="O46" s="160"/>
      <c r="P46" s="143"/>
      <c r="Q46" s="80"/>
      <c r="R46" s="46"/>
    </row>
    <row r="47" spans="1:18" s="145" customFormat="1" ht="15" customHeight="1">
      <c r="A47" s="141">
        <v>11</v>
      </c>
      <c r="B47" s="40"/>
      <c r="C47" s="40"/>
      <c r="D47" s="41">
        <v>24</v>
      </c>
      <c r="E47" s="42" t="str">
        <f>UPPER(IF($D47="","",VLOOKUP($D47,'[5]男雙55歲名單'!$A$7:$V$39,2)))</f>
        <v>李忠華</v>
      </c>
      <c r="F47" s="40"/>
      <c r="G47" s="43"/>
      <c r="H47" s="43" t="str">
        <f>IF($D47="","",VLOOKUP($D47,'[5]男雙55歲名單'!$A$7:$V$39,4))</f>
        <v>苗栗縣</v>
      </c>
      <c r="I47" s="142"/>
      <c r="J47" s="266"/>
      <c r="K47" s="255"/>
      <c r="L47" s="143">
        <v>62</v>
      </c>
      <c r="M47" s="160"/>
      <c r="N47" s="161"/>
      <c r="O47" s="160"/>
      <c r="P47" s="143"/>
      <c r="Q47" s="80"/>
      <c r="R47" s="46"/>
    </row>
    <row r="48" spans="1:18" s="145" customFormat="1" ht="15" customHeight="1">
      <c r="A48" s="141"/>
      <c r="B48" s="146"/>
      <c r="C48" s="146"/>
      <c r="D48" s="146"/>
      <c r="E48" s="42" t="str">
        <f>UPPER(IF($D47="","",VLOOKUP($D47,'[5]男雙55歲名單'!$A$7:$V$39,7)))</f>
        <v>邱正淳</v>
      </c>
      <c r="F48" s="40"/>
      <c r="G48" s="43"/>
      <c r="H48" s="43" t="str">
        <f>IF($D47="","",VLOOKUP($D47,'[5]男雙55歲名單'!$A$7:$V$39,9))</f>
        <v>苗栗縣</v>
      </c>
      <c r="I48" s="147"/>
      <c r="J48" s="148">
        <f>IF(I48="a",E47,IF(I48="b",E49,""))</f>
      </c>
      <c r="K48" s="160"/>
      <c r="L48" s="143"/>
      <c r="M48" s="160"/>
      <c r="N48" s="148"/>
      <c r="O48" s="160"/>
      <c r="P48" s="143"/>
      <c r="Q48" s="80"/>
      <c r="R48" s="46"/>
    </row>
    <row r="49" spans="1:18" s="145" customFormat="1" ht="11.25" customHeight="1">
      <c r="A49" s="141"/>
      <c r="B49" s="146"/>
      <c r="C49" s="146"/>
      <c r="D49" s="146"/>
      <c r="E49" s="150"/>
      <c r="F49" s="256"/>
      <c r="G49" s="151"/>
      <c r="H49" s="151"/>
      <c r="I49" s="152"/>
      <c r="J49" s="260" t="s">
        <v>457</v>
      </c>
      <c r="K49" s="261"/>
      <c r="L49" s="143"/>
      <c r="M49" s="160"/>
      <c r="N49" s="148"/>
      <c r="O49" s="160"/>
      <c r="P49" s="143"/>
      <c r="Q49" s="80"/>
      <c r="R49" s="46"/>
    </row>
    <row r="50" spans="1:18" s="145" customFormat="1" ht="11.25" customHeight="1">
      <c r="A50" s="141"/>
      <c r="B50" s="53"/>
      <c r="C50" s="53"/>
      <c r="D50" s="53"/>
      <c r="E50" s="155"/>
      <c r="F50" s="266"/>
      <c r="G50" s="156"/>
      <c r="H50" s="56" t="s">
        <v>11</v>
      </c>
      <c r="I50" s="86"/>
      <c r="J50" s="263"/>
      <c r="K50" s="264"/>
      <c r="L50" s="148"/>
      <c r="M50" s="160"/>
      <c r="N50" s="148"/>
      <c r="O50" s="160"/>
      <c r="P50" s="143"/>
      <c r="Q50" s="80"/>
      <c r="R50" s="46"/>
    </row>
    <row r="51" spans="1:18" s="145" customFormat="1" ht="15" customHeight="1">
      <c r="A51" s="141">
        <v>12</v>
      </c>
      <c r="B51" s="40"/>
      <c r="C51" s="40"/>
      <c r="D51" s="41">
        <v>19</v>
      </c>
      <c r="E51" s="42" t="str">
        <f>UPPER(IF($D51="","",VLOOKUP($D51,'[5]男雙55歲名單'!$A$7:$V$39,2)))</f>
        <v>劉辛騰</v>
      </c>
      <c r="F51" s="267"/>
      <c r="G51" s="43"/>
      <c r="H51" s="43" t="str">
        <f>IF($D51="","",VLOOKUP($D51,'[5]男雙55歲名單'!$A$7:$V$39,4))</f>
        <v>台中市</v>
      </c>
      <c r="I51" s="159"/>
      <c r="J51" s="148">
        <v>62</v>
      </c>
      <c r="K51" s="149"/>
      <c r="L51" s="161"/>
      <c r="M51" s="168"/>
      <c r="N51" s="148"/>
      <c r="O51" s="160"/>
      <c r="P51" s="143"/>
      <c r="Q51" s="80"/>
      <c r="R51" s="46"/>
    </row>
    <row r="52" spans="1:18" s="145" customFormat="1" ht="15" customHeight="1">
      <c r="A52" s="141"/>
      <c r="B52" s="146"/>
      <c r="C52" s="146"/>
      <c r="D52" s="146"/>
      <c r="E52" s="42" t="str">
        <f>UPPER(IF($D51="","",VLOOKUP($D51,'[5]男雙55歲名單'!$A$7:$V$39,7)))</f>
        <v>郭芳榮</v>
      </c>
      <c r="F52" s="40"/>
      <c r="G52" s="43"/>
      <c r="H52" s="43" t="str">
        <f>IF($D51="","",VLOOKUP($D51,'[5]男雙55歲名單'!$A$7:$V$39,9))</f>
        <v>台中市</v>
      </c>
      <c r="I52" s="147"/>
      <c r="J52" s="148"/>
      <c r="K52" s="149"/>
      <c r="L52" s="162"/>
      <c r="M52" s="170"/>
      <c r="N52" s="260" t="s">
        <v>459</v>
      </c>
      <c r="O52" s="261"/>
      <c r="P52" s="143"/>
      <c r="Q52" s="80"/>
      <c r="R52" s="46"/>
    </row>
    <row r="53" spans="1:18" s="145" customFormat="1" ht="5.25" customHeight="1">
      <c r="A53" s="141"/>
      <c r="B53" s="146"/>
      <c r="C53" s="146"/>
      <c r="D53" s="146"/>
      <c r="E53" s="150"/>
      <c r="F53" s="148"/>
      <c r="G53" s="151"/>
      <c r="H53" s="151"/>
      <c r="I53" s="165"/>
      <c r="J53" s="143"/>
      <c r="K53" s="144"/>
      <c r="L53" s="148"/>
      <c r="M53" s="166"/>
      <c r="N53" s="260"/>
      <c r="O53" s="261"/>
      <c r="P53" s="143"/>
      <c r="Q53" s="80"/>
      <c r="R53" s="46"/>
    </row>
    <row r="54" spans="1:18" s="145" customFormat="1" ht="5.25" customHeight="1">
      <c r="A54" s="141"/>
      <c r="B54" s="53"/>
      <c r="C54" s="53"/>
      <c r="D54" s="53"/>
      <c r="E54" s="155"/>
      <c r="F54" s="143"/>
      <c r="G54" s="156"/>
      <c r="H54" s="156"/>
      <c r="I54" s="167"/>
      <c r="J54" s="143"/>
      <c r="K54" s="144"/>
      <c r="L54" s="266"/>
      <c r="M54" s="255"/>
      <c r="N54" s="157">
        <f>UPPER(IF(OR(M54="a",M54="as"),L46,IF(OR(M54="b",M54="bs"),L62,)))</f>
      </c>
      <c r="O54" s="169"/>
      <c r="P54" s="148"/>
      <c r="Q54" s="80"/>
      <c r="R54" s="46"/>
    </row>
    <row r="55" spans="1:18" s="145" customFormat="1" ht="15" customHeight="1">
      <c r="A55" s="141">
        <v>13</v>
      </c>
      <c r="B55" s="40"/>
      <c r="C55" s="40"/>
      <c r="D55" s="41">
        <v>10</v>
      </c>
      <c r="E55" s="42" t="str">
        <f>UPPER(IF($D55="","",VLOOKUP($D55,'[5]男雙55歲名單'!$A$7:$V$39,2)))</f>
        <v>李明煌</v>
      </c>
      <c r="F55" s="40"/>
      <c r="G55" s="43"/>
      <c r="H55" s="43" t="str">
        <f>IF($D55="","",VLOOKUP($D55,'[5]男雙55歲名單'!$A$7:$V$39,4))</f>
        <v>台中市</v>
      </c>
      <c r="I55" s="142"/>
      <c r="J55" s="143"/>
      <c r="K55" s="144"/>
      <c r="L55" s="266"/>
      <c r="M55" s="255"/>
      <c r="N55" s="298" t="s">
        <v>460</v>
      </c>
      <c r="O55" s="299"/>
      <c r="P55" s="143"/>
      <c r="Q55" s="47"/>
      <c r="R55" s="46"/>
    </row>
    <row r="56" spans="1:18" s="145" customFormat="1" ht="15" customHeight="1">
      <c r="A56" s="141"/>
      <c r="B56" s="146"/>
      <c r="C56" s="146"/>
      <c r="D56" s="146"/>
      <c r="E56" s="42" t="str">
        <f>UPPER(IF($D55="","",VLOOKUP($D55,'[5]男雙55歲名單'!$A$7:$V$39,7)))</f>
        <v>劉仲甫</v>
      </c>
      <c r="F56" s="40"/>
      <c r="G56" s="43"/>
      <c r="H56" s="43" t="str">
        <f>IF($D55="","",VLOOKUP($D55,'[5]男雙55歲名單'!$A$7:$V$39,9))</f>
        <v>台中市</v>
      </c>
      <c r="I56" s="147"/>
      <c r="J56" s="148">
        <f>IF(I56="a",E55,IF(I56="b",E57,""))</f>
      </c>
      <c r="K56" s="149"/>
      <c r="L56" s="143"/>
      <c r="M56" s="160"/>
      <c r="N56" s="143"/>
      <c r="O56" s="149"/>
      <c r="P56" s="143"/>
      <c r="Q56" s="47"/>
      <c r="R56" s="46"/>
    </row>
    <row r="57" spans="1:18" s="145" customFormat="1" ht="11.25" customHeight="1">
      <c r="A57" s="141"/>
      <c r="B57" s="146"/>
      <c r="C57" s="146"/>
      <c r="D57" s="164"/>
      <c r="E57" s="150"/>
      <c r="F57" s="256"/>
      <c r="G57" s="151"/>
      <c r="H57" s="151"/>
      <c r="I57" s="152"/>
      <c r="J57" s="260" t="s">
        <v>458</v>
      </c>
      <c r="K57" s="262"/>
      <c r="L57" s="143"/>
      <c r="M57" s="160"/>
      <c r="N57" s="143"/>
      <c r="O57" s="149"/>
      <c r="P57" s="143"/>
      <c r="Q57" s="47"/>
      <c r="R57" s="46"/>
    </row>
    <row r="58" spans="1:18" s="145" customFormat="1" ht="11.25" customHeight="1">
      <c r="A58" s="141"/>
      <c r="B58" s="53"/>
      <c r="C58" s="53"/>
      <c r="D58" s="65"/>
      <c r="E58" s="155"/>
      <c r="F58" s="266"/>
      <c r="G58" s="156"/>
      <c r="H58" s="56" t="s">
        <v>11</v>
      </c>
      <c r="I58" s="86"/>
      <c r="J58" s="263"/>
      <c r="K58" s="265"/>
      <c r="L58" s="148"/>
      <c r="M58" s="160"/>
      <c r="N58" s="143"/>
      <c r="O58" s="149"/>
      <c r="P58" s="143"/>
      <c r="Q58" s="47"/>
      <c r="R58" s="46"/>
    </row>
    <row r="59" spans="1:18" s="145" customFormat="1" ht="15" customHeight="1">
      <c r="A59" s="141">
        <v>14</v>
      </c>
      <c r="B59" s="40"/>
      <c r="C59" s="40"/>
      <c r="D59" s="41">
        <v>18</v>
      </c>
      <c r="E59" s="42" t="str">
        <f>UPPER(IF($D59="","",VLOOKUP($D59,'[5]男雙55歲名單'!$A$7:$V$39,2)))</f>
        <v>宋偉雄</v>
      </c>
      <c r="F59" s="267"/>
      <c r="G59" s="43"/>
      <c r="H59" s="43" t="str">
        <f>IF($D59="","",VLOOKUP($D59,'[5]男雙55歲名單'!$A$7:$V$39,4))</f>
        <v>新竹市</v>
      </c>
      <c r="I59" s="159"/>
      <c r="J59" s="252" t="s">
        <v>200</v>
      </c>
      <c r="K59" s="160"/>
      <c r="L59" s="161"/>
      <c r="M59" s="168"/>
      <c r="N59" s="143"/>
      <c r="O59" s="149"/>
      <c r="P59" s="143"/>
      <c r="Q59" s="47"/>
      <c r="R59" s="46"/>
    </row>
    <row r="60" spans="1:18" s="145" customFormat="1" ht="15" customHeight="1">
      <c r="A60" s="141"/>
      <c r="B60" s="146"/>
      <c r="C60" s="146"/>
      <c r="D60" s="146"/>
      <c r="E60" s="42" t="str">
        <f>UPPER(IF($D59="","",VLOOKUP($D59,'[5]男雙55歲名單'!$A$7:$V$39,7)))</f>
        <v>陳源成</v>
      </c>
      <c r="F60" s="40"/>
      <c r="G60" s="43"/>
      <c r="H60" s="43" t="str">
        <f>IF($D59="","",VLOOKUP($D59,'[5]男雙55歲名單'!$A$7:$V$39,9))</f>
        <v>新竹市</v>
      </c>
      <c r="I60" s="147"/>
      <c r="J60" s="148"/>
      <c r="K60" s="160"/>
      <c r="L60" s="260" t="s">
        <v>459</v>
      </c>
      <c r="M60" s="261"/>
      <c r="N60" s="143"/>
      <c r="O60" s="149"/>
      <c r="P60" s="143"/>
      <c r="Q60" s="47"/>
      <c r="R60" s="46"/>
    </row>
    <row r="61" spans="1:18" s="145" customFormat="1" ht="5.25" customHeight="1">
      <c r="A61" s="141"/>
      <c r="B61" s="146"/>
      <c r="C61" s="146"/>
      <c r="D61" s="164"/>
      <c r="E61" s="150"/>
      <c r="F61" s="148"/>
      <c r="G61" s="151"/>
      <c r="H61" s="151"/>
      <c r="I61" s="165"/>
      <c r="J61" s="143"/>
      <c r="K61" s="166"/>
      <c r="L61" s="260"/>
      <c r="M61" s="261"/>
      <c r="N61" s="143"/>
      <c r="O61" s="149"/>
      <c r="P61" s="143"/>
      <c r="Q61" s="47"/>
      <c r="R61" s="46"/>
    </row>
    <row r="62" spans="1:18" s="145" customFormat="1" ht="5.25" customHeight="1">
      <c r="A62" s="141"/>
      <c r="B62" s="53"/>
      <c r="C62" s="53"/>
      <c r="D62" s="65"/>
      <c r="E62" s="155"/>
      <c r="F62" s="143"/>
      <c r="G62" s="156"/>
      <c r="H62" s="156"/>
      <c r="I62" s="167"/>
      <c r="J62" s="266"/>
      <c r="K62" s="255"/>
      <c r="L62" s="157">
        <f>UPPER(IF(OR(K62="a",K62="as"),J58,IF(OR(K62="b",K62="bs"),J66,)))</f>
      </c>
      <c r="M62" s="169"/>
      <c r="N62" s="148"/>
      <c r="O62" s="149"/>
      <c r="P62" s="143"/>
      <c r="Q62" s="47"/>
      <c r="R62" s="46"/>
    </row>
    <row r="63" spans="1:18" s="145" customFormat="1" ht="15" customHeight="1">
      <c r="A63" s="141">
        <v>15</v>
      </c>
      <c r="B63" s="40"/>
      <c r="C63" s="40"/>
      <c r="D63" s="41">
        <v>15</v>
      </c>
      <c r="E63" s="42" t="str">
        <f>UPPER(IF($D63="","",VLOOKUP($D63,'[5]男雙55歲名單'!$A$7:$V$39,2)))</f>
        <v>呂建田</v>
      </c>
      <c r="F63" s="40"/>
      <c r="G63" s="43"/>
      <c r="H63" s="43" t="str">
        <f>IF($D63="","",VLOOKUP($D63,'[5]男雙55歲名單'!$A$7:$V$39,4))</f>
        <v>台中市</v>
      </c>
      <c r="I63" s="142"/>
      <c r="J63" s="266"/>
      <c r="K63" s="255"/>
      <c r="L63" s="143">
        <v>61</v>
      </c>
      <c r="M63" s="171"/>
      <c r="N63" s="146"/>
      <c r="O63" s="149"/>
      <c r="P63" s="146"/>
      <c r="Q63" s="149"/>
      <c r="R63" s="151"/>
    </row>
    <row r="64" spans="1:18" s="145" customFormat="1" ht="15" customHeight="1">
      <c r="A64" s="141"/>
      <c r="B64" s="146"/>
      <c r="C64" s="146"/>
      <c r="D64" s="146"/>
      <c r="E64" s="42" t="str">
        <f>UPPER(IF($D63="","",VLOOKUP($D63,'[5]男雙55歲名單'!$A$7:$V$39,7)))</f>
        <v>劉志剛</v>
      </c>
      <c r="F64" s="40"/>
      <c r="G64" s="43"/>
      <c r="H64" s="43" t="str">
        <f>IF($D63="","",VLOOKUP($D63,'[5]男雙55歲名單'!$A$7:$V$39,9))</f>
        <v>台中市</v>
      </c>
      <c r="I64" s="147"/>
      <c r="J64" s="148">
        <f>IF(I64="a",E63,IF(I64="b",E65,""))</f>
      </c>
      <c r="K64" s="160"/>
      <c r="L64" s="143"/>
      <c r="M64" s="149"/>
      <c r="N64" s="190"/>
      <c r="O64" s="154"/>
      <c r="P64" s="148"/>
      <c r="Q64" s="149"/>
      <c r="R64" s="151"/>
    </row>
    <row r="65" spans="1:18" s="145" customFormat="1" ht="11.25" customHeight="1">
      <c r="A65" s="141"/>
      <c r="B65" s="146"/>
      <c r="C65" s="146"/>
      <c r="D65" s="146"/>
      <c r="E65" s="150"/>
      <c r="F65" s="256"/>
      <c r="G65" s="151"/>
      <c r="H65" s="151"/>
      <c r="I65" s="152"/>
      <c r="J65" s="260" t="s">
        <v>459</v>
      </c>
      <c r="K65" s="261"/>
      <c r="L65" s="143"/>
      <c r="M65" s="149"/>
      <c r="N65" s="190"/>
      <c r="O65" s="163"/>
      <c r="P65" s="148"/>
      <c r="Q65" s="149"/>
      <c r="R65" s="151"/>
    </row>
    <row r="66" spans="1:18" s="145" customFormat="1" ht="11.25" customHeight="1">
      <c r="A66" s="141"/>
      <c r="B66" s="53"/>
      <c r="C66" s="53"/>
      <c r="D66" s="53"/>
      <c r="E66" s="155"/>
      <c r="F66" s="266"/>
      <c r="G66" s="156"/>
      <c r="H66" s="56" t="s">
        <v>11</v>
      </c>
      <c r="I66" s="86"/>
      <c r="J66" s="263"/>
      <c r="K66" s="264"/>
      <c r="L66" s="148"/>
      <c r="M66" s="149"/>
      <c r="N66" s="149"/>
      <c r="O66" s="165"/>
      <c r="P66" s="190"/>
      <c r="Q66" s="191"/>
      <c r="R66" s="151"/>
    </row>
    <row r="67" spans="1:18" s="145" customFormat="1" ht="15" customHeight="1">
      <c r="A67" s="141">
        <v>16</v>
      </c>
      <c r="B67" s="40"/>
      <c r="C67" s="40">
        <f>IF($D67="","",VLOOKUP($D67,'[5]男雙55歲名單'!$A$7:$V$39,21))</f>
        <v>34</v>
      </c>
      <c r="D67" s="41">
        <v>5</v>
      </c>
      <c r="E67" s="42" t="str">
        <f>UPPER(IF($D67="","",VLOOKUP($D67,'[5]男雙55歲名單'!$A$7:$V$39,2)))</f>
        <v>葉錦德</v>
      </c>
      <c r="F67" s="267"/>
      <c r="G67" s="43"/>
      <c r="H67" s="43" t="str">
        <f>IF($D67="","",VLOOKUP($D67,'[5]男雙55歲名單'!$A$7:$V$39,4))</f>
        <v>高雄市</v>
      </c>
      <c r="I67" s="159"/>
      <c r="J67" s="148"/>
      <c r="K67" s="149"/>
      <c r="L67" s="161"/>
      <c r="M67" s="154"/>
      <c r="N67" s="85"/>
      <c r="O67" s="192"/>
      <c r="P67" s="190"/>
      <c r="Q67" s="191"/>
      <c r="R67" s="151"/>
    </row>
    <row r="68" spans="1:18" s="145" customFormat="1" ht="15" customHeight="1" thickBot="1">
      <c r="A68" s="141"/>
      <c r="B68" s="146"/>
      <c r="C68" s="146"/>
      <c r="D68" s="146"/>
      <c r="E68" s="42" t="str">
        <f>UPPER(IF($D67="","",VLOOKUP($D67,'[5]男雙55歲名單'!$A$7:$V$39,7)))</f>
        <v>李芳茂</v>
      </c>
      <c r="F68" s="40"/>
      <c r="G68" s="43"/>
      <c r="H68" s="43" t="str">
        <f>IF($D67="","",VLOOKUP($D67,'[5]男雙55歲名單'!$A$7:$V$39,9))</f>
        <v>高雄市</v>
      </c>
      <c r="I68" s="147"/>
      <c r="J68" s="148"/>
      <c r="K68" s="149"/>
      <c r="L68" s="162"/>
      <c r="M68" s="163"/>
      <c r="N68" s="190"/>
      <c r="O68" s="154"/>
      <c r="P68" s="148"/>
      <c r="Q68" s="149"/>
      <c r="R68" s="151"/>
    </row>
    <row r="69" spans="1:20" s="145" customFormat="1" ht="15" customHeight="1">
      <c r="A69" s="141">
        <v>17</v>
      </c>
      <c r="B69" s="40"/>
      <c r="C69" s="40"/>
      <c r="D69" s="41">
        <v>8</v>
      </c>
      <c r="E69" s="42" t="str">
        <f>UPPER(IF($D69="","",VLOOKUP($D69,'[5]男雙55歲名單'!$A$7:$V$39,2)))</f>
        <v>張天和</v>
      </c>
      <c r="F69" s="40"/>
      <c r="G69" s="43"/>
      <c r="H69" s="43" t="str">
        <f>IF($D69="","",VLOOKUP($D69,'[5]男雙55歲名單'!$A$7:$V$39,4))</f>
        <v>台中市</v>
      </c>
      <c r="I69" s="142"/>
      <c r="J69" s="143"/>
      <c r="K69" s="144"/>
      <c r="L69" s="143"/>
      <c r="M69" s="144"/>
      <c r="N69" s="148"/>
      <c r="O69" s="149"/>
      <c r="P69" s="148"/>
      <c r="Q69" s="193"/>
      <c r="R69" s="151"/>
      <c r="T69" s="52" t="e">
        <f>#REF!</f>
        <v>#REF!</v>
      </c>
    </row>
    <row r="70" spans="1:20" s="145" customFormat="1" ht="15" customHeight="1">
      <c r="A70" s="141"/>
      <c r="B70" s="146"/>
      <c r="C70" s="146"/>
      <c r="D70" s="146"/>
      <c r="E70" s="42" t="str">
        <f>UPPER(IF($D69="","",VLOOKUP($D69,'[5]男雙55歲名單'!$A$7:$V$39,7)))</f>
        <v>黃木權</v>
      </c>
      <c r="F70" s="40"/>
      <c r="G70" s="43"/>
      <c r="H70" s="43" t="str">
        <f>IF($D69="","",VLOOKUP($D69,'[5]男雙55歲名單'!$A$7:$V$39,9))</f>
        <v>台中市</v>
      </c>
      <c r="I70" s="147"/>
      <c r="J70" s="148">
        <f>IF(I70="a",E69,IF(I70="b",E71,""))</f>
      </c>
      <c r="K70" s="149"/>
      <c r="L70" s="143"/>
      <c r="M70" s="144"/>
      <c r="N70" s="148"/>
      <c r="O70" s="149"/>
      <c r="P70" s="148"/>
      <c r="Q70" s="149"/>
      <c r="R70" s="151"/>
      <c r="T70" s="60" t="e">
        <f>#REF!</f>
        <v>#REF!</v>
      </c>
    </row>
    <row r="71" spans="1:20" s="145" customFormat="1" ht="11.25" customHeight="1">
      <c r="A71" s="141"/>
      <c r="B71" s="146"/>
      <c r="C71" s="146"/>
      <c r="D71" s="146"/>
      <c r="E71" s="150"/>
      <c r="F71" s="256"/>
      <c r="G71" s="151"/>
      <c r="H71" s="151"/>
      <c r="I71" s="152"/>
      <c r="J71" s="260" t="s">
        <v>461</v>
      </c>
      <c r="K71" s="262"/>
      <c r="L71" s="143"/>
      <c r="M71" s="144"/>
      <c r="N71" s="143"/>
      <c r="O71" s="144"/>
      <c r="P71" s="143"/>
      <c r="Q71" s="47"/>
      <c r="R71" s="46"/>
      <c r="T71" s="60" t="e">
        <f>#REF!</f>
        <v>#REF!</v>
      </c>
    </row>
    <row r="72" spans="1:20" s="145" customFormat="1" ht="11.25" customHeight="1">
      <c r="A72" s="141"/>
      <c r="B72" s="53"/>
      <c r="C72" s="53"/>
      <c r="D72" s="53"/>
      <c r="E72" s="155"/>
      <c r="F72" s="266"/>
      <c r="G72" s="156"/>
      <c r="H72" s="56" t="s">
        <v>11</v>
      </c>
      <c r="I72" s="86"/>
      <c r="J72" s="263"/>
      <c r="K72" s="265"/>
      <c r="L72" s="148"/>
      <c r="M72" s="149"/>
      <c r="N72" s="143"/>
      <c r="O72" s="144"/>
      <c r="P72" s="143"/>
      <c r="Q72" s="47"/>
      <c r="R72" s="46"/>
      <c r="T72" s="60" t="e">
        <f>#REF!</f>
        <v>#REF!</v>
      </c>
    </row>
    <row r="73" spans="1:20" s="145" customFormat="1" ht="15" customHeight="1">
      <c r="A73" s="141">
        <v>18</v>
      </c>
      <c r="B73" s="40"/>
      <c r="C73" s="40">
        <f>IF($D73="","",VLOOKUP($D73,'[5]男雙55歲名單'!$A$7:$V$39,21))</f>
      </c>
      <c r="D73" s="41"/>
      <c r="E73" s="42" t="s">
        <v>12</v>
      </c>
      <c r="F73" s="267"/>
      <c r="G73" s="43"/>
      <c r="H73" s="43">
        <f>IF($D73="","",VLOOKUP($D73,'[5]男雙55歲名單'!$A$7:$V$39,4))</f>
      </c>
      <c r="I73" s="159"/>
      <c r="J73" s="148">
        <v>64</v>
      </c>
      <c r="K73" s="160"/>
      <c r="L73" s="161"/>
      <c r="M73" s="154"/>
      <c r="N73" s="143"/>
      <c r="O73" s="144"/>
      <c r="P73" s="143"/>
      <c r="Q73" s="47"/>
      <c r="R73" s="46"/>
      <c r="T73" s="60" t="e">
        <f>#REF!</f>
        <v>#REF!</v>
      </c>
    </row>
    <row r="74" spans="1:20" s="145" customFormat="1" ht="15" customHeight="1">
      <c r="A74" s="141"/>
      <c r="B74" s="146"/>
      <c r="C74" s="146"/>
      <c r="D74" s="146"/>
      <c r="E74" s="42" t="s">
        <v>12</v>
      </c>
      <c r="F74" s="40"/>
      <c r="G74" s="43"/>
      <c r="H74" s="43">
        <f>IF($D73="","",VLOOKUP($D73,'[5]男雙55歲名單'!$A$7:$V$39,9))</f>
      </c>
      <c r="I74" s="147"/>
      <c r="J74" s="148"/>
      <c r="K74" s="160"/>
      <c r="L74" s="260" t="s">
        <v>462</v>
      </c>
      <c r="M74" s="262"/>
      <c r="N74" s="143"/>
      <c r="O74" s="144"/>
      <c r="P74" s="143"/>
      <c r="Q74" s="47"/>
      <c r="R74" s="46"/>
      <c r="T74" s="60" t="e">
        <f>#REF!</f>
        <v>#REF!</v>
      </c>
    </row>
    <row r="75" spans="1:20" s="145" customFormat="1" ht="8.25" customHeight="1">
      <c r="A75" s="141"/>
      <c r="B75" s="146"/>
      <c r="C75" s="146"/>
      <c r="D75" s="164"/>
      <c r="E75" s="150"/>
      <c r="F75" s="148"/>
      <c r="G75" s="151"/>
      <c r="H75" s="151"/>
      <c r="I75" s="165"/>
      <c r="J75" s="143"/>
      <c r="K75" s="166"/>
      <c r="L75" s="260"/>
      <c r="M75" s="262"/>
      <c r="N75" s="143"/>
      <c r="O75" s="144"/>
      <c r="P75" s="143"/>
      <c r="Q75" s="47"/>
      <c r="R75" s="46"/>
      <c r="T75" s="60" t="e">
        <f>#REF!</f>
        <v>#REF!</v>
      </c>
    </row>
    <row r="76" spans="1:20" s="145" customFormat="1" ht="8.25" customHeight="1">
      <c r="A76" s="141"/>
      <c r="B76" s="53"/>
      <c r="C76" s="53"/>
      <c r="D76" s="65"/>
      <c r="E76" s="155"/>
      <c r="F76" s="143"/>
      <c r="G76" s="156"/>
      <c r="H76" s="156"/>
      <c r="I76" s="167"/>
      <c r="J76" s="266"/>
      <c r="K76" s="255"/>
      <c r="L76" s="157">
        <f>UPPER(IF(OR(K76="a",K76="as"),J72,IF(OR(K76="b",K76="bs"),J80,)))</f>
      </c>
      <c r="M76" s="158"/>
      <c r="N76" s="148"/>
      <c r="O76" s="149"/>
      <c r="P76" s="143"/>
      <c r="Q76" s="47"/>
      <c r="R76" s="46"/>
      <c r="T76" s="60" t="e">
        <f>#REF!</f>
        <v>#REF!</v>
      </c>
    </row>
    <row r="77" spans="1:20" s="145" customFormat="1" ht="15" customHeight="1">
      <c r="A77" s="141">
        <v>19</v>
      </c>
      <c r="B77" s="40"/>
      <c r="C77" s="40"/>
      <c r="D77" s="41">
        <v>16</v>
      </c>
      <c r="E77" s="42" t="str">
        <f>UPPER(IF($D77="","",VLOOKUP($D77,'[5]男雙55歲名單'!$A$7:$V$39,2)))</f>
        <v>張東佶</v>
      </c>
      <c r="F77" s="40"/>
      <c r="G77" s="43"/>
      <c r="H77" s="43" t="str">
        <f>IF($D77="","",VLOOKUP($D77,'[5]男雙55歲名單'!$A$7:$V$39,4))</f>
        <v>高雄市</v>
      </c>
      <c r="I77" s="142"/>
      <c r="J77" s="266"/>
      <c r="K77" s="255"/>
      <c r="L77" s="143">
        <v>75</v>
      </c>
      <c r="M77" s="160"/>
      <c r="N77" s="161"/>
      <c r="O77" s="149"/>
      <c r="P77" s="143"/>
      <c r="Q77" s="47"/>
      <c r="R77" s="46"/>
      <c r="T77" s="60" t="e">
        <f>#REF!</f>
        <v>#REF!</v>
      </c>
    </row>
    <row r="78" spans="1:20" s="145" customFormat="1" ht="15" customHeight="1" thickBot="1">
      <c r="A78" s="141"/>
      <c r="B78" s="146"/>
      <c r="C78" s="146"/>
      <c r="D78" s="146"/>
      <c r="E78" s="42" t="str">
        <f>UPPER(IF($D77="","",VLOOKUP($D77,'[5]男雙55歲名單'!$A$7:$V$39,7)))</f>
        <v>葉錦祥</v>
      </c>
      <c r="F78" s="40"/>
      <c r="G78" s="43"/>
      <c r="H78" s="43" t="str">
        <f>IF($D77="","",VLOOKUP($D77,'[5]男雙55歲名單'!$A$7:$V$39,9))</f>
        <v>高雄市</v>
      </c>
      <c r="I78" s="147"/>
      <c r="J78" s="148">
        <f>IF(I78="a",E77,IF(I78="b",E79,""))</f>
      </c>
      <c r="K78" s="160"/>
      <c r="L78" s="143"/>
      <c r="M78" s="160"/>
      <c r="N78" s="148"/>
      <c r="O78" s="149"/>
      <c r="P78" s="143"/>
      <c r="Q78" s="47"/>
      <c r="R78" s="46"/>
      <c r="T78" s="75" t="e">
        <f>#REF!</f>
        <v>#REF!</v>
      </c>
    </row>
    <row r="79" spans="1:18" s="145" customFormat="1" ht="11.25" customHeight="1">
      <c r="A79" s="141"/>
      <c r="B79" s="146"/>
      <c r="C79" s="146"/>
      <c r="D79" s="164"/>
      <c r="E79" s="150"/>
      <c r="F79" s="256"/>
      <c r="G79" s="151"/>
      <c r="H79" s="151"/>
      <c r="I79" s="152"/>
      <c r="J79" s="260" t="s">
        <v>462</v>
      </c>
      <c r="K79" s="261"/>
      <c r="L79" s="143"/>
      <c r="M79" s="160"/>
      <c r="N79" s="148"/>
      <c r="O79" s="149"/>
      <c r="P79" s="143"/>
      <c r="Q79" s="47"/>
      <c r="R79" s="46"/>
    </row>
    <row r="80" spans="1:18" s="145" customFormat="1" ht="11.25" customHeight="1">
      <c r="A80" s="141"/>
      <c r="B80" s="53"/>
      <c r="C80" s="53"/>
      <c r="D80" s="65"/>
      <c r="E80" s="155"/>
      <c r="F80" s="266"/>
      <c r="G80" s="156"/>
      <c r="H80" s="56" t="s">
        <v>11</v>
      </c>
      <c r="I80" s="86"/>
      <c r="J80" s="263"/>
      <c r="K80" s="264"/>
      <c r="L80" s="148"/>
      <c r="M80" s="160"/>
      <c r="N80" s="148"/>
      <c r="O80" s="149"/>
      <c r="P80" s="143"/>
      <c r="Q80" s="47"/>
      <c r="R80" s="46"/>
    </row>
    <row r="81" spans="1:18" s="145" customFormat="1" ht="15" customHeight="1">
      <c r="A81" s="141">
        <v>20</v>
      </c>
      <c r="B81" s="40"/>
      <c r="C81" s="40"/>
      <c r="D81" s="41">
        <v>11</v>
      </c>
      <c r="E81" s="42" t="str">
        <f>UPPER(IF($D81="","",VLOOKUP($D81,'[5]男雙55歲名單'!$A$7:$V$39,2)))</f>
        <v>蔡晉昇</v>
      </c>
      <c r="F81" s="267"/>
      <c r="G81" s="43"/>
      <c r="H81" s="43" t="str">
        <f>IF($D81="","",VLOOKUP($D81,'[5]男雙55歲名單'!$A$7:$V$39,4))</f>
        <v>台中市</v>
      </c>
      <c r="I81" s="159"/>
      <c r="J81" s="148"/>
      <c r="K81" s="149"/>
      <c r="L81" s="161"/>
      <c r="M81" s="168"/>
      <c r="N81" s="148"/>
      <c r="O81" s="149"/>
      <c r="P81" s="143"/>
      <c r="Q81" s="47"/>
      <c r="R81" s="46"/>
    </row>
    <row r="82" spans="1:18" s="145" customFormat="1" ht="15" customHeight="1">
      <c r="A82" s="141"/>
      <c r="B82" s="146"/>
      <c r="C82" s="146"/>
      <c r="D82" s="146"/>
      <c r="E82" s="42" t="str">
        <f>UPPER(IF($D81="","",VLOOKUP($D81,'[5]男雙55歲名單'!$A$7:$V$39,7)))</f>
        <v>吳樹強</v>
      </c>
      <c r="F82" s="40"/>
      <c r="G82" s="43"/>
      <c r="H82" s="43" t="str">
        <f>IF($D81="","",VLOOKUP($D81,'[5]男雙55歲名單'!$A$7:$V$39,9))</f>
        <v>台中市</v>
      </c>
      <c r="I82" s="147"/>
      <c r="J82" s="148">
        <v>63</v>
      </c>
      <c r="K82" s="149"/>
      <c r="L82" s="162"/>
      <c r="M82" s="170"/>
      <c r="N82" s="260" t="s">
        <v>462</v>
      </c>
      <c r="O82" s="262"/>
      <c r="P82" s="143"/>
      <c r="Q82" s="47"/>
      <c r="R82" s="46"/>
    </row>
    <row r="83" spans="1:18" s="145" customFormat="1" ht="8.25" customHeight="1">
      <c r="A83" s="141"/>
      <c r="B83" s="146"/>
      <c r="C83" s="146"/>
      <c r="D83" s="146"/>
      <c r="E83" s="150"/>
      <c r="F83" s="148"/>
      <c r="G83" s="151"/>
      <c r="H83" s="151"/>
      <c r="I83" s="165"/>
      <c r="J83" s="143"/>
      <c r="K83" s="144"/>
      <c r="L83" s="148"/>
      <c r="M83" s="166"/>
      <c r="N83" s="260"/>
      <c r="O83" s="262"/>
      <c r="P83" s="143"/>
      <c r="Q83" s="47"/>
      <c r="R83" s="46"/>
    </row>
    <row r="84" spans="1:18" s="145" customFormat="1" ht="8.25" customHeight="1">
      <c r="A84" s="141"/>
      <c r="B84" s="53"/>
      <c r="C84" s="53"/>
      <c r="D84" s="53"/>
      <c r="E84" s="155"/>
      <c r="F84" s="143"/>
      <c r="G84" s="156"/>
      <c r="H84" s="156"/>
      <c r="I84" s="167"/>
      <c r="J84" s="143"/>
      <c r="K84" s="144"/>
      <c r="L84" s="266"/>
      <c r="M84" s="255"/>
      <c r="N84" s="157">
        <f>UPPER(IF(OR(M84="a",M84="as"),L76,IF(OR(M84="b",M84="bs"),L92,)))</f>
      </c>
      <c r="O84" s="158"/>
      <c r="P84" s="148"/>
      <c r="Q84" s="80"/>
      <c r="R84" s="46"/>
    </row>
    <row r="85" spans="1:18" s="145" customFormat="1" ht="15" customHeight="1">
      <c r="A85" s="141">
        <v>21</v>
      </c>
      <c r="B85" s="40"/>
      <c r="C85" s="40"/>
      <c r="D85" s="41">
        <v>25</v>
      </c>
      <c r="E85" s="42" t="str">
        <f>UPPER(IF($D85="","",VLOOKUP($D85,'[5]男雙55歲名單'!$A$7:$V$39,2)))</f>
        <v>謝振務</v>
      </c>
      <c r="F85" s="40"/>
      <c r="G85" s="43"/>
      <c r="H85" s="43" t="str">
        <f>IF($D85="","",VLOOKUP($D85,'[5]男雙55歲名單'!$A$7:$V$39,4))</f>
        <v>台中市</v>
      </c>
      <c r="I85" s="142"/>
      <c r="J85" s="143"/>
      <c r="K85" s="144"/>
      <c r="L85" s="266"/>
      <c r="M85" s="255"/>
      <c r="N85" s="143">
        <v>62</v>
      </c>
      <c r="O85" s="160"/>
      <c r="P85" s="143"/>
      <c r="Q85" s="80"/>
      <c r="R85" s="46"/>
    </row>
    <row r="86" spans="1:18" s="145" customFormat="1" ht="15" customHeight="1">
      <c r="A86" s="141"/>
      <c r="B86" s="146"/>
      <c r="C86" s="146"/>
      <c r="D86" s="146"/>
      <c r="E86" s="42" t="str">
        <f>UPPER(IF($D85="","",VLOOKUP($D85,'[5]男雙55歲名單'!$A$7:$V$39,7)))</f>
        <v>潘旭章</v>
      </c>
      <c r="F86" s="40"/>
      <c r="G86" s="43"/>
      <c r="H86" s="43" t="str">
        <f>IF($D85="","",VLOOKUP($D85,'[5]男雙55歲名單'!$A$7:$V$39,9))</f>
        <v>台中市</v>
      </c>
      <c r="I86" s="147"/>
      <c r="J86" s="148">
        <f>IF(I86="a",E85,IF(I86="b",E87,""))</f>
      </c>
      <c r="K86" s="149"/>
      <c r="L86" s="143"/>
      <c r="M86" s="160"/>
      <c r="N86" s="143"/>
      <c r="O86" s="160"/>
      <c r="P86" s="143"/>
      <c r="Q86" s="80"/>
      <c r="R86" s="46"/>
    </row>
    <row r="87" spans="1:18" s="145" customFormat="1" ht="11.25" customHeight="1">
      <c r="A87" s="141"/>
      <c r="B87" s="146"/>
      <c r="C87" s="146"/>
      <c r="D87" s="146"/>
      <c r="E87" s="150"/>
      <c r="F87" s="256"/>
      <c r="G87" s="151"/>
      <c r="H87" s="151"/>
      <c r="I87" s="152"/>
      <c r="J87" s="260" t="s">
        <v>464</v>
      </c>
      <c r="K87" s="262"/>
      <c r="L87" s="143"/>
      <c r="M87" s="160"/>
      <c r="N87" s="143"/>
      <c r="O87" s="160"/>
      <c r="P87" s="143"/>
      <c r="Q87" s="80"/>
      <c r="R87" s="46"/>
    </row>
    <row r="88" spans="1:18" s="145" customFormat="1" ht="11.25" customHeight="1">
      <c r="A88" s="141"/>
      <c r="B88" s="53"/>
      <c r="C88" s="53"/>
      <c r="D88" s="53"/>
      <c r="E88" s="155"/>
      <c r="F88" s="266"/>
      <c r="G88" s="156"/>
      <c r="H88" s="56" t="s">
        <v>11</v>
      </c>
      <c r="I88" s="86"/>
      <c r="J88" s="263"/>
      <c r="K88" s="265"/>
      <c r="L88" s="148"/>
      <c r="M88" s="160"/>
      <c r="N88" s="143"/>
      <c r="O88" s="160"/>
      <c r="P88" s="143"/>
      <c r="Q88" s="80"/>
      <c r="R88" s="46"/>
    </row>
    <row r="89" spans="1:18" s="145" customFormat="1" ht="15" customHeight="1">
      <c r="A89" s="141">
        <v>22</v>
      </c>
      <c r="B89" s="40"/>
      <c r="C89" s="40"/>
      <c r="D89" s="41">
        <v>22</v>
      </c>
      <c r="E89" s="42" t="str">
        <f>UPPER(IF($D89="","",VLOOKUP($D89,'[5]男雙55歲名單'!$A$7:$V$39,2)))</f>
        <v>謝明祥</v>
      </c>
      <c r="F89" s="267"/>
      <c r="G89" s="43"/>
      <c r="H89" s="43" t="str">
        <f>IF($D89="","",VLOOKUP($D89,'[5]男雙55歲名單'!$A$7:$V$39,4))</f>
        <v>高雄市</v>
      </c>
      <c r="I89" s="159"/>
      <c r="J89" s="148">
        <v>63</v>
      </c>
      <c r="K89" s="160"/>
      <c r="L89" s="161"/>
      <c r="M89" s="168"/>
      <c r="N89" s="143"/>
      <c r="O89" s="160"/>
      <c r="P89" s="143"/>
      <c r="Q89" s="80"/>
      <c r="R89" s="46"/>
    </row>
    <row r="90" spans="1:18" s="145" customFormat="1" ht="15" customHeight="1">
      <c r="A90" s="141"/>
      <c r="B90" s="146"/>
      <c r="C90" s="146"/>
      <c r="D90" s="146"/>
      <c r="E90" s="42" t="str">
        <f>UPPER(IF($D89="","",VLOOKUP($D89,'[5]男雙55歲名單'!$A$7:$V$39,7)))</f>
        <v>葉豐田</v>
      </c>
      <c r="F90" s="40"/>
      <c r="G90" s="43"/>
      <c r="H90" s="43" t="str">
        <f>IF($D89="","",VLOOKUP($D89,'[5]男雙55歲名單'!$A$7:$V$39,9))</f>
        <v>高雄市</v>
      </c>
      <c r="I90" s="147"/>
      <c r="J90" s="148"/>
      <c r="K90" s="160"/>
      <c r="L90" s="260" t="s">
        <v>463</v>
      </c>
      <c r="M90" s="261"/>
      <c r="N90" s="143"/>
      <c r="O90" s="160"/>
      <c r="P90" s="143"/>
      <c r="Q90" s="80"/>
      <c r="R90" s="46"/>
    </row>
    <row r="91" spans="1:18" s="145" customFormat="1" ht="8.25" customHeight="1">
      <c r="A91" s="141"/>
      <c r="B91" s="146"/>
      <c r="C91" s="146"/>
      <c r="D91" s="164"/>
      <c r="E91" s="150"/>
      <c r="F91" s="148"/>
      <c r="G91" s="151"/>
      <c r="H91" s="151"/>
      <c r="I91" s="165"/>
      <c r="J91" s="143"/>
      <c r="K91" s="166"/>
      <c r="L91" s="260"/>
      <c r="M91" s="261"/>
      <c r="N91" s="143"/>
      <c r="O91" s="160"/>
      <c r="P91" s="143"/>
      <c r="Q91" s="80"/>
      <c r="R91" s="46"/>
    </row>
    <row r="92" spans="1:18" s="145" customFormat="1" ht="8.25" customHeight="1">
      <c r="A92" s="141"/>
      <c r="B92" s="53"/>
      <c r="C92" s="53"/>
      <c r="D92" s="65"/>
      <c r="E92" s="155"/>
      <c r="F92" s="143"/>
      <c r="G92" s="156"/>
      <c r="H92" s="156"/>
      <c r="I92" s="167"/>
      <c r="J92" s="266"/>
      <c r="K92" s="255"/>
      <c r="L92" s="263"/>
      <c r="M92" s="264"/>
      <c r="N92" s="148"/>
      <c r="O92" s="160"/>
      <c r="P92" s="143"/>
      <c r="Q92" s="80"/>
      <c r="R92" s="46"/>
    </row>
    <row r="93" spans="1:18" s="145" customFormat="1" ht="15" customHeight="1">
      <c r="A93" s="141">
        <v>23</v>
      </c>
      <c r="B93" s="40"/>
      <c r="C93" s="40">
        <f>IF($D93="","",VLOOKUP($D93,'[5]男雙55歲名單'!$A$7:$V$39,21))</f>
      </c>
      <c r="D93" s="41"/>
      <c r="E93" s="42" t="s">
        <v>12</v>
      </c>
      <c r="F93" s="40"/>
      <c r="G93" s="43"/>
      <c r="H93" s="43">
        <f>IF($D93="","",VLOOKUP($D93,'[5]男雙55歲名單'!$A$7:$V$39,4))</f>
      </c>
      <c r="I93" s="142"/>
      <c r="J93" s="266"/>
      <c r="K93" s="255"/>
      <c r="L93" s="143">
        <v>63</v>
      </c>
      <c r="M93" s="171"/>
      <c r="N93" s="161"/>
      <c r="O93" s="160"/>
      <c r="P93" s="143"/>
      <c r="Q93" s="80"/>
      <c r="R93" s="46"/>
    </row>
    <row r="94" spans="1:18" s="145" customFormat="1" ht="15" customHeight="1">
      <c r="A94" s="141"/>
      <c r="B94" s="146"/>
      <c r="C94" s="146"/>
      <c r="D94" s="146"/>
      <c r="E94" s="42" t="s">
        <v>12</v>
      </c>
      <c r="F94" s="40"/>
      <c r="G94" s="43"/>
      <c r="H94" s="43">
        <f>IF($D93="","",VLOOKUP($D93,'[5]男雙55歲名單'!$A$7:$V$39,9))</f>
      </c>
      <c r="I94" s="147"/>
      <c r="J94" s="148">
        <f>IF(I94="a",E93,IF(I94="b",E95,""))</f>
      </c>
      <c r="K94" s="160"/>
      <c r="L94" s="143"/>
      <c r="M94" s="149"/>
      <c r="N94" s="148"/>
      <c r="O94" s="160"/>
      <c r="P94" s="143"/>
      <c r="Q94" s="80"/>
      <c r="R94" s="46"/>
    </row>
    <row r="95" spans="1:18" s="145" customFormat="1" ht="11.25" customHeight="1">
      <c r="A95" s="141"/>
      <c r="B95" s="146"/>
      <c r="C95" s="146"/>
      <c r="D95" s="164"/>
      <c r="E95" s="150"/>
      <c r="F95" s="256"/>
      <c r="G95" s="151"/>
      <c r="H95" s="151"/>
      <c r="I95" s="152"/>
      <c r="J95" s="260" t="s">
        <v>463</v>
      </c>
      <c r="K95" s="261"/>
      <c r="L95" s="143"/>
      <c r="M95" s="149"/>
      <c r="N95" s="148"/>
      <c r="O95" s="160"/>
      <c r="P95" s="143"/>
      <c r="Q95" s="80"/>
      <c r="R95" s="46"/>
    </row>
    <row r="96" spans="1:18" s="145" customFormat="1" ht="11.25" customHeight="1">
      <c r="A96" s="141"/>
      <c r="B96" s="53"/>
      <c r="C96" s="53"/>
      <c r="D96" s="65"/>
      <c r="E96" s="155"/>
      <c r="F96" s="266"/>
      <c r="G96" s="156"/>
      <c r="H96" s="56" t="s">
        <v>11</v>
      </c>
      <c r="I96" s="86"/>
      <c r="J96" s="263"/>
      <c r="K96" s="264"/>
      <c r="L96" s="148"/>
      <c r="M96" s="149"/>
      <c r="N96" s="148"/>
      <c r="O96" s="160"/>
      <c r="P96" s="143"/>
      <c r="Q96" s="80"/>
      <c r="R96" s="46"/>
    </row>
    <row r="97" spans="1:18" s="145" customFormat="1" ht="15" customHeight="1">
      <c r="A97" s="141">
        <v>24</v>
      </c>
      <c r="B97" s="40"/>
      <c r="C97" s="40">
        <f>IF($D97="","",VLOOKUP($D97,'[5]男雙55歲名單'!$A$7:$V$39,21))</f>
        <v>30</v>
      </c>
      <c r="D97" s="41">
        <v>4</v>
      </c>
      <c r="E97" s="42" t="str">
        <f>UPPER(IF($D97="","",VLOOKUP($D97,'[5]男雙55歲名單'!$A$7:$V$39,2)))</f>
        <v>李榮烈</v>
      </c>
      <c r="F97" s="267"/>
      <c r="G97" s="43"/>
      <c r="H97" s="43" t="str">
        <f>IF($D97="","",VLOOKUP($D97,'[5]男雙55歲名單'!$A$7:$V$39,4))</f>
        <v>台南市</v>
      </c>
      <c r="I97" s="159"/>
      <c r="J97" s="148"/>
      <c r="K97" s="149"/>
      <c r="L97" s="161"/>
      <c r="M97" s="154"/>
      <c r="N97" s="148"/>
      <c r="O97" s="160"/>
      <c r="P97" s="143"/>
      <c r="Q97" s="80"/>
      <c r="R97" s="46"/>
    </row>
    <row r="98" spans="1:18" s="145" customFormat="1" ht="15" customHeight="1">
      <c r="A98" s="141"/>
      <c r="B98" s="146"/>
      <c r="C98" s="146"/>
      <c r="D98" s="146"/>
      <c r="E98" s="42" t="str">
        <f>UPPER(IF($D97="","",VLOOKUP($D97,'[5]男雙55歲名單'!$A$7:$V$39,7)))</f>
        <v>王松村</v>
      </c>
      <c r="F98" s="40"/>
      <c r="G98" s="43"/>
      <c r="H98" s="43" t="str">
        <f>IF($D97="","",VLOOKUP($D97,'[5]男雙55歲名單'!$A$7:$V$39,9))</f>
        <v>台南市</v>
      </c>
      <c r="I98" s="147"/>
      <c r="J98" s="148"/>
      <c r="K98" s="149"/>
      <c r="L98" s="162"/>
      <c r="M98" s="163"/>
      <c r="N98" s="148"/>
      <c r="O98" s="160"/>
      <c r="P98" s="143"/>
      <c r="Q98" s="80"/>
      <c r="R98" s="46"/>
    </row>
    <row r="99" spans="1:17" s="145" customFormat="1" ht="8.25" customHeight="1">
      <c r="A99" s="141"/>
      <c r="B99" s="146"/>
      <c r="C99" s="146"/>
      <c r="D99" s="164"/>
      <c r="E99" s="150"/>
      <c r="F99" s="148"/>
      <c r="G99" s="151"/>
      <c r="H99" s="151"/>
      <c r="I99" s="165"/>
      <c r="J99" s="143"/>
      <c r="K99" s="144"/>
      <c r="L99" s="148"/>
      <c r="M99" s="149"/>
      <c r="N99" s="149"/>
      <c r="O99" s="166"/>
      <c r="P99" s="291" t="s">
        <v>468</v>
      </c>
      <c r="Q99" s="172"/>
    </row>
    <row r="100" spans="1:18" s="145" customFormat="1" ht="8.25" customHeight="1">
      <c r="A100" s="141"/>
      <c r="B100" s="53"/>
      <c r="C100" s="53"/>
      <c r="D100" s="65"/>
      <c r="E100" s="155"/>
      <c r="F100" s="143"/>
      <c r="G100" s="156"/>
      <c r="H100" s="156"/>
      <c r="I100" s="165"/>
      <c r="J100" s="143"/>
      <c r="K100" s="144"/>
      <c r="L100" s="148"/>
      <c r="M100" s="149"/>
      <c r="N100" s="266"/>
      <c r="O100" s="255"/>
      <c r="P100" s="272"/>
      <c r="Q100" s="173"/>
      <c r="R100" s="46"/>
    </row>
    <row r="101" spans="1:18" s="145" customFormat="1" ht="15" customHeight="1">
      <c r="A101" s="141">
        <v>25</v>
      </c>
      <c r="B101" s="40"/>
      <c r="C101" s="40">
        <f>IF($D101="","",VLOOKUP($D101,'[5]男雙55歲名單'!$A$7:$V$39,21))</f>
        <v>46</v>
      </c>
      <c r="D101" s="41">
        <v>6</v>
      </c>
      <c r="E101" s="42" t="str">
        <f>UPPER(IF($D101="","",VLOOKUP($D101,'[5]男雙55歲名單'!$A$7:$V$39,2)))</f>
        <v>黃清益</v>
      </c>
      <c r="F101" s="40"/>
      <c r="G101" s="43"/>
      <c r="H101" s="43"/>
      <c r="I101" s="142"/>
      <c r="J101" s="143"/>
      <c r="K101" s="144"/>
      <c r="L101" s="143"/>
      <c r="M101" s="144"/>
      <c r="N101" s="266"/>
      <c r="O101" s="255"/>
      <c r="P101" s="146">
        <v>81</v>
      </c>
      <c r="Q101" s="80"/>
      <c r="R101" s="46"/>
    </row>
    <row r="102" spans="1:18" s="145" customFormat="1" ht="15" customHeight="1">
      <c r="A102" s="141"/>
      <c r="B102" s="146"/>
      <c r="C102" s="146"/>
      <c r="D102" s="146"/>
      <c r="E102" s="42" t="str">
        <f>UPPER(IF($D101="","",VLOOKUP($D101,'[5]男雙55歲名單'!$A$7:$V$39,7)))</f>
        <v>陳騰芳</v>
      </c>
      <c r="F102" s="40"/>
      <c r="G102" s="43"/>
      <c r="H102" s="43"/>
      <c r="I102" s="147"/>
      <c r="J102" s="148">
        <f>IF(I102="a",E101,IF(I102="b",E103,""))</f>
      </c>
      <c r="K102" s="149"/>
      <c r="L102" s="143"/>
      <c r="M102" s="144"/>
      <c r="N102" s="143"/>
      <c r="O102" s="160"/>
      <c r="P102" s="162"/>
      <c r="Q102" s="174"/>
      <c r="R102" s="46"/>
    </row>
    <row r="103" spans="1:18" s="145" customFormat="1" ht="11.25" customHeight="1">
      <c r="A103" s="141"/>
      <c r="B103" s="146"/>
      <c r="C103" s="146"/>
      <c r="D103" s="164"/>
      <c r="E103" s="150"/>
      <c r="F103" s="256"/>
      <c r="G103" s="151"/>
      <c r="H103" s="151"/>
      <c r="I103" s="152"/>
      <c r="J103" s="260" t="s">
        <v>465</v>
      </c>
      <c r="K103" s="262"/>
      <c r="L103" s="143"/>
      <c r="M103" s="144"/>
      <c r="N103" s="143"/>
      <c r="O103" s="160"/>
      <c r="P103" s="143"/>
      <c r="Q103" s="80"/>
      <c r="R103" s="46"/>
    </row>
    <row r="104" spans="1:18" s="145" customFormat="1" ht="11.25" customHeight="1">
      <c r="A104" s="141"/>
      <c r="B104" s="53"/>
      <c r="C104" s="53"/>
      <c r="D104" s="65"/>
      <c r="E104" s="155"/>
      <c r="F104" s="266"/>
      <c r="G104" s="156"/>
      <c r="H104" s="56" t="s">
        <v>11</v>
      </c>
      <c r="I104" s="86"/>
      <c r="J104" s="263"/>
      <c r="K104" s="265"/>
      <c r="L104" s="148"/>
      <c r="M104" s="149"/>
      <c r="N104" s="143"/>
      <c r="O104" s="160"/>
      <c r="P104" s="143"/>
      <c r="Q104" s="80"/>
      <c r="R104" s="46"/>
    </row>
    <row r="105" spans="1:18" s="145" customFormat="1" ht="15" customHeight="1">
      <c r="A105" s="141">
        <v>26</v>
      </c>
      <c r="B105" s="40"/>
      <c r="C105" s="40"/>
      <c r="D105" s="41">
        <v>26</v>
      </c>
      <c r="E105" s="42" t="str">
        <f>UPPER(IF($D105="","",VLOOKUP($D105,'[5]男雙55歲名單'!$A$7:$V$39,2)))</f>
        <v>林可平</v>
      </c>
      <c r="F105" s="267"/>
      <c r="G105" s="43"/>
      <c r="H105" s="43" t="str">
        <f>IF($D105="","",VLOOKUP($D105,'[5]男雙55歲名單'!$A$7:$V$39,4))</f>
        <v>台中市</v>
      </c>
      <c r="I105" s="159"/>
      <c r="J105" s="148"/>
      <c r="K105" s="160"/>
      <c r="L105" s="161"/>
      <c r="M105" s="154"/>
      <c r="N105" s="143"/>
      <c r="O105" s="160"/>
      <c r="P105" s="143"/>
      <c r="Q105" s="80"/>
      <c r="R105" s="46"/>
    </row>
    <row r="106" spans="1:18" s="145" customFormat="1" ht="15" customHeight="1">
      <c r="A106" s="141"/>
      <c r="B106" s="146"/>
      <c r="C106" s="146"/>
      <c r="D106" s="146"/>
      <c r="E106" s="42" t="str">
        <f>UPPER(IF($D105="","",VLOOKUP($D105,'[5]男雙55歲名單'!$A$7:$V$39,7)))</f>
        <v>呂柏瑩</v>
      </c>
      <c r="F106" s="40"/>
      <c r="G106" s="43"/>
      <c r="H106" s="43" t="str">
        <f>IF($D105="","",VLOOKUP($D105,'[5]男雙55歲名單'!$A$7:$V$39,9))</f>
        <v>台中市</v>
      </c>
      <c r="I106" s="147"/>
      <c r="J106" s="148"/>
      <c r="K106" s="160"/>
      <c r="L106" s="291" t="s">
        <v>466</v>
      </c>
      <c r="M106" s="276"/>
      <c r="N106" s="143"/>
      <c r="O106" s="160"/>
      <c r="P106" s="143"/>
      <c r="Q106" s="80"/>
      <c r="R106" s="46"/>
    </row>
    <row r="107" spans="1:18" s="145" customFormat="1" ht="8.25" customHeight="1">
      <c r="A107" s="141"/>
      <c r="B107" s="146"/>
      <c r="C107" s="146"/>
      <c r="D107" s="164"/>
      <c r="E107" s="150"/>
      <c r="F107" s="148"/>
      <c r="G107" s="151"/>
      <c r="H107" s="151"/>
      <c r="I107" s="165"/>
      <c r="J107" s="143"/>
      <c r="K107" s="166"/>
      <c r="L107" s="291"/>
      <c r="M107" s="276"/>
      <c r="N107" s="143"/>
      <c r="O107" s="160"/>
      <c r="P107" s="143"/>
      <c r="Q107" s="80"/>
      <c r="R107" s="46"/>
    </row>
    <row r="108" spans="1:18" s="145" customFormat="1" ht="8.25" customHeight="1">
      <c r="A108" s="141"/>
      <c r="B108" s="53"/>
      <c r="C108" s="53"/>
      <c r="D108" s="65"/>
      <c r="E108" s="155"/>
      <c r="F108" s="143"/>
      <c r="G108" s="156"/>
      <c r="H108" s="156"/>
      <c r="I108" s="167"/>
      <c r="J108" s="266"/>
      <c r="K108" s="255"/>
      <c r="L108" s="157">
        <f>UPPER(IF(OR(K108="a",K108="as"),J104,IF(OR(K108="b",K108="bs"),J112,)))</f>
      </c>
      <c r="M108" s="158"/>
      <c r="N108" s="148"/>
      <c r="O108" s="160"/>
      <c r="P108" s="143"/>
      <c r="Q108" s="80"/>
      <c r="R108" s="46"/>
    </row>
    <row r="109" spans="1:18" s="145" customFormat="1" ht="15" customHeight="1">
      <c r="A109" s="141">
        <v>27</v>
      </c>
      <c r="B109" s="40"/>
      <c r="C109" s="40"/>
      <c r="D109" s="41">
        <v>13</v>
      </c>
      <c r="E109" s="42" t="str">
        <f>UPPER(IF($D109="","",VLOOKUP($D109,'[5]男雙55歲名單'!$A$7:$V$39,2)))</f>
        <v>賴貴雄</v>
      </c>
      <c r="F109" s="40"/>
      <c r="G109" s="43"/>
      <c r="H109" s="43" t="str">
        <f>IF($D109="","",VLOOKUP($D109,'[5]男雙55歲名單'!$A$7:$V$39,4))</f>
        <v>台中市</v>
      </c>
      <c r="I109" s="142"/>
      <c r="J109" s="266"/>
      <c r="K109" s="255"/>
      <c r="L109" s="252" t="s">
        <v>200</v>
      </c>
      <c r="M109" s="160"/>
      <c r="N109" s="161"/>
      <c r="O109" s="160"/>
      <c r="P109" s="143"/>
      <c r="Q109" s="80"/>
      <c r="R109" s="46"/>
    </row>
    <row r="110" spans="1:18" s="145" customFormat="1" ht="15" customHeight="1">
      <c r="A110" s="141"/>
      <c r="B110" s="146"/>
      <c r="C110" s="146"/>
      <c r="D110" s="146"/>
      <c r="E110" s="42" t="str">
        <f>UPPER(IF($D109="","",VLOOKUP($D109,'[5]男雙55歲名單'!$A$7:$V$39,7)))</f>
        <v>廖顯煜</v>
      </c>
      <c r="F110" s="40"/>
      <c r="G110" s="43"/>
      <c r="H110" s="43" t="str">
        <f>IF($D109="","",VLOOKUP($D109,'[5]男雙55歲名單'!$A$7:$V$39,9))</f>
        <v>台中市</v>
      </c>
      <c r="I110" s="147"/>
      <c r="J110" s="148">
        <f>IF(I110="a",E109,IF(I110="b",E111,""))</f>
      </c>
      <c r="K110" s="160"/>
      <c r="L110" s="143"/>
      <c r="M110" s="160"/>
      <c r="N110" s="148"/>
      <c r="O110" s="160"/>
      <c r="P110" s="143"/>
      <c r="Q110" s="80"/>
      <c r="R110" s="46"/>
    </row>
    <row r="111" spans="1:18" s="145" customFormat="1" ht="11.25" customHeight="1">
      <c r="A111" s="141"/>
      <c r="B111" s="146"/>
      <c r="C111" s="146"/>
      <c r="D111" s="146"/>
      <c r="E111" s="150"/>
      <c r="F111" s="256"/>
      <c r="G111" s="151"/>
      <c r="H111" s="151"/>
      <c r="I111" s="152"/>
      <c r="J111" s="260" t="s">
        <v>466</v>
      </c>
      <c r="K111" s="261"/>
      <c r="L111" s="143"/>
      <c r="M111" s="160"/>
      <c r="N111" s="148"/>
      <c r="O111" s="160"/>
      <c r="P111" s="143"/>
      <c r="Q111" s="80"/>
      <c r="R111" s="46"/>
    </row>
    <row r="112" spans="1:18" s="145" customFormat="1" ht="11.25" customHeight="1">
      <c r="A112" s="141"/>
      <c r="B112" s="53"/>
      <c r="C112" s="53"/>
      <c r="D112" s="53"/>
      <c r="E112" s="155"/>
      <c r="F112" s="266"/>
      <c r="G112" s="156"/>
      <c r="H112" s="56" t="s">
        <v>11</v>
      </c>
      <c r="I112" s="86"/>
      <c r="J112" s="263"/>
      <c r="K112" s="264"/>
      <c r="L112" s="148"/>
      <c r="M112" s="160"/>
      <c r="N112" s="148"/>
      <c r="O112" s="160"/>
      <c r="P112" s="143"/>
      <c r="Q112" s="80"/>
      <c r="R112" s="46"/>
    </row>
    <row r="113" spans="1:18" s="145" customFormat="1" ht="15" customHeight="1">
      <c r="A113" s="141">
        <v>28</v>
      </c>
      <c r="B113" s="40"/>
      <c r="C113" s="40"/>
      <c r="D113" s="41">
        <v>9</v>
      </c>
      <c r="E113" s="42" t="s">
        <v>111</v>
      </c>
      <c r="F113" s="267"/>
      <c r="G113" s="43"/>
      <c r="H113" s="43" t="s">
        <v>27</v>
      </c>
      <c r="I113" s="159"/>
      <c r="J113" s="148">
        <v>60</v>
      </c>
      <c r="K113" s="149"/>
      <c r="L113" s="161"/>
      <c r="M113" s="168"/>
      <c r="N113" s="148"/>
      <c r="O113" s="160"/>
      <c r="P113" s="143"/>
      <c r="Q113" s="80"/>
      <c r="R113" s="46"/>
    </row>
    <row r="114" spans="1:18" s="145" customFormat="1" ht="15" customHeight="1">
      <c r="A114" s="141"/>
      <c r="B114" s="146"/>
      <c r="C114" s="146"/>
      <c r="D114" s="146"/>
      <c r="E114" s="42" t="s">
        <v>112</v>
      </c>
      <c r="F114" s="40"/>
      <c r="G114" s="43"/>
      <c r="H114" s="43" t="s">
        <v>27</v>
      </c>
      <c r="I114" s="147"/>
      <c r="J114" s="148"/>
      <c r="K114" s="149"/>
      <c r="L114" s="162"/>
      <c r="M114" s="170"/>
      <c r="N114" s="260" t="s">
        <v>469</v>
      </c>
      <c r="O114" s="261"/>
      <c r="P114" s="143"/>
      <c r="Q114" s="80"/>
      <c r="R114" s="46"/>
    </row>
    <row r="115" spans="1:18" s="145" customFormat="1" ht="8.25" customHeight="1">
      <c r="A115" s="141"/>
      <c r="B115" s="146"/>
      <c r="C115" s="146"/>
      <c r="D115" s="146"/>
      <c r="E115" s="150"/>
      <c r="F115" s="148"/>
      <c r="G115" s="151"/>
      <c r="H115" s="151"/>
      <c r="I115" s="165"/>
      <c r="J115" s="143"/>
      <c r="K115" s="144"/>
      <c r="L115" s="148"/>
      <c r="M115" s="166"/>
      <c r="N115" s="260"/>
      <c r="O115" s="261"/>
      <c r="P115" s="143"/>
      <c r="Q115" s="80"/>
      <c r="R115" s="46"/>
    </row>
    <row r="116" spans="1:18" s="145" customFormat="1" ht="8.25" customHeight="1">
      <c r="A116" s="141"/>
      <c r="B116" s="53"/>
      <c r="C116" s="53"/>
      <c r="D116" s="53"/>
      <c r="E116" s="155"/>
      <c r="F116" s="143"/>
      <c r="G116" s="156"/>
      <c r="H116" s="156"/>
      <c r="I116" s="167"/>
      <c r="J116" s="143"/>
      <c r="K116" s="144"/>
      <c r="L116" s="266"/>
      <c r="M116" s="255"/>
      <c r="N116" s="157">
        <f>UPPER(IF(OR(M116="a",M116="as"),L108,IF(OR(M116="b",M116="bs"),L124,)))</f>
      </c>
      <c r="O116" s="169"/>
      <c r="P116" s="148"/>
      <c r="Q116" s="80"/>
      <c r="R116" s="46"/>
    </row>
    <row r="117" spans="1:18" s="145" customFormat="1" ht="15" customHeight="1">
      <c r="A117" s="141">
        <v>29</v>
      </c>
      <c r="B117" s="40"/>
      <c r="C117" s="40"/>
      <c r="D117" s="41">
        <v>14</v>
      </c>
      <c r="E117" s="42" t="str">
        <f>UPPER(IF($D117="","",VLOOKUP($D117,'[5]男雙55歲名單'!$A$7:$V$39,2)))</f>
        <v>林香筍</v>
      </c>
      <c r="F117" s="40"/>
      <c r="G117" s="43"/>
      <c r="H117" s="43" t="str">
        <f>IF($D117="","",VLOOKUP($D117,'[5]男雙55歲名單'!$A$7:$V$39,4))</f>
        <v>台中市</v>
      </c>
      <c r="I117" s="142"/>
      <c r="J117" s="143"/>
      <c r="K117" s="144"/>
      <c r="L117" s="266"/>
      <c r="M117" s="255"/>
      <c r="N117" s="143">
        <v>62</v>
      </c>
      <c r="O117" s="171"/>
      <c r="P117" s="143"/>
      <c r="Q117" s="47"/>
      <c r="R117" s="46"/>
    </row>
    <row r="118" spans="1:18" s="145" customFormat="1" ht="15" customHeight="1">
      <c r="A118" s="141"/>
      <c r="B118" s="146"/>
      <c r="C118" s="146"/>
      <c r="D118" s="146"/>
      <c r="E118" s="42" t="str">
        <f>UPPER(IF($D117="","",VLOOKUP($D117,'[5]男雙55歲名單'!$A$7:$V$39,7)))</f>
        <v>唐中興</v>
      </c>
      <c r="F118" s="40"/>
      <c r="G118" s="43"/>
      <c r="H118" s="43" t="str">
        <f>IF($D117="","",VLOOKUP($D117,'[5]男雙55歲名單'!$A$7:$V$39,9))</f>
        <v>台中市</v>
      </c>
      <c r="I118" s="147"/>
      <c r="J118" s="148">
        <f>IF(I118="a",E117,IF(I118="b",E119,""))</f>
      </c>
      <c r="K118" s="149"/>
      <c r="L118" s="143"/>
      <c r="M118" s="160"/>
      <c r="N118" s="143"/>
      <c r="O118" s="149"/>
      <c r="P118" s="143"/>
      <c r="Q118" s="47"/>
      <c r="R118" s="46"/>
    </row>
    <row r="119" spans="1:18" s="145" customFormat="1" ht="11.25" customHeight="1">
      <c r="A119" s="141"/>
      <c r="B119" s="146"/>
      <c r="C119" s="146"/>
      <c r="D119" s="164"/>
      <c r="E119" s="150"/>
      <c r="F119" s="256"/>
      <c r="G119" s="151"/>
      <c r="H119" s="151"/>
      <c r="I119" s="152"/>
      <c r="J119" s="260" t="s">
        <v>467</v>
      </c>
      <c r="K119" s="262"/>
      <c r="L119" s="143"/>
      <c r="M119" s="160"/>
      <c r="N119" s="143"/>
      <c r="O119" s="149"/>
      <c r="P119" s="143"/>
      <c r="Q119" s="47"/>
      <c r="R119" s="46"/>
    </row>
    <row r="120" spans="1:18" s="145" customFormat="1" ht="11.25" customHeight="1">
      <c r="A120" s="141"/>
      <c r="B120" s="53"/>
      <c r="C120" s="53"/>
      <c r="D120" s="65"/>
      <c r="E120" s="155"/>
      <c r="F120" s="266"/>
      <c r="G120" s="156"/>
      <c r="H120" s="56" t="s">
        <v>11</v>
      </c>
      <c r="I120" s="86"/>
      <c r="J120" s="263"/>
      <c r="K120" s="265"/>
      <c r="L120" s="148"/>
      <c r="M120" s="160"/>
      <c r="N120" s="143"/>
      <c r="O120" s="149"/>
      <c r="P120" s="143"/>
      <c r="Q120" s="47"/>
      <c r="R120" s="46"/>
    </row>
    <row r="121" spans="1:18" s="145" customFormat="1" ht="15" customHeight="1">
      <c r="A121" s="141">
        <v>30</v>
      </c>
      <c r="B121" s="40"/>
      <c r="C121" s="40"/>
      <c r="D121" s="41">
        <v>12</v>
      </c>
      <c r="E121" s="42" t="str">
        <f>UPPER(IF($D121="","",VLOOKUP($D121,'[5]男雙55歲名單'!$A$7:$V$39,2)))</f>
        <v>倪炳煌</v>
      </c>
      <c r="F121" s="267"/>
      <c r="G121" s="43"/>
      <c r="H121" s="43" t="str">
        <f>IF($D121="","",VLOOKUP($D121,'[5]男雙55歲名單'!$A$7:$V$39,4))</f>
        <v>新北市</v>
      </c>
      <c r="I121" s="159"/>
      <c r="J121" s="148">
        <v>62</v>
      </c>
      <c r="K121" s="160"/>
      <c r="L121" s="161"/>
      <c r="M121" s="168"/>
      <c r="N121" s="143"/>
      <c r="O121" s="149"/>
      <c r="P121" s="143"/>
      <c r="Q121" s="47"/>
      <c r="R121" s="46"/>
    </row>
    <row r="122" spans="1:18" s="145" customFormat="1" ht="15" customHeight="1">
      <c r="A122" s="141"/>
      <c r="B122" s="146"/>
      <c r="C122" s="146"/>
      <c r="D122" s="146"/>
      <c r="E122" s="42" t="str">
        <f>UPPER(IF($D121="","",VLOOKUP($D121,'[5]男雙55歲名單'!$A$7:$V$39,7)))</f>
        <v>李登福</v>
      </c>
      <c r="F122" s="40"/>
      <c r="G122" s="43"/>
      <c r="H122" s="43" t="str">
        <f>IF($D121="","",VLOOKUP($D121,'[5]男雙55歲名單'!$A$7:$V$39,9))</f>
        <v>新北市</v>
      </c>
      <c r="I122" s="147"/>
      <c r="J122" s="148"/>
      <c r="K122" s="160"/>
      <c r="L122" s="260" t="s">
        <v>469</v>
      </c>
      <c r="M122" s="261"/>
      <c r="N122" s="143"/>
      <c r="O122" s="149"/>
      <c r="P122" s="143"/>
      <c r="Q122" s="47"/>
      <c r="R122" s="46"/>
    </row>
    <row r="123" spans="1:18" s="145" customFormat="1" ht="8.25" customHeight="1">
      <c r="A123" s="141"/>
      <c r="B123" s="146"/>
      <c r="C123" s="146"/>
      <c r="D123" s="164"/>
      <c r="E123" s="150"/>
      <c r="F123" s="148"/>
      <c r="G123" s="151"/>
      <c r="H123" s="151"/>
      <c r="I123" s="165"/>
      <c r="J123" s="143"/>
      <c r="K123" s="166"/>
      <c r="L123" s="260"/>
      <c r="M123" s="261"/>
      <c r="N123" s="143"/>
      <c r="O123" s="149"/>
      <c r="P123" s="143"/>
      <c r="Q123" s="47"/>
      <c r="R123" s="46"/>
    </row>
    <row r="124" spans="1:18" s="145" customFormat="1" ht="8.25" customHeight="1">
      <c r="A124" s="141"/>
      <c r="B124" s="53"/>
      <c r="C124" s="53"/>
      <c r="D124" s="65"/>
      <c r="E124" s="155"/>
      <c r="F124" s="143"/>
      <c r="G124" s="156"/>
      <c r="H124" s="156"/>
      <c r="I124" s="167"/>
      <c r="J124" s="266"/>
      <c r="K124" s="255"/>
      <c r="L124" s="157">
        <f>UPPER(IF(OR(K124="a",K124="as"),J120,IF(OR(K124="b",K124="bs"),J128,)))</f>
      </c>
      <c r="M124" s="169"/>
      <c r="N124" s="148"/>
      <c r="O124" s="149"/>
      <c r="P124" s="143"/>
      <c r="Q124" s="47"/>
      <c r="R124" s="46"/>
    </row>
    <row r="125" spans="1:18" s="145" customFormat="1" ht="15" customHeight="1">
      <c r="A125" s="141">
        <v>31</v>
      </c>
      <c r="B125" s="40"/>
      <c r="C125" s="40">
        <f>IF($D125="","",VLOOKUP($D125,'[5]男雙55歲名單'!$A$7:$V$39,21))</f>
      </c>
      <c r="D125" s="41"/>
      <c r="E125" s="42" t="s">
        <v>12</v>
      </c>
      <c r="F125" s="40"/>
      <c r="G125" s="43"/>
      <c r="H125" s="43">
        <f>IF($D125="","",VLOOKUP($D125,'[5]男雙55歲名單'!$A$7:$V$39,4))</f>
      </c>
      <c r="I125" s="142"/>
      <c r="J125" s="266"/>
      <c r="K125" s="255"/>
      <c r="L125" s="143">
        <v>62</v>
      </c>
      <c r="M125" s="171"/>
      <c r="N125" s="304" t="s">
        <v>470</v>
      </c>
      <c r="O125" s="304"/>
      <c r="Q125" s="144"/>
      <c r="R125" s="156"/>
    </row>
    <row r="126" spans="1:18" s="145" customFormat="1" ht="15" customHeight="1">
      <c r="A126" s="141"/>
      <c r="B126" s="146"/>
      <c r="C126" s="146"/>
      <c r="D126" s="146"/>
      <c r="E126" s="42" t="s">
        <v>12</v>
      </c>
      <c r="F126" s="40"/>
      <c r="G126" s="43"/>
      <c r="H126" s="43">
        <f>IF($D125="","",VLOOKUP($D125,'[5]男雙55歲名單'!$A$7:$V$39,9))</f>
      </c>
      <c r="I126" s="147"/>
      <c r="J126" s="148">
        <f>IF(I126="a",E125,IF(I126="b",E127,""))</f>
      </c>
      <c r="K126" s="160"/>
      <c r="L126" s="143"/>
      <c r="M126" s="149"/>
      <c r="N126" s="304"/>
      <c r="O126" s="304"/>
      <c r="P126" s="143"/>
      <c r="Q126" s="144"/>
      <c r="R126" s="156"/>
    </row>
    <row r="127" spans="1:18" s="145" customFormat="1" ht="11.25" customHeight="1">
      <c r="A127" s="141"/>
      <c r="B127" s="146"/>
      <c r="C127" s="146"/>
      <c r="D127" s="146"/>
      <c r="E127" s="150"/>
      <c r="F127" s="256"/>
      <c r="G127" s="151"/>
      <c r="H127" s="151"/>
      <c r="I127" s="152"/>
      <c r="J127" s="260" t="s">
        <v>469</v>
      </c>
      <c r="K127" s="261"/>
      <c r="L127" s="143"/>
      <c r="M127" s="149"/>
      <c r="N127" s="276" t="s">
        <v>9</v>
      </c>
      <c r="O127" s="276"/>
      <c r="Q127" s="144"/>
      <c r="R127" s="156"/>
    </row>
    <row r="128" spans="1:18" s="145" customFormat="1" ht="11.25" customHeight="1">
      <c r="A128" s="141"/>
      <c r="B128" s="53"/>
      <c r="C128" s="53"/>
      <c r="D128" s="53"/>
      <c r="E128" s="155"/>
      <c r="F128" s="266"/>
      <c r="G128" s="156"/>
      <c r="H128" s="56" t="s">
        <v>11</v>
      </c>
      <c r="I128" s="86"/>
      <c r="J128" s="263"/>
      <c r="K128" s="264"/>
      <c r="L128" s="148"/>
      <c r="M128" s="149"/>
      <c r="N128" s="275"/>
      <c r="O128" s="275"/>
      <c r="P128" s="143"/>
      <c r="Q128" s="144"/>
      <c r="R128" s="156"/>
    </row>
    <row r="129" spans="1:18" s="145" customFormat="1" ht="15" customHeight="1">
      <c r="A129" s="141">
        <v>32</v>
      </c>
      <c r="B129" s="40"/>
      <c r="C129" s="40">
        <f>IF($D129="","",VLOOKUP($D129,'[5]男雙55歲名單'!$A$7:$V$39,21))</f>
        <v>10</v>
      </c>
      <c r="D129" s="41">
        <v>2</v>
      </c>
      <c r="E129" s="42" t="str">
        <f>UPPER(IF($D129="","",VLOOKUP($D129,'[5]男雙55歲名單'!$A$7:$V$39,2)))</f>
        <v>吳國祥</v>
      </c>
      <c r="F129" s="267"/>
      <c r="G129" s="43"/>
      <c r="H129" s="43" t="str">
        <f>IF($D129="","",VLOOKUP($D129,'[5]男雙55歲名單'!$A$7:$V$39,4))</f>
        <v>高雄市</v>
      </c>
      <c r="I129" s="159"/>
      <c r="J129" s="148"/>
      <c r="K129" s="149"/>
      <c r="L129" s="161"/>
      <c r="M129" s="154"/>
      <c r="N129" s="67"/>
      <c r="O129" s="160"/>
      <c r="P129" s="143"/>
      <c r="Q129" s="149"/>
      <c r="R129" s="156"/>
    </row>
    <row r="130" spans="1:19" s="145" customFormat="1" ht="15" customHeight="1">
      <c r="A130" s="141"/>
      <c r="B130" s="146"/>
      <c r="C130" s="146"/>
      <c r="D130" s="146"/>
      <c r="E130" s="42" t="str">
        <f>UPPER(IF($D129="","",VLOOKUP($D129,'[5]男雙55歲名單'!$A$7:$V$39,7)))</f>
        <v>王昭輝</v>
      </c>
      <c r="F130" s="40"/>
      <c r="G130" s="43"/>
      <c r="H130" s="43" t="str">
        <f>IF($D129="","",VLOOKUP($D129,'[5]男雙55歲名單'!$A$7:$V$39,9))</f>
        <v>高雄市</v>
      </c>
      <c r="I130" s="147"/>
      <c r="J130" s="148"/>
      <c r="K130" s="149"/>
      <c r="L130" s="162"/>
      <c r="M130" s="163"/>
      <c r="N130" s="151"/>
      <c r="O130" s="253"/>
      <c r="P130" s="242" t="s">
        <v>13</v>
      </c>
      <c r="Q130" s="149"/>
      <c r="R130" s="276" t="s">
        <v>471</v>
      </c>
      <c r="S130" s="276"/>
    </row>
    <row r="131" spans="1:19" s="51" customFormat="1" ht="11.25" customHeight="1">
      <c r="A131" s="194"/>
      <c r="B131" s="195"/>
      <c r="C131" s="195"/>
      <c r="D131" s="196"/>
      <c r="E131" s="197"/>
      <c r="F131" s="198"/>
      <c r="G131" s="199"/>
      <c r="H131" s="199"/>
      <c r="I131" s="200"/>
      <c r="J131" s="48"/>
      <c r="K131" s="49"/>
      <c r="L131" s="201"/>
      <c r="M131" s="202"/>
      <c r="N131" s="276" t="s">
        <v>471</v>
      </c>
      <c r="O131" s="277"/>
      <c r="P131" s="53">
        <v>85</v>
      </c>
      <c r="Q131" s="203"/>
      <c r="R131" s="276"/>
      <c r="S131" s="276"/>
    </row>
    <row r="132" spans="1:18" s="51" customFormat="1" ht="11.25" customHeight="1">
      <c r="A132" s="194"/>
      <c r="B132" s="204"/>
      <c r="C132" s="204"/>
      <c r="D132" s="205"/>
      <c r="E132" s="90"/>
      <c r="F132" s="206"/>
      <c r="G132" s="92"/>
      <c r="H132" s="92"/>
      <c r="I132" s="207"/>
      <c r="J132" s="48"/>
      <c r="K132" s="49"/>
      <c r="L132" s="96"/>
      <c r="M132" s="208"/>
      <c r="N132" s="275"/>
      <c r="O132" s="273"/>
      <c r="P132" s="209"/>
      <c r="Q132" s="210"/>
      <c r="R132" s="137"/>
    </row>
    <row r="133" ht="16.5">
      <c r="E133" s="99"/>
    </row>
    <row r="134" ht="16.5">
      <c r="E134" s="99"/>
    </row>
    <row r="135" ht="16.5">
      <c r="E135" s="99"/>
    </row>
    <row r="136" ht="16.5">
      <c r="E136" s="99"/>
    </row>
    <row r="137" ht="16.5">
      <c r="E137" s="99"/>
    </row>
    <row r="138" ht="16.5">
      <c r="E138" s="99"/>
    </row>
    <row r="139" ht="16.5">
      <c r="E139" s="99"/>
    </row>
    <row r="140" ht="16.5">
      <c r="E140" s="99"/>
    </row>
    <row r="141" ht="16.5">
      <c r="E141" s="99"/>
    </row>
    <row r="142" ht="16.5">
      <c r="E142" s="99"/>
    </row>
    <row r="143" ht="16.5">
      <c r="E143" s="99"/>
    </row>
    <row r="144" ht="16.5">
      <c r="E144" s="99"/>
    </row>
    <row r="145" ht="16.5">
      <c r="E145" s="99"/>
    </row>
    <row r="146" ht="16.5">
      <c r="E146" s="99"/>
    </row>
    <row r="147" ht="16.5">
      <c r="E147" s="99"/>
    </row>
    <row r="148" ht="16.5">
      <c r="E148" s="99"/>
    </row>
    <row r="149" ht="16.5">
      <c r="E149" s="99"/>
    </row>
    <row r="150" ht="16.5">
      <c r="E150" s="99"/>
    </row>
    <row r="151" ht="16.5">
      <c r="E151" s="99"/>
    </row>
    <row r="152" ht="16.5">
      <c r="E152" s="99"/>
    </row>
    <row r="153" ht="16.5">
      <c r="E153" s="99"/>
    </row>
    <row r="154" ht="16.5">
      <c r="E154" s="99"/>
    </row>
    <row r="155" ht="16.5">
      <c r="E155" s="99"/>
    </row>
    <row r="156" ht="16.5">
      <c r="E156" s="99"/>
    </row>
    <row r="157" ht="16.5">
      <c r="E157" s="99"/>
    </row>
    <row r="158" ht="16.5">
      <c r="E158" s="99"/>
    </row>
    <row r="159" ht="16.5">
      <c r="E159" s="99"/>
    </row>
    <row r="160" ht="16.5">
      <c r="E160" s="99"/>
    </row>
    <row r="161" ht="16.5">
      <c r="E161" s="99"/>
    </row>
    <row r="162" ht="16.5">
      <c r="E162" s="99"/>
    </row>
    <row r="163" ht="16.5">
      <c r="E163" s="99"/>
    </row>
    <row r="164" ht="16.5">
      <c r="E164" s="99"/>
    </row>
    <row r="165" ht="16.5">
      <c r="E165" s="99"/>
    </row>
    <row r="166" ht="16.5">
      <c r="E166" s="99"/>
    </row>
    <row r="167" ht="16.5">
      <c r="E167" s="99"/>
    </row>
    <row r="168" ht="16.5">
      <c r="E168" s="99"/>
    </row>
  </sheetData>
  <sheetProtection/>
  <mergeCells count="68">
    <mergeCell ref="N131:O132"/>
    <mergeCell ref="R130:S131"/>
    <mergeCell ref="L116:M117"/>
    <mergeCell ref="N55:O55"/>
    <mergeCell ref="L44:M45"/>
    <mergeCell ref="N82:O83"/>
    <mergeCell ref="L84:M85"/>
    <mergeCell ref="L12:M13"/>
    <mergeCell ref="N20:O21"/>
    <mergeCell ref="N52:O53"/>
    <mergeCell ref="R38:S39"/>
    <mergeCell ref="P36:R36"/>
    <mergeCell ref="L22:M23"/>
    <mergeCell ref="L28:M29"/>
    <mergeCell ref="L31:M31"/>
    <mergeCell ref="J119:K120"/>
    <mergeCell ref="J127:K128"/>
    <mergeCell ref="J111:K112"/>
    <mergeCell ref="J95:K96"/>
    <mergeCell ref="J124:K125"/>
    <mergeCell ref="J108:K109"/>
    <mergeCell ref="L54:M55"/>
    <mergeCell ref="L74:M75"/>
    <mergeCell ref="J87:K88"/>
    <mergeCell ref="J103:K104"/>
    <mergeCell ref="L90:M92"/>
    <mergeCell ref="N127:O128"/>
    <mergeCell ref="L60:M61"/>
    <mergeCell ref="L122:M123"/>
    <mergeCell ref="N114:O115"/>
    <mergeCell ref="L106:M107"/>
    <mergeCell ref="N125:O126"/>
    <mergeCell ref="F9:F11"/>
    <mergeCell ref="F17:F19"/>
    <mergeCell ref="F25:F27"/>
    <mergeCell ref="J30:K31"/>
    <mergeCell ref="J14:K15"/>
    <mergeCell ref="J9:K10"/>
    <mergeCell ref="J25:K26"/>
    <mergeCell ref="J17:K18"/>
    <mergeCell ref="F33:F35"/>
    <mergeCell ref="P37:P38"/>
    <mergeCell ref="F41:F43"/>
    <mergeCell ref="F49:F51"/>
    <mergeCell ref="J46:K47"/>
    <mergeCell ref="J33:K34"/>
    <mergeCell ref="N38:O39"/>
    <mergeCell ref="J62:K63"/>
    <mergeCell ref="F57:F59"/>
    <mergeCell ref="J41:K42"/>
    <mergeCell ref="J57:K58"/>
    <mergeCell ref="J49:K50"/>
    <mergeCell ref="F79:F81"/>
    <mergeCell ref="J71:K72"/>
    <mergeCell ref="J79:K80"/>
    <mergeCell ref="J65:K66"/>
    <mergeCell ref="F65:F67"/>
    <mergeCell ref="F71:F73"/>
    <mergeCell ref="J76:K77"/>
    <mergeCell ref="F87:F89"/>
    <mergeCell ref="F95:F97"/>
    <mergeCell ref="P99:P100"/>
    <mergeCell ref="J92:K93"/>
    <mergeCell ref="N100:O101"/>
    <mergeCell ref="F127:F129"/>
    <mergeCell ref="F103:F105"/>
    <mergeCell ref="F111:F113"/>
    <mergeCell ref="F119:F121"/>
  </mergeCells>
  <conditionalFormatting sqref="H10 H58 H42 H50 H34 H26 H18 H66 J30 L22 N38 J62 J46 L54 J14 H72 H120 H104 H112 H96 H88 H80 H128 J92 L84 N100 J124 J108 L116 J76 N67">
    <cfRule type="expression" priority="24" dxfId="6" stopIfTrue="1">
      <formula>AND($N$1="CU",H10="Umpire")</formula>
    </cfRule>
    <cfRule type="expression" priority="25" dxfId="5" stopIfTrue="1">
      <formula>AND($N$1="CU",H10&lt;&gt;"Umpire",I10&lt;&gt;"")</formula>
    </cfRule>
    <cfRule type="expression" priority="26" dxfId="4" stopIfTrue="1">
      <formula>AND($N$1="CU",H10&lt;&gt;"Umpire")</formula>
    </cfRule>
  </conditionalFormatting>
  <conditionalFormatting sqref="J119 J17 J111 J33 J103 J87 P37 J9 J95 J49 J57 J65 J71 J79 P99 J127 N64 P66 J25 J41">
    <cfRule type="expression" priority="22" dxfId="0" stopIfTrue="1">
      <formula>I10="as"</formula>
    </cfRule>
    <cfRule type="expression" priority="23" dxfId="0" stopIfTrue="1">
      <formula>I10="bs"</formula>
    </cfRule>
  </conditionalFormatting>
  <conditionalFormatting sqref="L14 L30 L46 L62 N22 N54 N65 J18 J26 J34 J42 J50 J58 J66 L76 J120 L108 L124 N84 N116 P67 J72 J80 J88 J96 J104 J112">
    <cfRule type="expression" priority="20" dxfId="0" stopIfTrue="1">
      <formula>I14="as"</formula>
    </cfRule>
    <cfRule type="expression" priority="21" dxfId="0" stopIfTrue="1">
      <formula>I14="bs"</formula>
    </cfRule>
  </conditionalFormatting>
  <conditionalFormatting sqref="B69 B73 B77 B81 B85 B89 B93 B97 B101 B105 B109 B113 B117 B121 B125 B129 B7 B11 B15 B19 B23 B27 B31 B35 B39 B43 B47 B51 B55 B59 B63 B67">
    <cfRule type="cellIs" priority="19" dxfId="26" operator="equal" stopIfTrue="1">
      <formula>"DA"</formula>
    </cfRule>
  </conditionalFormatting>
  <conditionalFormatting sqref="I72 I80 I88 I96 I104 I112 I120 I128 O67 I26 I66 I58 I42 I50 I34 I10 I18">
    <cfRule type="expression" priority="18" dxfId="25" stopIfTrue="1">
      <formula>$N$1="CU"</formula>
    </cfRule>
  </conditionalFormatting>
  <conditionalFormatting sqref="E69 E77 E81 E85 E89 E97 E101 E105 E109 E113 E117 E121 E129 E7 E11 E15 E19 E23 E27 E35 E39 E47 E51 E55 E59 E63 E67 E125 E43 E93 E31 E73">
    <cfRule type="cellIs" priority="17" dxfId="24" operator="equal" stopIfTrue="1">
      <formula>"Bye"</formula>
    </cfRule>
  </conditionalFormatting>
  <conditionalFormatting sqref="D69 D73 D77 D81 D85 D89 D93 D97 D101 D105 D109 D113 D117 D121 D125 D129 D7 D11 D15 D19 D23 D27 D31 D35 D39 D43 D47 D51 D55 D59 D63 D67">
    <cfRule type="cellIs" priority="16" dxfId="23" operator="lessThan" stopIfTrue="1">
      <formula>9</formula>
    </cfRule>
  </conditionalFormatting>
  <conditionalFormatting sqref="N68">
    <cfRule type="expression" priority="14" dxfId="0" stopIfTrue="1">
      <formula>#REF!="as"</formula>
    </cfRule>
    <cfRule type="expression" priority="15" dxfId="0" stopIfTrue="1">
      <formula>#REF!="bs"</formula>
    </cfRule>
  </conditionalFormatting>
  <conditionalFormatting sqref="H10 H58 H42 H50 H34 H26 H18 H66 J30 L22 N38 J62 J46 L54 J14 H72 H120 H104 H112 H96 H88 H80 H128 J92 L84 N100 J124 J108 L116 J76 N67">
    <cfRule type="expression" priority="11" dxfId="6" stopIfTrue="1">
      <formula>AND($N$1="CU",H10="Umpire")</formula>
    </cfRule>
    <cfRule type="expression" priority="12" dxfId="5" stopIfTrue="1">
      <formula>AND($N$1="CU",H10&lt;&gt;"Umpire",I10&lt;&gt;"")</formula>
    </cfRule>
    <cfRule type="expression" priority="13" dxfId="4" stopIfTrue="1">
      <formula>AND($N$1="CU",H10&lt;&gt;"Umpire")</formula>
    </cfRule>
  </conditionalFormatting>
  <conditionalFormatting sqref="J119 J17 J111 J33 J103 J87 P37 J9 J95 J49 J57 J65 J71 J79 P99 J127 N64 P66 J25 J41">
    <cfRule type="expression" priority="9" dxfId="0" stopIfTrue="1">
      <formula>I10="as"</formula>
    </cfRule>
    <cfRule type="expression" priority="10" dxfId="0" stopIfTrue="1">
      <formula>I10="bs"</formula>
    </cfRule>
  </conditionalFormatting>
  <conditionalFormatting sqref="L14 L30 L46 L62 N22 N54 N65 J18 J26 J34 J42 J50 J58 J66 L76 J120 L108 L124 N84 N116 P67 J72 J80 J88 J96 J104 J112">
    <cfRule type="expression" priority="7" dxfId="0" stopIfTrue="1">
      <formula>I14="as"</formula>
    </cfRule>
    <cfRule type="expression" priority="8" dxfId="0" stopIfTrue="1">
      <formula>I14="bs"</formula>
    </cfRule>
  </conditionalFormatting>
  <dataValidations count="1">
    <dataValidation type="list" allowBlank="1" showInputMessage="1" sqref="J76 H10 N67 J14 L22 J30 N38 L54 J46 J62 H66 H34 H50 H26 H58 H18 H42 H72 H104 H80 H120 H88 H112 H96 H128 J124 J108 L116 N100 J92 L84">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T168"/>
  <sheetViews>
    <sheetView showGridLines="0" zoomScalePageLayoutView="0" workbookViewId="0" topLeftCell="A88">
      <selection activeCell="N109" sqref="N109"/>
    </sheetView>
  </sheetViews>
  <sheetFormatPr defaultColWidth="9.00390625" defaultRowHeight="16.5"/>
  <cols>
    <col min="1" max="1" width="2.125" style="98" customWidth="1"/>
    <col min="2" max="2" width="2.875" style="98" customWidth="1"/>
    <col min="3" max="3" width="2.625" style="98" customWidth="1"/>
    <col min="4" max="4" width="0.2421875" style="98" customWidth="1"/>
    <col min="5" max="5" width="8.50390625" style="98" customWidth="1"/>
    <col min="6" max="6" width="12.50390625" style="98" customWidth="1"/>
    <col min="7" max="7" width="0.12890625" style="98" customWidth="1"/>
    <col min="8" max="8" width="6.00390625" style="98" customWidth="1"/>
    <col min="9" max="9" width="0.12890625" style="100" customWidth="1"/>
    <col min="10" max="10" width="6.875" style="112" customWidth="1"/>
    <col min="11" max="11" width="6.875" style="175" customWidth="1"/>
    <col min="12" max="12" width="6.875" style="112" customWidth="1"/>
    <col min="13" max="13" width="6.875" style="110" customWidth="1"/>
    <col min="14" max="14" width="6.875" style="112" customWidth="1"/>
    <col min="15" max="15" width="6.875" style="175" customWidth="1"/>
    <col min="16" max="16" width="6.875" style="112" customWidth="1"/>
    <col min="17" max="17" width="6.75390625" style="110" customWidth="1"/>
    <col min="18" max="18" width="9.00390625" style="98" customWidth="1"/>
    <col min="19" max="19" width="7.625" style="98" customWidth="1"/>
    <col min="20" max="20" width="7.75390625" style="98" hidden="1" customWidth="1"/>
    <col min="21" max="21" width="5.00390625" style="98" customWidth="1"/>
    <col min="22" max="16384" width="9.00390625" style="98" customWidth="1"/>
  </cols>
  <sheetData>
    <row r="1" spans="1:17" s="3" customFormat="1" ht="20.25" customHeight="1">
      <c r="A1" s="102" t="s">
        <v>173</v>
      </c>
      <c r="B1" s="2"/>
      <c r="C1" s="2"/>
      <c r="E1" s="4"/>
      <c r="I1" s="5"/>
      <c r="J1" s="103"/>
      <c r="K1" s="104"/>
      <c r="L1" s="103"/>
      <c r="M1" s="105"/>
      <c r="N1" s="103"/>
      <c r="O1" s="104"/>
      <c r="P1" s="103"/>
      <c r="Q1" s="105"/>
    </row>
    <row r="2" spans="1:15" ht="6" customHeight="1">
      <c r="A2" s="106"/>
      <c r="B2" s="107"/>
      <c r="F2" s="108"/>
      <c r="I2" s="101"/>
      <c r="J2" s="109"/>
      <c r="K2" s="110"/>
      <c r="L2" s="111"/>
      <c r="O2" s="110"/>
    </row>
    <row r="3" spans="1:17" s="18" customFormat="1" ht="9" customHeight="1">
      <c r="A3" s="113" t="s">
        <v>0</v>
      </c>
      <c r="B3" s="113"/>
      <c r="C3" s="113"/>
      <c r="D3" s="113"/>
      <c r="E3" s="114"/>
      <c r="F3" s="113" t="s">
        <v>1</v>
      </c>
      <c r="G3" s="114"/>
      <c r="H3" s="113"/>
      <c r="I3" s="115"/>
      <c r="J3" s="13"/>
      <c r="K3" s="16"/>
      <c r="L3" s="116"/>
      <c r="M3" s="117"/>
      <c r="N3" s="118"/>
      <c r="O3" s="119"/>
      <c r="P3" s="120"/>
      <c r="Q3" s="121" t="s">
        <v>2</v>
      </c>
    </row>
    <row r="4" spans="1:17" s="26" customFormat="1" ht="11.25" customHeight="1" thickBot="1">
      <c r="A4" s="19" t="str">
        <f>'[6]Week SetUp'!$A$10</f>
        <v>2012/11/10-11/12</v>
      </c>
      <c r="B4" s="19"/>
      <c r="C4" s="19"/>
      <c r="D4" s="122"/>
      <c r="E4" s="122"/>
      <c r="F4" s="20" t="str">
        <f>'[6]Week SetUp'!$C$10</f>
        <v>台中市</v>
      </c>
      <c r="G4" s="123"/>
      <c r="H4" s="122"/>
      <c r="I4" s="124"/>
      <c r="J4" s="23"/>
      <c r="K4" s="22"/>
      <c r="L4" s="125"/>
      <c r="M4" s="126"/>
      <c r="N4" s="127"/>
      <c r="O4" s="126"/>
      <c r="P4" s="127"/>
      <c r="Q4" s="25" t="str">
        <f>'[6]Week SetUp'!$E$10</f>
        <v>王正松</v>
      </c>
    </row>
    <row r="5" spans="1:17" s="31" customFormat="1" ht="9.75">
      <c r="A5" s="128"/>
      <c r="B5" s="129" t="s">
        <v>3</v>
      </c>
      <c r="C5" s="130" t="s">
        <v>4</v>
      </c>
      <c r="D5" s="129"/>
      <c r="E5" s="129" t="s">
        <v>5</v>
      </c>
      <c r="F5" s="131"/>
      <c r="G5" s="114"/>
      <c r="H5" s="131"/>
      <c r="I5" s="132"/>
      <c r="J5" s="130" t="s">
        <v>6</v>
      </c>
      <c r="K5" s="133"/>
      <c r="L5" s="130" t="s">
        <v>7</v>
      </c>
      <c r="M5" s="133"/>
      <c r="N5" s="130" t="s">
        <v>8</v>
      </c>
      <c r="O5" s="133"/>
      <c r="P5" s="130" t="s">
        <v>9</v>
      </c>
      <c r="Q5" s="117"/>
    </row>
    <row r="6" spans="1:17" s="31" customFormat="1" ht="3.75" customHeight="1" thickBot="1">
      <c r="A6" s="134"/>
      <c r="B6" s="135"/>
      <c r="C6" s="34"/>
      <c r="D6" s="135"/>
      <c r="E6" s="136"/>
      <c r="F6" s="136"/>
      <c r="G6" s="137"/>
      <c r="H6" s="136"/>
      <c r="I6" s="138"/>
      <c r="J6" s="34"/>
      <c r="K6" s="139"/>
      <c r="L6" s="34"/>
      <c r="M6" s="139"/>
      <c r="N6" s="34"/>
      <c r="O6" s="139"/>
      <c r="P6" s="34"/>
      <c r="Q6" s="140"/>
    </row>
    <row r="7" spans="1:20" s="145" customFormat="1" ht="15.75" customHeight="1">
      <c r="A7" s="141">
        <v>1</v>
      </c>
      <c r="B7" s="40"/>
      <c r="C7" s="40">
        <f>IF($D7="","",VLOOKUP($D7,'[6]男雙60歲名單'!$A$7:$V$39,21))</f>
        <v>6</v>
      </c>
      <c r="D7" s="41">
        <v>1</v>
      </c>
      <c r="E7" s="42" t="str">
        <f>UPPER(IF($D7="","",VLOOKUP($D7,'[6]男雙60歲名單'!$A$7:$V$39,2)))</f>
        <v>黃建賓</v>
      </c>
      <c r="F7" s="40"/>
      <c r="G7" s="43"/>
      <c r="H7" s="43" t="str">
        <f>IF($D7="","",VLOOKUP($D7,'[6]男雙60歲名單'!$A$7:$V$39,4))</f>
        <v>台中市</v>
      </c>
      <c r="I7" s="142"/>
      <c r="J7" s="143"/>
      <c r="K7" s="144"/>
      <c r="L7" s="143"/>
      <c r="M7" s="144"/>
      <c r="N7" s="46" t="s">
        <v>104</v>
      </c>
      <c r="O7" s="144"/>
      <c r="P7" s="143"/>
      <c r="Q7" s="188"/>
      <c r="R7" s="46"/>
      <c r="T7" s="52" t="e">
        <f>#REF!</f>
        <v>#REF!</v>
      </c>
    </row>
    <row r="8" spans="1:20" s="145" customFormat="1" ht="15.75" customHeight="1">
      <c r="A8" s="141"/>
      <c r="B8" s="146"/>
      <c r="C8" s="146"/>
      <c r="D8" s="146"/>
      <c r="E8" s="42" t="str">
        <f>UPPER(IF($D7="","",VLOOKUP($D7,'[6]男雙60歲名單'!$A$7:$V$39,7)))</f>
        <v>蘇錦堂</v>
      </c>
      <c r="F8" s="40"/>
      <c r="G8" s="151"/>
      <c r="H8" s="43" t="str">
        <f>IF($D7="","",VLOOKUP($D7,'[6]男雙60歲名單'!$A$7:$V$39,9))</f>
        <v>台中市</v>
      </c>
      <c r="I8" s="147"/>
      <c r="J8" s="148">
        <f>IF(I8="a",E7,IF(I8="b",E9,""))</f>
      </c>
      <c r="K8" s="149"/>
      <c r="L8" s="143"/>
      <c r="M8" s="144"/>
      <c r="N8" s="46" t="s">
        <v>105</v>
      </c>
      <c r="O8" s="144"/>
      <c r="P8" s="143"/>
      <c r="Q8" s="47"/>
      <c r="R8" s="46"/>
      <c r="T8" s="60" t="e">
        <f>#REF!</f>
        <v>#REF!</v>
      </c>
    </row>
    <row r="9" spans="1:20" s="145" customFormat="1" ht="12" customHeight="1">
      <c r="A9" s="141"/>
      <c r="B9" s="146"/>
      <c r="C9" s="146"/>
      <c r="D9" s="146"/>
      <c r="E9" s="150"/>
      <c r="F9" s="256"/>
      <c r="G9" s="151"/>
      <c r="H9" s="151"/>
      <c r="I9" s="152"/>
      <c r="J9" s="260" t="s">
        <v>473</v>
      </c>
      <c r="K9" s="262"/>
      <c r="L9" s="143"/>
      <c r="M9" s="144"/>
      <c r="N9" s="143"/>
      <c r="O9" s="144"/>
      <c r="P9" s="143"/>
      <c r="Q9" s="47"/>
      <c r="R9" s="46"/>
      <c r="T9" s="60" t="e">
        <f>#REF!</f>
        <v>#REF!</v>
      </c>
    </row>
    <row r="10" spans="1:20" s="145" customFormat="1" ht="12" customHeight="1">
      <c r="A10" s="141"/>
      <c r="B10" s="53"/>
      <c r="C10" s="53"/>
      <c r="D10" s="53"/>
      <c r="E10" s="155"/>
      <c r="F10" s="266"/>
      <c r="G10" s="151"/>
      <c r="H10" s="56" t="s">
        <v>11</v>
      </c>
      <c r="I10" s="86"/>
      <c r="J10" s="263"/>
      <c r="K10" s="265"/>
      <c r="L10" s="148"/>
      <c r="M10" s="149"/>
      <c r="N10" s="143"/>
      <c r="O10" s="144"/>
      <c r="P10" s="143"/>
      <c r="Q10" s="47"/>
      <c r="R10" s="46"/>
      <c r="T10" s="60" t="e">
        <f>#REF!</f>
        <v>#REF!</v>
      </c>
    </row>
    <row r="11" spans="1:20" s="145" customFormat="1" ht="15.75" customHeight="1">
      <c r="A11" s="141">
        <v>2</v>
      </c>
      <c r="B11" s="40"/>
      <c r="C11" s="40">
        <f>IF($D11="","",VLOOKUP($D11,'[6]男雙60歲名單'!$A$7:$V$39,21))</f>
      </c>
      <c r="D11" s="41"/>
      <c r="E11" s="42" t="s">
        <v>12</v>
      </c>
      <c r="F11" s="267"/>
      <c r="G11" s="43"/>
      <c r="H11" s="43">
        <f>IF($D11="","",VLOOKUP($D11,'[6]男雙60歲名單'!$A$7:$V$39,4))</f>
      </c>
      <c r="I11" s="159"/>
      <c r="J11" s="148"/>
      <c r="K11" s="160"/>
      <c r="L11" s="161"/>
      <c r="M11" s="154"/>
      <c r="N11" s="143"/>
      <c r="O11" s="144"/>
      <c r="P11" s="143"/>
      <c r="Q11" s="47"/>
      <c r="R11" s="46"/>
      <c r="T11" s="60" t="e">
        <f>#REF!</f>
        <v>#REF!</v>
      </c>
    </row>
    <row r="12" spans="1:20" s="145" customFormat="1" ht="15.75" customHeight="1">
      <c r="A12" s="141"/>
      <c r="B12" s="146"/>
      <c r="C12" s="146"/>
      <c r="D12" s="146"/>
      <c r="E12" s="42" t="s">
        <v>12</v>
      </c>
      <c r="F12" s="40"/>
      <c r="G12" s="43"/>
      <c r="H12" s="43">
        <f>IF($D11="","",VLOOKUP($D11,'[6]男雙60歲名單'!$A$7:$V$39,9))</f>
      </c>
      <c r="I12" s="147"/>
      <c r="J12" s="148"/>
      <c r="K12" s="160"/>
      <c r="L12" s="260" t="s">
        <v>472</v>
      </c>
      <c r="M12" s="262"/>
      <c r="N12" s="143"/>
      <c r="O12" s="144"/>
      <c r="P12" s="143"/>
      <c r="Q12" s="47"/>
      <c r="R12" s="46"/>
      <c r="T12" s="60" t="e">
        <f>#REF!</f>
        <v>#REF!</v>
      </c>
    </row>
    <row r="13" spans="1:20" s="145" customFormat="1" ht="3" customHeight="1">
      <c r="A13" s="141"/>
      <c r="B13" s="146"/>
      <c r="C13" s="146"/>
      <c r="D13" s="164"/>
      <c r="E13" s="150"/>
      <c r="F13" s="148"/>
      <c r="G13" s="151"/>
      <c r="H13" s="151"/>
      <c r="I13" s="165"/>
      <c r="J13" s="143"/>
      <c r="K13" s="166"/>
      <c r="L13" s="260"/>
      <c r="M13" s="262"/>
      <c r="N13" s="143"/>
      <c r="O13" s="144"/>
      <c r="P13" s="143"/>
      <c r="Q13" s="47"/>
      <c r="R13" s="46"/>
      <c r="T13" s="60" t="e">
        <f>#REF!</f>
        <v>#REF!</v>
      </c>
    </row>
    <row r="14" spans="1:20" s="145" customFormat="1" ht="3" customHeight="1">
      <c r="A14" s="141"/>
      <c r="B14" s="53"/>
      <c r="C14" s="53"/>
      <c r="D14" s="65"/>
      <c r="E14" s="155"/>
      <c r="F14" s="143"/>
      <c r="G14" s="156"/>
      <c r="H14" s="156"/>
      <c r="I14" s="167"/>
      <c r="J14" s="266"/>
      <c r="K14" s="255"/>
      <c r="L14" s="263"/>
      <c r="M14" s="265"/>
      <c r="N14" s="148"/>
      <c r="O14" s="149"/>
      <c r="P14" s="143"/>
      <c r="Q14" s="47"/>
      <c r="R14" s="46"/>
      <c r="T14" s="60" t="e">
        <f>#REF!</f>
        <v>#REF!</v>
      </c>
    </row>
    <row r="15" spans="1:20" s="145" customFormat="1" ht="15.75" customHeight="1">
      <c r="A15" s="141">
        <v>3</v>
      </c>
      <c r="B15" s="40"/>
      <c r="C15" s="40"/>
      <c r="D15" s="41">
        <v>9</v>
      </c>
      <c r="E15" s="42" t="str">
        <f>UPPER(IF($D15="","",VLOOKUP($D15,'[6]男雙60歲名單'!$A$7:$V$39,2)))</f>
        <v>蕭長金</v>
      </c>
      <c r="F15" s="40"/>
      <c r="G15" s="43"/>
      <c r="H15" s="43" t="str">
        <f>IF($D15="","",VLOOKUP($D15,'[6]男雙60歲名單'!$A$7:$V$39,4))</f>
        <v>台中市</v>
      </c>
      <c r="I15" s="142"/>
      <c r="J15" s="266"/>
      <c r="K15" s="255"/>
      <c r="L15" s="143">
        <v>63</v>
      </c>
      <c r="M15" s="160"/>
      <c r="N15" s="161"/>
      <c r="O15" s="149"/>
      <c r="P15" s="143"/>
      <c r="Q15" s="47"/>
      <c r="R15" s="46"/>
      <c r="T15" s="60" t="e">
        <f>#REF!</f>
        <v>#REF!</v>
      </c>
    </row>
    <row r="16" spans="1:20" s="145" customFormat="1" ht="15.75" customHeight="1" thickBot="1">
      <c r="A16" s="141"/>
      <c r="B16" s="146"/>
      <c r="C16" s="146"/>
      <c r="D16" s="146"/>
      <c r="E16" s="42" t="str">
        <f>UPPER(IF($D15="","",VLOOKUP($D15,'[6]男雙60歲名單'!$A$7:$V$39,7)))</f>
        <v>郭國藩</v>
      </c>
      <c r="F16" s="40"/>
      <c r="G16" s="43"/>
      <c r="H16" s="43" t="str">
        <f>IF($D15="","",VLOOKUP($D15,'[6]男雙60歲名單'!$A$7:$V$39,9))</f>
        <v>台中市</v>
      </c>
      <c r="I16" s="147"/>
      <c r="J16" s="148">
        <f>IF(I16="a",E15,IF(I16="b",E17,""))</f>
      </c>
      <c r="K16" s="160"/>
      <c r="L16" s="143"/>
      <c r="M16" s="160"/>
      <c r="N16" s="148"/>
      <c r="O16" s="149"/>
      <c r="P16" s="143"/>
      <c r="Q16" s="47"/>
      <c r="R16" s="46"/>
      <c r="T16" s="75" t="e">
        <f>#REF!</f>
        <v>#REF!</v>
      </c>
    </row>
    <row r="17" spans="1:18" s="145" customFormat="1" ht="12" customHeight="1">
      <c r="A17" s="141"/>
      <c r="B17" s="146"/>
      <c r="C17" s="146"/>
      <c r="D17" s="164"/>
      <c r="E17" s="150"/>
      <c r="F17" s="256"/>
      <c r="G17" s="151"/>
      <c r="H17" s="151"/>
      <c r="I17" s="152"/>
      <c r="J17" s="260" t="s">
        <v>474</v>
      </c>
      <c r="K17" s="261"/>
      <c r="L17" s="143"/>
      <c r="M17" s="160"/>
      <c r="N17" s="148"/>
      <c r="O17" s="149"/>
      <c r="P17" s="143"/>
      <c r="Q17" s="47"/>
      <c r="R17" s="46"/>
    </row>
    <row r="18" spans="1:18" s="145" customFormat="1" ht="12" customHeight="1">
      <c r="A18" s="141"/>
      <c r="B18" s="53"/>
      <c r="C18" s="53"/>
      <c r="D18" s="65"/>
      <c r="E18" s="155"/>
      <c r="F18" s="266"/>
      <c r="G18" s="156"/>
      <c r="H18" s="56" t="s">
        <v>11</v>
      </c>
      <c r="I18" s="86"/>
      <c r="J18" s="263"/>
      <c r="K18" s="264"/>
      <c r="L18" s="148"/>
      <c r="M18" s="160"/>
      <c r="N18" s="148"/>
      <c r="O18" s="149"/>
      <c r="P18" s="143"/>
      <c r="Q18" s="47"/>
      <c r="R18" s="46"/>
    </row>
    <row r="19" spans="1:18" s="145" customFormat="1" ht="15.75" customHeight="1">
      <c r="A19" s="141">
        <v>4</v>
      </c>
      <c r="B19" s="40"/>
      <c r="C19" s="40"/>
      <c r="D19" s="41">
        <v>11</v>
      </c>
      <c r="E19" s="42" t="str">
        <f>UPPER(IF($D19="","",VLOOKUP($D19,'[6]男雙60歲名單'!$A$7:$V$39,2)))</f>
        <v>柳廷憲</v>
      </c>
      <c r="F19" s="267"/>
      <c r="G19" s="43"/>
      <c r="H19" s="43" t="str">
        <f>IF($D19="","",VLOOKUP($D19,'[6]男雙60歲名單'!$A$7:$V$39,4))</f>
        <v>台北市</v>
      </c>
      <c r="I19" s="159"/>
      <c r="J19" s="148">
        <v>62</v>
      </c>
      <c r="K19" s="149"/>
      <c r="L19" s="161"/>
      <c r="M19" s="168"/>
      <c r="N19" s="148"/>
      <c r="O19" s="149"/>
      <c r="P19" s="143"/>
      <c r="Q19" s="47"/>
      <c r="R19" s="46"/>
    </row>
    <row r="20" spans="1:18" s="145" customFormat="1" ht="15.75" customHeight="1">
      <c r="A20" s="141"/>
      <c r="B20" s="146"/>
      <c r="C20" s="146"/>
      <c r="D20" s="146"/>
      <c r="E20" s="42" t="str">
        <f>UPPER(IF($D19="","",VLOOKUP($D19,'[6]男雙60歲名單'!$A$7:$V$39,7)))</f>
        <v>蔣聯鎔</v>
      </c>
      <c r="F20" s="40"/>
      <c r="G20" s="43"/>
      <c r="H20" s="43" t="str">
        <f>IF($D19="","",VLOOKUP($D19,'[6]男雙60歲名單'!$A$7:$V$39,9))</f>
        <v>台北市</v>
      </c>
      <c r="I20" s="147"/>
      <c r="J20" s="148"/>
      <c r="K20" s="149"/>
      <c r="L20" s="162"/>
      <c r="M20" s="170"/>
      <c r="N20" s="260" t="s">
        <v>472</v>
      </c>
      <c r="O20" s="262"/>
      <c r="P20" s="143"/>
      <c r="Q20" s="47"/>
      <c r="R20" s="46"/>
    </row>
    <row r="21" spans="1:18" s="145" customFormat="1" ht="3" customHeight="1">
      <c r="A21" s="141"/>
      <c r="B21" s="146"/>
      <c r="C21" s="146"/>
      <c r="D21" s="146"/>
      <c r="E21" s="150"/>
      <c r="F21" s="148"/>
      <c r="G21" s="151"/>
      <c r="H21" s="151"/>
      <c r="I21" s="165"/>
      <c r="J21" s="143"/>
      <c r="K21" s="144"/>
      <c r="L21" s="148"/>
      <c r="M21" s="166"/>
      <c r="N21" s="260"/>
      <c r="O21" s="262"/>
      <c r="P21" s="143"/>
      <c r="Q21" s="47"/>
      <c r="R21" s="46"/>
    </row>
    <row r="22" spans="1:18" s="145" customFormat="1" ht="3" customHeight="1">
      <c r="A22" s="141"/>
      <c r="B22" s="53"/>
      <c r="C22" s="53"/>
      <c r="D22" s="53"/>
      <c r="E22" s="155"/>
      <c r="F22" s="143"/>
      <c r="G22" s="156"/>
      <c r="H22" s="156"/>
      <c r="I22" s="167"/>
      <c r="J22" s="143"/>
      <c r="K22" s="144"/>
      <c r="L22" s="266"/>
      <c r="M22" s="255"/>
      <c r="N22" s="263"/>
      <c r="O22" s="265"/>
      <c r="P22" s="148"/>
      <c r="Q22" s="80"/>
      <c r="R22" s="46"/>
    </row>
    <row r="23" spans="1:18" s="145" customFormat="1" ht="15.75" customHeight="1">
      <c r="A23" s="141">
        <v>5</v>
      </c>
      <c r="B23" s="40"/>
      <c r="C23" s="40"/>
      <c r="D23" s="41">
        <v>17</v>
      </c>
      <c r="E23" s="42" t="str">
        <f>UPPER(IF($D23="","",VLOOKUP($D23,'[6]男雙60歲名單'!$A$7:$V$39,2)))</f>
        <v>姜林明</v>
      </c>
      <c r="F23" s="40"/>
      <c r="G23" s="43"/>
      <c r="H23" s="43" t="str">
        <f>IF($D23="","",VLOOKUP($D23,'[6]男雙60歲名單'!$A$7:$V$39,4))</f>
        <v>台中市</v>
      </c>
      <c r="I23" s="142"/>
      <c r="J23" s="143"/>
      <c r="K23" s="144"/>
      <c r="L23" s="266"/>
      <c r="M23" s="255"/>
      <c r="N23" s="143">
        <v>64</v>
      </c>
      <c r="O23" s="160"/>
      <c r="P23" s="143"/>
      <c r="Q23" s="80"/>
      <c r="R23" s="46"/>
    </row>
    <row r="24" spans="1:18" s="145" customFormat="1" ht="15.75" customHeight="1">
      <c r="A24" s="141"/>
      <c r="B24" s="146"/>
      <c r="C24" s="146"/>
      <c r="D24" s="146"/>
      <c r="E24" s="42" t="str">
        <f>UPPER(IF($D23="","",VLOOKUP($D23,'[6]男雙60歲名單'!$A$7:$V$39,7)))</f>
        <v>魏和昭</v>
      </c>
      <c r="F24" s="40"/>
      <c r="G24" s="43"/>
      <c r="H24" s="43" t="str">
        <f>IF($D23="","",VLOOKUP($D23,'[6]男雙60歲名單'!$A$7:$V$39,9))</f>
        <v>台中市</v>
      </c>
      <c r="I24" s="147"/>
      <c r="J24" s="148">
        <f>IF(I24="a",E23,IF(I24="b",E25,""))</f>
      </c>
      <c r="K24" s="149"/>
      <c r="L24" s="143"/>
      <c r="M24" s="160"/>
      <c r="N24" s="143"/>
      <c r="O24" s="160"/>
      <c r="P24" s="143"/>
      <c r="Q24" s="80"/>
      <c r="R24" s="46"/>
    </row>
    <row r="25" spans="1:18" s="145" customFormat="1" ht="12" customHeight="1">
      <c r="A25" s="141"/>
      <c r="B25" s="146"/>
      <c r="C25" s="146"/>
      <c r="D25" s="146"/>
      <c r="E25" s="150"/>
      <c r="F25" s="256"/>
      <c r="G25" s="151"/>
      <c r="H25" s="151"/>
      <c r="I25" s="152"/>
      <c r="J25" s="260" t="s">
        <v>476</v>
      </c>
      <c r="K25" s="262"/>
      <c r="L25" s="143"/>
      <c r="M25" s="160"/>
      <c r="N25" s="143"/>
      <c r="O25" s="160"/>
      <c r="P25" s="143"/>
      <c r="Q25" s="80"/>
      <c r="R25" s="46"/>
    </row>
    <row r="26" spans="1:18" s="145" customFormat="1" ht="12" customHeight="1">
      <c r="A26" s="141"/>
      <c r="B26" s="53"/>
      <c r="C26" s="53"/>
      <c r="D26" s="53"/>
      <c r="E26" s="155"/>
      <c r="F26" s="266"/>
      <c r="G26" s="156"/>
      <c r="H26" s="56" t="s">
        <v>11</v>
      </c>
      <c r="I26" s="86"/>
      <c r="J26" s="263"/>
      <c r="K26" s="265"/>
      <c r="L26" s="148"/>
      <c r="M26" s="160"/>
      <c r="N26" s="143"/>
      <c r="O26" s="160"/>
      <c r="P26" s="143"/>
      <c r="Q26" s="80"/>
      <c r="R26" s="46"/>
    </row>
    <row r="27" spans="1:18" s="145" customFormat="1" ht="15.75" customHeight="1">
      <c r="A27" s="141">
        <v>6</v>
      </c>
      <c r="B27" s="40"/>
      <c r="C27" s="40">
        <f>IF($D27="","",VLOOKUP($D27,'[6]男雙60歲名單'!$A$7:$V$39,21))</f>
      </c>
      <c r="D27" s="41"/>
      <c r="E27" s="42" t="s">
        <v>12</v>
      </c>
      <c r="F27" s="267"/>
      <c r="G27" s="43"/>
      <c r="H27" s="43">
        <f>IF($D27="","",VLOOKUP($D27,'[6]男雙60歲名單'!$A$7:$V$39,4))</f>
      </c>
      <c r="I27" s="159"/>
      <c r="J27" s="148"/>
      <c r="K27" s="160"/>
      <c r="L27" s="161"/>
      <c r="M27" s="168"/>
      <c r="N27" s="143"/>
      <c r="O27" s="160"/>
      <c r="P27" s="143"/>
      <c r="Q27" s="80"/>
      <c r="R27" s="46"/>
    </row>
    <row r="28" spans="1:18" s="145" customFormat="1" ht="15.75" customHeight="1">
      <c r="A28" s="141"/>
      <c r="B28" s="146"/>
      <c r="C28" s="146"/>
      <c r="D28" s="146"/>
      <c r="E28" s="42" t="s">
        <v>12</v>
      </c>
      <c r="F28" s="40"/>
      <c r="G28" s="43"/>
      <c r="H28" s="43">
        <f>IF($D27="","",VLOOKUP($D27,'[6]男雙60歲名單'!$A$7:$V$39,9))</f>
      </c>
      <c r="I28" s="147"/>
      <c r="J28" s="148"/>
      <c r="K28" s="160"/>
      <c r="L28" s="260" t="s">
        <v>475</v>
      </c>
      <c r="M28" s="261"/>
      <c r="N28" s="143"/>
      <c r="O28" s="160"/>
      <c r="P28" s="143"/>
      <c r="Q28" s="80"/>
      <c r="R28" s="46"/>
    </row>
    <row r="29" spans="1:18" s="145" customFormat="1" ht="3" customHeight="1">
      <c r="A29" s="141"/>
      <c r="B29" s="146"/>
      <c r="C29" s="146"/>
      <c r="D29" s="164"/>
      <c r="E29" s="150"/>
      <c r="F29" s="148"/>
      <c r="G29" s="151"/>
      <c r="H29" s="151"/>
      <c r="I29" s="165"/>
      <c r="J29" s="143"/>
      <c r="K29" s="166"/>
      <c r="L29" s="260"/>
      <c r="M29" s="261"/>
      <c r="N29" s="143"/>
      <c r="O29" s="160"/>
      <c r="P29" s="143"/>
      <c r="Q29" s="80"/>
      <c r="R29" s="46"/>
    </row>
    <row r="30" spans="1:18" s="145" customFormat="1" ht="3" customHeight="1">
      <c r="A30" s="141"/>
      <c r="B30" s="53"/>
      <c r="C30" s="53"/>
      <c r="D30" s="65"/>
      <c r="E30" s="155"/>
      <c r="F30" s="143"/>
      <c r="G30" s="156"/>
      <c r="H30" s="156"/>
      <c r="I30" s="167"/>
      <c r="J30" s="266"/>
      <c r="K30" s="255"/>
      <c r="L30" s="263"/>
      <c r="M30" s="264"/>
      <c r="N30" s="148"/>
      <c r="O30" s="160"/>
      <c r="P30" s="143"/>
      <c r="Q30" s="80"/>
      <c r="R30" s="46"/>
    </row>
    <row r="31" spans="1:18" s="145" customFormat="1" ht="15.75" customHeight="1">
      <c r="A31" s="141">
        <v>7</v>
      </c>
      <c r="B31" s="40"/>
      <c r="C31" s="40">
        <f>IF($D31="","",VLOOKUP($D31,'[6]男雙60歲名單'!$A$7:$V$39,21))</f>
      </c>
      <c r="D31" s="41"/>
      <c r="E31" s="42" t="s">
        <v>12</v>
      </c>
      <c r="F31" s="40"/>
      <c r="G31" s="43"/>
      <c r="H31" s="43">
        <f>IF($D31="","",VLOOKUP($D31,'[6]男雙60歲名單'!$A$7:$V$39,4))</f>
      </c>
      <c r="I31" s="142"/>
      <c r="J31" s="266"/>
      <c r="K31" s="255"/>
      <c r="L31" s="298" t="s">
        <v>220</v>
      </c>
      <c r="M31" s="299"/>
      <c r="N31" s="161"/>
      <c r="O31" s="160"/>
      <c r="P31" s="143"/>
      <c r="Q31" s="80"/>
      <c r="R31" s="46"/>
    </row>
    <row r="32" spans="1:18" s="145" customFormat="1" ht="15.75" customHeight="1">
      <c r="A32" s="141"/>
      <c r="B32" s="146"/>
      <c r="C32" s="146"/>
      <c r="D32" s="146"/>
      <c r="E32" s="42" t="s">
        <v>12</v>
      </c>
      <c r="F32" s="40"/>
      <c r="G32" s="43"/>
      <c r="H32" s="43">
        <f>IF($D31="","",VLOOKUP($D31,'[6]男雙60歲名單'!$A$7:$V$39,9))</f>
      </c>
      <c r="I32" s="147"/>
      <c r="J32" s="148">
        <f>IF(I32="a",E31,IF(I32="b",E33,""))</f>
      </c>
      <c r="K32" s="160"/>
      <c r="L32" s="143"/>
      <c r="M32" s="149"/>
      <c r="N32" s="148"/>
      <c r="O32" s="160"/>
      <c r="P32" s="143"/>
      <c r="Q32" s="80"/>
      <c r="R32" s="46"/>
    </row>
    <row r="33" spans="1:18" s="145" customFormat="1" ht="12" customHeight="1">
      <c r="A33" s="141"/>
      <c r="B33" s="146"/>
      <c r="C33" s="146"/>
      <c r="D33" s="164"/>
      <c r="E33" s="150"/>
      <c r="F33" s="256"/>
      <c r="G33" s="151"/>
      <c r="H33" s="151"/>
      <c r="I33" s="152"/>
      <c r="J33" s="260" t="s">
        <v>477</v>
      </c>
      <c r="K33" s="261"/>
      <c r="L33" s="143"/>
      <c r="M33" s="149"/>
      <c r="N33" s="148"/>
      <c r="O33" s="160"/>
      <c r="P33" s="143"/>
      <c r="Q33" s="80"/>
      <c r="R33" s="46"/>
    </row>
    <row r="34" spans="1:18" s="145" customFormat="1" ht="12" customHeight="1">
      <c r="A34" s="141"/>
      <c r="B34" s="53"/>
      <c r="C34" s="53"/>
      <c r="D34" s="65"/>
      <c r="E34" s="155"/>
      <c r="F34" s="266"/>
      <c r="G34" s="156"/>
      <c r="H34" s="56" t="s">
        <v>11</v>
      </c>
      <c r="I34" s="86"/>
      <c r="J34" s="263"/>
      <c r="K34" s="264"/>
      <c r="L34" s="148"/>
      <c r="M34" s="149"/>
      <c r="N34" s="148"/>
      <c r="O34" s="160"/>
      <c r="P34" s="143"/>
      <c r="Q34" s="80"/>
      <c r="R34" s="46"/>
    </row>
    <row r="35" spans="1:18" s="145" customFormat="1" ht="15.75" customHeight="1">
      <c r="A35" s="141">
        <v>8</v>
      </c>
      <c r="B35" s="40"/>
      <c r="C35" s="40"/>
      <c r="D35" s="41">
        <v>6</v>
      </c>
      <c r="E35" s="42" t="str">
        <f>UPPER(IF($D35="","",VLOOKUP($D35,'[6]男雙60歲名單'!$A$7:$V$39,2)))</f>
        <v>黃瑞添</v>
      </c>
      <c r="F35" s="267"/>
      <c r="G35" s="43"/>
      <c r="H35" s="43" t="str">
        <f>IF($D35="","",VLOOKUP($D35,'[6]男雙60歲名單'!$A$7:$V$39,4))</f>
        <v>南投縣</v>
      </c>
      <c r="I35" s="159"/>
      <c r="J35" s="148"/>
      <c r="K35" s="149"/>
      <c r="L35" s="161"/>
      <c r="M35" s="154"/>
      <c r="N35" s="148"/>
      <c r="O35" s="160"/>
      <c r="P35" s="143"/>
      <c r="Q35" s="80"/>
      <c r="R35" s="46"/>
    </row>
    <row r="36" spans="1:18" s="145" customFormat="1" ht="15.75" customHeight="1">
      <c r="A36" s="141"/>
      <c r="B36" s="146"/>
      <c r="C36" s="146"/>
      <c r="D36" s="146"/>
      <c r="E36" s="42" t="str">
        <f>UPPER(IF($D35="","",VLOOKUP($D35,'[6]男雙60歲名單'!$A$7:$V$39,7)))</f>
        <v>王朝榮</v>
      </c>
      <c r="F36" s="40"/>
      <c r="G36" s="43"/>
      <c r="H36" s="43" t="str">
        <f>IF($D35="","",VLOOKUP($D35,'[6]男雙60歲名單'!$A$7:$V$39,9))</f>
        <v>台南市</v>
      </c>
      <c r="I36" s="147"/>
      <c r="J36" s="148"/>
      <c r="K36" s="149"/>
      <c r="L36" s="162"/>
      <c r="M36" s="163"/>
      <c r="N36" s="148"/>
      <c r="O36" s="160"/>
      <c r="P36" s="260" t="s">
        <v>472</v>
      </c>
      <c r="Q36" s="262"/>
      <c r="R36" s="46"/>
    </row>
    <row r="37" spans="1:18" s="145" customFormat="1" ht="3" customHeight="1">
      <c r="A37" s="141"/>
      <c r="B37" s="146"/>
      <c r="C37" s="146"/>
      <c r="D37" s="164"/>
      <c r="E37" s="150"/>
      <c r="F37" s="148"/>
      <c r="G37" s="151"/>
      <c r="H37" s="151"/>
      <c r="I37" s="165"/>
      <c r="J37" s="143"/>
      <c r="K37" s="144"/>
      <c r="L37" s="148"/>
      <c r="M37" s="149"/>
      <c r="N37" s="149"/>
      <c r="O37" s="166"/>
      <c r="P37" s="260"/>
      <c r="Q37" s="262"/>
      <c r="R37" s="46"/>
    </row>
    <row r="38" spans="1:18" s="145" customFormat="1" ht="3" customHeight="1">
      <c r="A38" s="141"/>
      <c r="B38" s="53"/>
      <c r="C38" s="53"/>
      <c r="D38" s="65"/>
      <c r="E38" s="155"/>
      <c r="F38" s="143"/>
      <c r="G38" s="156"/>
      <c r="H38" s="156"/>
      <c r="I38" s="167"/>
      <c r="J38" s="143"/>
      <c r="K38" s="144"/>
      <c r="L38" s="148"/>
      <c r="M38" s="149"/>
      <c r="N38" s="266"/>
      <c r="O38" s="255"/>
      <c r="P38" s="263"/>
      <c r="Q38" s="265"/>
      <c r="R38" s="46"/>
    </row>
    <row r="39" spans="1:18" s="145" customFormat="1" ht="15.75" customHeight="1">
      <c r="A39" s="141">
        <v>9</v>
      </c>
      <c r="B39" s="40"/>
      <c r="C39" s="40"/>
      <c r="D39" s="41">
        <v>4</v>
      </c>
      <c r="E39" s="42" t="str">
        <f>UPPER(IF($D39="","",VLOOKUP($D39,'[6]男雙60歲名單'!$A$7:$V$39,2)))</f>
        <v>李孟賢</v>
      </c>
      <c r="F39" s="40"/>
      <c r="G39" s="43"/>
      <c r="H39" s="43" t="str">
        <f>IF($D39="","",VLOOKUP($D39,'[6]男雙60歲名單'!$A$7:$V$39,4))</f>
        <v>高雄市</v>
      </c>
      <c r="I39" s="142"/>
      <c r="J39" s="143"/>
      <c r="K39" s="144"/>
      <c r="L39" s="143"/>
      <c r="M39" s="149"/>
      <c r="N39" s="266"/>
      <c r="O39" s="255"/>
      <c r="P39" s="252">
        <v>81</v>
      </c>
      <c r="Q39" s="80"/>
      <c r="R39" s="46"/>
    </row>
    <row r="40" spans="1:18" s="145" customFormat="1" ht="15.75" customHeight="1">
      <c r="A40" s="141"/>
      <c r="B40" s="146"/>
      <c r="C40" s="146"/>
      <c r="D40" s="146"/>
      <c r="E40" s="42" t="str">
        <f>UPPER(IF($D39="","",VLOOKUP($D39,'[6]男雙60歲名單'!$A$7:$V$39,7)))</f>
        <v>鐘仕長</v>
      </c>
      <c r="F40" s="40"/>
      <c r="G40" s="43"/>
      <c r="H40" s="43" t="str">
        <f>IF($D39="","",VLOOKUP($D39,'[6]男雙60歲名單'!$A$7:$V$39,9))</f>
        <v>高雄市</v>
      </c>
      <c r="I40" s="147"/>
      <c r="J40" s="148">
        <f>IF(I40="a",E39,IF(I40="b",E41,""))</f>
      </c>
      <c r="K40" s="149"/>
      <c r="L40" s="143"/>
      <c r="M40" s="144"/>
      <c r="N40" s="143"/>
      <c r="O40" s="160"/>
      <c r="P40" s="162"/>
      <c r="Q40" s="174"/>
      <c r="R40" s="46"/>
    </row>
    <row r="41" spans="1:18" s="145" customFormat="1" ht="12" customHeight="1">
      <c r="A41" s="141"/>
      <c r="B41" s="146"/>
      <c r="C41" s="146"/>
      <c r="D41" s="164"/>
      <c r="E41" s="150"/>
      <c r="F41" s="256"/>
      <c r="G41" s="151"/>
      <c r="H41" s="151"/>
      <c r="I41" s="152"/>
      <c r="J41" s="260" t="s">
        <v>479</v>
      </c>
      <c r="K41" s="262"/>
      <c r="L41" s="143"/>
      <c r="M41" s="144"/>
      <c r="N41" s="143"/>
      <c r="O41" s="160"/>
      <c r="P41" s="143"/>
      <c r="Q41" s="80"/>
      <c r="R41" s="46"/>
    </row>
    <row r="42" spans="1:18" s="145" customFormat="1" ht="12" customHeight="1">
      <c r="A42" s="141"/>
      <c r="B42" s="53"/>
      <c r="C42" s="53"/>
      <c r="D42" s="65"/>
      <c r="E42" s="155"/>
      <c r="F42" s="266"/>
      <c r="G42" s="156"/>
      <c r="H42" s="56" t="s">
        <v>11</v>
      </c>
      <c r="I42" s="86"/>
      <c r="J42" s="263"/>
      <c r="K42" s="265"/>
      <c r="L42" s="148"/>
      <c r="M42" s="149"/>
      <c r="N42" s="143"/>
      <c r="O42" s="160"/>
      <c r="P42" s="143"/>
      <c r="Q42" s="80"/>
      <c r="R42" s="46"/>
    </row>
    <row r="43" spans="1:18" s="145" customFormat="1" ht="15.75" customHeight="1">
      <c r="A43" s="141">
        <v>10</v>
      </c>
      <c r="B43" s="40"/>
      <c r="C43" s="40">
        <f>IF($D43="","",VLOOKUP($D43,'[6]男雙60歲名單'!$A$7:$V$39,21))</f>
      </c>
      <c r="D43" s="41"/>
      <c r="E43" s="42" t="s">
        <v>12</v>
      </c>
      <c r="F43" s="267"/>
      <c r="G43" s="43"/>
      <c r="H43" s="43">
        <f>IF($D43="","",VLOOKUP($D43,'[6]男雙60歲名單'!$A$7:$V$39,4))</f>
      </c>
      <c r="I43" s="159"/>
      <c r="J43" s="148"/>
      <c r="K43" s="160"/>
      <c r="L43" s="161"/>
      <c r="M43" s="154"/>
      <c r="N43" s="143"/>
      <c r="O43" s="160"/>
      <c r="P43" s="143"/>
      <c r="Q43" s="80"/>
      <c r="R43" s="46"/>
    </row>
    <row r="44" spans="1:18" s="145" customFormat="1" ht="15.75" customHeight="1">
      <c r="A44" s="141"/>
      <c r="B44" s="146"/>
      <c r="C44" s="146"/>
      <c r="D44" s="146"/>
      <c r="E44" s="42" t="s">
        <v>12</v>
      </c>
      <c r="F44" s="40"/>
      <c r="G44" s="43"/>
      <c r="H44" s="43">
        <f>IF($D43="","",VLOOKUP($D43,'[6]男雙60歲名單'!$A$7:$V$39,9))</f>
      </c>
      <c r="I44" s="147"/>
      <c r="J44" s="148"/>
      <c r="K44" s="160"/>
      <c r="L44" s="260" t="s">
        <v>478</v>
      </c>
      <c r="M44" s="262"/>
      <c r="N44" s="143"/>
      <c r="O44" s="160"/>
      <c r="P44" s="143"/>
      <c r="Q44" s="80"/>
      <c r="R44" s="46"/>
    </row>
    <row r="45" spans="1:18" s="145" customFormat="1" ht="3" customHeight="1">
      <c r="A45" s="141"/>
      <c r="B45" s="146"/>
      <c r="C45" s="146"/>
      <c r="D45" s="164"/>
      <c r="E45" s="150"/>
      <c r="F45" s="148"/>
      <c r="G45" s="151"/>
      <c r="H45" s="151"/>
      <c r="I45" s="165"/>
      <c r="J45" s="143"/>
      <c r="K45" s="166"/>
      <c r="L45" s="260"/>
      <c r="M45" s="262"/>
      <c r="N45" s="143"/>
      <c r="O45" s="160"/>
      <c r="P45" s="143"/>
      <c r="Q45" s="80"/>
      <c r="R45" s="46"/>
    </row>
    <row r="46" spans="1:18" s="145" customFormat="1" ht="3" customHeight="1">
      <c r="A46" s="141"/>
      <c r="B46" s="53"/>
      <c r="C46" s="53"/>
      <c r="D46" s="65"/>
      <c r="E46" s="155"/>
      <c r="F46" s="143"/>
      <c r="G46" s="156"/>
      <c r="H46" s="156"/>
      <c r="I46" s="167"/>
      <c r="J46" s="266"/>
      <c r="K46" s="255"/>
      <c r="L46" s="263"/>
      <c r="M46" s="265"/>
      <c r="N46" s="148"/>
      <c r="O46" s="160"/>
      <c r="P46" s="143"/>
      <c r="Q46" s="80"/>
      <c r="R46" s="46"/>
    </row>
    <row r="47" spans="1:18" s="145" customFormat="1" ht="15.75" customHeight="1">
      <c r="A47" s="141">
        <v>11</v>
      </c>
      <c r="B47" s="40"/>
      <c r="C47" s="40"/>
      <c r="D47" s="41">
        <v>12</v>
      </c>
      <c r="E47" s="42" t="str">
        <f>UPPER(IF($D47="","",VLOOKUP($D47,'[6]男雙60歲名單'!$A$7:$V$39,2)))</f>
        <v>徐  強</v>
      </c>
      <c r="F47" s="40"/>
      <c r="G47" s="43"/>
      <c r="H47" s="43" t="str">
        <f>IF($D47="","",VLOOKUP($D47,'[6]男雙60歲名單'!$A$7:$V$39,4))</f>
        <v>台中市</v>
      </c>
      <c r="I47" s="142"/>
      <c r="J47" s="266"/>
      <c r="K47" s="255"/>
      <c r="L47" s="143">
        <v>62</v>
      </c>
      <c r="M47" s="160"/>
      <c r="N47" s="161"/>
      <c r="O47" s="160"/>
      <c r="P47" s="143"/>
      <c r="Q47" s="80"/>
      <c r="R47" s="46"/>
    </row>
    <row r="48" spans="1:18" s="145" customFormat="1" ht="15.75" customHeight="1">
      <c r="A48" s="141"/>
      <c r="B48" s="146"/>
      <c r="C48" s="146"/>
      <c r="D48" s="146"/>
      <c r="E48" s="42" t="str">
        <f>UPPER(IF($D47="","",VLOOKUP($D47,'[6]男雙60歲名單'!$A$7:$V$39,7)))</f>
        <v>劉龍輝</v>
      </c>
      <c r="F48" s="40"/>
      <c r="G48" s="43"/>
      <c r="H48" s="43" t="str">
        <f>IF($D47="","",VLOOKUP($D47,'[6]男雙60歲名單'!$A$7:$V$39,9))</f>
        <v>台中市</v>
      </c>
      <c r="I48" s="147"/>
      <c r="J48" s="148">
        <f>IF(I48="a",E47,IF(I48="b",E49,""))</f>
      </c>
      <c r="K48" s="160"/>
      <c r="L48" s="143"/>
      <c r="M48" s="160"/>
      <c r="N48" s="148"/>
      <c r="O48" s="160"/>
      <c r="P48" s="143"/>
      <c r="Q48" s="80"/>
      <c r="R48" s="46"/>
    </row>
    <row r="49" spans="1:18" s="145" customFormat="1" ht="12" customHeight="1">
      <c r="A49" s="141"/>
      <c r="B49" s="146"/>
      <c r="C49" s="146"/>
      <c r="D49" s="146"/>
      <c r="E49" s="150"/>
      <c r="F49" s="256"/>
      <c r="G49" s="151"/>
      <c r="H49" s="151"/>
      <c r="I49" s="152"/>
      <c r="J49" s="260" t="s">
        <v>480</v>
      </c>
      <c r="K49" s="261"/>
      <c r="L49" s="143"/>
      <c r="M49" s="160"/>
      <c r="N49" s="148"/>
      <c r="O49" s="160"/>
      <c r="P49" s="143"/>
      <c r="Q49" s="80"/>
      <c r="R49" s="46"/>
    </row>
    <row r="50" spans="1:18" s="145" customFormat="1" ht="12" customHeight="1">
      <c r="A50" s="141"/>
      <c r="B50" s="53"/>
      <c r="C50" s="53"/>
      <c r="D50" s="53"/>
      <c r="E50" s="155"/>
      <c r="F50" s="266"/>
      <c r="G50" s="156"/>
      <c r="H50" s="56" t="s">
        <v>11</v>
      </c>
      <c r="I50" s="86"/>
      <c r="J50" s="263"/>
      <c r="K50" s="264"/>
      <c r="L50" s="148"/>
      <c r="M50" s="160"/>
      <c r="N50" s="148"/>
      <c r="O50" s="160"/>
      <c r="P50" s="143"/>
      <c r="Q50" s="80"/>
      <c r="R50" s="46"/>
    </row>
    <row r="51" spans="1:18" s="145" customFormat="1" ht="15.75" customHeight="1">
      <c r="A51" s="141">
        <v>12</v>
      </c>
      <c r="B51" s="40"/>
      <c r="C51" s="40"/>
      <c r="D51" s="41">
        <v>20</v>
      </c>
      <c r="E51" s="42" t="str">
        <f>UPPER(IF($D51="","",VLOOKUP($D51,'[6]男雙60歲名單'!$A$7:$V$39,2)))</f>
        <v>李金池</v>
      </c>
      <c r="F51" s="267"/>
      <c r="G51" s="43"/>
      <c r="H51" s="43" t="str">
        <f>IF($D51="","",VLOOKUP($D51,'[6]男雙60歲名單'!$A$7:$V$39,4))</f>
        <v>嘉義市</v>
      </c>
      <c r="I51" s="159"/>
      <c r="J51" s="148">
        <v>62</v>
      </c>
      <c r="K51" s="149"/>
      <c r="L51" s="161"/>
      <c r="M51" s="168"/>
      <c r="N51" s="148"/>
      <c r="O51" s="160"/>
      <c r="P51" s="143"/>
      <c r="Q51" s="80"/>
      <c r="R51" s="46"/>
    </row>
    <row r="52" spans="1:18" s="145" customFormat="1" ht="15.75" customHeight="1">
      <c r="A52" s="141"/>
      <c r="B52" s="146"/>
      <c r="C52" s="146"/>
      <c r="D52" s="146"/>
      <c r="E52" s="42" t="str">
        <f>UPPER(IF($D51="","",VLOOKUP($D51,'[6]男雙60歲名單'!$A$7:$V$39,7)))</f>
        <v>陳建宏</v>
      </c>
      <c r="F52" s="40"/>
      <c r="G52" s="43"/>
      <c r="H52" s="43" t="str">
        <f>IF($D51="","",VLOOKUP($D51,'[6]男雙60歲名單'!$A$7:$V$39,9))</f>
        <v>嘉義市</v>
      </c>
      <c r="I52" s="147"/>
      <c r="J52" s="148"/>
      <c r="K52" s="149"/>
      <c r="L52" s="162"/>
      <c r="M52" s="170"/>
      <c r="N52" s="260" t="s">
        <v>478</v>
      </c>
      <c r="O52" s="261"/>
      <c r="P52" s="143"/>
      <c r="Q52" s="80"/>
      <c r="R52" s="46"/>
    </row>
    <row r="53" spans="1:18" s="145" customFormat="1" ht="3" customHeight="1">
      <c r="A53" s="141"/>
      <c r="B53" s="146"/>
      <c r="C53" s="146"/>
      <c r="D53" s="146"/>
      <c r="E53" s="150"/>
      <c r="F53" s="148"/>
      <c r="G53" s="151"/>
      <c r="H53" s="151"/>
      <c r="I53" s="165"/>
      <c r="J53" s="143"/>
      <c r="K53" s="144"/>
      <c r="L53" s="148"/>
      <c r="M53" s="166"/>
      <c r="N53" s="260"/>
      <c r="O53" s="261"/>
      <c r="P53" s="143"/>
      <c r="Q53" s="80"/>
      <c r="R53" s="46"/>
    </row>
    <row r="54" spans="1:18" s="145" customFormat="1" ht="3" customHeight="1">
      <c r="A54" s="141"/>
      <c r="B54" s="53"/>
      <c r="C54" s="53"/>
      <c r="D54" s="53"/>
      <c r="E54" s="155"/>
      <c r="F54" s="143"/>
      <c r="G54" s="156"/>
      <c r="H54" s="156"/>
      <c r="I54" s="167"/>
      <c r="J54" s="143"/>
      <c r="K54" s="144"/>
      <c r="L54" s="266"/>
      <c r="M54" s="255"/>
      <c r="N54" s="263"/>
      <c r="O54" s="264"/>
      <c r="P54" s="148"/>
      <c r="Q54" s="80"/>
      <c r="R54" s="46"/>
    </row>
    <row r="55" spans="1:18" s="145" customFormat="1" ht="15.75" customHeight="1">
      <c r="A55" s="141">
        <v>13</v>
      </c>
      <c r="B55" s="40"/>
      <c r="C55" s="40"/>
      <c r="D55" s="41">
        <v>16</v>
      </c>
      <c r="E55" s="42" t="str">
        <f>UPPER(IF($D55="","",VLOOKUP($D55,'[6]男雙60歲名單'!$A$7:$V$39,2)))</f>
        <v>陳海山</v>
      </c>
      <c r="F55" s="40"/>
      <c r="G55" s="43"/>
      <c r="H55" s="43" t="str">
        <f>IF($D55="","",VLOOKUP($D55,'[6]男雙60歲名單'!$A$7:$V$39,4))</f>
        <v>台中市</v>
      </c>
      <c r="I55" s="142"/>
      <c r="J55" s="143"/>
      <c r="K55" s="144"/>
      <c r="L55" s="266"/>
      <c r="M55" s="255"/>
      <c r="N55" s="143">
        <v>63</v>
      </c>
      <c r="O55" s="171"/>
      <c r="P55" s="143"/>
      <c r="Q55" s="47"/>
      <c r="R55" s="46"/>
    </row>
    <row r="56" spans="1:18" s="145" customFormat="1" ht="15.75" customHeight="1">
      <c r="A56" s="141"/>
      <c r="B56" s="146"/>
      <c r="C56" s="146"/>
      <c r="D56" s="146"/>
      <c r="E56" s="42" t="str">
        <f>UPPER(IF($D55="","",VLOOKUP($D55,'[6]男雙60歲名單'!$A$7:$V$39,7)))</f>
        <v>卓榮造</v>
      </c>
      <c r="F56" s="40"/>
      <c r="G56" s="43"/>
      <c r="H56" s="43" t="str">
        <f>IF($D55="","",VLOOKUP($D55,'[6]男雙60歲名單'!$A$7:$V$39,9))</f>
        <v>台中市</v>
      </c>
      <c r="I56" s="147"/>
      <c r="J56" s="148">
        <f>IF(I56="a",E55,IF(I56="b",E57,""))</f>
      </c>
      <c r="K56" s="149"/>
      <c r="L56" s="143"/>
      <c r="M56" s="160"/>
      <c r="N56" s="143"/>
      <c r="O56" s="149"/>
      <c r="P56" s="143"/>
      <c r="Q56" s="47"/>
      <c r="R56" s="46"/>
    </row>
    <row r="57" spans="1:18" s="145" customFormat="1" ht="12" customHeight="1">
      <c r="A57" s="141"/>
      <c r="B57" s="146"/>
      <c r="C57" s="146"/>
      <c r="D57" s="164"/>
      <c r="E57" s="150"/>
      <c r="F57" s="256"/>
      <c r="G57" s="151"/>
      <c r="H57" s="151"/>
      <c r="I57" s="152"/>
      <c r="J57" s="260" t="s">
        <v>481</v>
      </c>
      <c r="K57" s="262"/>
      <c r="L57" s="143"/>
      <c r="M57" s="160"/>
      <c r="N57" s="143"/>
      <c r="O57" s="149"/>
      <c r="P57" s="143"/>
      <c r="Q57" s="47"/>
      <c r="R57" s="46"/>
    </row>
    <row r="58" spans="1:18" s="145" customFormat="1" ht="12" customHeight="1">
      <c r="A58" s="141"/>
      <c r="B58" s="53"/>
      <c r="C58" s="53"/>
      <c r="D58" s="65"/>
      <c r="E58" s="155"/>
      <c r="F58" s="266"/>
      <c r="G58" s="156"/>
      <c r="H58" s="56" t="s">
        <v>11</v>
      </c>
      <c r="I58" s="86"/>
      <c r="J58" s="263"/>
      <c r="K58" s="265"/>
      <c r="L58" s="148"/>
      <c r="M58" s="160"/>
      <c r="N58" s="143"/>
      <c r="O58" s="149"/>
      <c r="P58" s="143"/>
      <c r="Q58" s="47"/>
      <c r="R58" s="46"/>
    </row>
    <row r="59" spans="1:18" s="145" customFormat="1" ht="15.75" customHeight="1">
      <c r="A59" s="141">
        <v>14</v>
      </c>
      <c r="B59" s="40"/>
      <c r="C59" s="40">
        <f>IF($D59="","",VLOOKUP($D59,'[6]男雙60歲名單'!$A$7:$V$39,21))</f>
      </c>
      <c r="D59" s="41"/>
      <c r="E59" s="42" t="s">
        <v>124</v>
      </c>
      <c r="F59" s="267"/>
      <c r="G59" s="43"/>
      <c r="H59" s="43">
        <f>IF($D59="","",VLOOKUP($D59,'[6]男雙60歲名單'!$A$7:$V$39,4))</f>
      </c>
      <c r="I59" s="159"/>
      <c r="J59" s="148"/>
      <c r="K59" s="160"/>
      <c r="L59" s="161"/>
      <c r="M59" s="168"/>
      <c r="N59" s="143"/>
      <c r="O59" s="149"/>
      <c r="P59" s="143"/>
      <c r="Q59" s="47"/>
      <c r="R59" s="46"/>
    </row>
    <row r="60" spans="1:18" s="145" customFormat="1" ht="15.75" customHeight="1">
      <c r="A60" s="141"/>
      <c r="B60" s="146"/>
      <c r="C60" s="146"/>
      <c r="D60" s="146"/>
      <c r="E60" s="42" t="s">
        <v>124</v>
      </c>
      <c r="F60" s="40"/>
      <c r="G60" s="43"/>
      <c r="H60" s="43">
        <f>IF($D59="","",VLOOKUP($D59,'[6]男雙60歲名單'!$A$7:$V$39,9))</f>
      </c>
      <c r="I60" s="147"/>
      <c r="J60" s="148"/>
      <c r="K60" s="160"/>
      <c r="L60" s="260" t="s">
        <v>482</v>
      </c>
      <c r="M60" s="261"/>
      <c r="N60" s="143"/>
      <c r="O60" s="149"/>
      <c r="P60" s="143"/>
      <c r="Q60" s="47"/>
      <c r="R60" s="46"/>
    </row>
    <row r="61" spans="1:18" s="145" customFormat="1" ht="3" customHeight="1">
      <c r="A61" s="141"/>
      <c r="B61" s="146"/>
      <c r="C61" s="146"/>
      <c r="D61" s="164"/>
      <c r="E61" s="150"/>
      <c r="F61" s="148"/>
      <c r="G61" s="151"/>
      <c r="H61" s="151"/>
      <c r="I61" s="165"/>
      <c r="J61" s="143"/>
      <c r="K61" s="166"/>
      <c r="L61" s="260"/>
      <c r="M61" s="261"/>
      <c r="N61" s="143"/>
      <c r="O61" s="149"/>
      <c r="P61" s="143"/>
      <c r="Q61" s="47"/>
      <c r="R61" s="46"/>
    </row>
    <row r="62" spans="1:18" s="145" customFormat="1" ht="3" customHeight="1">
      <c r="A62" s="141"/>
      <c r="B62" s="53"/>
      <c r="C62" s="53"/>
      <c r="D62" s="65"/>
      <c r="E62" s="155"/>
      <c r="F62" s="143"/>
      <c r="G62" s="156"/>
      <c r="H62" s="156"/>
      <c r="I62" s="167"/>
      <c r="J62" s="266"/>
      <c r="K62" s="255"/>
      <c r="L62" s="263"/>
      <c r="M62" s="264"/>
      <c r="N62" s="148"/>
      <c r="O62" s="149"/>
      <c r="P62" s="143"/>
      <c r="Q62" s="47"/>
      <c r="R62" s="46"/>
    </row>
    <row r="63" spans="1:18" s="145" customFormat="1" ht="15.75" customHeight="1">
      <c r="A63" s="141">
        <v>15</v>
      </c>
      <c r="B63" s="40"/>
      <c r="C63" s="40">
        <f>IF($D63="","",VLOOKUP($D63,'[6]男雙60歲名單'!$A$7:$V$39,21))</f>
      </c>
      <c r="D63" s="41"/>
      <c r="E63" s="42" t="s">
        <v>124</v>
      </c>
      <c r="F63" s="40"/>
      <c r="G63" s="43"/>
      <c r="H63" s="43">
        <f>IF($D63="","",VLOOKUP($D63,'[6]男雙60歲名單'!$A$7:$V$39,4))</f>
      </c>
      <c r="I63" s="142"/>
      <c r="J63" s="266"/>
      <c r="K63" s="255"/>
      <c r="L63" s="143">
        <v>61</v>
      </c>
      <c r="M63" s="171"/>
      <c r="N63" s="146"/>
      <c r="O63" s="149"/>
      <c r="P63" s="146"/>
      <c r="Q63" s="149"/>
      <c r="R63" s="151"/>
    </row>
    <row r="64" spans="1:18" s="145" customFormat="1" ht="15.75" customHeight="1">
      <c r="A64" s="141"/>
      <c r="B64" s="146"/>
      <c r="C64" s="146"/>
      <c r="D64" s="146"/>
      <c r="E64" s="42" t="s">
        <v>124</v>
      </c>
      <c r="F64" s="40"/>
      <c r="G64" s="43"/>
      <c r="H64" s="43">
        <f>IF($D63="","",VLOOKUP($D63,'[6]男雙60歲名單'!$A$7:$V$39,9))</f>
      </c>
      <c r="I64" s="147"/>
      <c r="J64" s="148">
        <f>IF(I64="a",E63,IF(I64="b",E65,""))</f>
      </c>
      <c r="K64" s="160"/>
      <c r="L64" s="143"/>
      <c r="M64" s="149"/>
      <c r="N64" s="190"/>
      <c r="O64" s="154"/>
      <c r="P64" s="148"/>
      <c r="Q64" s="149"/>
      <c r="R64" s="151"/>
    </row>
    <row r="65" spans="1:18" s="145" customFormat="1" ht="12" customHeight="1">
      <c r="A65" s="141"/>
      <c r="B65" s="146"/>
      <c r="C65" s="146"/>
      <c r="D65" s="146"/>
      <c r="E65" s="150"/>
      <c r="F65" s="256"/>
      <c r="G65" s="151"/>
      <c r="H65" s="151"/>
      <c r="I65" s="152"/>
      <c r="J65" s="260" t="s">
        <v>483</v>
      </c>
      <c r="K65" s="261"/>
      <c r="L65" s="143"/>
      <c r="M65" s="149"/>
      <c r="N65" s="190"/>
      <c r="O65" s="163"/>
      <c r="P65" s="148"/>
      <c r="Q65" s="149"/>
      <c r="R65" s="151"/>
    </row>
    <row r="66" spans="1:18" s="145" customFormat="1" ht="12" customHeight="1">
      <c r="A66" s="141"/>
      <c r="B66" s="53"/>
      <c r="C66" s="53"/>
      <c r="D66" s="53"/>
      <c r="E66" s="155"/>
      <c r="F66" s="266"/>
      <c r="G66" s="156"/>
      <c r="H66" s="56" t="s">
        <v>11</v>
      </c>
      <c r="I66" s="86"/>
      <c r="J66" s="263"/>
      <c r="K66" s="264"/>
      <c r="L66" s="148"/>
      <c r="M66" s="149"/>
      <c r="N66" s="149"/>
      <c r="O66" s="165"/>
      <c r="P66" s="190"/>
      <c r="Q66" s="191"/>
      <c r="R66" s="151"/>
    </row>
    <row r="67" spans="1:18" s="145" customFormat="1" ht="15.75" customHeight="1">
      <c r="A67" s="141">
        <v>16</v>
      </c>
      <c r="B67" s="40"/>
      <c r="C67" s="40"/>
      <c r="D67" s="41">
        <v>5</v>
      </c>
      <c r="E67" s="42" t="str">
        <f>UPPER(IF($D67="","",VLOOKUP($D67,'[6]男雙60歲名單'!$A$7:$V$39,2)))</f>
        <v>邱正雄</v>
      </c>
      <c r="F67" s="267"/>
      <c r="G67" s="43"/>
      <c r="H67" s="43" t="str">
        <f>IF($D67="","",VLOOKUP($D67,'[6]男雙60歲名單'!$A$7:$V$39,4))</f>
        <v>台中市</v>
      </c>
      <c r="I67" s="159"/>
      <c r="J67" s="148"/>
      <c r="K67" s="149"/>
      <c r="L67" s="161"/>
      <c r="M67" s="154"/>
      <c r="N67" s="85"/>
      <c r="O67" s="192"/>
      <c r="P67" s="190"/>
      <c r="Q67" s="191"/>
      <c r="R67" s="151"/>
    </row>
    <row r="68" spans="1:18" s="145" customFormat="1" ht="15.75" customHeight="1" thickBot="1">
      <c r="A68" s="141"/>
      <c r="B68" s="146"/>
      <c r="C68" s="146"/>
      <c r="D68" s="146"/>
      <c r="E68" s="42" t="str">
        <f>UPPER(IF($D67="","",VLOOKUP($D67,'[6]男雙60歲名單'!$A$7:$V$39,7)))</f>
        <v>陳四平</v>
      </c>
      <c r="F68" s="40"/>
      <c r="G68" s="43"/>
      <c r="H68" s="43" t="str">
        <f>IF($D67="","",VLOOKUP($D67,'[6]男雙60歲名單'!$A$7:$V$39,9))</f>
        <v>台中市</v>
      </c>
      <c r="I68" s="147"/>
      <c r="J68" s="148"/>
      <c r="K68" s="149"/>
      <c r="L68" s="162"/>
      <c r="M68" s="163"/>
      <c r="N68" s="190"/>
      <c r="O68" s="154"/>
      <c r="P68" s="148"/>
      <c r="Q68" s="149"/>
      <c r="R68" s="151"/>
    </row>
    <row r="69" spans="1:20" s="145" customFormat="1" ht="15.75" customHeight="1">
      <c r="A69" s="141">
        <v>17</v>
      </c>
      <c r="B69" s="40"/>
      <c r="C69" s="40"/>
      <c r="D69" s="41">
        <v>7</v>
      </c>
      <c r="E69" s="42" t="str">
        <f>UPPER(IF($D69="","",VLOOKUP($D69,'[6]男雙60歲名單'!$A$7:$V$39,2)))</f>
        <v>楊明順</v>
      </c>
      <c r="F69" s="40"/>
      <c r="G69" s="43"/>
      <c r="H69" s="43" t="str">
        <f>IF($D69="","",VLOOKUP($D69,'[6]男雙60歲名單'!$A$7:$V$39,4))</f>
        <v>屏東縣</v>
      </c>
      <c r="I69" s="142"/>
      <c r="J69" s="143"/>
      <c r="K69" s="144"/>
      <c r="L69" s="143"/>
      <c r="M69" s="144"/>
      <c r="N69" s="148"/>
      <c r="O69" s="149"/>
      <c r="P69" s="148"/>
      <c r="Q69" s="193"/>
      <c r="R69" s="151"/>
      <c r="T69" s="52" t="e">
        <f>#REF!</f>
        <v>#REF!</v>
      </c>
    </row>
    <row r="70" spans="1:20" s="145" customFormat="1" ht="15.75" customHeight="1">
      <c r="A70" s="141"/>
      <c r="B70" s="146"/>
      <c r="C70" s="146"/>
      <c r="D70" s="146"/>
      <c r="E70" s="42" t="str">
        <f>UPPER(IF($D69="","",VLOOKUP($D69,'[6]男雙60歲名單'!$A$7:$V$39,7)))</f>
        <v>鍾恒廣</v>
      </c>
      <c r="F70" s="40"/>
      <c r="G70" s="43"/>
      <c r="H70" s="43" t="str">
        <f>IF($D69="","",VLOOKUP($D69,'[6]男雙60歲名單'!$A$7:$V$39,9))</f>
        <v>屏東縣</v>
      </c>
      <c r="I70" s="147"/>
      <c r="J70" s="148">
        <f>IF(I70="a",E69,IF(I70="b",E71,""))</f>
      </c>
      <c r="K70" s="149"/>
      <c r="L70" s="143"/>
      <c r="M70" s="144"/>
      <c r="N70" s="148"/>
      <c r="O70" s="149"/>
      <c r="P70" s="148"/>
      <c r="Q70" s="149"/>
      <c r="R70" s="151"/>
      <c r="T70" s="60" t="e">
        <f>#REF!</f>
        <v>#REF!</v>
      </c>
    </row>
    <row r="71" spans="1:20" s="145" customFormat="1" ht="12" customHeight="1">
      <c r="A71" s="141"/>
      <c r="B71" s="146"/>
      <c r="C71" s="146"/>
      <c r="D71" s="146"/>
      <c r="E71" s="150"/>
      <c r="F71" s="256"/>
      <c r="G71" s="151"/>
      <c r="H71" s="151"/>
      <c r="I71" s="152"/>
      <c r="J71" s="260" t="s">
        <v>485</v>
      </c>
      <c r="K71" s="262"/>
      <c r="L71" s="143"/>
      <c r="M71" s="144"/>
      <c r="N71" s="143"/>
      <c r="O71" s="144"/>
      <c r="P71" s="143"/>
      <c r="Q71" s="47"/>
      <c r="R71" s="46"/>
      <c r="T71" s="60" t="e">
        <f>#REF!</f>
        <v>#REF!</v>
      </c>
    </row>
    <row r="72" spans="1:20" s="145" customFormat="1" ht="12" customHeight="1">
      <c r="A72" s="141"/>
      <c r="B72" s="53"/>
      <c r="C72" s="53"/>
      <c r="D72" s="53"/>
      <c r="E72" s="155"/>
      <c r="F72" s="266"/>
      <c r="G72" s="156"/>
      <c r="H72" s="56" t="s">
        <v>11</v>
      </c>
      <c r="I72" s="86"/>
      <c r="J72" s="263"/>
      <c r="K72" s="265"/>
      <c r="L72" s="148"/>
      <c r="M72" s="149"/>
      <c r="N72" s="143"/>
      <c r="O72" s="144"/>
      <c r="P72" s="143"/>
      <c r="Q72" s="47"/>
      <c r="R72" s="46"/>
      <c r="T72" s="60" t="e">
        <f>#REF!</f>
        <v>#REF!</v>
      </c>
    </row>
    <row r="73" spans="1:20" s="145" customFormat="1" ht="15.75" customHeight="1">
      <c r="A73" s="141">
        <v>18</v>
      </c>
      <c r="B73" s="40"/>
      <c r="C73" s="40">
        <f>IF($D73="","",VLOOKUP($D73,'[6]男雙60歲名單'!$A$7:$V$39,21))</f>
      </c>
      <c r="D73" s="41"/>
      <c r="E73" s="42" t="s">
        <v>124</v>
      </c>
      <c r="F73" s="267"/>
      <c r="G73" s="43"/>
      <c r="H73" s="43">
        <f>IF($D73="","",VLOOKUP($D73,'[6]男雙60歲名單'!$A$7:$V$39,4))</f>
      </c>
      <c r="I73" s="159"/>
      <c r="J73" s="148"/>
      <c r="K73" s="160"/>
      <c r="L73" s="161"/>
      <c r="M73" s="154"/>
      <c r="N73" s="143"/>
      <c r="O73" s="144"/>
      <c r="P73" s="143"/>
      <c r="Q73" s="47"/>
      <c r="R73" s="46"/>
      <c r="T73" s="60" t="e">
        <f>#REF!</f>
        <v>#REF!</v>
      </c>
    </row>
    <row r="74" spans="1:20" s="145" customFormat="1" ht="15.75" customHeight="1">
      <c r="A74" s="141"/>
      <c r="B74" s="146"/>
      <c r="C74" s="146"/>
      <c r="D74" s="146"/>
      <c r="E74" s="42" t="s">
        <v>124</v>
      </c>
      <c r="F74" s="40"/>
      <c r="G74" s="43"/>
      <c r="H74" s="43">
        <f>IF($D73="","",VLOOKUP($D73,'[6]男雙60歲名單'!$A$7:$V$39,9))</f>
      </c>
      <c r="I74" s="147"/>
      <c r="J74" s="148"/>
      <c r="K74" s="160"/>
      <c r="L74" s="260" t="s">
        <v>484</v>
      </c>
      <c r="M74" s="262"/>
      <c r="N74" s="143"/>
      <c r="O74" s="144"/>
      <c r="P74" s="143"/>
      <c r="Q74" s="47"/>
      <c r="R74" s="46"/>
      <c r="T74" s="60" t="e">
        <f>#REF!</f>
        <v>#REF!</v>
      </c>
    </row>
    <row r="75" spans="1:20" s="145" customFormat="1" ht="5.25" customHeight="1">
      <c r="A75" s="141"/>
      <c r="B75" s="146"/>
      <c r="C75" s="146"/>
      <c r="D75" s="164"/>
      <c r="E75" s="150"/>
      <c r="F75" s="148"/>
      <c r="G75" s="151"/>
      <c r="H75" s="151"/>
      <c r="I75" s="165"/>
      <c r="J75" s="143"/>
      <c r="K75" s="166"/>
      <c r="L75" s="260"/>
      <c r="M75" s="262"/>
      <c r="N75" s="143"/>
      <c r="O75" s="144"/>
      <c r="P75" s="143"/>
      <c r="Q75" s="47"/>
      <c r="R75" s="46"/>
      <c r="T75" s="60" t="e">
        <f>#REF!</f>
        <v>#REF!</v>
      </c>
    </row>
    <row r="76" spans="1:20" s="145" customFormat="1" ht="5.25" customHeight="1">
      <c r="A76" s="141"/>
      <c r="B76" s="53"/>
      <c r="C76" s="53"/>
      <c r="D76" s="65"/>
      <c r="E76" s="155"/>
      <c r="F76" s="143"/>
      <c r="G76" s="156"/>
      <c r="H76" s="156"/>
      <c r="I76" s="167"/>
      <c r="J76" s="266"/>
      <c r="K76" s="255"/>
      <c r="L76" s="263"/>
      <c r="M76" s="265"/>
      <c r="N76" s="148"/>
      <c r="O76" s="149"/>
      <c r="P76" s="143"/>
      <c r="Q76" s="47"/>
      <c r="R76" s="46"/>
      <c r="T76" s="60" t="e">
        <f>#REF!</f>
        <v>#REF!</v>
      </c>
    </row>
    <row r="77" spans="1:20" s="145" customFormat="1" ht="15.75" customHeight="1">
      <c r="A77" s="141">
        <v>19</v>
      </c>
      <c r="B77" s="40"/>
      <c r="C77" s="40">
        <f>IF($D77="","",VLOOKUP($D77,'[6]男雙60歲名單'!$A$7:$V$39,21))</f>
      </c>
      <c r="D77" s="41"/>
      <c r="E77" s="42" t="s">
        <v>124</v>
      </c>
      <c r="F77" s="40"/>
      <c r="G77" s="43"/>
      <c r="H77" s="43">
        <f>IF($D77="","",VLOOKUP($D77,'[6]男雙60歲名單'!$A$7:$V$39,4))</f>
      </c>
      <c r="I77" s="142"/>
      <c r="J77" s="266"/>
      <c r="K77" s="255"/>
      <c r="L77" s="143">
        <v>64</v>
      </c>
      <c r="M77" s="160"/>
      <c r="N77" s="161"/>
      <c r="O77" s="149"/>
      <c r="P77" s="143"/>
      <c r="Q77" s="47"/>
      <c r="R77" s="46"/>
      <c r="T77" s="60" t="e">
        <f>#REF!</f>
        <v>#REF!</v>
      </c>
    </row>
    <row r="78" spans="1:20" s="145" customFormat="1" ht="15.75" customHeight="1" thickBot="1">
      <c r="A78" s="141"/>
      <c r="B78" s="146"/>
      <c r="C78" s="146"/>
      <c r="D78" s="146"/>
      <c r="E78" s="42" t="s">
        <v>124</v>
      </c>
      <c r="F78" s="40"/>
      <c r="G78" s="43"/>
      <c r="H78" s="43">
        <f>IF($D77="","",VLOOKUP($D77,'[6]男雙60歲名單'!$A$7:$V$39,9))</f>
      </c>
      <c r="I78" s="147"/>
      <c r="J78" s="148">
        <f>IF(I78="a",E77,IF(I78="b",E79,""))</f>
      </c>
      <c r="K78" s="160"/>
      <c r="L78" s="143"/>
      <c r="M78" s="160"/>
      <c r="N78" s="148"/>
      <c r="O78" s="149"/>
      <c r="P78" s="143"/>
      <c r="Q78" s="47"/>
      <c r="R78" s="46"/>
      <c r="T78" s="75" t="e">
        <f>#REF!</f>
        <v>#REF!</v>
      </c>
    </row>
    <row r="79" spans="1:18" s="145" customFormat="1" ht="12" customHeight="1">
      <c r="A79" s="141"/>
      <c r="B79" s="146"/>
      <c r="C79" s="146"/>
      <c r="D79" s="164"/>
      <c r="E79" s="150"/>
      <c r="F79" s="256"/>
      <c r="G79" s="151"/>
      <c r="H79" s="151"/>
      <c r="I79" s="152"/>
      <c r="J79" s="260" t="s">
        <v>486</v>
      </c>
      <c r="K79" s="261"/>
      <c r="L79" s="143"/>
      <c r="M79" s="160"/>
      <c r="N79" s="148"/>
      <c r="O79" s="149"/>
      <c r="P79" s="143"/>
      <c r="Q79" s="47"/>
      <c r="R79" s="46"/>
    </row>
    <row r="80" spans="1:18" s="145" customFormat="1" ht="12" customHeight="1">
      <c r="A80" s="141"/>
      <c r="B80" s="53"/>
      <c r="C80" s="53"/>
      <c r="D80" s="65"/>
      <c r="E80" s="155"/>
      <c r="F80" s="266"/>
      <c r="G80" s="156"/>
      <c r="H80" s="56" t="s">
        <v>11</v>
      </c>
      <c r="I80" s="86"/>
      <c r="J80" s="263"/>
      <c r="K80" s="264"/>
      <c r="L80" s="148"/>
      <c r="M80" s="160"/>
      <c r="N80" s="148"/>
      <c r="O80" s="149"/>
      <c r="P80" s="143"/>
      <c r="Q80" s="47"/>
      <c r="R80" s="46"/>
    </row>
    <row r="81" spans="1:18" s="145" customFormat="1" ht="15.75" customHeight="1">
      <c r="A81" s="141">
        <v>20</v>
      </c>
      <c r="B81" s="40"/>
      <c r="C81" s="40"/>
      <c r="D81" s="41">
        <v>18</v>
      </c>
      <c r="E81" s="42" t="str">
        <f>UPPER(IF($D81="","",VLOOKUP($D81,'[6]男雙60歲名單'!$A$7:$V$39,2)))</f>
        <v>陳惠景</v>
      </c>
      <c r="F81" s="267"/>
      <c r="G81" s="43"/>
      <c r="H81" s="43" t="str">
        <f>IF($D81="","",VLOOKUP($D81,'[6]男雙60歲名單'!$A$7:$V$39,4))</f>
        <v>台中市</v>
      </c>
      <c r="I81" s="159"/>
      <c r="J81" s="148"/>
      <c r="K81" s="149"/>
      <c r="L81" s="161"/>
      <c r="M81" s="168"/>
      <c r="N81" s="148"/>
      <c r="O81" s="149"/>
      <c r="P81" s="143"/>
      <c r="Q81" s="47"/>
      <c r="R81" s="46"/>
    </row>
    <row r="82" spans="1:18" s="145" customFormat="1" ht="15.75" customHeight="1">
      <c r="A82" s="141"/>
      <c r="B82" s="146"/>
      <c r="C82" s="146"/>
      <c r="D82" s="146"/>
      <c r="E82" s="42" t="str">
        <f>UPPER(IF($D81="","",VLOOKUP($D81,'[6]男雙60歲名單'!$A$7:$V$39,7)))</f>
        <v>吳明德</v>
      </c>
      <c r="F82" s="40"/>
      <c r="G82" s="43"/>
      <c r="H82" s="43" t="str">
        <f>IF($D81="","",VLOOKUP($D81,'[6]男雙60歲名單'!$A$7:$V$39,9))</f>
        <v>台中市</v>
      </c>
      <c r="I82" s="147"/>
      <c r="J82" s="148"/>
      <c r="K82" s="149"/>
      <c r="L82" s="162"/>
      <c r="M82" s="170"/>
      <c r="N82" s="260" t="s">
        <v>488</v>
      </c>
      <c r="O82" s="262"/>
      <c r="P82" s="143"/>
      <c r="Q82" s="47"/>
      <c r="R82" s="46"/>
    </row>
    <row r="83" spans="1:18" s="145" customFormat="1" ht="5.25" customHeight="1">
      <c r="A83" s="141"/>
      <c r="B83" s="146"/>
      <c r="C83" s="146"/>
      <c r="D83" s="146"/>
      <c r="E83" s="150"/>
      <c r="F83" s="148"/>
      <c r="G83" s="151"/>
      <c r="H83" s="151"/>
      <c r="I83" s="165"/>
      <c r="J83" s="143"/>
      <c r="K83" s="144"/>
      <c r="L83" s="148"/>
      <c r="M83" s="166"/>
      <c r="N83" s="260"/>
      <c r="O83" s="262"/>
      <c r="P83" s="143"/>
      <c r="Q83" s="47"/>
      <c r="R83" s="46"/>
    </row>
    <row r="84" spans="1:18" s="145" customFormat="1" ht="5.25" customHeight="1">
      <c r="A84" s="141"/>
      <c r="B84" s="53"/>
      <c r="C84" s="53"/>
      <c r="D84" s="53"/>
      <c r="E84" s="155"/>
      <c r="F84" s="143"/>
      <c r="G84" s="156"/>
      <c r="H84" s="156"/>
      <c r="I84" s="167"/>
      <c r="J84" s="143"/>
      <c r="K84" s="144"/>
      <c r="L84" s="266"/>
      <c r="M84" s="255"/>
      <c r="N84" s="263"/>
      <c r="O84" s="265"/>
      <c r="P84" s="148"/>
      <c r="Q84" s="80"/>
      <c r="R84" s="46"/>
    </row>
    <row r="85" spans="1:18" s="145" customFormat="1" ht="15.75" customHeight="1">
      <c r="A85" s="141">
        <v>21</v>
      </c>
      <c r="B85" s="40"/>
      <c r="C85" s="40"/>
      <c r="D85" s="41">
        <v>21</v>
      </c>
      <c r="E85" s="42" t="str">
        <f>UPPER(IF($D85="","",VLOOKUP($D85,'[6]男雙60歲名單'!$A$7:$V$39,2)))</f>
        <v>張  文</v>
      </c>
      <c r="F85" s="40"/>
      <c r="G85" s="43"/>
      <c r="H85" s="43" t="str">
        <f>IF($D85="","",VLOOKUP($D85,'[6]男雙60歲名單'!$A$7:$V$39,4))</f>
        <v>新北市</v>
      </c>
      <c r="I85" s="142"/>
      <c r="J85" s="143"/>
      <c r="K85" s="144"/>
      <c r="L85" s="266"/>
      <c r="M85" s="255"/>
      <c r="N85" s="143">
        <v>62</v>
      </c>
      <c r="O85" s="160"/>
      <c r="P85" s="143"/>
      <c r="Q85" s="80"/>
      <c r="R85" s="46"/>
    </row>
    <row r="86" spans="1:18" s="145" customFormat="1" ht="15.75" customHeight="1">
      <c r="A86" s="141"/>
      <c r="B86" s="146"/>
      <c r="C86" s="146"/>
      <c r="D86" s="146"/>
      <c r="E86" s="42" t="str">
        <f>UPPER(IF($D85="","",VLOOKUP($D85,'[6]男雙60歲名單'!$A$7:$V$39,7)))</f>
        <v>邱春福</v>
      </c>
      <c r="F86" s="40"/>
      <c r="G86" s="43"/>
      <c r="H86" s="43" t="str">
        <f>IF($D85="","",VLOOKUP($D85,'[6]男雙60歲名單'!$A$7:$V$39,9))</f>
        <v>新北市</v>
      </c>
      <c r="I86" s="147"/>
      <c r="J86" s="148">
        <f>IF(I86="a",E85,IF(I86="b",E87,""))</f>
      </c>
      <c r="K86" s="149"/>
      <c r="L86" s="143"/>
      <c r="M86" s="160"/>
      <c r="N86" s="143"/>
      <c r="O86" s="160"/>
      <c r="P86" s="143"/>
      <c r="Q86" s="80"/>
      <c r="R86" s="46"/>
    </row>
    <row r="87" spans="1:18" s="145" customFormat="1" ht="12" customHeight="1">
      <c r="A87" s="141"/>
      <c r="B87" s="146"/>
      <c r="C87" s="146"/>
      <c r="D87" s="146"/>
      <c r="E87" s="150"/>
      <c r="F87" s="256"/>
      <c r="G87" s="151"/>
      <c r="H87" s="151"/>
      <c r="I87" s="152"/>
      <c r="J87" s="260" t="s">
        <v>487</v>
      </c>
      <c r="K87" s="262"/>
      <c r="L87" s="143"/>
      <c r="M87" s="160"/>
      <c r="N87" s="143"/>
      <c r="O87" s="160"/>
      <c r="P87" s="143"/>
      <c r="Q87" s="80"/>
      <c r="R87" s="46"/>
    </row>
    <row r="88" spans="1:18" s="145" customFormat="1" ht="12" customHeight="1">
      <c r="A88" s="141"/>
      <c r="B88" s="53"/>
      <c r="C88" s="53"/>
      <c r="D88" s="53"/>
      <c r="E88" s="155"/>
      <c r="F88" s="266"/>
      <c r="G88" s="156"/>
      <c r="H88" s="56" t="s">
        <v>11</v>
      </c>
      <c r="I88" s="86"/>
      <c r="J88" s="263"/>
      <c r="K88" s="265"/>
      <c r="L88" s="148"/>
      <c r="M88" s="160"/>
      <c r="N88" s="143"/>
      <c r="O88" s="160"/>
      <c r="P88" s="143"/>
      <c r="Q88" s="80"/>
      <c r="R88" s="46"/>
    </row>
    <row r="89" spans="1:18" s="145" customFormat="1" ht="15.75" customHeight="1">
      <c r="A89" s="141">
        <v>22</v>
      </c>
      <c r="B89" s="40"/>
      <c r="C89" s="40"/>
      <c r="D89" s="41">
        <v>8</v>
      </c>
      <c r="E89" s="42" t="str">
        <f>UPPER(IF($D89="","",VLOOKUP($D89,'[6]男雙60歲名單'!$A$7:$V$39,2)))</f>
        <v>許源忠</v>
      </c>
      <c r="F89" s="267"/>
      <c r="G89" s="43"/>
      <c r="H89" s="43" t="str">
        <f>IF($D89="","",VLOOKUP($D89,'[6]男雙60歲名單'!$A$7:$V$39,4))</f>
        <v>台北市</v>
      </c>
      <c r="I89" s="159"/>
      <c r="J89" s="148">
        <v>64</v>
      </c>
      <c r="K89" s="160"/>
      <c r="L89" s="161"/>
      <c r="M89" s="168"/>
      <c r="N89" s="143"/>
      <c r="O89" s="160"/>
      <c r="P89" s="143"/>
      <c r="Q89" s="80"/>
      <c r="R89" s="46"/>
    </row>
    <row r="90" spans="1:18" s="145" customFormat="1" ht="15.75" customHeight="1">
      <c r="A90" s="141"/>
      <c r="B90" s="146"/>
      <c r="C90" s="146"/>
      <c r="D90" s="146"/>
      <c r="E90" s="42" t="str">
        <f>UPPER(IF($D89="","",VLOOKUP($D89,'[6]男雙60歲名單'!$A$7:$V$39,7)))</f>
        <v>盧英釗</v>
      </c>
      <c r="F90" s="40"/>
      <c r="G90" s="43"/>
      <c r="H90" s="43" t="str">
        <f>IF($D89="","",VLOOKUP($D89,'[6]男雙60歲名單'!$A$7:$V$39,9))</f>
        <v>台北市</v>
      </c>
      <c r="I90" s="147"/>
      <c r="J90" s="148"/>
      <c r="K90" s="160"/>
      <c r="L90" s="260" t="s">
        <v>488</v>
      </c>
      <c r="M90" s="261"/>
      <c r="N90" s="143"/>
      <c r="O90" s="160"/>
      <c r="P90" s="143"/>
      <c r="Q90" s="80"/>
      <c r="R90" s="46"/>
    </row>
    <row r="91" spans="1:18" s="145" customFormat="1" ht="5.25" customHeight="1">
      <c r="A91" s="141"/>
      <c r="B91" s="146"/>
      <c r="C91" s="146"/>
      <c r="D91" s="164"/>
      <c r="E91" s="150"/>
      <c r="F91" s="148"/>
      <c r="G91" s="151"/>
      <c r="H91" s="151"/>
      <c r="I91" s="165"/>
      <c r="J91" s="143"/>
      <c r="K91" s="166"/>
      <c r="L91" s="260"/>
      <c r="M91" s="261"/>
      <c r="N91" s="143"/>
      <c r="O91" s="160"/>
      <c r="P91" s="143"/>
      <c r="Q91" s="80"/>
      <c r="R91" s="46"/>
    </row>
    <row r="92" spans="1:18" s="145" customFormat="1" ht="5.25" customHeight="1">
      <c r="A92" s="141"/>
      <c r="B92" s="53"/>
      <c r="C92" s="53"/>
      <c r="D92" s="65"/>
      <c r="E92" s="155"/>
      <c r="F92" s="143"/>
      <c r="G92" s="156"/>
      <c r="H92" s="156"/>
      <c r="I92" s="167"/>
      <c r="J92" s="266"/>
      <c r="K92" s="255"/>
      <c r="L92" s="263"/>
      <c r="M92" s="264"/>
      <c r="N92" s="148"/>
      <c r="O92" s="160"/>
      <c r="P92" s="143"/>
      <c r="Q92" s="80"/>
      <c r="R92" s="46"/>
    </row>
    <row r="93" spans="1:18" s="145" customFormat="1" ht="15.75" customHeight="1">
      <c r="A93" s="141">
        <v>23</v>
      </c>
      <c r="B93" s="40"/>
      <c r="C93" s="40">
        <f>IF($D93="","",VLOOKUP($D93,'[6]男雙60歲名單'!$A$7:$V$39,21))</f>
      </c>
      <c r="D93" s="41"/>
      <c r="E93" s="42" t="s">
        <v>124</v>
      </c>
      <c r="F93" s="40"/>
      <c r="G93" s="43"/>
      <c r="H93" s="43">
        <f>IF($D93="","",VLOOKUP($D93,'[6]男雙60歲名單'!$A$7:$V$39,4))</f>
      </c>
      <c r="I93" s="142"/>
      <c r="J93" s="266"/>
      <c r="K93" s="255"/>
      <c r="L93" s="143">
        <v>63</v>
      </c>
      <c r="M93" s="171"/>
      <c r="N93" s="161"/>
      <c r="O93" s="160"/>
      <c r="P93" s="143"/>
      <c r="Q93" s="80"/>
      <c r="R93" s="46"/>
    </row>
    <row r="94" spans="1:18" s="145" customFormat="1" ht="15.75" customHeight="1">
      <c r="A94" s="141"/>
      <c r="B94" s="146"/>
      <c r="C94" s="146"/>
      <c r="D94" s="146"/>
      <c r="E94" s="42" t="s">
        <v>124</v>
      </c>
      <c r="F94" s="40"/>
      <c r="G94" s="43"/>
      <c r="H94" s="43">
        <f>IF($D93="","",VLOOKUP($D93,'[6]男雙60歲名單'!$A$7:$V$39,9))</f>
      </c>
      <c r="I94" s="147"/>
      <c r="J94" s="148">
        <f>IF(I94="a",E93,IF(I94="b",E95,""))</f>
      </c>
      <c r="K94" s="160"/>
      <c r="L94" s="143"/>
      <c r="M94" s="149"/>
      <c r="N94" s="148"/>
      <c r="O94" s="160"/>
      <c r="P94" s="143"/>
      <c r="Q94" s="80"/>
      <c r="R94" s="46"/>
    </row>
    <row r="95" spans="1:18" s="145" customFormat="1" ht="12" customHeight="1">
      <c r="A95" s="141"/>
      <c r="B95" s="146"/>
      <c r="C95" s="146"/>
      <c r="D95" s="164"/>
      <c r="E95" s="150"/>
      <c r="F95" s="256"/>
      <c r="G95" s="151"/>
      <c r="H95" s="151"/>
      <c r="I95" s="152"/>
      <c r="J95" s="260" t="s">
        <v>384</v>
      </c>
      <c r="K95" s="261"/>
      <c r="L95" s="143"/>
      <c r="M95" s="149"/>
      <c r="N95" s="148"/>
      <c r="O95" s="160"/>
      <c r="P95" s="143"/>
      <c r="Q95" s="80"/>
      <c r="R95" s="46"/>
    </row>
    <row r="96" spans="1:18" s="145" customFormat="1" ht="12" customHeight="1">
      <c r="A96" s="141"/>
      <c r="B96" s="53"/>
      <c r="C96" s="53"/>
      <c r="D96" s="65"/>
      <c r="E96" s="155"/>
      <c r="F96" s="266"/>
      <c r="G96" s="156"/>
      <c r="H96" s="56" t="s">
        <v>11</v>
      </c>
      <c r="I96" s="86"/>
      <c r="J96" s="263"/>
      <c r="K96" s="264"/>
      <c r="L96" s="148"/>
      <c r="M96" s="149"/>
      <c r="N96" s="148"/>
      <c r="O96" s="160"/>
      <c r="P96" s="143"/>
      <c r="Q96" s="80"/>
      <c r="R96" s="46"/>
    </row>
    <row r="97" spans="1:18" s="145" customFormat="1" ht="15.75" customHeight="1">
      <c r="A97" s="141">
        <v>24</v>
      </c>
      <c r="B97" s="40"/>
      <c r="C97" s="40"/>
      <c r="D97" s="41">
        <v>3</v>
      </c>
      <c r="E97" s="42" t="str">
        <f>UPPER(IF($D97="","",VLOOKUP($D97,'[6]男雙60歲名單'!$A$7:$V$39,2)))</f>
        <v>張殷嘉</v>
      </c>
      <c r="F97" s="267"/>
      <c r="G97" s="43"/>
      <c r="H97" s="43" t="str">
        <f>IF($D97="","",VLOOKUP($D97,'[6]男雙60歲名單'!$A$7:$V$39,4))</f>
        <v>高雄市</v>
      </c>
      <c r="I97" s="159"/>
      <c r="J97" s="148"/>
      <c r="K97" s="149"/>
      <c r="L97" s="161"/>
      <c r="M97" s="154"/>
      <c r="N97" s="148"/>
      <c r="O97" s="160"/>
      <c r="P97" s="143"/>
      <c r="Q97" s="80"/>
      <c r="R97" s="46"/>
    </row>
    <row r="98" spans="1:18" s="145" customFormat="1" ht="15.75" customHeight="1">
      <c r="A98" s="141"/>
      <c r="B98" s="146"/>
      <c r="C98" s="146"/>
      <c r="D98" s="146"/>
      <c r="E98" s="42" t="str">
        <f>UPPER(IF($D97="","",VLOOKUP($D97,'[6]男雙60歲名單'!$A$7:$V$39,7)))</f>
        <v>陳順騰</v>
      </c>
      <c r="F98" s="40"/>
      <c r="G98" s="43"/>
      <c r="H98" s="43" t="str">
        <f>IF($D97="","",VLOOKUP($D97,'[6]男雙60歲名單'!$A$7:$V$39,9))</f>
        <v>台北市</v>
      </c>
      <c r="I98" s="147"/>
      <c r="J98" s="148"/>
      <c r="K98" s="149"/>
      <c r="L98" s="162"/>
      <c r="M98" s="163"/>
      <c r="N98" s="148"/>
      <c r="O98" s="160"/>
      <c r="P98" s="260" t="s">
        <v>491</v>
      </c>
      <c r="Q98" s="262"/>
      <c r="R98" s="46"/>
    </row>
    <row r="99" spans="1:18" s="145" customFormat="1" ht="5.25" customHeight="1">
      <c r="A99" s="141"/>
      <c r="B99" s="146"/>
      <c r="C99" s="146"/>
      <c r="D99" s="164"/>
      <c r="E99" s="150"/>
      <c r="F99" s="148"/>
      <c r="G99" s="151"/>
      <c r="H99" s="151"/>
      <c r="I99" s="165"/>
      <c r="J99" s="143"/>
      <c r="K99" s="144"/>
      <c r="L99" s="148"/>
      <c r="M99" s="149"/>
      <c r="N99" s="149"/>
      <c r="O99" s="166"/>
      <c r="P99" s="260"/>
      <c r="Q99" s="262"/>
      <c r="R99" s="46"/>
    </row>
    <row r="100" spans="1:18" s="145" customFormat="1" ht="5.25" customHeight="1">
      <c r="A100" s="141"/>
      <c r="B100" s="53"/>
      <c r="C100" s="53"/>
      <c r="D100" s="65"/>
      <c r="E100" s="155"/>
      <c r="F100" s="143"/>
      <c r="G100" s="156"/>
      <c r="H100" s="156"/>
      <c r="I100" s="165"/>
      <c r="J100" s="143"/>
      <c r="K100" s="144"/>
      <c r="L100" s="148"/>
      <c r="M100" s="149"/>
      <c r="N100" s="266"/>
      <c r="O100" s="255"/>
      <c r="P100" s="263"/>
      <c r="Q100" s="265"/>
      <c r="R100" s="46"/>
    </row>
    <row r="101" spans="1:18" s="145" customFormat="1" ht="15.75" customHeight="1">
      <c r="A101" s="141">
        <v>25</v>
      </c>
      <c r="B101" s="40"/>
      <c r="C101" s="40"/>
      <c r="D101" s="41">
        <v>14</v>
      </c>
      <c r="E101" s="42" t="str">
        <f>UPPER(IF($D101="","",VLOOKUP($D101,'[6]男雙60歲名單'!$A$7:$V$39,2)))</f>
        <v>王國衍</v>
      </c>
      <c r="F101" s="40"/>
      <c r="G101" s="43"/>
      <c r="H101" s="43" t="str">
        <f>IF($D101="","",VLOOKUP($D101,'[6]男雙60歲名單'!$A$7:$V$39,4))</f>
        <v>台中市</v>
      </c>
      <c r="I101" s="142"/>
      <c r="J101" s="143"/>
      <c r="K101" s="144"/>
      <c r="L101" s="143"/>
      <c r="M101" s="144"/>
      <c r="N101" s="266"/>
      <c r="O101" s="255"/>
      <c r="P101" s="298" t="s">
        <v>200</v>
      </c>
      <c r="Q101" s="299"/>
      <c r="R101" s="46"/>
    </row>
    <row r="102" spans="1:18" s="145" customFormat="1" ht="15.75" customHeight="1">
      <c r="A102" s="141"/>
      <c r="B102" s="146"/>
      <c r="C102" s="146"/>
      <c r="D102" s="146"/>
      <c r="E102" s="42" t="str">
        <f>UPPER(IF($D101="","",VLOOKUP($D101,'[6]男雙60歲名單'!$A$7:$V$39,7)))</f>
        <v>沈天保</v>
      </c>
      <c r="F102" s="40"/>
      <c r="G102" s="43"/>
      <c r="H102" s="43" t="str">
        <f>IF($D101="","",VLOOKUP($D101,'[6]男雙60歲名單'!$A$7:$V$39,9))</f>
        <v>台中市</v>
      </c>
      <c r="I102" s="147"/>
      <c r="J102" s="148">
        <f>IF(I102="a",E101,IF(I102="b",E103,""))</f>
      </c>
      <c r="K102" s="149"/>
      <c r="L102" s="143"/>
      <c r="M102" s="144"/>
      <c r="N102" s="143"/>
      <c r="O102" s="160"/>
      <c r="P102" s="162"/>
      <c r="Q102" s="174"/>
      <c r="R102" s="46"/>
    </row>
    <row r="103" spans="1:18" s="145" customFormat="1" ht="12" customHeight="1">
      <c r="A103" s="141"/>
      <c r="B103" s="146"/>
      <c r="C103" s="146"/>
      <c r="D103" s="164"/>
      <c r="E103" s="150"/>
      <c r="F103" s="256"/>
      <c r="G103" s="151"/>
      <c r="H103" s="151"/>
      <c r="I103" s="152"/>
      <c r="J103" s="260" t="s">
        <v>489</v>
      </c>
      <c r="K103" s="262"/>
      <c r="L103" s="143"/>
      <c r="M103" s="144"/>
      <c r="N103" s="143"/>
      <c r="O103" s="160"/>
      <c r="P103" s="143"/>
      <c r="Q103" s="80"/>
      <c r="R103" s="46"/>
    </row>
    <row r="104" spans="1:18" s="145" customFormat="1" ht="12" customHeight="1">
      <c r="A104" s="141"/>
      <c r="B104" s="53"/>
      <c r="C104" s="53"/>
      <c r="D104" s="65"/>
      <c r="E104" s="155"/>
      <c r="F104" s="266"/>
      <c r="G104" s="156"/>
      <c r="H104" s="56" t="s">
        <v>11</v>
      </c>
      <c r="I104" s="86"/>
      <c r="J104" s="263"/>
      <c r="K104" s="265"/>
      <c r="L104" s="148"/>
      <c r="M104" s="149"/>
      <c r="N104" s="143"/>
      <c r="O104" s="160"/>
      <c r="P104" s="143"/>
      <c r="Q104" s="80"/>
      <c r="R104" s="46"/>
    </row>
    <row r="105" spans="1:18" s="145" customFormat="1" ht="15.75" customHeight="1">
      <c r="A105" s="141">
        <v>26</v>
      </c>
      <c r="B105" s="40"/>
      <c r="C105" s="40">
        <f>IF($D105="","",VLOOKUP($D105,'[6]男雙60歲名單'!$A$7:$V$39,21))</f>
      </c>
      <c r="D105" s="41"/>
      <c r="E105" s="42" t="s">
        <v>124</v>
      </c>
      <c r="F105" s="267"/>
      <c r="G105" s="43"/>
      <c r="H105" s="43">
        <f>IF($D105="","",VLOOKUP($D105,'[6]男雙60歲名單'!$A$7:$V$39,4))</f>
      </c>
      <c r="I105" s="159"/>
      <c r="J105" s="148"/>
      <c r="K105" s="160"/>
      <c r="L105" s="161"/>
      <c r="M105" s="154"/>
      <c r="N105" s="143"/>
      <c r="O105" s="160"/>
      <c r="P105" s="143"/>
      <c r="Q105" s="80"/>
      <c r="R105" s="46"/>
    </row>
    <row r="106" spans="1:18" s="145" customFormat="1" ht="15.75" customHeight="1">
      <c r="A106" s="141"/>
      <c r="B106" s="146"/>
      <c r="C106" s="146"/>
      <c r="D106" s="146"/>
      <c r="E106" s="42" t="s">
        <v>124</v>
      </c>
      <c r="F106" s="40"/>
      <c r="G106" s="43"/>
      <c r="H106" s="43">
        <f>IF($D105="","",VLOOKUP($D105,'[6]男雙60歲名單'!$A$7:$V$39,9))</f>
      </c>
      <c r="I106" s="147"/>
      <c r="J106" s="148"/>
      <c r="K106" s="160"/>
      <c r="L106" s="260" t="s">
        <v>433</v>
      </c>
      <c r="M106" s="262"/>
      <c r="N106" s="143"/>
      <c r="O106" s="160"/>
      <c r="P106" s="143"/>
      <c r="Q106" s="80"/>
      <c r="R106" s="46"/>
    </row>
    <row r="107" spans="1:18" s="145" customFormat="1" ht="5.25" customHeight="1">
      <c r="A107" s="141"/>
      <c r="B107" s="146"/>
      <c r="C107" s="146"/>
      <c r="D107" s="164"/>
      <c r="E107" s="150"/>
      <c r="F107" s="148"/>
      <c r="G107" s="151"/>
      <c r="H107" s="151"/>
      <c r="I107" s="165"/>
      <c r="J107" s="143"/>
      <c r="K107" s="166"/>
      <c r="L107" s="260"/>
      <c r="M107" s="262"/>
      <c r="N107" s="143"/>
      <c r="O107" s="160"/>
      <c r="P107" s="143"/>
      <c r="Q107" s="80"/>
      <c r="R107" s="46"/>
    </row>
    <row r="108" spans="1:18" s="145" customFormat="1" ht="5.25" customHeight="1">
      <c r="A108" s="141"/>
      <c r="B108" s="53"/>
      <c r="C108" s="53"/>
      <c r="D108" s="65"/>
      <c r="E108" s="155"/>
      <c r="F108" s="143"/>
      <c r="G108" s="156"/>
      <c r="H108" s="156"/>
      <c r="I108" s="167"/>
      <c r="J108" s="266"/>
      <c r="K108" s="255"/>
      <c r="L108" s="263"/>
      <c r="M108" s="265"/>
      <c r="N108" s="148"/>
      <c r="O108" s="160"/>
      <c r="P108" s="143"/>
      <c r="Q108" s="80"/>
      <c r="R108" s="46"/>
    </row>
    <row r="109" spans="1:18" s="145" customFormat="1" ht="15.75" customHeight="1">
      <c r="A109" s="141">
        <v>27</v>
      </c>
      <c r="B109" s="40"/>
      <c r="C109" s="40"/>
      <c r="D109" s="41">
        <v>13</v>
      </c>
      <c r="E109" s="42" t="str">
        <f>UPPER(IF($D109="","",VLOOKUP($D109,'[6]男雙60歲名單'!$A$7:$V$39,2)))</f>
        <v>黃明詮</v>
      </c>
      <c r="F109" s="40"/>
      <c r="G109" s="43"/>
      <c r="H109" s="43" t="str">
        <f>IF($D109="","",VLOOKUP($D109,'[6]男雙60歲名單'!$A$7:$V$39,4))</f>
        <v>台中市</v>
      </c>
      <c r="I109" s="142"/>
      <c r="J109" s="266"/>
      <c r="K109" s="255"/>
      <c r="L109" s="298" t="s">
        <v>296</v>
      </c>
      <c r="M109" s="300"/>
      <c r="N109" s="161"/>
      <c r="O109" s="160"/>
      <c r="P109" s="143"/>
      <c r="Q109" s="80"/>
      <c r="R109" s="46"/>
    </row>
    <row r="110" spans="1:18" s="145" customFormat="1" ht="15.75" customHeight="1">
      <c r="A110" s="141"/>
      <c r="B110" s="146"/>
      <c r="C110" s="146"/>
      <c r="D110" s="146"/>
      <c r="E110" s="42" t="str">
        <f>UPPER(IF($D109="","",VLOOKUP($D109,'[6]男雙60歲名單'!$A$7:$V$39,7)))</f>
        <v>徐澄榮</v>
      </c>
      <c r="F110" s="40"/>
      <c r="G110" s="43"/>
      <c r="H110" s="43" t="str">
        <f>IF($D109="","",VLOOKUP($D109,'[6]男雙60歲名單'!$A$7:$V$39,9))</f>
        <v>台中市</v>
      </c>
      <c r="I110" s="147"/>
      <c r="J110" s="148">
        <f>IF(I110="a",E109,IF(I110="b",E111,""))</f>
      </c>
      <c r="K110" s="160"/>
      <c r="L110" s="143"/>
      <c r="M110" s="160"/>
      <c r="N110" s="148"/>
      <c r="O110" s="160"/>
      <c r="P110" s="143"/>
      <c r="Q110" s="80"/>
      <c r="R110" s="46"/>
    </row>
    <row r="111" spans="1:18" s="145" customFormat="1" ht="12" customHeight="1">
      <c r="A111" s="141"/>
      <c r="B111" s="146"/>
      <c r="C111" s="146"/>
      <c r="D111" s="146"/>
      <c r="E111" s="150"/>
      <c r="F111" s="256"/>
      <c r="G111" s="151"/>
      <c r="H111" s="151"/>
      <c r="I111" s="152"/>
      <c r="J111" s="260" t="s">
        <v>434</v>
      </c>
      <c r="K111" s="261"/>
      <c r="L111" s="143"/>
      <c r="M111" s="160"/>
      <c r="N111" s="148"/>
      <c r="O111" s="160"/>
      <c r="P111" s="143"/>
      <c r="Q111" s="80"/>
      <c r="R111" s="46"/>
    </row>
    <row r="112" spans="1:18" s="145" customFormat="1" ht="12" customHeight="1">
      <c r="A112" s="141"/>
      <c r="B112" s="53"/>
      <c r="C112" s="53"/>
      <c r="D112" s="53"/>
      <c r="E112" s="155"/>
      <c r="F112" s="266"/>
      <c r="G112" s="156"/>
      <c r="H112" s="56" t="s">
        <v>11</v>
      </c>
      <c r="I112" s="86"/>
      <c r="J112" s="263"/>
      <c r="K112" s="264"/>
      <c r="L112" s="148"/>
      <c r="M112" s="160"/>
      <c r="N112" s="148"/>
      <c r="O112" s="160"/>
      <c r="P112" s="143"/>
      <c r="Q112" s="80"/>
      <c r="R112" s="46"/>
    </row>
    <row r="113" spans="1:18" s="145" customFormat="1" ht="15.75" customHeight="1">
      <c r="A113" s="141">
        <v>28</v>
      </c>
      <c r="B113" s="40"/>
      <c r="C113" s="40"/>
      <c r="D113" s="41">
        <v>19</v>
      </c>
      <c r="E113" s="42" t="str">
        <f>UPPER(IF($D113="","",VLOOKUP($D113,'[6]男雙60歲名單'!$A$7:$V$39,2)))</f>
        <v>陳永波</v>
      </c>
      <c r="F113" s="267"/>
      <c r="G113" s="43"/>
      <c r="H113" s="43" t="str">
        <f>IF($D113="","",VLOOKUP($D113,'[6]男雙60歲名單'!$A$7:$V$39,4))</f>
        <v>台中市</v>
      </c>
      <c r="I113" s="159"/>
      <c r="J113" s="148">
        <v>62</v>
      </c>
      <c r="K113" s="149"/>
      <c r="L113" s="161"/>
      <c r="M113" s="168"/>
      <c r="N113" s="148"/>
      <c r="O113" s="160"/>
      <c r="P113" s="143"/>
      <c r="Q113" s="80"/>
      <c r="R113" s="46"/>
    </row>
    <row r="114" spans="1:18" s="145" customFormat="1" ht="15.75" customHeight="1">
      <c r="A114" s="141"/>
      <c r="B114" s="146"/>
      <c r="C114" s="146"/>
      <c r="D114" s="146"/>
      <c r="E114" s="42" t="str">
        <f>UPPER(IF($D113="","",VLOOKUP($D113,'[6]男雙60歲名單'!$A$7:$V$39,7)))</f>
        <v>陳明亮</v>
      </c>
      <c r="F114" s="40"/>
      <c r="G114" s="43"/>
      <c r="H114" s="43" t="str">
        <f>IF($D113="","",VLOOKUP($D113,'[6]男雙60歲名單'!$A$7:$V$39,9))</f>
        <v>苗栗縣</v>
      </c>
      <c r="I114" s="147"/>
      <c r="J114" s="148"/>
      <c r="K114" s="149"/>
      <c r="L114" s="162"/>
      <c r="M114" s="170"/>
      <c r="N114" s="260" t="s">
        <v>491</v>
      </c>
      <c r="O114" s="261"/>
      <c r="P114" s="143"/>
      <c r="Q114" s="80"/>
      <c r="R114" s="46"/>
    </row>
    <row r="115" spans="1:18" s="145" customFormat="1" ht="5.25" customHeight="1">
      <c r="A115" s="141"/>
      <c r="B115" s="146"/>
      <c r="C115" s="146"/>
      <c r="D115" s="146"/>
      <c r="E115" s="150"/>
      <c r="F115" s="148"/>
      <c r="G115" s="151"/>
      <c r="H115" s="151"/>
      <c r="I115" s="165"/>
      <c r="J115" s="143"/>
      <c r="K115" s="144"/>
      <c r="L115" s="148"/>
      <c r="M115" s="166"/>
      <c r="N115" s="260"/>
      <c r="O115" s="261"/>
      <c r="P115" s="143"/>
      <c r="Q115" s="80"/>
      <c r="R115" s="46"/>
    </row>
    <row r="116" spans="1:18" s="145" customFormat="1" ht="5.25" customHeight="1">
      <c r="A116" s="141"/>
      <c r="B116" s="53"/>
      <c r="C116" s="53"/>
      <c r="D116" s="53"/>
      <c r="E116" s="155"/>
      <c r="F116" s="143"/>
      <c r="G116" s="156"/>
      <c r="H116" s="156"/>
      <c r="I116" s="167"/>
      <c r="J116" s="143"/>
      <c r="K116" s="144"/>
      <c r="L116" s="266"/>
      <c r="M116" s="255"/>
      <c r="N116" s="263"/>
      <c r="O116" s="264"/>
      <c r="P116" s="148"/>
      <c r="Q116" s="80"/>
      <c r="R116" s="46"/>
    </row>
    <row r="117" spans="1:18" s="145" customFormat="1" ht="15.75" customHeight="1">
      <c r="A117" s="141">
        <v>29</v>
      </c>
      <c r="B117" s="40"/>
      <c r="C117" s="40"/>
      <c r="D117" s="41">
        <v>15</v>
      </c>
      <c r="E117" s="42" t="str">
        <f>UPPER(IF($D117="","",VLOOKUP($D117,'[6]男雙60歲名單'!$A$7:$V$39,2)))</f>
        <v>戎智雄</v>
      </c>
      <c r="F117" s="40"/>
      <c r="G117" s="43"/>
      <c r="H117" s="43" t="str">
        <f>IF($D117="","",VLOOKUP($D117,'[6]男雙60歲名單'!$A$7:$V$39,4))</f>
        <v>台北市</v>
      </c>
      <c r="I117" s="142"/>
      <c r="J117" s="143"/>
      <c r="K117" s="144"/>
      <c r="L117" s="266"/>
      <c r="M117" s="255"/>
      <c r="N117" s="143">
        <v>60</v>
      </c>
      <c r="O117" s="171"/>
      <c r="P117" s="143"/>
      <c r="Q117" s="47"/>
      <c r="R117" s="46"/>
    </row>
    <row r="118" spans="1:18" s="145" customFormat="1" ht="15.75" customHeight="1">
      <c r="A118" s="141"/>
      <c r="B118" s="146"/>
      <c r="C118" s="146"/>
      <c r="D118" s="146"/>
      <c r="E118" s="42" t="str">
        <f>UPPER(IF($D117="","",VLOOKUP($D117,'[6]男雙60歲名單'!$A$7:$V$39,7)))</f>
        <v>蔡榮源</v>
      </c>
      <c r="F118" s="40"/>
      <c r="G118" s="43"/>
      <c r="H118" s="43" t="str">
        <f>IF($D117="","",VLOOKUP($D117,'[6]男雙60歲名單'!$A$7:$V$39,9))</f>
        <v>台北市</v>
      </c>
      <c r="I118" s="147"/>
      <c r="J118" s="148">
        <f>IF(I118="a",E117,IF(I118="b",E119,""))</f>
      </c>
      <c r="K118" s="149"/>
      <c r="L118" s="143"/>
      <c r="M118" s="160"/>
      <c r="N118" s="143"/>
      <c r="O118" s="149"/>
      <c r="P118" s="143"/>
      <c r="Q118" s="47"/>
      <c r="R118" s="46"/>
    </row>
    <row r="119" spans="1:18" s="145" customFormat="1" ht="12" customHeight="1">
      <c r="A119" s="141"/>
      <c r="B119" s="146"/>
      <c r="C119" s="146"/>
      <c r="D119" s="164"/>
      <c r="E119" s="150"/>
      <c r="F119" s="256"/>
      <c r="G119" s="151"/>
      <c r="H119" s="151"/>
      <c r="I119" s="152"/>
      <c r="J119" s="260" t="s">
        <v>490</v>
      </c>
      <c r="K119" s="262"/>
      <c r="L119" s="143"/>
      <c r="M119" s="160"/>
      <c r="N119" s="143"/>
      <c r="O119" s="149"/>
      <c r="P119" s="143"/>
      <c r="Q119" s="47"/>
      <c r="R119" s="46"/>
    </row>
    <row r="120" spans="1:18" s="145" customFormat="1" ht="12" customHeight="1">
      <c r="A120" s="141"/>
      <c r="B120" s="53"/>
      <c r="C120" s="53"/>
      <c r="D120" s="65"/>
      <c r="E120" s="155"/>
      <c r="F120" s="266"/>
      <c r="G120" s="156"/>
      <c r="H120" s="56" t="s">
        <v>11</v>
      </c>
      <c r="I120" s="86"/>
      <c r="J120" s="263"/>
      <c r="K120" s="265"/>
      <c r="L120" s="148"/>
      <c r="M120" s="160"/>
      <c r="N120" s="143"/>
      <c r="O120" s="149"/>
      <c r="P120" s="143"/>
      <c r="Q120" s="47"/>
      <c r="R120" s="46"/>
    </row>
    <row r="121" spans="1:18" s="145" customFormat="1" ht="15.75" customHeight="1">
      <c r="A121" s="141">
        <v>30</v>
      </c>
      <c r="B121" s="40"/>
      <c r="C121" s="40"/>
      <c r="D121" s="41">
        <v>10</v>
      </c>
      <c r="E121" s="42" t="str">
        <f>UPPER(IF($D121="","",VLOOKUP($D121,'[6]男雙60歲名單'!$A$7:$V$39,2)))</f>
        <v>吳世輝</v>
      </c>
      <c r="F121" s="267"/>
      <c r="G121" s="43"/>
      <c r="H121" s="43" t="str">
        <f>IF($D121="","",VLOOKUP($D121,'[6]男雙60歲名單'!$A$7:$V$39,4))</f>
        <v>台中市</v>
      </c>
      <c r="I121" s="159"/>
      <c r="J121" s="148">
        <v>64</v>
      </c>
      <c r="K121" s="160"/>
      <c r="L121" s="161"/>
      <c r="M121" s="168"/>
      <c r="N121" s="143"/>
      <c r="O121" s="149"/>
      <c r="P121" s="143"/>
      <c r="Q121" s="47"/>
      <c r="R121" s="46"/>
    </row>
    <row r="122" spans="1:18" s="145" customFormat="1" ht="15.75" customHeight="1">
      <c r="A122" s="141"/>
      <c r="B122" s="146"/>
      <c r="C122" s="146"/>
      <c r="D122" s="146"/>
      <c r="E122" s="42" t="str">
        <f>UPPER(IF($D121="","",VLOOKUP($D121,'[6]男雙60歲名單'!$A$7:$V$39,7)))</f>
        <v>張裕源</v>
      </c>
      <c r="F122" s="40"/>
      <c r="G122" s="43"/>
      <c r="H122" s="43" t="str">
        <f>IF($D121="","",VLOOKUP($D121,'[6]男雙60歲名單'!$A$7:$V$39,9))</f>
        <v>台中市</v>
      </c>
      <c r="I122" s="147"/>
      <c r="J122" s="148"/>
      <c r="K122" s="160"/>
      <c r="L122" s="260" t="s">
        <v>491</v>
      </c>
      <c r="M122" s="261"/>
      <c r="N122" s="143"/>
      <c r="O122" s="149"/>
      <c r="P122" s="143"/>
      <c r="Q122" s="47"/>
      <c r="R122" s="46"/>
    </row>
    <row r="123" spans="1:18" s="145" customFormat="1" ht="5.25" customHeight="1">
      <c r="A123" s="141"/>
      <c r="B123" s="146"/>
      <c r="C123" s="146"/>
      <c r="D123" s="164"/>
      <c r="E123" s="150"/>
      <c r="F123" s="148"/>
      <c r="G123" s="151"/>
      <c r="H123" s="151"/>
      <c r="I123" s="165"/>
      <c r="J123" s="143"/>
      <c r="K123" s="166"/>
      <c r="L123" s="260"/>
      <c r="M123" s="261"/>
      <c r="N123" s="143"/>
      <c r="O123" s="149"/>
      <c r="P123" s="143"/>
      <c r="Q123" s="47"/>
      <c r="R123" s="46"/>
    </row>
    <row r="124" spans="1:18" s="145" customFormat="1" ht="5.25" customHeight="1">
      <c r="A124" s="141"/>
      <c r="B124" s="53"/>
      <c r="C124" s="53"/>
      <c r="D124" s="65"/>
      <c r="E124" s="155"/>
      <c r="F124" s="143"/>
      <c r="G124" s="156"/>
      <c r="H124" s="156"/>
      <c r="I124" s="167"/>
      <c r="J124" s="266"/>
      <c r="K124" s="255"/>
      <c r="L124" s="263"/>
      <c r="M124" s="264"/>
      <c r="N124" s="148"/>
      <c r="O124" s="149"/>
      <c r="P124" s="143"/>
      <c r="Q124" s="47"/>
      <c r="R124" s="46"/>
    </row>
    <row r="125" spans="1:18" s="145" customFormat="1" ht="15.75" customHeight="1">
      <c r="A125" s="141">
        <v>31</v>
      </c>
      <c r="B125" s="40"/>
      <c r="C125" s="40">
        <f>IF($D125="","",VLOOKUP($D125,'[6]男雙60歲名單'!$A$7:$V$39,21))</f>
      </c>
      <c r="D125" s="41"/>
      <c r="E125" s="42" t="s">
        <v>124</v>
      </c>
      <c r="F125" s="40"/>
      <c r="G125" s="43"/>
      <c r="H125" s="43">
        <f>IF($D125="","",VLOOKUP($D125,'[6]男雙60歲名單'!$A$7:$V$39,4))</f>
      </c>
      <c r="I125" s="142"/>
      <c r="J125" s="266"/>
      <c r="K125" s="255"/>
      <c r="L125" s="143">
        <v>62</v>
      </c>
      <c r="M125" s="171"/>
      <c r="O125" s="149"/>
      <c r="Q125" s="144"/>
      <c r="R125" s="156"/>
    </row>
    <row r="126" spans="1:18" s="145" customFormat="1" ht="15.75" customHeight="1">
      <c r="A126" s="141"/>
      <c r="B126" s="146"/>
      <c r="C126" s="146"/>
      <c r="D126" s="146"/>
      <c r="E126" s="42" t="s">
        <v>124</v>
      </c>
      <c r="F126" s="40"/>
      <c r="G126" s="43"/>
      <c r="H126" s="43">
        <f>IF($D125="","",VLOOKUP($D125,'[6]男雙60歲名單'!$A$7:$V$39,9))</f>
      </c>
      <c r="I126" s="147"/>
      <c r="J126" s="148">
        <f>IF(I126="a",E125,IF(I126="b",E127,""))</f>
      </c>
      <c r="K126" s="160"/>
      <c r="L126" s="143"/>
      <c r="M126" s="149"/>
      <c r="N126" s="276" t="s">
        <v>493</v>
      </c>
      <c r="O126" s="276"/>
      <c r="P126" s="143"/>
      <c r="Q126" s="144"/>
      <c r="R126" s="156"/>
    </row>
    <row r="127" spans="1:18" s="145" customFormat="1" ht="12" customHeight="1">
      <c r="A127" s="141"/>
      <c r="B127" s="146"/>
      <c r="C127" s="146"/>
      <c r="D127" s="146"/>
      <c r="E127" s="150"/>
      <c r="F127" s="256"/>
      <c r="G127" s="151"/>
      <c r="H127" s="151"/>
      <c r="I127" s="152"/>
      <c r="J127" s="260" t="s">
        <v>492</v>
      </c>
      <c r="K127" s="261"/>
      <c r="L127" s="143"/>
      <c r="M127" s="149"/>
      <c r="N127" s="276" t="s">
        <v>9</v>
      </c>
      <c r="O127" s="276"/>
      <c r="Q127" s="144"/>
      <c r="R127" s="156"/>
    </row>
    <row r="128" spans="1:18" s="145" customFormat="1" ht="12" customHeight="1">
      <c r="A128" s="141"/>
      <c r="B128" s="53"/>
      <c r="C128" s="53"/>
      <c r="D128" s="53"/>
      <c r="E128" s="155"/>
      <c r="F128" s="266"/>
      <c r="G128" s="156"/>
      <c r="H128" s="56" t="s">
        <v>11</v>
      </c>
      <c r="I128" s="86"/>
      <c r="J128" s="263"/>
      <c r="K128" s="264"/>
      <c r="L128" s="148"/>
      <c r="M128" s="149"/>
      <c r="N128" s="275"/>
      <c r="O128" s="275"/>
      <c r="P128" s="143"/>
      <c r="Q128" s="144"/>
      <c r="R128" s="156"/>
    </row>
    <row r="129" spans="1:18" s="145" customFormat="1" ht="15.75" customHeight="1">
      <c r="A129" s="141">
        <v>32</v>
      </c>
      <c r="B129" s="40"/>
      <c r="C129" s="40">
        <f>IF($D129="","",VLOOKUP($D129,'[6]男雙60歲名單'!$A$7:$V$39,21))</f>
        <v>30</v>
      </c>
      <c r="D129" s="41">
        <v>2</v>
      </c>
      <c r="E129" s="42" t="str">
        <f>UPPER(IF($D129="","",VLOOKUP($D129,'[6]男雙60歲名單'!$A$7:$V$39,2)))</f>
        <v>李永明</v>
      </c>
      <c r="F129" s="267"/>
      <c r="G129" s="43"/>
      <c r="H129" s="43" t="str">
        <f>IF($D129="","",VLOOKUP($D129,'[6]男雙60歲名單'!$A$7:$V$39,4))</f>
        <v>台北市</v>
      </c>
      <c r="I129" s="159"/>
      <c r="J129" s="148"/>
      <c r="K129" s="149"/>
      <c r="L129" s="161"/>
      <c r="M129" s="154"/>
      <c r="N129" s="67"/>
      <c r="O129" s="160"/>
      <c r="P129" s="143"/>
      <c r="Q129" s="149"/>
      <c r="R129" s="156"/>
    </row>
    <row r="130" spans="1:19" s="145" customFormat="1" ht="15.75" customHeight="1">
      <c r="A130" s="141"/>
      <c r="B130" s="146"/>
      <c r="C130" s="146"/>
      <c r="D130" s="146"/>
      <c r="E130" s="42" t="str">
        <f>UPPER(IF($D129="","",VLOOKUP($D129,'[6]男雙60歲名單'!$A$7:$V$39,7)))</f>
        <v>賴波章</v>
      </c>
      <c r="F130" s="40"/>
      <c r="G130" s="43"/>
      <c r="H130" s="43" t="str">
        <f>IF($D129="","",VLOOKUP($D129,'[6]男雙60歲名單'!$A$7:$V$39,9))</f>
        <v>台北市</v>
      </c>
      <c r="I130" s="147"/>
      <c r="J130" s="148"/>
      <c r="K130" s="149"/>
      <c r="L130" s="162"/>
      <c r="M130" s="163"/>
      <c r="N130" s="151"/>
      <c r="O130" s="253"/>
      <c r="P130" s="272" t="s">
        <v>13</v>
      </c>
      <c r="Q130" s="275"/>
      <c r="R130" s="276" t="s">
        <v>493</v>
      </c>
      <c r="S130" s="276"/>
    </row>
    <row r="131" spans="1:19" s="51" customFormat="1" ht="12" customHeight="1">
      <c r="A131" s="194"/>
      <c r="B131" s="195"/>
      <c r="C131" s="195"/>
      <c r="D131" s="196"/>
      <c r="E131" s="197"/>
      <c r="F131" s="198"/>
      <c r="G131" s="199"/>
      <c r="H131" s="199"/>
      <c r="I131" s="200"/>
      <c r="J131" s="48"/>
      <c r="K131" s="49"/>
      <c r="L131" s="201"/>
      <c r="M131" s="202"/>
      <c r="N131" s="276" t="s">
        <v>494</v>
      </c>
      <c r="O131" s="277"/>
      <c r="P131" s="143">
        <v>82</v>
      </c>
      <c r="Q131" s="203"/>
      <c r="R131" s="276"/>
      <c r="S131" s="276"/>
    </row>
    <row r="132" spans="1:18" s="51" customFormat="1" ht="12" customHeight="1">
      <c r="A132" s="194"/>
      <c r="B132" s="204"/>
      <c r="C132" s="204"/>
      <c r="D132" s="205"/>
      <c r="E132" s="90"/>
      <c r="F132" s="206"/>
      <c r="G132" s="92"/>
      <c r="H132" s="92"/>
      <c r="I132" s="207"/>
      <c r="J132" s="48"/>
      <c r="K132" s="49"/>
      <c r="L132" s="96"/>
      <c r="M132" s="208"/>
      <c r="N132" s="275"/>
      <c r="O132" s="273"/>
      <c r="P132" s="209"/>
      <c r="Q132" s="210"/>
      <c r="R132" s="137"/>
    </row>
    <row r="133" ht="16.5">
      <c r="E133" s="99"/>
    </row>
    <row r="134" ht="16.5">
      <c r="E134" s="99"/>
    </row>
    <row r="135" ht="16.5">
      <c r="E135" s="99"/>
    </row>
    <row r="136" ht="16.5">
      <c r="E136" s="99"/>
    </row>
    <row r="137" ht="16.5">
      <c r="E137" s="99"/>
    </row>
    <row r="138" ht="16.5">
      <c r="E138" s="99"/>
    </row>
    <row r="139" ht="16.5">
      <c r="E139" s="99"/>
    </row>
    <row r="140" ht="16.5">
      <c r="E140" s="99"/>
    </row>
    <row r="141" ht="16.5">
      <c r="E141" s="99"/>
    </row>
    <row r="142" ht="16.5">
      <c r="E142" s="99"/>
    </row>
    <row r="143" ht="16.5">
      <c r="E143" s="99"/>
    </row>
    <row r="144" ht="16.5">
      <c r="E144" s="99"/>
    </row>
    <row r="145" ht="16.5">
      <c r="E145" s="99"/>
    </row>
    <row r="146" ht="16.5">
      <c r="E146" s="99"/>
    </row>
    <row r="147" ht="16.5">
      <c r="E147" s="99"/>
    </row>
    <row r="148" ht="16.5">
      <c r="E148" s="99"/>
    </row>
    <row r="149" ht="16.5">
      <c r="E149" s="99"/>
    </row>
    <row r="150" ht="16.5">
      <c r="E150" s="99"/>
    </row>
    <row r="151" ht="16.5">
      <c r="E151" s="99"/>
    </row>
    <row r="152" ht="16.5">
      <c r="E152" s="99"/>
    </row>
    <row r="153" ht="16.5">
      <c r="E153" s="99"/>
    </row>
    <row r="154" ht="16.5">
      <c r="E154" s="99"/>
    </row>
    <row r="155" ht="16.5">
      <c r="E155" s="99"/>
    </row>
    <row r="156" ht="16.5">
      <c r="E156" s="99"/>
    </row>
    <row r="157" ht="16.5">
      <c r="E157" s="99"/>
    </row>
    <row r="158" ht="16.5">
      <c r="E158" s="99"/>
    </row>
    <row r="159" ht="16.5">
      <c r="E159" s="99"/>
    </row>
    <row r="160" ht="16.5">
      <c r="E160" s="99"/>
    </row>
    <row r="161" ht="16.5">
      <c r="E161" s="99"/>
    </row>
    <row r="162" ht="16.5">
      <c r="E162" s="99"/>
    </row>
    <row r="163" ht="16.5">
      <c r="E163" s="99"/>
    </row>
    <row r="164" ht="16.5">
      <c r="E164" s="99"/>
    </row>
    <row r="165" ht="16.5">
      <c r="E165" s="99"/>
    </row>
    <row r="166" ht="16.5">
      <c r="E166" s="99"/>
    </row>
    <row r="167" ht="16.5">
      <c r="E167" s="99"/>
    </row>
    <row r="168" ht="16.5">
      <c r="E168" s="99"/>
    </row>
  </sheetData>
  <sheetProtection/>
  <mergeCells count="68">
    <mergeCell ref="N131:O132"/>
    <mergeCell ref="R130:S131"/>
    <mergeCell ref="L31:M31"/>
    <mergeCell ref="P101:Q101"/>
    <mergeCell ref="L109:M109"/>
    <mergeCell ref="L90:M92"/>
    <mergeCell ref="N82:O84"/>
    <mergeCell ref="P130:Q130"/>
    <mergeCell ref="P36:Q38"/>
    <mergeCell ref="P98:Q100"/>
    <mergeCell ref="N100:O101"/>
    <mergeCell ref="J111:K112"/>
    <mergeCell ref="J127:K128"/>
    <mergeCell ref="L122:M124"/>
    <mergeCell ref="N114:O116"/>
    <mergeCell ref="J119:K120"/>
    <mergeCell ref="N127:O128"/>
    <mergeCell ref="L116:M117"/>
    <mergeCell ref="J124:K125"/>
    <mergeCell ref="N126:O126"/>
    <mergeCell ref="L12:M14"/>
    <mergeCell ref="L44:M46"/>
    <mergeCell ref="L74:M76"/>
    <mergeCell ref="L106:M108"/>
    <mergeCell ref="L84:M85"/>
    <mergeCell ref="L54:M55"/>
    <mergeCell ref="L60:M62"/>
    <mergeCell ref="L28:M30"/>
    <mergeCell ref="J76:K77"/>
    <mergeCell ref="N20:O22"/>
    <mergeCell ref="J17:K18"/>
    <mergeCell ref="J33:K34"/>
    <mergeCell ref="J49:K50"/>
    <mergeCell ref="J25:K26"/>
    <mergeCell ref="J41:K42"/>
    <mergeCell ref="L22:M23"/>
    <mergeCell ref="N38:O39"/>
    <mergeCell ref="N52:O54"/>
    <mergeCell ref="F127:F129"/>
    <mergeCell ref="F103:F105"/>
    <mergeCell ref="F111:F113"/>
    <mergeCell ref="F119:F121"/>
    <mergeCell ref="J108:K109"/>
    <mergeCell ref="F79:F81"/>
    <mergeCell ref="F87:F89"/>
    <mergeCell ref="F95:F97"/>
    <mergeCell ref="J92:K93"/>
    <mergeCell ref="J87:K88"/>
    <mergeCell ref="J103:K104"/>
    <mergeCell ref="J79:K80"/>
    <mergeCell ref="J95:K96"/>
    <mergeCell ref="F57:F59"/>
    <mergeCell ref="F65:F67"/>
    <mergeCell ref="F71:F73"/>
    <mergeCell ref="J62:K63"/>
    <mergeCell ref="J57:K58"/>
    <mergeCell ref="J71:K72"/>
    <mergeCell ref="J65:K66"/>
    <mergeCell ref="F33:F35"/>
    <mergeCell ref="F41:F43"/>
    <mergeCell ref="F49:F51"/>
    <mergeCell ref="J46:K47"/>
    <mergeCell ref="F9:F11"/>
    <mergeCell ref="F17:F19"/>
    <mergeCell ref="F25:F27"/>
    <mergeCell ref="J30:K31"/>
    <mergeCell ref="J14:K15"/>
    <mergeCell ref="J9:K10"/>
  </mergeCells>
  <conditionalFormatting sqref="H10 H58 H42 H50 H34 H26 H18 H66 J30 L22 N38 J62 J46 L54 J14 H72 H120 H104 H112 H96 H88 H80 H128 J92 L84 N100 J124 J108 L116 J76 N67">
    <cfRule type="expression" priority="11" dxfId="6" stopIfTrue="1">
      <formula>AND($N$1="CU",H10="Umpire")</formula>
    </cfRule>
    <cfRule type="expression" priority="12" dxfId="5" stopIfTrue="1">
      <formula>AND($N$1="CU",H10&lt;&gt;"Umpire",I10&lt;&gt;"")</formula>
    </cfRule>
    <cfRule type="expression" priority="13" dxfId="4" stopIfTrue="1">
      <formula>AND($N$1="CU",H10&lt;&gt;"Umpire")</formula>
    </cfRule>
  </conditionalFormatting>
  <conditionalFormatting sqref="J119 J49 J103 J79 J41 J65 P66 J9 J17 J87 J95 J71 J127 J57 J111 N64 J25 J33">
    <cfRule type="expression" priority="9" dxfId="0" stopIfTrue="1">
      <formula>I10="as"</formula>
    </cfRule>
    <cfRule type="expression" priority="10" dxfId="0" stopIfTrue="1">
      <formula>I10="bs"</formula>
    </cfRule>
  </conditionalFormatting>
  <conditionalFormatting sqref="J128 J104 J120 J96 J88 J72 N65 J80 J26 J34 J42 J50 J58 J66 J112 P67">
    <cfRule type="expression" priority="7" dxfId="0" stopIfTrue="1">
      <formula>I26="as"</formula>
    </cfRule>
    <cfRule type="expression" priority="8" dxfId="0" stopIfTrue="1">
      <formula>I26="bs"</formula>
    </cfRule>
  </conditionalFormatting>
  <conditionalFormatting sqref="B69 B73 B77 B81 B85 B89 B93 B97 B101 B105 B113 B117 B121 B125 B129 B7 B11 B15 B19 B23 B27 B31 B35 B39 B43 B47 B51 B55 B59 B63 B67 B109">
    <cfRule type="cellIs" priority="6" dxfId="26" operator="equal" stopIfTrue="1">
      <formula>"DA"</formula>
    </cfRule>
  </conditionalFormatting>
  <conditionalFormatting sqref="I72 I80 I88 I96 I104 I112 I120 I128 I42 I50 I26 O67 I58 I66 I34 I10 I18">
    <cfRule type="expression" priority="5" dxfId="25" stopIfTrue="1">
      <formula>$N$1="CU"</formula>
    </cfRule>
  </conditionalFormatting>
  <conditionalFormatting sqref="E69 E81 E85 E89 E97 E101 E113 E117 E121 E125 E129 E7 E11 E15 E19 E23 E35 E39 E47 E51 E55 E67 E43 E93 E31 E63 E73 E105 E27 E59 E77 E109">
    <cfRule type="cellIs" priority="4" dxfId="24" operator="equal" stopIfTrue="1">
      <formula>"Bye"</formula>
    </cfRule>
  </conditionalFormatting>
  <conditionalFormatting sqref="D69 D73 D77 D81 D85 D89 D93 D97 D101 D105 D113 D117 D121 D125 D129 D7 D11 D15 D19 D23 D27 D31 D35 D39 D43 D47 D51 D55 D59 D63 D67 D109">
    <cfRule type="cellIs" priority="3" dxfId="23" operator="lessThan" stopIfTrue="1">
      <formula>9</formula>
    </cfRule>
  </conditionalFormatting>
  <conditionalFormatting sqref="N68">
    <cfRule type="expression" priority="1" dxfId="0" stopIfTrue="1">
      <formula>#REF!="as"</formula>
    </cfRule>
    <cfRule type="expression" priority="2" dxfId="0" stopIfTrue="1">
      <formula>#REF!="bs"</formula>
    </cfRule>
  </conditionalFormatting>
  <dataValidations count="1">
    <dataValidation type="list" allowBlank="1" showInputMessage="1" sqref="J76 L84 J92 N100 L116 J108 J124 H128 H96 H112 H88 H120 H80 H104 H72 H42 H18 H58 H26 H50 H34 H66 J62 J46 L54 N38 J30 L22 J14 N67 H10">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T103"/>
  <sheetViews>
    <sheetView showGridLines="0" zoomScalePageLayoutView="0" workbookViewId="0" topLeftCell="A55">
      <selection activeCell="L50" sqref="L50"/>
    </sheetView>
  </sheetViews>
  <sheetFormatPr defaultColWidth="9.00390625" defaultRowHeight="16.5"/>
  <cols>
    <col min="1" max="1" width="2.25390625" style="98" customWidth="1"/>
    <col min="2" max="3" width="2.50390625" style="98" customWidth="1"/>
    <col min="4" max="4" width="0.2421875" style="98" customWidth="1"/>
    <col min="5" max="5" width="8.875" style="98" customWidth="1"/>
    <col min="6" max="6" width="11.75390625" style="98" customWidth="1"/>
    <col min="7" max="7" width="0.2421875" style="98" customWidth="1"/>
    <col min="8" max="8" width="5.625" style="98" customWidth="1"/>
    <col min="9" max="9" width="0.2421875" style="100" customWidth="1"/>
    <col min="10" max="10" width="7.00390625" style="112" customWidth="1"/>
    <col min="11" max="11" width="7.00390625" style="175" customWidth="1"/>
    <col min="12" max="12" width="7.00390625" style="112" customWidth="1"/>
    <col min="13" max="13" width="7.00390625" style="110" customWidth="1"/>
    <col min="14" max="14" width="7.00390625" style="112" customWidth="1"/>
    <col min="15" max="15" width="7.00390625" style="175" customWidth="1"/>
    <col min="16" max="16" width="7.00390625" style="112" customWidth="1"/>
    <col min="17" max="17" width="6.75390625" style="110" customWidth="1"/>
    <col min="18" max="18" width="9.00390625" style="98" customWidth="1"/>
    <col min="19" max="19" width="7.625" style="98" customWidth="1"/>
    <col min="20" max="20" width="7.75390625" style="98" hidden="1" customWidth="1"/>
    <col min="21" max="21" width="5.00390625" style="98" customWidth="1"/>
    <col min="22" max="16384" width="9.00390625" style="98" customWidth="1"/>
  </cols>
  <sheetData>
    <row r="1" spans="1:17" s="3" customFormat="1" ht="20.25" customHeight="1">
      <c r="A1" s="102" t="s">
        <v>174</v>
      </c>
      <c r="B1" s="2"/>
      <c r="C1" s="2"/>
      <c r="E1" s="4"/>
      <c r="I1" s="5"/>
      <c r="J1" s="103"/>
      <c r="K1" s="104"/>
      <c r="L1" s="103"/>
      <c r="M1" s="105"/>
      <c r="N1" s="103"/>
      <c r="O1" s="104"/>
      <c r="P1" s="103"/>
      <c r="Q1" s="105"/>
    </row>
    <row r="2" spans="1:15" ht="6.75" customHeight="1">
      <c r="A2" s="106"/>
      <c r="B2" s="107"/>
      <c r="F2" s="108"/>
      <c r="I2" s="101"/>
      <c r="J2" s="109"/>
      <c r="K2" s="110"/>
      <c r="L2" s="111"/>
      <c r="O2" s="110"/>
    </row>
    <row r="3" spans="1:17" s="18" customFormat="1" ht="10.5" customHeight="1">
      <c r="A3" s="113" t="s">
        <v>0</v>
      </c>
      <c r="B3" s="113"/>
      <c r="C3" s="113"/>
      <c r="D3" s="113"/>
      <c r="E3" s="114"/>
      <c r="F3" s="113" t="s">
        <v>1</v>
      </c>
      <c r="G3" s="114"/>
      <c r="H3" s="113"/>
      <c r="I3" s="115"/>
      <c r="J3" s="13"/>
      <c r="K3" s="16"/>
      <c r="L3" s="116"/>
      <c r="M3" s="117"/>
      <c r="N3" s="118"/>
      <c r="O3" s="119"/>
      <c r="P3" s="120"/>
      <c r="Q3" s="121" t="s">
        <v>2</v>
      </c>
    </row>
    <row r="4" spans="1:17" s="26" customFormat="1" ht="11.25" customHeight="1" thickBot="1">
      <c r="A4" s="19" t="str">
        <f>'[7]Week SetUp'!$A$10</f>
        <v>2012/11/10-11/12</v>
      </c>
      <c r="B4" s="19"/>
      <c r="C4" s="19"/>
      <c r="D4" s="122"/>
      <c r="E4" s="122"/>
      <c r="F4" s="20" t="str">
        <f>'[7]Week SetUp'!$C$10</f>
        <v>台中市</v>
      </c>
      <c r="G4" s="123"/>
      <c r="H4" s="122"/>
      <c r="I4" s="124"/>
      <c r="J4" s="23"/>
      <c r="K4" s="22"/>
      <c r="L4" s="125"/>
      <c r="M4" s="126"/>
      <c r="N4" s="127"/>
      <c r="O4" s="126"/>
      <c r="P4" s="127"/>
      <c r="Q4" s="25" t="str">
        <f>'[7]Week SetUp'!$E$10</f>
        <v>王正松</v>
      </c>
    </row>
    <row r="5" spans="1:17" s="31" customFormat="1" ht="9.75">
      <c r="A5" s="128"/>
      <c r="B5" s="129" t="s">
        <v>3</v>
      </c>
      <c r="C5" s="130" t="s">
        <v>4</v>
      </c>
      <c r="D5" s="129"/>
      <c r="E5" s="129" t="s">
        <v>5</v>
      </c>
      <c r="F5" s="131"/>
      <c r="G5" s="114"/>
      <c r="H5" s="131"/>
      <c r="I5" s="132"/>
      <c r="J5" s="130" t="s">
        <v>6</v>
      </c>
      <c r="K5" s="133"/>
      <c r="L5" s="130" t="s">
        <v>8</v>
      </c>
      <c r="M5" s="133"/>
      <c r="N5" s="130" t="s">
        <v>9</v>
      </c>
      <c r="O5" s="133"/>
      <c r="P5" s="130" t="s">
        <v>13</v>
      </c>
      <c r="Q5" s="117"/>
    </row>
    <row r="6" spans="1:17" s="31" customFormat="1" ht="3.75" customHeight="1" thickBot="1">
      <c r="A6" s="134"/>
      <c r="B6" s="135"/>
      <c r="C6" s="34"/>
      <c r="D6" s="135"/>
      <c r="E6" s="136"/>
      <c r="F6" s="136"/>
      <c r="G6" s="137"/>
      <c r="H6" s="136"/>
      <c r="I6" s="138"/>
      <c r="J6" s="34"/>
      <c r="K6" s="139"/>
      <c r="L6" s="34"/>
      <c r="M6" s="139"/>
      <c r="N6" s="34"/>
      <c r="O6" s="139"/>
      <c r="P6" s="34"/>
      <c r="Q6" s="140"/>
    </row>
    <row r="7" spans="1:20" s="145" customFormat="1" ht="15.75" customHeight="1">
      <c r="A7" s="141">
        <v>1</v>
      </c>
      <c r="B7" s="40"/>
      <c r="C7" s="40">
        <f>IF($D7="","",VLOOKUP($D7,'[7]男雙65歲名單'!$A$7:$V$23,21))</f>
        <v>2</v>
      </c>
      <c r="D7" s="41">
        <v>1</v>
      </c>
      <c r="E7" s="42" t="str">
        <f>UPPER(IF($D7="","",VLOOKUP($D7,'[7]男雙65歲名單'!$A$7:$V$23,2)))</f>
        <v>江宏凱</v>
      </c>
      <c r="F7" s="40"/>
      <c r="G7" s="43"/>
      <c r="H7" s="43" t="str">
        <f>IF($D7="","",VLOOKUP($D7,'[7]男雙65歲名單'!$A$7:$V$23,4))</f>
        <v>台中市</v>
      </c>
      <c r="I7" s="142"/>
      <c r="J7" s="143"/>
      <c r="K7" s="144"/>
      <c r="L7" s="143"/>
      <c r="M7" s="144"/>
      <c r="N7" s="46" t="s">
        <v>104</v>
      </c>
      <c r="O7" s="144"/>
      <c r="P7" s="143"/>
      <c r="Q7" s="47"/>
      <c r="R7" s="46"/>
      <c r="T7" s="52" t="e">
        <f>#REF!</f>
        <v>#REF!</v>
      </c>
    </row>
    <row r="8" spans="1:20" s="145" customFormat="1" ht="15.75" customHeight="1">
      <c r="A8" s="141"/>
      <c r="B8" s="146"/>
      <c r="C8" s="146"/>
      <c r="D8" s="146"/>
      <c r="E8" s="42" t="str">
        <f>UPPER(IF($D7="","",VLOOKUP($D7,'[7]男雙65歲名單'!$A$7:$V$23,7)))</f>
        <v>野田山豐</v>
      </c>
      <c r="F8" s="40"/>
      <c r="G8" s="43"/>
      <c r="H8" s="43" t="str">
        <f>IF($D7="","",VLOOKUP($D7,'[7]男雙65歲名單'!$A$7:$V$23,9))</f>
        <v>台中市</v>
      </c>
      <c r="I8" s="147"/>
      <c r="J8" s="148">
        <f>IF(I8="a",E7,IF(I8="b",E9,""))</f>
      </c>
      <c r="K8" s="149"/>
      <c r="L8" s="143"/>
      <c r="M8" s="144"/>
      <c r="N8" s="46" t="s">
        <v>127</v>
      </c>
      <c r="O8" s="144"/>
      <c r="P8" s="143"/>
      <c r="Q8" s="47"/>
      <c r="R8" s="46"/>
      <c r="T8" s="60" t="e">
        <f>#REF!</f>
        <v>#REF!</v>
      </c>
    </row>
    <row r="9" spans="1:20" s="145" customFormat="1" ht="12" customHeight="1">
      <c r="A9" s="141"/>
      <c r="B9" s="146"/>
      <c r="C9" s="146"/>
      <c r="D9" s="146"/>
      <c r="E9" s="150"/>
      <c r="F9" s="256"/>
      <c r="G9" s="151"/>
      <c r="H9" s="151"/>
      <c r="I9" s="152"/>
      <c r="J9" s="260" t="s">
        <v>496</v>
      </c>
      <c r="K9" s="262"/>
      <c r="L9" s="143"/>
      <c r="M9" s="144"/>
      <c r="N9" s="143"/>
      <c r="O9" s="144"/>
      <c r="P9" s="143"/>
      <c r="Q9" s="47"/>
      <c r="R9" s="46"/>
      <c r="T9" s="60" t="e">
        <f>#REF!</f>
        <v>#REF!</v>
      </c>
    </row>
    <row r="10" spans="1:20" s="145" customFormat="1" ht="12" customHeight="1">
      <c r="A10" s="141"/>
      <c r="B10" s="53"/>
      <c r="C10" s="53"/>
      <c r="D10" s="53"/>
      <c r="E10" s="155"/>
      <c r="F10" s="266"/>
      <c r="G10" s="156"/>
      <c r="H10" s="56" t="s">
        <v>11</v>
      </c>
      <c r="I10" s="86"/>
      <c r="J10" s="263"/>
      <c r="K10" s="265"/>
      <c r="L10" s="148"/>
      <c r="M10" s="149"/>
      <c r="N10" s="143"/>
      <c r="O10" s="144"/>
      <c r="P10" s="143"/>
      <c r="Q10" s="47"/>
      <c r="R10" s="46"/>
      <c r="T10" s="60" t="e">
        <f>#REF!</f>
        <v>#REF!</v>
      </c>
    </row>
    <row r="11" spans="1:20" s="145" customFormat="1" ht="15.75" customHeight="1">
      <c r="A11" s="141">
        <v>2</v>
      </c>
      <c r="B11" s="40"/>
      <c r="C11" s="40">
        <f>IF($D11="","",VLOOKUP($D11,'[7]男雙65歲名單'!$A$7:$V$23,21))</f>
      </c>
      <c r="D11" s="41"/>
      <c r="E11" s="42" t="s">
        <v>124</v>
      </c>
      <c r="F11" s="267"/>
      <c r="G11" s="43"/>
      <c r="H11" s="43">
        <f>IF($D11="","",VLOOKUP($D11,'[7]男雙65歲名單'!$A$7:$V$23,4))</f>
      </c>
      <c r="I11" s="159"/>
      <c r="J11" s="148"/>
      <c r="K11" s="160"/>
      <c r="L11" s="161"/>
      <c r="M11" s="154"/>
      <c r="N11" s="143"/>
      <c r="O11" s="144"/>
      <c r="P11" s="143"/>
      <c r="Q11" s="47"/>
      <c r="R11" s="46"/>
      <c r="T11" s="60" t="e">
        <f>#REF!</f>
        <v>#REF!</v>
      </c>
    </row>
    <row r="12" spans="1:20" s="145" customFormat="1" ht="15.75" customHeight="1">
      <c r="A12" s="141"/>
      <c r="B12" s="146"/>
      <c r="C12" s="146"/>
      <c r="D12" s="146"/>
      <c r="E12" s="42" t="s">
        <v>124</v>
      </c>
      <c r="F12" s="40"/>
      <c r="G12" s="43"/>
      <c r="H12" s="43">
        <f>IF($D11="","",VLOOKUP($D11,'[7]男雙65歲名單'!$A$7:$V$23,9))</f>
      </c>
      <c r="I12" s="147"/>
      <c r="J12" s="148"/>
      <c r="K12" s="160"/>
      <c r="L12" s="260" t="s">
        <v>495</v>
      </c>
      <c r="M12" s="262"/>
      <c r="N12" s="143"/>
      <c r="O12" s="144"/>
      <c r="P12" s="143"/>
      <c r="Q12" s="47"/>
      <c r="R12" s="46"/>
      <c r="T12" s="60" t="e">
        <f>#REF!</f>
        <v>#REF!</v>
      </c>
    </row>
    <row r="13" spans="1:20" s="145" customFormat="1" ht="3" customHeight="1">
      <c r="A13" s="141"/>
      <c r="B13" s="146"/>
      <c r="C13" s="146"/>
      <c r="D13" s="164"/>
      <c r="E13" s="150"/>
      <c r="F13" s="148"/>
      <c r="G13" s="151"/>
      <c r="H13" s="151"/>
      <c r="I13" s="165"/>
      <c r="J13" s="143"/>
      <c r="K13" s="166"/>
      <c r="L13" s="260"/>
      <c r="M13" s="262"/>
      <c r="N13" s="143"/>
      <c r="O13" s="144"/>
      <c r="P13" s="143"/>
      <c r="Q13" s="47"/>
      <c r="R13" s="46"/>
      <c r="T13" s="60" t="e">
        <f>#REF!</f>
        <v>#REF!</v>
      </c>
    </row>
    <row r="14" spans="1:20" s="145" customFormat="1" ht="3" customHeight="1">
      <c r="A14" s="141"/>
      <c r="B14" s="53"/>
      <c r="C14" s="53"/>
      <c r="D14" s="65"/>
      <c r="E14" s="155"/>
      <c r="F14" s="143"/>
      <c r="G14" s="156"/>
      <c r="H14" s="156"/>
      <c r="I14" s="167"/>
      <c r="J14" s="266"/>
      <c r="K14" s="255"/>
      <c r="L14" s="263"/>
      <c r="M14" s="265"/>
      <c r="N14" s="148"/>
      <c r="O14" s="149"/>
      <c r="P14" s="143"/>
      <c r="Q14" s="47"/>
      <c r="R14" s="46"/>
      <c r="T14" s="60" t="e">
        <f>#REF!</f>
        <v>#REF!</v>
      </c>
    </row>
    <row r="15" spans="1:20" s="145" customFormat="1" ht="15.75" customHeight="1">
      <c r="A15" s="141">
        <v>3</v>
      </c>
      <c r="B15" s="40"/>
      <c r="C15" s="40"/>
      <c r="D15" s="41">
        <v>7</v>
      </c>
      <c r="E15" s="42" t="str">
        <f>UPPER(IF($D15="","",VLOOKUP($D15,'[7]男雙65歲名單'!$A$7:$V$23,2)))</f>
        <v>柯太源</v>
      </c>
      <c r="F15" s="40"/>
      <c r="G15" s="43"/>
      <c r="H15" s="43" t="str">
        <f>IF($D15="","",VLOOKUP($D15,'[7]男雙65歲名單'!$A$7:$V$23,4))</f>
        <v>台中市</v>
      </c>
      <c r="I15" s="142"/>
      <c r="J15" s="266"/>
      <c r="K15" s="255"/>
      <c r="L15" s="143">
        <v>63</v>
      </c>
      <c r="M15" s="160"/>
      <c r="N15" s="161"/>
      <c r="O15" s="149"/>
      <c r="P15" s="143"/>
      <c r="Q15" s="47"/>
      <c r="R15" s="46"/>
      <c r="T15" s="60" t="e">
        <f>#REF!</f>
        <v>#REF!</v>
      </c>
    </row>
    <row r="16" spans="1:20" s="145" customFormat="1" ht="15.75" customHeight="1" thickBot="1">
      <c r="A16" s="141"/>
      <c r="B16" s="146"/>
      <c r="C16" s="146"/>
      <c r="D16" s="146"/>
      <c r="E16" s="42" t="str">
        <f>UPPER(IF($D15="","",VLOOKUP($D15,'[7]男雙65歲名單'!$A$7:$V$23,7)))</f>
        <v>李百宏</v>
      </c>
      <c r="F16" s="40"/>
      <c r="G16" s="43"/>
      <c r="H16" s="43" t="str">
        <f>IF($D15="","",VLOOKUP($D15,'[7]男雙65歲名單'!$A$7:$V$23,9))</f>
        <v>台中市</v>
      </c>
      <c r="I16" s="147"/>
      <c r="J16" s="148">
        <f>IF(I16="a",E15,IF(I16="b",E17,""))</f>
      </c>
      <c r="K16" s="160"/>
      <c r="L16" s="143"/>
      <c r="M16" s="160"/>
      <c r="N16" s="148"/>
      <c r="O16" s="149"/>
      <c r="P16" s="143"/>
      <c r="Q16" s="47"/>
      <c r="R16" s="46"/>
      <c r="T16" s="75" t="e">
        <f>#REF!</f>
        <v>#REF!</v>
      </c>
    </row>
    <row r="17" spans="1:18" s="145" customFormat="1" ht="12" customHeight="1">
      <c r="A17" s="141"/>
      <c r="B17" s="146"/>
      <c r="C17" s="146"/>
      <c r="D17" s="164"/>
      <c r="E17" s="150"/>
      <c r="F17" s="256"/>
      <c r="G17" s="151"/>
      <c r="H17" s="151"/>
      <c r="I17" s="152"/>
      <c r="J17" s="260" t="s">
        <v>497</v>
      </c>
      <c r="K17" s="261"/>
      <c r="L17" s="143"/>
      <c r="M17" s="160"/>
      <c r="N17" s="148"/>
      <c r="O17" s="149"/>
      <c r="P17" s="143"/>
      <c r="Q17" s="47"/>
      <c r="R17" s="46"/>
    </row>
    <row r="18" spans="1:18" s="145" customFormat="1" ht="12" customHeight="1">
      <c r="A18" s="141"/>
      <c r="B18" s="53"/>
      <c r="C18" s="53"/>
      <c r="D18" s="65"/>
      <c r="E18" s="155"/>
      <c r="F18" s="266"/>
      <c r="G18" s="156"/>
      <c r="H18" s="56" t="s">
        <v>11</v>
      </c>
      <c r="I18" s="86"/>
      <c r="J18" s="263"/>
      <c r="K18" s="264"/>
      <c r="L18" s="148"/>
      <c r="M18" s="160"/>
      <c r="N18" s="148"/>
      <c r="O18" s="149"/>
      <c r="P18" s="143"/>
      <c r="Q18" s="47"/>
      <c r="R18" s="46"/>
    </row>
    <row r="19" spans="1:18" s="145" customFormat="1" ht="15.75" customHeight="1">
      <c r="A19" s="141">
        <v>4</v>
      </c>
      <c r="B19" s="40"/>
      <c r="C19" s="40">
        <f>IF($D19="","",VLOOKUP($D19,'[7]男雙65歲名單'!$A$7:$V$23,21))</f>
      </c>
      <c r="D19" s="41"/>
      <c r="E19" s="42" t="s">
        <v>124</v>
      </c>
      <c r="F19" s="267"/>
      <c r="G19" s="43"/>
      <c r="H19" s="43">
        <f>IF($D19="","",VLOOKUP($D19,'[7]男雙65歲名單'!$A$7:$V$23,4))</f>
      </c>
      <c r="I19" s="159"/>
      <c r="J19" s="148"/>
      <c r="K19" s="149"/>
      <c r="L19" s="161"/>
      <c r="M19" s="168"/>
      <c r="N19" s="148"/>
      <c r="O19" s="149"/>
      <c r="P19" s="143"/>
      <c r="Q19" s="47"/>
      <c r="R19" s="46"/>
    </row>
    <row r="20" spans="1:18" s="145" customFormat="1" ht="15.75" customHeight="1">
      <c r="A20" s="141"/>
      <c r="B20" s="146"/>
      <c r="C20" s="146"/>
      <c r="D20" s="146"/>
      <c r="E20" s="42" t="s">
        <v>124</v>
      </c>
      <c r="F20" s="40"/>
      <c r="G20" s="43"/>
      <c r="H20" s="43">
        <f>IF($D19="","",VLOOKUP($D19,'[7]男雙65歲名單'!$A$7:$V$23,9))</f>
      </c>
      <c r="I20" s="147"/>
      <c r="J20" s="148"/>
      <c r="K20" s="149"/>
      <c r="L20" s="162"/>
      <c r="M20" s="170"/>
      <c r="N20" s="260" t="s">
        <v>495</v>
      </c>
      <c r="O20" s="262"/>
      <c r="P20" s="143"/>
      <c r="Q20" s="47"/>
      <c r="R20" s="46"/>
    </row>
    <row r="21" spans="1:18" s="145" customFormat="1" ht="3" customHeight="1">
      <c r="A21" s="141"/>
      <c r="B21" s="146"/>
      <c r="C21" s="146"/>
      <c r="D21" s="146"/>
      <c r="E21" s="150"/>
      <c r="F21" s="148"/>
      <c r="G21" s="151"/>
      <c r="H21" s="151"/>
      <c r="I21" s="165"/>
      <c r="J21" s="143"/>
      <c r="K21" s="144"/>
      <c r="L21" s="148"/>
      <c r="M21" s="166"/>
      <c r="N21" s="260"/>
      <c r="O21" s="262"/>
      <c r="P21" s="143"/>
      <c r="Q21" s="47"/>
      <c r="R21" s="46"/>
    </row>
    <row r="22" spans="1:18" s="145" customFormat="1" ht="3" customHeight="1">
      <c r="A22" s="141"/>
      <c r="B22" s="53"/>
      <c r="C22" s="53"/>
      <c r="D22" s="53"/>
      <c r="E22" s="155"/>
      <c r="F22" s="143"/>
      <c r="G22" s="156"/>
      <c r="H22" s="156"/>
      <c r="I22" s="167"/>
      <c r="J22" s="143"/>
      <c r="K22" s="144"/>
      <c r="L22" s="266"/>
      <c r="M22" s="255"/>
      <c r="N22" s="263"/>
      <c r="O22" s="265"/>
      <c r="P22" s="148"/>
      <c r="Q22" s="80"/>
      <c r="R22" s="46"/>
    </row>
    <row r="23" spans="1:18" s="145" customFormat="1" ht="15.75" customHeight="1">
      <c r="A23" s="141">
        <v>5</v>
      </c>
      <c r="B23" s="40"/>
      <c r="C23" s="40">
        <f>IF($D23="","",VLOOKUP($D23,'[7]男雙65歲名單'!$A$7:$V$23,21))</f>
        <v>16</v>
      </c>
      <c r="D23" s="41">
        <v>4</v>
      </c>
      <c r="E23" s="42" t="str">
        <f>UPPER(IF($D23="","",VLOOKUP($D23,'[7]男雙65歲名單'!$A$7:$V$23,2)))</f>
        <v>曾紹勳</v>
      </c>
      <c r="F23" s="40"/>
      <c r="G23" s="43"/>
      <c r="H23" s="43" t="str">
        <f>IF($D23="","",VLOOKUP($D23,'[7]男雙65歲名單'!$A$7:$V$23,4))</f>
        <v>彰化市</v>
      </c>
      <c r="I23" s="142"/>
      <c r="J23" s="143"/>
      <c r="K23" s="144"/>
      <c r="L23" s="266"/>
      <c r="M23" s="255"/>
      <c r="N23" s="143">
        <v>83</v>
      </c>
      <c r="O23" s="160"/>
      <c r="P23" s="143"/>
      <c r="Q23" s="80"/>
      <c r="R23" s="46"/>
    </row>
    <row r="24" spans="1:18" s="145" customFormat="1" ht="15.75" customHeight="1">
      <c r="A24" s="141"/>
      <c r="B24" s="146"/>
      <c r="C24" s="146"/>
      <c r="D24" s="146"/>
      <c r="E24" s="42" t="str">
        <f>UPPER(IF($D23="","",VLOOKUP($D23,'[7]男雙65歲名單'!$A$7:$V$23,7)))</f>
        <v>凌原田</v>
      </c>
      <c r="F24" s="40"/>
      <c r="G24" s="43"/>
      <c r="H24" s="43" t="str">
        <f>IF($D23="","",VLOOKUP($D23,'[7]男雙65歲名單'!$A$7:$V$23,9))</f>
        <v>高雄市</v>
      </c>
      <c r="I24" s="147"/>
      <c r="J24" s="148">
        <f>IF(I24="a",E23,IF(I24="b",E25,""))</f>
      </c>
      <c r="K24" s="149"/>
      <c r="L24" s="143"/>
      <c r="M24" s="160"/>
      <c r="N24" s="143"/>
      <c r="O24" s="160"/>
      <c r="P24" s="143"/>
      <c r="Q24" s="80"/>
      <c r="R24" s="46"/>
    </row>
    <row r="25" spans="1:18" s="145" customFormat="1" ht="12" customHeight="1">
      <c r="A25" s="141"/>
      <c r="B25" s="146"/>
      <c r="C25" s="146"/>
      <c r="D25" s="146"/>
      <c r="E25" s="150"/>
      <c r="F25" s="256"/>
      <c r="G25" s="151"/>
      <c r="H25" s="151"/>
      <c r="I25" s="152"/>
      <c r="J25" s="260" t="s">
        <v>499</v>
      </c>
      <c r="K25" s="262"/>
      <c r="L25" s="143"/>
      <c r="M25" s="160"/>
      <c r="N25" s="143"/>
      <c r="O25" s="160"/>
      <c r="P25" s="143"/>
      <c r="Q25" s="80"/>
      <c r="R25" s="46"/>
    </row>
    <row r="26" spans="1:18" s="145" customFormat="1" ht="12" customHeight="1">
      <c r="A26" s="141"/>
      <c r="B26" s="53"/>
      <c r="C26" s="53"/>
      <c r="D26" s="53"/>
      <c r="E26" s="155"/>
      <c r="F26" s="266"/>
      <c r="G26" s="156"/>
      <c r="H26" s="56" t="s">
        <v>11</v>
      </c>
      <c r="I26" s="86"/>
      <c r="J26" s="263"/>
      <c r="K26" s="265"/>
      <c r="L26" s="148"/>
      <c r="M26" s="160"/>
      <c r="N26" s="143"/>
      <c r="O26" s="160"/>
      <c r="P26" s="143"/>
      <c r="Q26" s="80"/>
      <c r="R26" s="46"/>
    </row>
    <row r="27" spans="1:18" s="145" customFormat="1" ht="15.75" customHeight="1">
      <c r="A27" s="141">
        <v>6</v>
      </c>
      <c r="B27" s="40"/>
      <c r="C27" s="40">
        <f>IF($D27="","",VLOOKUP($D27,'[7]男雙65歲名單'!$A$7:$V$23,21))</f>
      </c>
      <c r="D27" s="41"/>
      <c r="E27" s="42" t="s">
        <v>124</v>
      </c>
      <c r="F27" s="267"/>
      <c r="G27" s="43"/>
      <c r="H27" s="43">
        <f>IF($D27="","",VLOOKUP($D27,'[7]男雙65歲名單'!$A$7:$V$23,4))</f>
      </c>
      <c r="I27" s="159"/>
      <c r="J27" s="148"/>
      <c r="K27" s="160"/>
      <c r="L27" s="161"/>
      <c r="M27" s="168"/>
      <c r="N27" s="143"/>
      <c r="O27" s="160"/>
      <c r="P27" s="143"/>
      <c r="Q27" s="80"/>
      <c r="R27" s="46"/>
    </row>
    <row r="28" spans="1:18" s="145" customFormat="1" ht="15.75" customHeight="1">
      <c r="A28" s="141"/>
      <c r="B28" s="146"/>
      <c r="C28" s="146"/>
      <c r="D28" s="146"/>
      <c r="E28" s="42" t="s">
        <v>124</v>
      </c>
      <c r="F28" s="40"/>
      <c r="G28" s="43"/>
      <c r="H28" s="43">
        <f>IF($D27="","",VLOOKUP($D27,'[7]男雙65歲名單'!$A$7:$V$23,9))</f>
      </c>
      <c r="I28" s="147"/>
      <c r="J28" s="148"/>
      <c r="K28" s="160"/>
      <c r="L28" s="260" t="s">
        <v>498</v>
      </c>
      <c r="M28" s="261"/>
      <c r="N28" s="143"/>
      <c r="O28" s="160"/>
      <c r="P28" s="143"/>
      <c r="Q28" s="80"/>
      <c r="R28" s="46"/>
    </row>
    <row r="29" spans="1:18" s="145" customFormat="1" ht="3" customHeight="1">
      <c r="A29" s="141"/>
      <c r="B29" s="146"/>
      <c r="C29" s="146"/>
      <c r="D29" s="164"/>
      <c r="E29" s="150"/>
      <c r="F29" s="148"/>
      <c r="G29" s="151"/>
      <c r="H29" s="151"/>
      <c r="I29" s="165"/>
      <c r="J29" s="143"/>
      <c r="K29" s="166"/>
      <c r="L29" s="260"/>
      <c r="M29" s="261"/>
      <c r="N29" s="143"/>
      <c r="O29" s="160"/>
      <c r="P29" s="143"/>
      <c r="Q29" s="80"/>
      <c r="R29" s="46"/>
    </row>
    <row r="30" spans="1:18" s="145" customFormat="1" ht="3" customHeight="1">
      <c r="A30" s="141"/>
      <c r="B30" s="53"/>
      <c r="C30" s="53"/>
      <c r="D30" s="65"/>
      <c r="E30" s="155"/>
      <c r="F30" s="143"/>
      <c r="G30" s="156"/>
      <c r="H30" s="156"/>
      <c r="I30" s="167"/>
      <c r="J30" s="266"/>
      <c r="K30" s="255"/>
      <c r="L30" s="263"/>
      <c r="M30" s="264"/>
      <c r="N30" s="148"/>
      <c r="O30" s="160"/>
      <c r="P30" s="143"/>
      <c r="Q30" s="80"/>
      <c r="R30" s="46"/>
    </row>
    <row r="31" spans="1:18" s="145" customFormat="1" ht="15.75" customHeight="1">
      <c r="A31" s="141">
        <v>7</v>
      </c>
      <c r="B31" s="40"/>
      <c r="C31" s="40"/>
      <c r="D31" s="41">
        <v>11</v>
      </c>
      <c r="E31" s="42" t="str">
        <f>UPPER(IF($D31="","",VLOOKUP($D31,'[7]男雙65歲名單'!$A$7:$V$23,2)))</f>
        <v>潘進鍂</v>
      </c>
      <c r="F31" s="40"/>
      <c r="G31" s="43"/>
      <c r="H31" s="43" t="str">
        <f>IF($D31="","",VLOOKUP($D31,'[7]男雙65歲名單'!$A$7:$V$23,4))</f>
        <v>南投縣</v>
      </c>
      <c r="I31" s="142"/>
      <c r="J31" s="266"/>
      <c r="K31" s="255"/>
      <c r="L31" s="143">
        <v>62</v>
      </c>
      <c r="M31" s="171"/>
      <c r="N31" s="161"/>
      <c r="O31" s="160"/>
      <c r="P31" s="143"/>
      <c r="Q31" s="80"/>
      <c r="R31" s="46"/>
    </row>
    <row r="32" spans="1:18" s="145" customFormat="1" ht="15.75" customHeight="1">
      <c r="A32" s="141"/>
      <c r="B32" s="146"/>
      <c r="C32" s="146"/>
      <c r="D32" s="146"/>
      <c r="E32" s="42" t="str">
        <f>UPPER(IF($D31="","",VLOOKUP($D31,'[7]男雙65歲名單'!$A$7:$V$23,7)))</f>
        <v>蔡政雄</v>
      </c>
      <c r="F32" s="40"/>
      <c r="G32" s="43"/>
      <c r="H32" s="43" t="str">
        <f>IF($D31="","",VLOOKUP($D31,'[7]男雙65歲名單'!$A$7:$V$23,9))</f>
        <v>南投縣</v>
      </c>
      <c r="I32" s="147"/>
      <c r="J32" s="148">
        <f>IF(I32="a",E31,IF(I32="b",E33,""))</f>
      </c>
      <c r="K32" s="160"/>
      <c r="L32" s="143"/>
      <c r="M32" s="149"/>
      <c r="N32" s="148"/>
      <c r="O32" s="160"/>
      <c r="P32" s="143"/>
      <c r="Q32" s="80"/>
      <c r="R32" s="46"/>
    </row>
    <row r="33" spans="1:18" s="145" customFormat="1" ht="12" customHeight="1">
      <c r="A33" s="141"/>
      <c r="B33" s="146"/>
      <c r="C33" s="146"/>
      <c r="D33" s="164"/>
      <c r="E33" s="150"/>
      <c r="F33" s="256"/>
      <c r="G33" s="151"/>
      <c r="H33" s="151"/>
      <c r="I33" s="152"/>
      <c r="J33" s="249">
        <f>UPPER(IF(OR(I35="a",I35="as"),H30,IF(OR(I35="b",I35="bs"),H38,)))</f>
      </c>
      <c r="K33" s="251"/>
      <c r="L33" s="143"/>
      <c r="M33" s="149"/>
      <c r="N33" s="148"/>
      <c r="O33" s="160"/>
      <c r="P33" s="143"/>
      <c r="Q33" s="80"/>
      <c r="R33" s="46"/>
    </row>
    <row r="34" spans="1:18" s="145" customFormat="1" ht="12" customHeight="1">
      <c r="A34" s="141"/>
      <c r="B34" s="53"/>
      <c r="C34" s="53"/>
      <c r="D34" s="65"/>
      <c r="E34" s="155"/>
      <c r="F34" s="266"/>
      <c r="G34" s="156"/>
      <c r="H34" s="56" t="s">
        <v>11</v>
      </c>
      <c r="I34" s="86"/>
      <c r="J34" s="260" t="s">
        <v>500</v>
      </c>
      <c r="K34" s="261"/>
      <c r="L34" s="148"/>
      <c r="M34" s="149"/>
      <c r="N34" s="148"/>
      <c r="O34" s="160"/>
      <c r="P34" s="143"/>
      <c r="Q34" s="80"/>
      <c r="R34" s="46"/>
    </row>
    <row r="35" spans="1:18" s="145" customFormat="1" ht="15.75" customHeight="1">
      <c r="A35" s="141">
        <v>8</v>
      </c>
      <c r="B35" s="40"/>
      <c r="C35" s="40">
        <f>IF($D35="","",VLOOKUP($D35,'[7]男雙65歲名單'!$A$7:$V$23,21))</f>
        <v>18</v>
      </c>
      <c r="D35" s="41">
        <v>5</v>
      </c>
      <c r="E35" s="42" t="str">
        <f>UPPER(IF($D35="","",VLOOKUP($D35,'[7]男雙65歲名單'!$A$7:$V$23,2)))</f>
        <v>楊雲曉</v>
      </c>
      <c r="F35" s="267"/>
      <c r="G35" s="43"/>
      <c r="H35" s="43" t="str">
        <f>IF($D35="","",VLOOKUP($D35,'[7]男雙65歲名單'!$A$7:$V$23,4))</f>
        <v>高雄市</v>
      </c>
      <c r="I35" s="159"/>
      <c r="J35" s="263"/>
      <c r="K35" s="264"/>
      <c r="L35" s="161"/>
      <c r="M35" s="154"/>
      <c r="N35" s="148"/>
      <c r="O35" s="160"/>
      <c r="P35" s="143"/>
      <c r="Q35" s="80"/>
      <c r="R35" s="46"/>
    </row>
    <row r="36" spans="1:18" s="145" customFormat="1" ht="15.75" customHeight="1">
      <c r="A36" s="141"/>
      <c r="B36" s="146"/>
      <c r="C36" s="146"/>
      <c r="D36" s="146"/>
      <c r="E36" s="42" t="str">
        <f>UPPER(IF($D35="","",VLOOKUP($D35,'[7]男雙65歲名單'!$A$7:$V$23,7)))</f>
        <v>黃登科</v>
      </c>
      <c r="F36" s="40"/>
      <c r="G36" s="43"/>
      <c r="H36" s="43" t="str">
        <f>IF($D35="","",VLOOKUP($D35,'[7]男雙65歲名單'!$A$7:$V$23,9))</f>
        <v>高雄市</v>
      </c>
      <c r="I36" s="147"/>
      <c r="J36" s="148">
        <v>60</v>
      </c>
      <c r="K36" s="149"/>
      <c r="L36" s="162"/>
      <c r="M36" s="163"/>
      <c r="N36" s="148"/>
      <c r="O36" s="160"/>
      <c r="P36" s="260" t="s">
        <v>501</v>
      </c>
      <c r="Q36" s="262"/>
      <c r="R36" s="46"/>
    </row>
    <row r="37" spans="1:18" s="145" customFormat="1" ht="3" customHeight="1">
      <c r="A37" s="141"/>
      <c r="B37" s="146"/>
      <c r="C37" s="146"/>
      <c r="D37" s="164"/>
      <c r="E37" s="150"/>
      <c r="F37" s="148"/>
      <c r="G37" s="151"/>
      <c r="H37" s="151"/>
      <c r="I37" s="165"/>
      <c r="J37" s="143"/>
      <c r="K37" s="144"/>
      <c r="L37" s="148"/>
      <c r="M37" s="149"/>
      <c r="N37" s="149"/>
      <c r="O37" s="166"/>
      <c r="P37" s="260"/>
      <c r="Q37" s="262"/>
      <c r="R37" s="46"/>
    </row>
    <row r="38" spans="1:18" s="145" customFormat="1" ht="3" customHeight="1">
      <c r="A38" s="141"/>
      <c r="B38" s="53"/>
      <c r="C38" s="53"/>
      <c r="D38" s="65"/>
      <c r="E38" s="155"/>
      <c r="F38" s="143"/>
      <c r="G38" s="156"/>
      <c r="H38" s="156"/>
      <c r="I38" s="167"/>
      <c r="J38" s="143"/>
      <c r="K38" s="144"/>
      <c r="L38" s="148"/>
      <c r="M38" s="149"/>
      <c r="N38" s="266"/>
      <c r="O38" s="255"/>
      <c r="P38" s="263"/>
      <c r="Q38" s="265"/>
      <c r="R38" s="46"/>
    </row>
    <row r="39" spans="1:18" s="145" customFormat="1" ht="15.75" customHeight="1">
      <c r="A39" s="141">
        <v>9</v>
      </c>
      <c r="B39" s="40"/>
      <c r="C39" s="40"/>
      <c r="D39" s="41">
        <v>8</v>
      </c>
      <c r="E39" s="42" t="str">
        <f>UPPER(IF($D39="","",VLOOKUP($D39,'[7]男雙65歲名單'!$A$7:$V$23,2)))</f>
        <v>張安南</v>
      </c>
      <c r="F39" s="40"/>
      <c r="G39" s="43"/>
      <c r="H39" s="43" t="str">
        <f>IF($D39="","",VLOOKUP($D39,'[7]男雙65歲名單'!$A$7:$V$23,4))</f>
        <v>南投縣</v>
      </c>
      <c r="I39" s="142"/>
      <c r="J39" s="143"/>
      <c r="K39" s="144"/>
      <c r="L39" s="143"/>
      <c r="M39" s="144"/>
      <c r="N39" s="266"/>
      <c r="O39" s="255"/>
      <c r="P39" s="252">
        <v>82</v>
      </c>
      <c r="Q39" s="80"/>
      <c r="R39" s="46"/>
    </row>
    <row r="40" spans="1:18" s="145" customFormat="1" ht="15.75" customHeight="1">
      <c r="A40" s="141"/>
      <c r="B40" s="146"/>
      <c r="C40" s="146"/>
      <c r="D40" s="146"/>
      <c r="E40" s="42" t="str">
        <f>UPPER(IF($D39="","",VLOOKUP($D39,'[7]男雙65歲名單'!$A$7:$V$23,7)))</f>
        <v>謝德亮</v>
      </c>
      <c r="F40" s="40"/>
      <c r="G40" s="43"/>
      <c r="H40" s="43" t="str">
        <f>IF($D39="","",VLOOKUP($D39,'[7]男雙65歲名單'!$A$7:$V$23,9))</f>
        <v>南投縣</v>
      </c>
      <c r="I40" s="147"/>
      <c r="J40" s="148">
        <f>IF(I40="a",E39,IF(I40="b",E41,""))</f>
      </c>
      <c r="K40" s="149"/>
      <c r="L40" s="143"/>
      <c r="M40" s="144"/>
      <c r="N40" s="143"/>
      <c r="O40" s="160"/>
      <c r="P40" s="162"/>
      <c r="Q40" s="174"/>
      <c r="R40" s="46"/>
    </row>
    <row r="41" spans="1:18" s="145" customFormat="1" ht="12" customHeight="1">
      <c r="A41" s="141"/>
      <c r="B41" s="146"/>
      <c r="C41" s="146"/>
      <c r="D41" s="164"/>
      <c r="E41" s="150"/>
      <c r="F41" s="256"/>
      <c r="G41" s="151"/>
      <c r="H41" s="151"/>
      <c r="I41" s="152"/>
      <c r="J41" s="260" t="s">
        <v>502</v>
      </c>
      <c r="K41" s="262"/>
      <c r="L41" s="143"/>
      <c r="M41" s="144"/>
      <c r="N41" s="143"/>
      <c r="O41" s="160"/>
      <c r="P41" s="143"/>
      <c r="Q41" s="80"/>
      <c r="R41" s="46"/>
    </row>
    <row r="42" spans="1:18" s="145" customFormat="1" ht="12" customHeight="1">
      <c r="A42" s="141"/>
      <c r="B42" s="53"/>
      <c r="C42" s="53"/>
      <c r="D42" s="65"/>
      <c r="E42" s="155"/>
      <c r="F42" s="266"/>
      <c r="G42" s="156"/>
      <c r="H42" s="56" t="s">
        <v>11</v>
      </c>
      <c r="I42" s="86"/>
      <c r="J42" s="263"/>
      <c r="K42" s="265"/>
      <c r="L42" s="148"/>
      <c r="M42" s="149"/>
      <c r="N42" s="143"/>
      <c r="O42" s="160"/>
      <c r="P42" s="143"/>
      <c r="Q42" s="80"/>
      <c r="R42" s="46"/>
    </row>
    <row r="43" spans="1:18" s="145" customFormat="1" ht="15.75" customHeight="1">
      <c r="A43" s="141">
        <v>10</v>
      </c>
      <c r="B43" s="40"/>
      <c r="C43" s="40"/>
      <c r="D43" s="41">
        <v>9</v>
      </c>
      <c r="E43" s="42" t="str">
        <f>UPPER(IF($D43="","",VLOOKUP($D43,'[7]男雙65歲名單'!$A$7:$V$23,2)))</f>
        <v>邱錫吉</v>
      </c>
      <c r="F43" s="267"/>
      <c r="G43" s="43"/>
      <c r="H43" s="43" t="str">
        <f>IF($D43="","",VLOOKUP($D43,'[7]男雙65歲名單'!$A$7:$V$23,4))</f>
        <v>新北市</v>
      </c>
      <c r="I43" s="159"/>
      <c r="J43" s="148">
        <v>63</v>
      </c>
      <c r="K43" s="160"/>
      <c r="L43" s="161"/>
      <c r="M43" s="154"/>
      <c r="N43" s="143"/>
      <c r="O43" s="160"/>
      <c r="P43" s="143"/>
      <c r="Q43" s="80"/>
      <c r="R43" s="46"/>
    </row>
    <row r="44" spans="1:18" s="145" customFormat="1" ht="15.75" customHeight="1">
      <c r="A44" s="141"/>
      <c r="B44" s="146"/>
      <c r="C44" s="146"/>
      <c r="D44" s="146"/>
      <c r="E44" s="42" t="str">
        <f>UPPER(IF($D43="","",VLOOKUP($D43,'[7]男雙65歲名單'!$A$7:$V$23,7)))</f>
        <v>張泰進</v>
      </c>
      <c r="F44" s="40"/>
      <c r="G44" s="43"/>
      <c r="H44" s="43" t="str">
        <f>IF($D43="","",VLOOKUP($D43,'[7]男雙65歲名單'!$A$7:$V$23,9))</f>
        <v>新北市</v>
      </c>
      <c r="I44" s="147"/>
      <c r="J44" s="148"/>
      <c r="K44" s="160"/>
      <c r="L44" s="260" t="s">
        <v>501</v>
      </c>
      <c r="M44" s="262"/>
      <c r="N44" s="143"/>
      <c r="O44" s="160"/>
      <c r="P44" s="143"/>
      <c r="Q44" s="80"/>
      <c r="R44" s="46"/>
    </row>
    <row r="45" spans="1:18" s="145" customFormat="1" ht="3" customHeight="1">
      <c r="A45" s="141"/>
      <c r="B45" s="146"/>
      <c r="C45" s="146"/>
      <c r="D45" s="164"/>
      <c r="E45" s="150"/>
      <c r="F45" s="148"/>
      <c r="G45" s="151"/>
      <c r="H45" s="151"/>
      <c r="I45" s="165"/>
      <c r="J45" s="143"/>
      <c r="K45" s="166"/>
      <c r="L45" s="260"/>
      <c r="M45" s="262"/>
      <c r="N45" s="143"/>
      <c r="O45" s="160"/>
      <c r="P45" s="143"/>
      <c r="Q45" s="80"/>
      <c r="R45" s="46"/>
    </row>
    <row r="46" spans="1:18" s="145" customFormat="1" ht="3" customHeight="1">
      <c r="A46" s="141"/>
      <c r="B46" s="53"/>
      <c r="C46" s="53"/>
      <c r="D46" s="65"/>
      <c r="E46" s="155"/>
      <c r="F46" s="143"/>
      <c r="G46" s="156"/>
      <c r="H46" s="156"/>
      <c r="I46" s="167"/>
      <c r="J46" s="266"/>
      <c r="K46" s="255"/>
      <c r="L46" s="263"/>
      <c r="M46" s="265"/>
      <c r="N46" s="148"/>
      <c r="O46" s="160"/>
      <c r="P46" s="143"/>
      <c r="Q46" s="80"/>
      <c r="R46" s="46"/>
    </row>
    <row r="47" spans="1:18" s="145" customFormat="1" ht="15.75" customHeight="1">
      <c r="A47" s="141">
        <v>11</v>
      </c>
      <c r="B47" s="40"/>
      <c r="C47" s="40">
        <f>IF($D47="","",VLOOKUP($D47,'[7]男雙65歲名單'!$A$7:$V$23,21))</f>
      </c>
      <c r="D47" s="41"/>
      <c r="E47" s="42" t="s">
        <v>124</v>
      </c>
      <c r="F47" s="40"/>
      <c r="G47" s="43"/>
      <c r="H47" s="43">
        <f>IF($D47="","",VLOOKUP($D47,'[7]男雙65歲名單'!$A$7:$V$23,4))</f>
      </c>
      <c r="I47" s="142"/>
      <c r="J47" s="266"/>
      <c r="K47" s="255"/>
      <c r="L47" s="298" t="s">
        <v>200</v>
      </c>
      <c r="M47" s="300"/>
      <c r="N47" s="161"/>
      <c r="O47" s="160"/>
      <c r="P47" s="143"/>
      <c r="Q47" s="80"/>
      <c r="R47" s="46"/>
    </row>
    <row r="48" spans="1:18" s="145" customFormat="1" ht="15.75" customHeight="1">
      <c r="A48" s="141"/>
      <c r="B48" s="146"/>
      <c r="C48" s="146"/>
      <c r="D48" s="146"/>
      <c r="E48" s="42" t="s">
        <v>124</v>
      </c>
      <c r="F48" s="40"/>
      <c r="G48" s="43"/>
      <c r="H48" s="43">
        <f>IF($D47="","",VLOOKUP($D47,'[7]男雙65歲名單'!$A$7:$V$23,9))</f>
      </c>
      <c r="I48" s="147"/>
      <c r="J48" s="148">
        <f>IF(I48="a",E47,IF(I48="b",E49,""))</f>
      </c>
      <c r="K48" s="160"/>
      <c r="L48" s="143"/>
      <c r="M48" s="160"/>
      <c r="N48" s="148"/>
      <c r="O48" s="160"/>
      <c r="P48" s="143"/>
      <c r="Q48" s="80"/>
      <c r="R48" s="46"/>
    </row>
    <row r="49" spans="1:18" s="145" customFormat="1" ht="12" customHeight="1">
      <c r="A49" s="141"/>
      <c r="B49" s="146"/>
      <c r="C49" s="146"/>
      <c r="D49" s="146"/>
      <c r="E49" s="150"/>
      <c r="F49" s="256"/>
      <c r="G49" s="151"/>
      <c r="H49" s="151"/>
      <c r="I49" s="152"/>
      <c r="J49" s="260" t="s">
        <v>503</v>
      </c>
      <c r="K49" s="261"/>
      <c r="L49" s="143"/>
      <c r="M49" s="160"/>
      <c r="N49" s="148"/>
      <c r="O49" s="160"/>
      <c r="P49" s="143"/>
      <c r="Q49" s="80"/>
      <c r="R49" s="46"/>
    </row>
    <row r="50" spans="1:18" s="145" customFormat="1" ht="12" customHeight="1">
      <c r="A50" s="141"/>
      <c r="B50" s="53"/>
      <c r="C50" s="53"/>
      <c r="D50" s="53"/>
      <c r="E50" s="155"/>
      <c r="F50" s="266"/>
      <c r="G50" s="156"/>
      <c r="H50" s="56" t="s">
        <v>11</v>
      </c>
      <c r="I50" s="86"/>
      <c r="J50" s="263"/>
      <c r="K50" s="264"/>
      <c r="L50" s="148"/>
      <c r="M50" s="160"/>
      <c r="N50" s="148"/>
      <c r="O50" s="160"/>
      <c r="P50" s="143"/>
      <c r="Q50" s="80"/>
      <c r="R50" s="46"/>
    </row>
    <row r="51" spans="1:18" s="145" customFormat="1" ht="15.75" customHeight="1">
      <c r="A51" s="141">
        <v>12</v>
      </c>
      <c r="B51" s="40"/>
      <c r="C51" s="40">
        <f>IF($D51="","",VLOOKUP($D51,'[7]男雙65歲名單'!$A$7:$V$23,21))</f>
        <v>11</v>
      </c>
      <c r="D51" s="41">
        <v>3</v>
      </c>
      <c r="E51" s="42" t="str">
        <f>UPPER(IF($D51="","",VLOOKUP($D51,'[7]男雙65歲名單'!$A$7:$V$23,2)))</f>
        <v>劉雲忠</v>
      </c>
      <c r="F51" s="267"/>
      <c r="G51" s="43"/>
      <c r="H51" s="43" t="str">
        <f>IF($D51="","",VLOOKUP($D51,'[7]男雙65歲名單'!$A$7:$V$23,4))</f>
        <v>高雄市</v>
      </c>
      <c r="I51" s="159"/>
      <c r="J51" s="148"/>
      <c r="K51" s="149"/>
      <c r="L51" s="161"/>
      <c r="M51" s="168"/>
      <c r="N51" s="148"/>
      <c r="O51" s="160"/>
      <c r="P51" s="143"/>
      <c r="Q51" s="80"/>
      <c r="R51" s="46"/>
    </row>
    <row r="52" spans="1:18" s="145" customFormat="1" ht="15.75" customHeight="1">
      <c r="A52" s="141"/>
      <c r="B52" s="146"/>
      <c r="C52" s="146"/>
      <c r="D52" s="146"/>
      <c r="E52" s="42" t="str">
        <f>UPPER(IF($D51="","",VLOOKUP($D51,'[7]男雙65歲名單'!$A$7:$V$23,7)))</f>
        <v>傅景志</v>
      </c>
      <c r="F52" s="40"/>
      <c r="G52" s="43"/>
      <c r="H52" s="43" t="str">
        <f>IF($D51="","",VLOOKUP($D51,'[7]男雙65歲名單'!$A$7:$V$23,9))</f>
        <v>高雄市</v>
      </c>
      <c r="I52" s="147"/>
      <c r="J52" s="148"/>
      <c r="K52" s="149"/>
      <c r="L52" s="162"/>
      <c r="M52" s="170"/>
      <c r="N52" s="260" t="s">
        <v>501</v>
      </c>
      <c r="O52" s="261"/>
      <c r="P52" s="143"/>
      <c r="Q52" s="80"/>
      <c r="R52" s="46"/>
    </row>
    <row r="53" spans="1:18" s="145" customFormat="1" ht="3" customHeight="1">
      <c r="A53" s="141"/>
      <c r="B53" s="146"/>
      <c r="C53" s="146"/>
      <c r="D53" s="146"/>
      <c r="E53" s="150"/>
      <c r="F53" s="148"/>
      <c r="G53" s="151"/>
      <c r="H53" s="151"/>
      <c r="I53" s="165"/>
      <c r="J53" s="143"/>
      <c r="K53" s="144"/>
      <c r="L53" s="148"/>
      <c r="M53" s="166"/>
      <c r="N53" s="260"/>
      <c r="O53" s="261"/>
      <c r="P53" s="143"/>
      <c r="Q53" s="80"/>
      <c r="R53" s="46"/>
    </row>
    <row r="54" spans="1:18" s="145" customFormat="1" ht="3" customHeight="1">
      <c r="A54" s="141"/>
      <c r="B54" s="53"/>
      <c r="C54" s="53"/>
      <c r="D54" s="53"/>
      <c r="E54" s="155"/>
      <c r="F54" s="143"/>
      <c r="G54" s="156"/>
      <c r="H54" s="156"/>
      <c r="I54" s="167"/>
      <c r="J54" s="143"/>
      <c r="K54" s="144"/>
      <c r="L54" s="266"/>
      <c r="M54" s="255"/>
      <c r="N54" s="263"/>
      <c r="O54" s="264"/>
      <c r="P54" s="148"/>
      <c r="Q54" s="80"/>
      <c r="R54" s="46"/>
    </row>
    <row r="55" spans="1:18" s="145" customFormat="1" ht="15.75" customHeight="1">
      <c r="A55" s="141">
        <v>13</v>
      </c>
      <c r="B55" s="40"/>
      <c r="C55" s="40"/>
      <c r="D55" s="41">
        <v>6</v>
      </c>
      <c r="E55" s="42" t="str">
        <f>UPPER(IF($D55="","",VLOOKUP($D55,'[7]男雙65歲名單'!$A$7:$V$23,2)))</f>
        <v>陳廷桂</v>
      </c>
      <c r="F55" s="40"/>
      <c r="G55" s="43"/>
      <c r="H55" s="43" t="str">
        <f>IF($D55="","",VLOOKUP($D55,'[7]男雙65歲名單'!$A$7:$V$23,4))</f>
        <v>台中市</v>
      </c>
      <c r="I55" s="142"/>
      <c r="J55" s="143"/>
      <c r="K55" s="144"/>
      <c r="L55" s="266"/>
      <c r="M55" s="255"/>
      <c r="N55" s="143">
        <v>82</v>
      </c>
      <c r="O55" s="171"/>
      <c r="P55" s="143"/>
      <c r="Q55" s="47"/>
      <c r="R55" s="46"/>
    </row>
    <row r="56" spans="1:18" s="145" customFormat="1" ht="15.75" customHeight="1">
      <c r="A56" s="141"/>
      <c r="B56" s="146"/>
      <c r="C56" s="146"/>
      <c r="D56" s="146"/>
      <c r="E56" s="42" t="str">
        <f>UPPER(IF($D55="","",VLOOKUP($D55,'[7]男雙65歲名單'!$A$7:$V$23,7)))</f>
        <v>趙安政</v>
      </c>
      <c r="F56" s="40"/>
      <c r="G56" s="43"/>
      <c r="H56" s="43" t="str">
        <f>IF($D55="","",VLOOKUP($D55,'[7]男雙65歲名單'!$A$7:$V$23,9))</f>
        <v>台中市</v>
      </c>
      <c r="I56" s="147"/>
      <c r="J56" s="148">
        <f>IF(I56="a",E55,IF(I56="b",E57,""))</f>
      </c>
      <c r="K56" s="149"/>
      <c r="L56" s="143"/>
      <c r="M56" s="160"/>
      <c r="N56" s="143"/>
      <c r="O56" s="149"/>
      <c r="P56" s="143"/>
      <c r="Q56" s="47"/>
      <c r="R56" s="46"/>
    </row>
    <row r="57" spans="1:18" s="145" customFormat="1" ht="12" customHeight="1">
      <c r="A57" s="141"/>
      <c r="B57" s="146"/>
      <c r="C57" s="146"/>
      <c r="D57" s="164"/>
      <c r="E57" s="150"/>
      <c r="F57" s="256"/>
      <c r="G57" s="151"/>
      <c r="H57" s="151"/>
      <c r="I57" s="152"/>
      <c r="J57" s="260" t="s">
        <v>505</v>
      </c>
      <c r="K57" s="262"/>
      <c r="L57" s="143"/>
      <c r="M57" s="160"/>
      <c r="N57" s="143"/>
      <c r="O57" s="149"/>
      <c r="P57" s="143"/>
      <c r="Q57" s="47"/>
      <c r="R57" s="46"/>
    </row>
    <row r="58" spans="1:18" s="145" customFormat="1" ht="12" customHeight="1">
      <c r="A58" s="141"/>
      <c r="B58" s="53"/>
      <c r="C58" s="53"/>
      <c r="D58" s="65"/>
      <c r="E58" s="155"/>
      <c r="F58" s="266"/>
      <c r="G58" s="156"/>
      <c r="H58" s="56" t="s">
        <v>11</v>
      </c>
      <c r="I58" s="86"/>
      <c r="J58" s="263"/>
      <c r="K58" s="265"/>
      <c r="L58" s="148"/>
      <c r="M58" s="160"/>
      <c r="N58" s="143"/>
      <c r="O58" s="149"/>
      <c r="P58" s="143"/>
      <c r="Q58" s="47"/>
      <c r="R58" s="46"/>
    </row>
    <row r="59" spans="1:18" s="145" customFormat="1" ht="15.75" customHeight="1">
      <c r="A59" s="141">
        <v>14</v>
      </c>
      <c r="B59" s="40"/>
      <c r="C59" s="40"/>
      <c r="D59" s="41">
        <v>10</v>
      </c>
      <c r="E59" s="42" t="str">
        <f>UPPER(IF($D59="","",VLOOKUP($D59,'[7]男雙65歲名單'!$A$7:$V$23,2)))</f>
        <v>陳瑾生</v>
      </c>
      <c r="F59" s="267"/>
      <c r="G59" s="43"/>
      <c r="H59" s="43" t="str">
        <f>IF($D59="","",VLOOKUP($D59,'[7]男雙65歲名單'!$A$7:$V$23,4))</f>
        <v>新竹市</v>
      </c>
      <c r="I59" s="159"/>
      <c r="J59" s="148">
        <v>60</v>
      </c>
      <c r="K59" s="160"/>
      <c r="L59" s="161"/>
      <c r="M59" s="168"/>
      <c r="N59" s="143"/>
      <c r="O59" s="149"/>
      <c r="P59" s="143"/>
      <c r="Q59" s="47"/>
      <c r="R59" s="46"/>
    </row>
    <row r="60" spans="1:18" s="145" customFormat="1" ht="15.75" customHeight="1">
      <c r="A60" s="141"/>
      <c r="B60" s="146"/>
      <c r="C60" s="146"/>
      <c r="D60" s="146"/>
      <c r="E60" s="42" t="str">
        <f>UPPER(IF($D59="","",VLOOKUP($D59,'[7]男雙65歲名單'!$A$7:$V$23,7)))</f>
        <v>彭文德</v>
      </c>
      <c r="F60" s="40"/>
      <c r="G60" s="43"/>
      <c r="H60" s="43" t="str">
        <f>IF($D59="","",VLOOKUP($D59,'[7]男雙65歲名單'!$A$7:$V$23,9))</f>
        <v>新竹市</v>
      </c>
      <c r="I60" s="147"/>
      <c r="J60" s="148"/>
      <c r="K60" s="160"/>
      <c r="L60" s="260" t="s">
        <v>504</v>
      </c>
      <c r="M60" s="261"/>
      <c r="N60" s="143"/>
      <c r="O60" s="149"/>
      <c r="P60" s="143"/>
      <c r="Q60" s="47"/>
      <c r="R60" s="46"/>
    </row>
    <row r="61" spans="1:18" s="145" customFormat="1" ht="3" customHeight="1">
      <c r="A61" s="141"/>
      <c r="B61" s="146"/>
      <c r="C61" s="146"/>
      <c r="D61" s="164"/>
      <c r="E61" s="150"/>
      <c r="F61" s="148"/>
      <c r="G61" s="151"/>
      <c r="H61" s="151"/>
      <c r="I61" s="165"/>
      <c r="J61" s="143"/>
      <c r="K61" s="166"/>
      <c r="L61" s="260"/>
      <c r="M61" s="261"/>
      <c r="N61" s="143"/>
      <c r="O61" s="149"/>
      <c r="P61" s="143"/>
      <c r="Q61" s="47"/>
      <c r="R61" s="46"/>
    </row>
    <row r="62" spans="1:18" s="145" customFormat="1" ht="3" customHeight="1">
      <c r="A62" s="141"/>
      <c r="B62" s="53"/>
      <c r="C62" s="53"/>
      <c r="D62" s="65"/>
      <c r="E62" s="155"/>
      <c r="F62" s="143"/>
      <c r="G62" s="156"/>
      <c r="H62" s="156"/>
      <c r="I62" s="167"/>
      <c r="J62" s="266"/>
      <c r="K62" s="255"/>
      <c r="L62" s="263"/>
      <c r="M62" s="264"/>
      <c r="N62" s="148"/>
      <c r="O62" s="149"/>
      <c r="P62" s="143"/>
      <c r="Q62" s="47"/>
      <c r="R62" s="46"/>
    </row>
    <row r="63" spans="1:18" s="145" customFormat="1" ht="15.75" customHeight="1">
      <c r="A63" s="141">
        <v>15</v>
      </c>
      <c r="B63" s="40"/>
      <c r="C63" s="40">
        <f>IF($D63="","",VLOOKUP($D63,'[7]男雙65歲名單'!$A$7:$V$23,21))</f>
      </c>
      <c r="D63" s="41"/>
      <c r="E63" s="42" t="s">
        <v>124</v>
      </c>
      <c r="F63" s="40"/>
      <c r="G63" s="43"/>
      <c r="H63" s="43">
        <f>IF($D63="","",VLOOKUP($D63,'[7]男雙65歲名單'!$A$7:$V$23,4))</f>
      </c>
      <c r="I63" s="142"/>
      <c r="J63" s="266"/>
      <c r="K63" s="255"/>
      <c r="L63" s="143">
        <v>63</v>
      </c>
      <c r="M63" s="171"/>
      <c r="N63" s="161"/>
      <c r="O63" s="149"/>
      <c r="P63" s="143"/>
      <c r="Q63" s="47"/>
      <c r="R63" s="46"/>
    </row>
    <row r="64" spans="1:18" s="145" customFormat="1" ht="15.75" customHeight="1">
      <c r="A64" s="141"/>
      <c r="B64" s="146"/>
      <c r="C64" s="146"/>
      <c r="D64" s="146"/>
      <c r="E64" s="42" t="s">
        <v>124</v>
      </c>
      <c r="F64" s="40"/>
      <c r="G64" s="43"/>
      <c r="H64" s="43">
        <f>IF($D63="","",VLOOKUP($D63,'[7]男雙65歲名單'!$A$7:$V$23,9))</f>
      </c>
      <c r="I64" s="147"/>
      <c r="J64" s="148">
        <f>IF(I64="a",E63,IF(I64="b",E65,""))</f>
      </c>
      <c r="K64" s="160"/>
      <c r="L64" s="143"/>
      <c r="M64" s="149"/>
      <c r="N64" s="148"/>
      <c r="O64" s="149"/>
      <c r="P64" s="143"/>
      <c r="Q64" s="47"/>
      <c r="R64" s="46"/>
    </row>
    <row r="65" spans="1:18" s="145" customFormat="1" ht="12" customHeight="1">
      <c r="A65" s="141"/>
      <c r="B65" s="146"/>
      <c r="C65" s="146"/>
      <c r="D65" s="146"/>
      <c r="E65" s="150"/>
      <c r="F65" s="256"/>
      <c r="G65" s="151"/>
      <c r="H65" s="151"/>
      <c r="I65" s="152"/>
      <c r="J65" s="260" t="s">
        <v>506</v>
      </c>
      <c r="K65" s="261"/>
      <c r="L65" s="143"/>
      <c r="M65" s="149"/>
      <c r="N65" s="148"/>
      <c r="O65" s="149"/>
      <c r="P65" s="143"/>
      <c r="Q65" s="47"/>
      <c r="R65" s="46"/>
    </row>
    <row r="66" spans="1:18" s="145" customFormat="1" ht="12" customHeight="1">
      <c r="A66" s="141"/>
      <c r="B66" s="53"/>
      <c r="C66" s="53"/>
      <c r="D66" s="53"/>
      <c r="E66" s="155"/>
      <c r="F66" s="266"/>
      <c r="G66" s="156"/>
      <c r="H66" s="56" t="s">
        <v>11</v>
      </c>
      <c r="I66" s="86"/>
      <c r="J66" s="263"/>
      <c r="K66" s="264"/>
      <c r="L66" s="148"/>
      <c r="M66" s="149"/>
      <c r="N66" s="148"/>
      <c r="O66" s="149"/>
      <c r="P66" s="143"/>
      <c r="Q66" s="47"/>
      <c r="R66" s="46"/>
    </row>
    <row r="67" spans="1:18" s="145" customFormat="1" ht="15.75" customHeight="1">
      <c r="A67" s="141">
        <v>16</v>
      </c>
      <c r="B67" s="40"/>
      <c r="C67" s="40">
        <f>IF($D67="","",VLOOKUP($D67,'[7]男雙65歲名單'!$A$7:$V$23,21))</f>
        <v>2</v>
      </c>
      <c r="D67" s="41">
        <v>2</v>
      </c>
      <c r="E67" s="42" t="str">
        <f>UPPER(IF($D67="","",VLOOKUP($D67,'[7]男雙65歲名單'!$A$7:$V$23,2)))</f>
        <v>余啟碩</v>
      </c>
      <c r="F67" s="267"/>
      <c r="G67" s="43"/>
      <c r="H67" s="43" t="str">
        <f>IF($D67="","",VLOOKUP($D67,'[7]男雙65歲名單'!$A$7:$V$23,4))</f>
        <v>高雄市</v>
      </c>
      <c r="I67" s="159"/>
      <c r="J67" s="148"/>
      <c r="K67" s="149"/>
      <c r="L67" s="161"/>
      <c r="M67" s="154"/>
      <c r="N67" s="148"/>
      <c r="O67" s="149"/>
      <c r="P67" s="143"/>
      <c r="Q67" s="47"/>
      <c r="R67" s="46"/>
    </row>
    <row r="68" spans="1:18" s="145" customFormat="1" ht="15.75" customHeight="1">
      <c r="A68" s="141"/>
      <c r="B68" s="146"/>
      <c r="C68" s="146"/>
      <c r="D68" s="146"/>
      <c r="E68" s="42" t="str">
        <f>UPPER(IF($D67="","",VLOOKUP($D67,'[7]男雙65歲名單'!$A$7:$V$23,7)))</f>
        <v>黃中成</v>
      </c>
      <c r="F68" s="40"/>
      <c r="G68" s="43"/>
      <c r="H68" s="43" t="str">
        <f>IF($D67="","",VLOOKUP($D67,'[7]男雙65歲名單'!$A$7:$V$23,9))</f>
        <v>高雄市</v>
      </c>
      <c r="I68" s="147"/>
      <c r="J68" s="148"/>
      <c r="K68" s="149"/>
      <c r="L68" s="162"/>
      <c r="M68" s="163"/>
      <c r="N68" s="148"/>
      <c r="O68" s="149"/>
      <c r="P68" s="143"/>
      <c r="Q68" s="47"/>
      <c r="R68" s="46"/>
    </row>
    <row r="69" ht="9" customHeight="1">
      <c r="E69" s="99"/>
    </row>
    <row r="70" ht="16.5">
      <c r="E70" s="99"/>
    </row>
    <row r="71" ht="16.5">
      <c r="E71" s="99"/>
    </row>
    <row r="72" ht="16.5">
      <c r="E72" s="99"/>
    </row>
    <row r="73" ht="16.5">
      <c r="E73" s="99"/>
    </row>
    <row r="74" ht="16.5">
      <c r="E74" s="99"/>
    </row>
    <row r="75" ht="16.5">
      <c r="E75" s="99"/>
    </row>
    <row r="76" ht="16.5">
      <c r="E76" s="99"/>
    </row>
    <row r="77" ht="16.5">
      <c r="E77" s="99"/>
    </row>
    <row r="78" ht="16.5">
      <c r="E78" s="99"/>
    </row>
    <row r="79" ht="16.5">
      <c r="E79" s="99"/>
    </row>
    <row r="80" ht="16.5">
      <c r="E80" s="99"/>
    </row>
    <row r="81" ht="16.5">
      <c r="E81" s="99"/>
    </row>
    <row r="82" ht="16.5">
      <c r="E82" s="99"/>
    </row>
    <row r="83" ht="16.5">
      <c r="E83" s="99"/>
    </row>
    <row r="84" ht="16.5">
      <c r="E84" s="99"/>
    </row>
    <row r="85" ht="16.5">
      <c r="E85" s="99"/>
    </row>
    <row r="86" ht="16.5">
      <c r="E86" s="99"/>
    </row>
    <row r="87" ht="16.5">
      <c r="E87" s="99"/>
    </row>
    <row r="88" ht="16.5">
      <c r="E88" s="99"/>
    </row>
    <row r="89" ht="16.5">
      <c r="E89" s="99"/>
    </row>
    <row r="90" ht="16.5">
      <c r="E90" s="99"/>
    </row>
    <row r="91" ht="16.5">
      <c r="E91" s="99"/>
    </row>
    <row r="92" ht="16.5">
      <c r="E92" s="99"/>
    </row>
    <row r="93" ht="16.5">
      <c r="E93" s="99"/>
    </row>
    <row r="94" ht="16.5">
      <c r="E94" s="99"/>
    </row>
    <row r="95" ht="16.5">
      <c r="E95" s="99"/>
    </row>
    <row r="96" ht="16.5">
      <c r="E96" s="99"/>
    </row>
    <row r="97" ht="16.5">
      <c r="E97" s="99"/>
    </row>
    <row r="98" ht="16.5">
      <c r="E98" s="99"/>
    </row>
    <row r="99" ht="16.5">
      <c r="E99" s="99"/>
    </row>
    <row r="100" ht="16.5">
      <c r="E100" s="99"/>
    </row>
    <row r="101" ht="16.5">
      <c r="E101" s="99"/>
    </row>
    <row r="102" ht="16.5">
      <c r="E102" s="99"/>
    </row>
    <row r="103" ht="16.5">
      <c r="E103" s="99"/>
    </row>
  </sheetData>
  <sheetProtection/>
  <mergeCells count="31">
    <mergeCell ref="L12:M14"/>
    <mergeCell ref="L44:M46"/>
    <mergeCell ref="L60:M62"/>
    <mergeCell ref="P36:Q38"/>
    <mergeCell ref="N20:O22"/>
    <mergeCell ref="L28:M30"/>
    <mergeCell ref="F57:F59"/>
    <mergeCell ref="J62:K63"/>
    <mergeCell ref="J65:K66"/>
    <mergeCell ref="L47:M47"/>
    <mergeCell ref="J57:K58"/>
    <mergeCell ref="J34:K35"/>
    <mergeCell ref="J49:K50"/>
    <mergeCell ref="L22:M23"/>
    <mergeCell ref="F65:F67"/>
    <mergeCell ref="F33:F35"/>
    <mergeCell ref="N38:O39"/>
    <mergeCell ref="F41:F43"/>
    <mergeCell ref="J46:K47"/>
    <mergeCell ref="F49:F51"/>
    <mergeCell ref="L54:M55"/>
    <mergeCell ref="J41:K42"/>
    <mergeCell ref="N52:O54"/>
    <mergeCell ref="F25:F27"/>
    <mergeCell ref="J30:K31"/>
    <mergeCell ref="J9:K10"/>
    <mergeCell ref="J25:K26"/>
    <mergeCell ref="F9:F11"/>
    <mergeCell ref="J14:K15"/>
    <mergeCell ref="F17:F19"/>
    <mergeCell ref="J17:K18"/>
  </mergeCells>
  <conditionalFormatting sqref="H10 H58 H42 H50 H34 H26 H18 H66 J30 L22 N38 J62 J46 L54 J14">
    <cfRule type="expression" priority="9" dxfId="6" stopIfTrue="1">
      <formula>AND($N$1="CU",H10="Umpire")</formula>
    </cfRule>
    <cfRule type="expression" priority="10" dxfId="5" stopIfTrue="1">
      <formula>AND($N$1="CU",H10&lt;&gt;"Umpire",I10&lt;&gt;"")</formula>
    </cfRule>
    <cfRule type="expression" priority="11" dxfId="4" stopIfTrue="1">
      <formula>AND($N$1="CU",H10&lt;&gt;"Umpire")</formula>
    </cfRule>
  </conditionalFormatting>
  <conditionalFormatting sqref="J57 J9 J41 J25">
    <cfRule type="expression" priority="7" dxfId="0" stopIfTrue="1">
      <formula>I10="as"</formula>
    </cfRule>
    <cfRule type="expression" priority="8" dxfId="0" stopIfTrue="1">
      <formula>I10="bs"</formula>
    </cfRule>
  </conditionalFormatting>
  <conditionalFormatting sqref="J58 J26 J42">
    <cfRule type="expression" priority="5" dxfId="0" stopIfTrue="1">
      <formula>I26="as"</formula>
    </cfRule>
    <cfRule type="expression" priority="6" dxfId="0" stopIfTrue="1">
      <formula>I26="bs"</formula>
    </cfRule>
  </conditionalFormatting>
  <conditionalFormatting sqref="B7 B11 B15 B19 B23 B27 B31 B35 B39 B43 B47 B51 B55 B59 B63 B67">
    <cfRule type="cellIs" priority="4" dxfId="26" operator="equal" stopIfTrue="1">
      <formula>"DA"</formula>
    </cfRule>
  </conditionalFormatting>
  <conditionalFormatting sqref="I10 I18 I26 I34 I42 I50 I58 I66">
    <cfRule type="expression" priority="3" dxfId="25" stopIfTrue="1">
      <formula>$N$1="CU"</formula>
    </cfRule>
  </conditionalFormatting>
  <conditionalFormatting sqref="E7 E11 E15 E23 E31 E35 E39 E43 E51 E55 E59 E63 E67 E27 E47 E19">
    <cfRule type="cellIs" priority="2" dxfId="24" operator="equal" stopIfTrue="1">
      <formula>"Bye"</formula>
    </cfRule>
  </conditionalFormatting>
  <conditionalFormatting sqref="D7 D11 D15 D19 D23 D27 D31 D35 D39 D43 D47 D51 D55 D59 D63 D67">
    <cfRule type="cellIs" priority="1" dxfId="23"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T73"/>
  <sheetViews>
    <sheetView showGridLines="0" zoomScalePageLayoutView="0" workbookViewId="0" topLeftCell="A55">
      <selection activeCell="O37" sqref="O37"/>
    </sheetView>
  </sheetViews>
  <sheetFormatPr defaultColWidth="9.00390625" defaultRowHeight="16.5"/>
  <cols>
    <col min="1" max="1" width="2.25390625" style="98" customWidth="1"/>
    <col min="2" max="2" width="2.625" style="98" customWidth="1"/>
    <col min="3" max="3" width="2.375" style="98" customWidth="1"/>
    <col min="4" max="4" width="0.2421875" style="98" customWidth="1"/>
    <col min="5" max="5" width="8.50390625" style="98" customWidth="1"/>
    <col min="6" max="6" width="11.00390625" style="98" customWidth="1"/>
    <col min="7" max="7" width="0.2421875" style="98" customWidth="1"/>
    <col min="8" max="8" width="5.50390625" style="98" customWidth="1"/>
    <col min="9" max="9" width="0.2421875" style="100" customWidth="1"/>
    <col min="10" max="10" width="7.50390625" style="112" customWidth="1"/>
    <col min="11" max="11" width="7.50390625" style="175" customWidth="1"/>
    <col min="12" max="12" width="7.50390625" style="112" customWidth="1"/>
    <col min="13" max="13" width="7.50390625" style="110" customWidth="1"/>
    <col min="14" max="14" width="7.50390625" style="112" customWidth="1"/>
    <col min="15" max="15" width="7.50390625" style="175" customWidth="1"/>
    <col min="16" max="16" width="7.125" style="112" customWidth="1"/>
    <col min="17" max="17" width="5.00390625" style="110" customWidth="1"/>
    <col min="18" max="18" width="9.00390625" style="98" customWidth="1"/>
    <col min="19" max="19" width="7.625" style="98" customWidth="1"/>
    <col min="20" max="20" width="7.75390625" style="98" hidden="1" customWidth="1"/>
    <col min="21" max="21" width="5.00390625" style="98" customWidth="1"/>
    <col min="22" max="16384" width="9.00390625" style="98" customWidth="1"/>
  </cols>
  <sheetData>
    <row r="1" spans="1:17" s="3" customFormat="1" ht="20.25" customHeight="1">
      <c r="A1" s="102" t="s">
        <v>175</v>
      </c>
      <c r="B1" s="2"/>
      <c r="C1" s="2"/>
      <c r="E1" s="4"/>
      <c r="I1" s="5"/>
      <c r="J1" s="103"/>
      <c r="K1" s="104"/>
      <c r="L1" s="103"/>
      <c r="M1" s="105"/>
      <c r="N1" s="103"/>
      <c r="O1" s="104"/>
      <c r="P1" s="103"/>
      <c r="Q1" s="105"/>
    </row>
    <row r="2" spans="1:15" ht="6.75" customHeight="1">
      <c r="A2" s="106"/>
      <c r="B2" s="107"/>
      <c r="F2" s="108"/>
      <c r="I2" s="101"/>
      <c r="J2" s="109"/>
      <c r="K2" s="110"/>
      <c r="L2" s="111"/>
      <c r="O2" s="110"/>
    </row>
    <row r="3" spans="1:17" s="18" customFormat="1" ht="10.5" customHeight="1">
      <c r="A3" s="113" t="s">
        <v>0</v>
      </c>
      <c r="B3" s="113"/>
      <c r="C3" s="113"/>
      <c r="D3" s="113"/>
      <c r="E3" s="114"/>
      <c r="F3" s="113" t="s">
        <v>1</v>
      </c>
      <c r="G3" s="114"/>
      <c r="H3" s="113"/>
      <c r="I3" s="115"/>
      <c r="J3" s="13"/>
      <c r="K3" s="16"/>
      <c r="L3" s="116"/>
      <c r="M3" s="117"/>
      <c r="N3" s="118"/>
      <c r="O3" s="119"/>
      <c r="P3" s="120"/>
      <c r="Q3" s="121" t="s">
        <v>2</v>
      </c>
    </row>
    <row r="4" spans="1:17" s="26" customFormat="1" ht="11.25" customHeight="1" thickBot="1">
      <c r="A4" s="19" t="str">
        <f>'[8]Week SetUp'!$A$10</f>
        <v>2012/11/10-11/12</v>
      </c>
      <c r="B4" s="19"/>
      <c r="C4" s="19"/>
      <c r="D4" s="122"/>
      <c r="E4" s="122"/>
      <c r="F4" s="20" t="str">
        <f>'[8]Week SetUp'!$C$10</f>
        <v>台中市</v>
      </c>
      <c r="G4" s="123"/>
      <c r="H4" s="122"/>
      <c r="I4" s="124"/>
      <c r="J4" s="23"/>
      <c r="K4" s="22"/>
      <c r="L4" s="125"/>
      <c r="M4" s="126"/>
      <c r="N4" s="127"/>
      <c r="O4" s="126"/>
      <c r="P4" s="127"/>
      <c r="Q4" s="25" t="str">
        <f>'[8]Week SetUp'!$E$10</f>
        <v>王正松</v>
      </c>
    </row>
    <row r="5" spans="1:17" s="31" customFormat="1" ht="9.75">
      <c r="A5" s="128"/>
      <c r="B5" s="129" t="s">
        <v>3</v>
      </c>
      <c r="C5" s="130" t="s">
        <v>4</v>
      </c>
      <c r="D5" s="129"/>
      <c r="E5" s="129" t="s">
        <v>5</v>
      </c>
      <c r="F5" s="131"/>
      <c r="G5" s="114"/>
      <c r="H5" s="131"/>
      <c r="I5" s="132"/>
      <c r="J5" s="130" t="s">
        <v>6</v>
      </c>
      <c r="K5" s="133"/>
      <c r="L5" s="130" t="s">
        <v>8</v>
      </c>
      <c r="M5" s="133"/>
      <c r="N5" s="130" t="s">
        <v>9</v>
      </c>
      <c r="O5" s="133"/>
      <c r="P5" s="130" t="s">
        <v>13</v>
      </c>
      <c r="Q5" s="117"/>
    </row>
    <row r="6" spans="1:17" s="31" customFormat="1" ht="3.75" customHeight="1" thickBot="1">
      <c r="A6" s="134"/>
      <c r="B6" s="135"/>
      <c r="C6" s="34"/>
      <c r="D6" s="135"/>
      <c r="E6" s="136"/>
      <c r="F6" s="136"/>
      <c r="G6" s="137"/>
      <c r="H6" s="136"/>
      <c r="I6" s="138"/>
      <c r="J6" s="34"/>
      <c r="K6" s="139"/>
      <c r="L6" s="34"/>
      <c r="M6" s="139"/>
      <c r="N6" s="34"/>
      <c r="O6" s="139"/>
      <c r="P6" s="34"/>
      <c r="Q6" s="140"/>
    </row>
    <row r="7" spans="1:20" s="145" customFormat="1" ht="15" customHeight="1">
      <c r="A7" s="141">
        <v>1</v>
      </c>
      <c r="B7" s="40"/>
      <c r="C7" s="40">
        <f>IF($D7="","",VLOOKUP($D7,'[8]男雙70歲名單'!$A$7:$V$22,21))</f>
        <v>3</v>
      </c>
      <c r="D7" s="41">
        <v>1</v>
      </c>
      <c r="E7" s="42" t="str">
        <f>UPPER(IF($D7="","",VLOOKUP($D7,'[8]男雙70歲名單'!$A$7:$V$22,2)))</f>
        <v>吳清良</v>
      </c>
      <c r="F7" s="40"/>
      <c r="G7" s="43"/>
      <c r="H7" s="43" t="str">
        <f>IF($D7="","",VLOOKUP($D7,'[8]男雙70歲名單'!$A$7:$V$22,4))</f>
        <v>台中市</v>
      </c>
      <c r="I7" s="142"/>
      <c r="J7" s="143"/>
      <c r="K7" s="144"/>
      <c r="L7" s="143"/>
      <c r="M7" s="144"/>
      <c r="N7" s="46" t="s">
        <v>104</v>
      </c>
      <c r="O7" s="144"/>
      <c r="P7" s="143"/>
      <c r="Q7" s="47"/>
      <c r="R7" s="46"/>
      <c r="T7" s="52" t="e">
        <f>#REF!</f>
        <v>#REF!</v>
      </c>
    </row>
    <row r="8" spans="1:20" s="145" customFormat="1" ht="15" customHeight="1">
      <c r="A8" s="141"/>
      <c r="B8" s="146"/>
      <c r="C8" s="146"/>
      <c r="D8" s="146"/>
      <c r="E8" s="42" t="str">
        <f>UPPER(IF($D7="","",VLOOKUP($D7,'[8]男雙70歲名單'!$A$7:$V$22,7)))</f>
        <v>程朝勳</v>
      </c>
      <c r="F8" s="40"/>
      <c r="G8" s="43"/>
      <c r="H8" s="43" t="str">
        <f>IF($D7="","",VLOOKUP($D7,'[8]男雙70歲名單'!$A$7:$V$22,9))</f>
        <v>台中市</v>
      </c>
      <c r="I8" s="147"/>
      <c r="J8" s="148">
        <f>IF(I8="a",E7,IF(I8="b",E9,""))</f>
      </c>
      <c r="K8" s="149"/>
      <c r="L8" s="143"/>
      <c r="M8" s="144"/>
      <c r="N8" s="46" t="s">
        <v>105</v>
      </c>
      <c r="O8" s="144"/>
      <c r="P8" s="143"/>
      <c r="Q8" s="47"/>
      <c r="R8" s="46"/>
      <c r="T8" s="60" t="e">
        <f>#REF!</f>
        <v>#REF!</v>
      </c>
    </row>
    <row r="9" spans="1:20" s="145" customFormat="1" ht="9.75" customHeight="1">
      <c r="A9" s="141"/>
      <c r="B9" s="146"/>
      <c r="C9" s="146"/>
      <c r="D9" s="146"/>
      <c r="E9" s="150"/>
      <c r="F9" s="256"/>
      <c r="G9" s="151"/>
      <c r="H9" s="151"/>
      <c r="I9" s="152"/>
      <c r="J9" s="260" t="s">
        <v>508</v>
      </c>
      <c r="K9" s="262"/>
      <c r="L9" s="143"/>
      <c r="M9" s="144"/>
      <c r="N9" s="143"/>
      <c r="O9" s="144"/>
      <c r="P9" s="143"/>
      <c r="Q9" s="47"/>
      <c r="R9" s="46"/>
      <c r="T9" s="60" t="e">
        <f>#REF!</f>
        <v>#REF!</v>
      </c>
    </row>
    <row r="10" spans="1:20" s="145" customFormat="1" ht="9.75" customHeight="1">
      <c r="A10" s="141"/>
      <c r="B10" s="53"/>
      <c r="C10" s="53"/>
      <c r="D10" s="53"/>
      <c r="E10" s="155"/>
      <c r="F10" s="266"/>
      <c r="G10" s="156"/>
      <c r="H10" s="56" t="s">
        <v>11</v>
      </c>
      <c r="I10" s="86"/>
      <c r="J10" s="263"/>
      <c r="K10" s="265"/>
      <c r="L10" s="148"/>
      <c r="M10" s="149"/>
      <c r="N10" s="143"/>
      <c r="O10" s="144"/>
      <c r="P10" s="143"/>
      <c r="Q10" s="47"/>
      <c r="R10" s="46"/>
      <c r="T10" s="60" t="e">
        <f>#REF!</f>
        <v>#REF!</v>
      </c>
    </row>
    <row r="11" spans="1:20" s="145" customFormat="1" ht="15" customHeight="1">
      <c r="A11" s="141">
        <v>2</v>
      </c>
      <c r="B11" s="40"/>
      <c r="C11" s="40">
        <f>IF($D11="","",VLOOKUP($D11,'[8]男雙70歲名單'!$A$7:$V$22,21))</f>
      </c>
      <c r="D11" s="41"/>
      <c r="E11" s="42" t="s">
        <v>12</v>
      </c>
      <c r="F11" s="267"/>
      <c r="G11" s="43"/>
      <c r="H11" s="43">
        <f>IF($D11="","",VLOOKUP($D11,'[8]男雙70歲名單'!$A$7:$V$22,4))</f>
      </c>
      <c r="I11" s="159"/>
      <c r="J11" s="148"/>
      <c r="K11" s="160"/>
      <c r="L11" s="161"/>
      <c r="M11" s="154"/>
      <c r="N11" s="143"/>
      <c r="O11" s="144"/>
      <c r="P11" s="143"/>
      <c r="Q11" s="47"/>
      <c r="R11" s="46"/>
      <c r="T11" s="60" t="e">
        <f>#REF!</f>
        <v>#REF!</v>
      </c>
    </row>
    <row r="12" spans="1:20" s="145" customFormat="1" ht="15" customHeight="1">
      <c r="A12" s="141"/>
      <c r="B12" s="146"/>
      <c r="C12" s="146"/>
      <c r="D12" s="146"/>
      <c r="E12" s="42" t="s">
        <v>12</v>
      </c>
      <c r="F12" s="40"/>
      <c r="G12" s="43"/>
      <c r="H12" s="43">
        <f>IF($D11="","",VLOOKUP($D11,'[8]男雙70歲名單'!$A$7:$V$22,9))</f>
      </c>
      <c r="I12" s="147"/>
      <c r="J12" s="148"/>
      <c r="K12" s="160"/>
      <c r="L12" s="260" t="s">
        <v>507</v>
      </c>
      <c r="M12" s="262"/>
      <c r="N12" s="143"/>
      <c r="O12" s="144"/>
      <c r="P12" s="143"/>
      <c r="Q12" s="47"/>
      <c r="R12" s="46"/>
      <c r="T12" s="60" t="e">
        <f>#REF!</f>
        <v>#REF!</v>
      </c>
    </row>
    <row r="13" spans="1:20" s="145" customFormat="1" ht="1.5" customHeight="1">
      <c r="A13" s="141"/>
      <c r="B13" s="146"/>
      <c r="C13" s="146"/>
      <c r="D13" s="164"/>
      <c r="E13" s="150"/>
      <c r="F13" s="148"/>
      <c r="G13" s="151"/>
      <c r="H13" s="151"/>
      <c r="I13" s="165"/>
      <c r="J13" s="143"/>
      <c r="K13" s="166"/>
      <c r="L13" s="260"/>
      <c r="M13" s="262"/>
      <c r="N13" s="143"/>
      <c r="O13" s="144"/>
      <c r="P13" s="143"/>
      <c r="Q13" s="47"/>
      <c r="R13" s="46"/>
      <c r="T13" s="60" t="e">
        <f>#REF!</f>
        <v>#REF!</v>
      </c>
    </row>
    <row r="14" spans="1:20" s="145" customFormat="1" ht="1.5" customHeight="1">
      <c r="A14" s="141"/>
      <c r="B14" s="53"/>
      <c r="C14" s="53"/>
      <c r="D14" s="65"/>
      <c r="E14" s="155"/>
      <c r="F14" s="143"/>
      <c r="G14" s="156"/>
      <c r="H14" s="156"/>
      <c r="I14" s="167"/>
      <c r="J14" s="266"/>
      <c r="K14" s="255"/>
      <c r="L14" s="263"/>
      <c r="M14" s="265"/>
      <c r="N14" s="148"/>
      <c r="O14" s="149"/>
      <c r="P14" s="143"/>
      <c r="Q14" s="47"/>
      <c r="R14" s="46"/>
      <c r="T14" s="60" t="e">
        <f>#REF!</f>
        <v>#REF!</v>
      </c>
    </row>
    <row r="15" spans="1:20" s="145" customFormat="1" ht="15" customHeight="1">
      <c r="A15" s="141">
        <v>3</v>
      </c>
      <c r="B15" s="40"/>
      <c r="C15" s="40"/>
      <c r="D15" s="41">
        <v>4</v>
      </c>
      <c r="E15" s="42" t="str">
        <f>UPPER(IF($D15="","",VLOOKUP($D15,'[8]男雙70歲名單'!$A$7:$V$22,2)))</f>
        <v>蘇耀新</v>
      </c>
      <c r="F15" s="40"/>
      <c r="G15" s="43"/>
      <c r="H15" s="43" t="str">
        <f>IF($D15="","",VLOOKUP($D15,'[8]男雙70歲名單'!$A$7:$V$22,4))</f>
        <v>台北市</v>
      </c>
      <c r="I15" s="142"/>
      <c r="J15" s="266"/>
      <c r="K15" s="255"/>
      <c r="L15" s="143">
        <v>60</v>
      </c>
      <c r="M15" s="160"/>
      <c r="N15" s="161"/>
      <c r="O15" s="149"/>
      <c r="P15" s="143"/>
      <c r="Q15" s="47"/>
      <c r="R15" s="46"/>
      <c r="T15" s="60" t="e">
        <f>#REF!</f>
        <v>#REF!</v>
      </c>
    </row>
    <row r="16" spans="1:20" s="145" customFormat="1" ht="15" customHeight="1" thickBot="1">
      <c r="A16" s="141"/>
      <c r="B16" s="146"/>
      <c r="C16" s="146"/>
      <c r="D16" s="146"/>
      <c r="E16" s="42" t="str">
        <f>UPPER(IF($D15="","",VLOOKUP($D15,'[8]男雙70歲名單'!$A$7:$V$22,7)))</f>
        <v>張和進</v>
      </c>
      <c r="F16" s="40"/>
      <c r="G16" s="43"/>
      <c r="H16" s="43" t="str">
        <f>IF($D15="","",VLOOKUP($D15,'[8]男雙70歲名單'!$A$7:$V$22,9))</f>
        <v>台中市</v>
      </c>
      <c r="I16" s="147"/>
      <c r="J16" s="148">
        <f>IF(I16="a",E15,IF(I16="b",E17,""))</f>
      </c>
      <c r="K16" s="160"/>
      <c r="L16" s="143"/>
      <c r="M16" s="160"/>
      <c r="N16" s="148"/>
      <c r="O16" s="149"/>
      <c r="P16" s="143"/>
      <c r="Q16" s="47"/>
      <c r="R16" s="46"/>
      <c r="T16" s="75" t="e">
        <f>#REF!</f>
        <v>#REF!</v>
      </c>
    </row>
    <row r="17" spans="1:18" s="145" customFormat="1" ht="9.75" customHeight="1">
      <c r="A17" s="141"/>
      <c r="B17" s="146"/>
      <c r="C17" s="146"/>
      <c r="D17" s="164"/>
      <c r="E17" s="150"/>
      <c r="F17" s="256"/>
      <c r="G17" s="151"/>
      <c r="H17" s="151"/>
      <c r="I17" s="152"/>
      <c r="J17" s="260" t="s">
        <v>509</v>
      </c>
      <c r="K17" s="261"/>
      <c r="L17" s="143"/>
      <c r="M17" s="160"/>
      <c r="N17" s="148"/>
      <c r="O17" s="149"/>
      <c r="P17" s="143"/>
      <c r="Q17" s="47"/>
      <c r="R17" s="46"/>
    </row>
    <row r="18" spans="1:18" s="145" customFormat="1" ht="9.75" customHeight="1">
      <c r="A18" s="141"/>
      <c r="B18" s="53"/>
      <c r="C18" s="53"/>
      <c r="D18" s="65"/>
      <c r="E18" s="155"/>
      <c r="F18" s="266"/>
      <c r="G18" s="156"/>
      <c r="H18" s="56" t="s">
        <v>11</v>
      </c>
      <c r="I18" s="86"/>
      <c r="J18" s="263"/>
      <c r="K18" s="264"/>
      <c r="L18" s="148"/>
      <c r="M18" s="160"/>
      <c r="N18" s="148"/>
      <c r="O18" s="149"/>
      <c r="P18" s="143"/>
      <c r="Q18" s="47"/>
      <c r="R18" s="46"/>
    </row>
    <row r="19" spans="1:18" s="145" customFormat="1" ht="15" customHeight="1">
      <c r="A19" s="141">
        <v>4</v>
      </c>
      <c r="B19" s="40"/>
      <c r="C19" s="40"/>
      <c r="D19" s="41">
        <v>7</v>
      </c>
      <c r="E19" s="42" t="str">
        <f>UPPER(IF($D19="","",VLOOKUP($D19,'[8]男雙70歲名單'!$A$7:$V$22,2)))</f>
        <v>孫宏志</v>
      </c>
      <c r="F19" s="267"/>
      <c r="G19" s="43"/>
      <c r="H19" s="43" t="str">
        <f>IF($D19="","",VLOOKUP($D19,'[8]男雙70歲名單'!$A$7:$V$22,4))</f>
        <v>桃園縣</v>
      </c>
      <c r="I19" s="159"/>
      <c r="J19" s="148">
        <v>62</v>
      </c>
      <c r="K19" s="149"/>
      <c r="L19" s="161"/>
      <c r="M19" s="168"/>
      <c r="N19" s="148"/>
      <c r="O19" s="149"/>
      <c r="P19" s="143"/>
      <c r="Q19" s="47"/>
      <c r="R19" s="46"/>
    </row>
    <row r="20" spans="1:18" s="145" customFormat="1" ht="15" customHeight="1">
      <c r="A20" s="141"/>
      <c r="B20" s="146"/>
      <c r="C20" s="146"/>
      <c r="D20" s="146"/>
      <c r="E20" s="42" t="str">
        <f>UPPER(IF($D19="","",VLOOKUP($D19,'[8]男雙70歲名單'!$A$7:$V$22,7)))</f>
        <v>林良雄</v>
      </c>
      <c r="F20" s="40"/>
      <c r="G20" s="43"/>
      <c r="H20" s="43" t="str">
        <f>IF($D19="","",VLOOKUP($D19,'[8]男雙70歲名單'!$A$7:$V$22,9))</f>
        <v>桃園縣</v>
      </c>
      <c r="I20" s="147"/>
      <c r="J20" s="148"/>
      <c r="K20" s="149"/>
      <c r="L20" s="162"/>
      <c r="M20" s="170"/>
      <c r="N20" s="260" t="s">
        <v>434</v>
      </c>
      <c r="O20" s="262"/>
      <c r="P20" s="143"/>
      <c r="Q20" s="47"/>
      <c r="R20" s="46"/>
    </row>
    <row r="21" spans="1:18" s="145" customFormat="1" ht="1.5" customHeight="1">
      <c r="A21" s="141"/>
      <c r="B21" s="146"/>
      <c r="C21" s="146"/>
      <c r="D21" s="146"/>
      <c r="E21" s="150"/>
      <c r="F21" s="148"/>
      <c r="G21" s="151"/>
      <c r="H21" s="151"/>
      <c r="I21" s="165"/>
      <c r="J21" s="143"/>
      <c r="K21" s="144"/>
      <c r="L21" s="148"/>
      <c r="M21" s="166"/>
      <c r="N21" s="260"/>
      <c r="O21" s="262"/>
      <c r="P21" s="143"/>
      <c r="Q21" s="47"/>
      <c r="R21" s="46"/>
    </row>
    <row r="22" spans="1:18" s="145" customFormat="1" ht="1.5" customHeight="1">
      <c r="A22" s="141"/>
      <c r="B22" s="53"/>
      <c r="C22" s="53"/>
      <c r="D22" s="53"/>
      <c r="E22" s="155"/>
      <c r="F22" s="143"/>
      <c r="G22" s="156"/>
      <c r="H22" s="156"/>
      <c r="I22" s="167"/>
      <c r="J22" s="143"/>
      <c r="K22" s="144"/>
      <c r="L22" s="266"/>
      <c r="M22" s="255"/>
      <c r="N22" s="263"/>
      <c r="O22" s="265"/>
      <c r="P22" s="148"/>
      <c r="Q22" s="80"/>
      <c r="R22" s="46"/>
    </row>
    <row r="23" spans="1:18" s="145" customFormat="1" ht="15" customHeight="1">
      <c r="A23" s="141">
        <v>5</v>
      </c>
      <c r="B23" s="40"/>
      <c r="C23" s="40"/>
      <c r="D23" s="41">
        <v>6</v>
      </c>
      <c r="E23" s="42" t="str">
        <f>UPPER(IF($D23="","",VLOOKUP($D23,'[8]男雙70歲名單'!$A$7:$V$22,2)))</f>
        <v>湯慶智</v>
      </c>
      <c r="F23" s="40"/>
      <c r="G23" s="43"/>
      <c r="H23" s="43" t="str">
        <f>IF($D23="","",VLOOKUP($D23,'[8]男雙70歲名單'!$A$7:$V$22,4))</f>
        <v>苗栗縣</v>
      </c>
      <c r="I23" s="142"/>
      <c r="J23" s="143"/>
      <c r="K23" s="144"/>
      <c r="L23" s="266"/>
      <c r="M23" s="255"/>
      <c r="N23" s="143">
        <v>83</v>
      </c>
      <c r="O23" s="149"/>
      <c r="P23" s="148"/>
      <c r="Q23" s="80"/>
      <c r="R23" s="46"/>
    </row>
    <row r="24" spans="1:18" s="145" customFormat="1" ht="15" customHeight="1">
      <c r="A24" s="141"/>
      <c r="B24" s="146"/>
      <c r="C24" s="146"/>
      <c r="D24" s="146"/>
      <c r="E24" s="42" t="str">
        <f>UPPER(IF($D23="","",VLOOKUP($D23,'[8]男雙70歲名單'!$A$7:$V$22,7)))</f>
        <v>劉清溪</v>
      </c>
      <c r="F24" s="40"/>
      <c r="G24" s="43"/>
      <c r="H24" s="43" t="str">
        <f>IF($D23="","",VLOOKUP($D23,'[8]男雙70歲名單'!$A$7:$V$22,9))</f>
        <v>苗栗市</v>
      </c>
      <c r="I24" s="147"/>
      <c r="J24" s="148">
        <f>IF(I24="a",E23,IF(I24="b",E25,""))</f>
      </c>
      <c r="K24" s="149"/>
      <c r="L24" s="143"/>
      <c r="M24" s="160"/>
      <c r="N24" s="143"/>
      <c r="O24" s="149"/>
      <c r="P24" s="148"/>
      <c r="Q24" s="80"/>
      <c r="R24" s="46"/>
    </row>
    <row r="25" spans="1:18" s="145" customFormat="1" ht="9.75" customHeight="1">
      <c r="A25" s="141"/>
      <c r="B25" s="146"/>
      <c r="C25" s="146"/>
      <c r="D25" s="146"/>
      <c r="E25" s="150"/>
      <c r="F25" s="256"/>
      <c r="G25" s="151"/>
      <c r="H25" s="151"/>
      <c r="I25" s="152"/>
      <c r="J25" s="260" t="s">
        <v>510</v>
      </c>
      <c r="K25" s="262"/>
      <c r="L25" s="143"/>
      <c r="M25" s="160"/>
      <c r="N25" s="143"/>
      <c r="O25" s="149"/>
      <c r="P25" s="148"/>
      <c r="Q25" s="80"/>
      <c r="R25" s="46"/>
    </row>
    <row r="26" spans="1:18" s="145" customFormat="1" ht="9.75" customHeight="1">
      <c r="A26" s="141"/>
      <c r="B26" s="53"/>
      <c r="C26" s="53"/>
      <c r="D26" s="53"/>
      <c r="E26" s="155"/>
      <c r="F26" s="266"/>
      <c r="G26" s="156"/>
      <c r="H26" s="56" t="s">
        <v>11</v>
      </c>
      <c r="I26" s="86"/>
      <c r="J26" s="263"/>
      <c r="K26" s="265"/>
      <c r="L26" s="148"/>
      <c r="M26" s="160"/>
      <c r="N26" s="143"/>
      <c r="O26" s="149"/>
      <c r="P26" s="148"/>
      <c r="Q26" s="80"/>
      <c r="R26" s="46"/>
    </row>
    <row r="27" spans="1:18" s="145" customFormat="1" ht="15" customHeight="1">
      <c r="A27" s="141">
        <v>6</v>
      </c>
      <c r="B27" s="40"/>
      <c r="C27" s="40">
        <f>IF($D27="","",VLOOKUP($D27,'[8]男雙70歲名單'!$A$7:$V$22,21))</f>
        <v>22</v>
      </c>
      <c r="D27" s="41">
        <v>3</v>
      </c>
      <c r="E27" s="42" t="str">
        <f>UPPER(IF($D27="","",VLOOKUP($D27,'[8]男雙70歲名單'!$A$7:$V$22,2)))</f>
        <v>張登貴</v>
      </c>
      <c r="F27" s="267"/>
      <c r="G27" s="43"/>
      <c r="H27" s="43" t="str">
        <f>IF($D27="","",VLOOKUP($D27,'[8]男雙70歲名單'!$A$7:$V$22,4))</f>
        <v>台中市</v>
      </c>
      <c r="I27" s="159"/>
      <c r="J27" s="148">
        <v>64</v>
      </c>
      <c r="K27" s="160"/>
      <c r="L27" s="161"/>
      <c r="M27" s="168"/>
      <c r="N27" s="143"/>
      <c r="O27" s="149"/>
      <c r="P27" s="148"/>
      <c r="Q27" s="80"/>
      <c r="R27" s="46"/>
    </row>
    <row r="28" spans="1:18" s="145" customFormat="1" ht="15" customHeight="1">
      <c r="A28" s="141"/>
      <c r="B28" s="146"/>
      <c r="C28" s="146"/>
      <c r="D28" s="146"/>
      <c r="E28" s="42" t="str">
        <f>UPPER(IF($D27="","",VLOOKUP($D27,'[8]男雙70歲名單'!$A$7:$V$22,7)))</f>
        <v>葉三雄</v>
      </c>
      <c r="F28" s="40"/>
      <c r="G28" s="43"/>
      <c r="H28" s="43" t="str">
        <f>IF($D27="","",VLOOKUP($D27,'[8]男雙70歲名單'!$A$7:$V$22,9))</f>
        <v>台中市</v>
      </c>
      <c r="I28" s="147"/>
      <c r="J28" s="148"/>
      <c r="K28" s="160"/>
      <c r="L28" s="260" t="s">
        <v>434</v>
      </c>
      <c r="M28" s="261"/>
      <c r="N28" s="143"/>
      <c r="O28" s="149"/>
      <c r="P28" s="148"/>
      <c r="Q28" s="80"/>
      <c r="R28" s="46"/>
    </row>
    <row r="29" spans="1:18" s="145" customFormat="1" ht="1.5" customHeight="1">
      <c r="A29" s="141"/>
      <c r="B29" s="146"/>
      <c r="C29" s="146"/>
      <c r="D29" s="164"/>
      <c r="E29" s="150"/>
      <c r="F29" s="148"/>
      <c r="G29" s="151"/>
      <c r="H29" s="151"/>
      <c r="I29" s="165"/>
      <c r="J29" s="143"/>
      <c r="K29" s="166"/>
      <c r="L29" s="260"/>
      <c r="M29" s="261"/>
      <c r="N29" s="143"/>
      <c r="O29" s="149"/>
      <c r="P29" s="148"/>
      <c r="Q29" s="80"/>
      <c r="R29" s="46"/>
    </row>
    <row r="30" spans="1:18" s="145" customFormat="1" ht="1.5" customHeight="1">
      <c r="A30" s="141"/>
      <c r="B30" s="53"/>
      <c r="C30" s="53"/>
      <c r="D30" s="65"/>
      <c r="E30" s="155"/>
      <c r="F30" s="143"/>
      <c r="G30" s="156"/>
      <c r="H30" s="156"/>
      <c r="I30" s="167"/>
      <c r="J30" s="266"/>
      <c r="K30" s="255"/>
      <c r="L30" s="157">
        <f>UPPER(IF(OR(K30="a",K30="as"),J26,IF(OR(K30="b",K30="bs"),J34,)))</f>
      </c>
      <c r="M30" s="169"/>
      <c r="N30" s="148"/>
      <c r="O30" s="149"/>
      <c r="P30" s="148"/>
      <c r="Q30" s="80"/>
      <c r="R30" s="46"/>
    </row>
    <row r="31" spans="1:18" s="145" customFormat="1" ht="15" customHeight="1">
      <c r="A31" s="141">
        <v>7</v>
      </c>
      <c r="B31" s="40"/>
      <c r="C31" s="40"/>
      <c r="D31" s="41">
        <v>5</v>
      </c>
      <c r="E31" s="42" t="str">
        <f>UPPER(IF($D31="","",VLOOKUP($D31,'[8]男雙70歲名單'!$A$7:$V$22,2)))</f>
        <v>王振盛</v>
      </c>
      <c r="F31" s="40"/>
      <c r="G31" s="43"/>
      <c r="H31" s="43" t="str">
        <f>IF($D31="","",VLOOKUP($D31,'[8]男雙70歲名單'!$A$7:$V$22,4))</f>
        <v>台中市</v>
      </c>
      <c r="I31" s="142"/>
      <c r="J31" s="266"/>
      <c r="K31" s="255"/>
      <c r="L31" s="143">
        <v>60</v>
      </c>
      <c r="M31" s="171"/>
      <c r="N31" s="161"/>
      <c r="O31" s="149"/>
      <c r="P31" s="148"/>
      <c r="Q31" s="80"/>
      <c r="R31" s="46"/>
    </row>
    <row r="32" spans="1:18" s="145" customFormat="1" ht="15" customHeight="1">
      <c r="A32" s="141"/>
      <c r="B32" s="146"/>
      <c r="C32" s="146"/>
      <c r="D32" s="146"/>
      <c r="E32" s="42" t="str">
        <f>UPPER(IF($D31="","",VLOOKUP($D31,'[8]男雙70歲名單'!$A$7:$V$22,7)))</f>
        <v>陳松增</v>
      </c>
      <c r="F32" s="40"/>
      <c r="G32" s="43"/>
      <c r="H32" s="43" t="str">
        <f>IF($D31="","",VLOOKUP($D31,'[8]男雙70歲名單'!$A$7:$V$22,9))</f>
        <v>台中市</v>
      </c>
      <c r="I32" s="147"/>
      <c r="J32" s="148">
        <f>IF(I32="a",E31,IF(I32="b",E33,""))</f>
      </c>
      <c r="K32" s="160"/>
      <c r="L32" s="143"/>
      <c r="M32" s="149"/>
      <c r="N32" s="148"/>
      <c r="O32" s="149"/>
      <c r="P32" s="148"/>
      <c r="Q32" s="80"/>
      <c r="R32" s="46"/>
    </row>
    <row r="33" spans="1:18" s="145" customFormat="1" ht="9.75" customHeight="1">
      <c r="A33" s="141"/>
      <c r="B33" s="146"/>
      <c r="C33" s="146"/>
      <c r="D33" s="164"/>
      <c r="E33" s="150"/>
      <c r="F33" s="256"/>
      <c r="G33" s="151"/>
      <c r="H33" s="151"/>
      <c r="I33" s="152"/>
      <c r="J33" s="260" t="s">
        <v>434</v>
      </c>
      <c r="K33" s="261"/>
      <c r="L33" s="143"/>
      <c r="M33" s="149"/>
      <c r="N33" s="148"/>
      <c r="O33" s="149"/>
      <c r="P33" s="148"/>
      <c r="Q33" s="80"/>
      <c r="R33" s="46"/>
    </row>
    <row r="34" spans="1:18" s="145" customFormat="1" ht="9.75" customHeight="1">
      <c r="A34" s="141"/>
      <c r="B34" s="53"/>
      <c r="C34" s="53"/>
      <c r="D34" s="65"/>
      <c r="E34" s="155"/>
      <c r="F34" s="266"/>
      <c r="G34" s="156"/>
      <c r="H34" s="56" t="s">
        <v>11</v>
      </c>
      <c r="I34" s="86"/>
      <c r="J34" s="263"/>
      <c r="K34" s="264"/>
      <c r="L34" s="148"/>
      <c r="M34" s="149"/>
      <c r="N34" s="148"/>
      <c r="O34" s="149"/>
      <c r="P34" s="148"/>
      <c r="Q34" s="80"/>
      <c r="R34" s="46"/>
    </row>
    <row r="35" spans="1:18" s="145" customFormat="1" ht="15" customHeight="1">
      <c r="A35" s="141">
        <v>8</v>
      </c>
      <c r="B35" s="40"/>
      <c r="C35" s="40">
        <f>IF($D35="","",VLOOKUP($D35,'[8]男雙70歲名單'!$A$7:$V$22,21))</f>
        <v>10</v>
      </c>
      <c r="D35" s="41">
        <v>2</v>
      </c>
      <c r="E35" s="42" t="str">
        <f>UPPER(IF($D35="","",VLOOKUP($D35,'[8]男雙70歲名單'!$A$7:$V$22,2)))</f>
        <v>陳當英</v>
      </c>
      <c r="F35" s="267"/>
      <c r="G35" s="43"/>
      <c r="H35" s="43" t="str">
        <f>IF($D35="","",VLOOKUP($D35,'[8]男雙70歲名單'!$A$7:$V$22,4))</f>
        <v>南投縣</v>
      </c>
      <c r="I35" s="159"/>
      <c r="J35" s="148">
        <v>60</v>
      </c>
      <c r="K35" s="149"/>
      <c r="L35" s="161"/>
      <c r="M35" s="154"/>
      <c r="N35" s="148"/>
      <c r="O35" s="149"/>
      <c r="P35" s="148"/>
      <c r="Q35" s="80"/>
      <c r="R35" s="46"/>
    </row>
    <row r="36" spans="1:18" s="145" customFormat="1" ht="15" customHeight="1">
      <c r="A36" s="141"/>
      <c r="B36" s="146"/>
      <c r="C36" s="146"/>
      <c r="D36" s="146"/>
      <c r="E36" s="42" t="str">
        <f>UPPER(IF($D35="","",VLOOKUP($D35,'[8]男雙70歲名單'!$A$7:$V$22,7)))</f>
        <v>陳俊成</v>
      </c>
      <c r="F36" s="40"/>
      <c r="G36" s="43"/>
      <c r="H36" s="43" t="str">
        <f>IF($D35="","",VLOOKUP($D35,'[8]男雙70歲名單'!$A$7:$V$22,9))</f>
        <v>台中市</v>
      </c>
      <c r="I36" s="147"/>
      <c r="J36" s="148"/>
      <c r="K36" s="149"/>
      <c r="L36" s="162"/>
      <c r="M36" s="163"/>
      <c r="N36" s="148"/>
      <c r="O36" s="149"/>
      <c r="P36" s="148"/>
      <c r="Q36" s="80"/>
      <c r="R36" s="46"/>
    </row>
    <row r="37" ht="15">
      <c r="E37" s="99"/>
    </row>
    <row r="38" spans="1:17" s="3" customFormat="1" ht="20.25" customHeight="1">
      <c r="A38" s="102" t="s">
        <v>176</v>
      </c>
      <c r="B38" s="2"/>
      <c r="C38" s="2"/>
      <c r="E38" s="4"/>
      <c r="I38" s="5"/>
      <c r="J38" s="103"/>
      <c r="K38" s="104"/>
      <c r="L38" s="103"/>
      <c r="M38" s="105"/>
      <c r="N38" s="103"/>
      <c r="O38" s="104"/>
      <c r="P38" s="103"/>
      <c r="Q38" s="105"/>
    </row>
    <row r="39" spans="1:15" ht="6.75" customHeight="1">
      <c r="A39" s="106"/>
      <c r="B39" s="107"/>
      <c r="F39" s="108"/>
      <c r="I39" s="101"/>
      <c r="J39" s="109"/>
      <c r="K39" s="110"/>
      <c r="L39" s="111"/>
      <c r="O39" s="110"/>
    </row>
    <row r="40" spans="1:17" s="18" customFormat="1" ht="10.5" customHeight="1">
      <c r="A40" s="113" t="s">
        <v>0</v>
      </c>
      <c r="B40" s="113"/>
      <c r="C40" s="113"/>
      <c r="D40" s="113"/>
      <c r="E40" s="114"/>
      <c r="F40" s="113" t="s">
        <v>1</v>
      </c>
      <c r="G40" s="114"/>
      <c r="H40" s="113"/>
      <c r="I40" s="115"/>
      <c r="J40" s="13"/>
      <c r="K40" s="16"/>
      <c r="L40" s="116"/>
      <c r="M40" s="117"/>
      <c r="N40" s="118"/>
      <c r="O40" s="119"/>
      <c r="P40" s="120"/>
      <c r="Q40" s="121" t="s">
        <v>2</v>
      </c>
    </row>
    <row r="41" spans="1:17" s="26" customFormat="1" ht="11.25" customHeight="1" thickBot="1">
      <c r="A41" s="19" t="str">
        <f>'[9]Week SetUp'!$A$10</f>
        <v>2012/11/10-11/12</v>
      </c>
      <c r="B41" s="19"/>
      <c r="C41" s="19"/>
      <c r="D41" s="122"/>
      <c r="E41" s="122"/>
      <c r="F41" s="20" t="str">
        <f>'[9]Week SetUp'!$C$10</f>
        <v>台中市</v>
      </c>
      <c r="G41" s="123"/>
      <c r="H41" s="122"/>
      <c r="I41" s="124"/>
      <c r="J41" s="23"/>
      <c r="K41" s="22"/>
      <c r="L41" s="125"/>
      <c r="M41" s="126"/>
      <c r="N41" s="127"/>
      <c r="O41" s="126"/>
      <c r="P41" s="127"/>
      <c r="Q41" s="25" t="str">
        <f>'[9]Week SetUp'!$E$10</f>
        <v>王正松</v>
      </c>
    </row>
    <row r="42" spans="1:17" s="31" customFormat="1" ht="9.75">
      <c r="A42" s="128"/>
      <c r="B42" s="129" t="s">
        <v>3</v>
      </c>
      <c r="C42" s="130" t="s">
        <v>4</v>
      </c>
      <c r="D42" s="129"/>
      <c r="E42" s="129" t="s">
        <v>5</v>
      </c>
      <c r="F42" s="131"/>
      <c r="G42" s="114"/>
      <c r="H42" s="131"/>
      <c r="I42" s="132"/>
      <c r="J42" s="130" t="s">
        <v>6</v>
      </c>
      <c r="K42" s="133"/>
      <c r="L42" s="130" t="s">
        <v>8</v>
      </c>
      <c r="M42" s="133"/>
      <c r="N42" s="130" t="s">
        <v>9</v>
      </c>
      <c r="O42" s="133"/>
      <c r="P42" s="130" t="s">
        <v>13</v>
      </c>
      <c r="Q42" s="117"/>
    </row>
    <row r="43" spans="1:17" s="31" customFormat="1" ht="3.75" customHeight="1" thickBot="1">
      <c r="A43" s="134"/>
      <c r="B43" s="135"/>
      <c r="C43" s="34"/>
      <c r="D43" s="135"/>
      <c r="E43" s="136"/>
      <c r="F43" s="136"/>
      <c r="G43" s="137"/>
      <c r="H43" s="136"/>
      <c r="I43" s="138"/>
      <c r="J43" s="34"/>
      <c r="K43" s="139"/>
      <c r="L43" s="34"/>
      <c r="M43" s="139"/>
      <c r="N43" s="34"/>
      <c r="O43" s="139"/>
      <c r="P43" s="34"/>
      <c r="Q43" s="140"/>
    </row>
    <row r="44" spans="1:20" s="145" customFormat="1" ht="15" customHeight="1">
      <c r="A44" s="141">
        <v>1</v>
      </c>
      <c r="B44" s="40"/>
      <c r="C44" s="40">
        <f>IF($D44="","",VLOOKUP($D44,'[9]男雙75歲名單'!$A$7:$V$23,21))</f>
        <v>6</v>
      </c>
      <c r="D44" s="41">
        <v>1</v>
      </c>
      <c r="E44" s="42" t="str">
        <f>UPPER(IF($D44="","",VLOOKUP($D44,'[9]男雙75歲名單'!$A$7:$V$23,2)))</f>
        <v>謝明琳</v>
      </c>
      <c r="F44" s="40"/>
      <c r="G44" s="43"/>
      <c r="H44" s="43" t="str">
        <f>IF($D44="","",VLOOKUP($D44,'[9]男雙75歲名單'!$A$7:$V$23,4))</f>
        <v>台中市</v>
      </c>
      <c r="I44" s="142"/>
      <c r="J44" s="143"/>
      <c r="K44" s="144"/>
      <c r="L44" s="143"/>
      <c r="M44" s="144"/>
      <c r="N44" s="46" t="s">
        <v>104</v>
      </c>
      <c r="O44" s="144"/>
      <c r="P44" s="143"/>
      <c r="Q44" s="47"/>
      <c r="R44" s="46"/>
      <c r="T44" s="52" t="e">
        <f>#REF!</f>
        <v>#REF!</v>
      </c>
    </row>
    <row r="45" spans="1:20" s="145" customFormat="1" ht="15" customHeight="1">
      <c r="A45" s="141"/>
      <c r="B45" s="146"/>
      <c r="C45" s="146"/>
      <c r="D45" s="146"/>
      <c r="E45" s="42" t="str">
        <f>UPPER(IF($D44="","",VLOOKUP($D44,'[9]男雙75歲名單'!$A$7:$V$23,7)))</f>
        <v>張益瑞</v>
      </c>
      <c r="F45" s="40"/>
      <c r="G45" s="43"/>
      <c r="H45" s="43" t="str">
        <f>IF($D44="","",VLOOKUP($D44,'[9]男雙75歲名單'!$A$7:$V$23,9))</f>
        <v>台中市</v>
      </c>
      <c r="I45" s="147"/>
      <c r="J45" s="148">
        <f>IF(I45="a",E44,IF(I45="b",E46,""))</f>
      </c>
      <c r="K45" s="149"/>
      <c r="L45" s="143"/>
      <c r="M45" s="144"/>
      <c r="N45" s="46" t="s">
        <v>105</v>
      </c>
      <c r="O45" s="144"/>
      <c r="P45" s="143"/>
      <c r="Q45" s="47"/>
      <c r="R45" s="46"/>
      <c r="T45" s="60" t="e">
        <f>#REF!</f>
        <v>#REF!</v>
      </c>
    </row>
    <row r="46" spans="1:20" s="145" customFormat="1" ht="9.75" customHeight="1">
      <c r="A46" s="141"/>
      <c r="B46" s="146"/>
      <c r="C46" s="146"/>
      <c r="D46" s="146"/>
      <c r="E46" s="150"/>
      <c r="F46" s="256"/>
      <c r="G46" s="151"/>
      <c r="H46" s="151"/>
      <c r="I46" s="152"/>
      <c r="J46" s="260" t="s">
        <v>511</v>
      </c>
      <c r="K46" s="262"/>
      <c r="L46" s="143"/>
      <c r="M46" s="144"/>
      <c r="N46" s="143"/>
      <c r="O46" s="144"/>
      <c r="P46" s="143"/>
      <c r="Q46" s="47"/>
      <c r="R46" s="46"/>
      <c r="T46" s="60" t="e">
        <f>#REF!</f>
        <v>#REF!</v>
      </c>
    </row>
    <row r="47" spans="1:20" s="145" customFormat="1" ht="9.75" customHeight="1">
      <c r="A47" s="141"/>
      <c r="B47" s="53"/>
      <c r="C47" s="53"/>
      <c r="D47" s="53"/>
      <c r="E47" s="155"/>
      <c r="F47" s="266"/>
      <c r="G47" s="156"/>
      <c r="H47" s="56" t="s">
        <v>11</v>
      </c>
      <c r="I47" s="86"/>
      <c r="J47" s="263"/>
      <c r="K47" s="265"/>
      <c r="L47" s="148"/>
      <c r="M47" s="149"/>
      <c r="N47" s="143"/>
      <c r="O47" s="144"/>
      <c r="P47" s="143"/>
      <c r="Q47" s="47"/>
      <c r="R47" s="46"/>
      <c r="T47" s="60" t="e">
        <f>#REF!</f>
        <v>#REF!</v>
      </c>
    </row>
    <row r="48" spans="1:20" s="145" customFormat="1" ht="15" customHeight="1">
      <c r="A48" s="141">
        <v>2</v>
      </c>
      <c r="B48" s="40"/>
      <c r="C48" s="40">
        <f>IF($D48="","",VLOOKUP($D48,'[9]男雙75歲名單'!$A$7:$V$23,21))</f>
      </c>
      <c r="D48" s="41"/>
      <c r="E48" s="42" t="s">
        <v>12</v>
      </c>
      <c r="F48" s="267"/>
      <c r="G48" s="43"/>
      <c r="H48" s="43">
        <f>IF($D48="","",VLOOKUP($D48,'[9]男雙75歲名單'!$A$7:$V$23,4))</f>
      </c>
      <c r="I48" s="159"/>
      <c r="J48" s="148"/>
      <c r="K48" s="160"/>
      <c r="L48" s="161"/>
      <c r="M48" s="154"/>
      <c r="N48" s="143"/>
      <c r="O48" s="144"/>
      <c r="P48" s="143"/>
      <c r="Q48" s="47"/>
      <c r="R48" s="46"/>
      <c r="T48" s="60" t="e">
        <f>#REF!</f>
        <v>#REF!</v>
      </c>
    </row>
    <row r="49" spans="1:20" s="145" customFormat="1" ht="15" customHeight="1">
      <c r="A49" s="141"/>
      <c r="B49" s="146"/>
      <c r="C49" s="146"/>
      <c r="D49" s="146"/>
      <c r="E49" s="42" t="s">
        <v>12</v>
      </c>
      <c r="F49" s="40"/>
      <c r="G49" s="43"/>
      <c r="H49" s="43">
        <f>IF($D48="","",VLOOKUP($D48,'[9]男雙75歲名單'!$A$7:$V$23,9))</f>
      </c>
      <c r="I49" s="147"/>
      <c r="J49" s="148"/>
      <c r="K49" s="160"/>
      <c r="L49" s="260" t="s">
        <v>395</v>
      </c>
      <c r="M49" s="262"/>
      <c r="N49" s="143"/>
      <c r="O49" s="144"/>
      <c r="P49" s="143"/>
      <c r="Q49" s="47"/>
      <c r="R49" s="46"/>
      <c r="T49" s="60" t="e">
        <f>#REF!</f>
        <v>#REF!</v>
      </c>
    </row>
    <row r="50" spans="1:20" s="145" customFormat="1" ht="1.5" customHeight="1">
      <c r="A50" s="141"/>
      <c r="B50" s="146"/>
      <c r="C50" s="146"/>
      <c r="D50" s="164"/>
      <c r="E50" s="150"/>
      <c r="F50" s="148"/>
      <c r="G50" s="151"/>
      <c r="H50" s="151"/>
      <c r="I50" s="165"/>
      <c r="J50" s="143"/>
      <c r="K50" s="166"/>
      <c r="L50" s="260"/>
      <c r="M50" s="262"/>
      <c r="N50" s="143"/>
      <c r="O50" s="144"/>
      <c r="P50" s="143"/>
      <c r="Q50" s="47"/>
      <c r="R50" s="46"/>
      <c r="T50" s="60" t="e">
        <f>#REF!</f>
        <v>#REF!</v>
      </c>
    </row>
    <row r="51" spans="1:20" s="145" customFormat="1" ht="1.5" customHeight="1">
      <c r="A51" s="141"/>
      <c r="B51" s="53"/>
      <c r="C51" s="53"/>
      <c r="D51" s="65"/>
      <c r="E51" s="155"/>
      <c r="F51" s="143"/>
      <c r="G51" s="156"/>
      <c r="H51" s="156"/>
      <c r="I51" s="167"/>
      <c r="J51" s="266"/>
      <c r="K51" s="255"/>
      <c r="L51" s="263"/>
      <c r="M51" s="265"/>
      <c r="N51" s="148"/>
      <c r="O51" s="149"/>
      <c r="P51" s="143"/>
      <c r="Q51" s="47"/>
      <c r="R51" s="46"/>
      <c r="T51" s="60" t="e">
        <f>#REF!</f>
        <v>#REF!</v>
      </c>
    </row>
    <row r="52" spans="1:20" s="145" customFormat="1" ht="15" customHeight="1">
      <c r="A52" s="141">
        <v>3</v>
      </c>
      <c r="B52" s="40"/>
      <c r="C52" s="40"/>
      <c r="D52" s="41">
        <v>4</v>
      </c>
      <c r="E52" s="42" t="str">
        <f>UPPER(IF($D52="","",VLOOKUP($D52,'[9]男雙75歲名單'!$A$7:$V$23,2)))</f>
        <v>游常吉</v>
      </c>
      <c r="F52" s="40"/>
      <c r="G52" s="43"/>
      <c r="H52" s="43" t="str">
        <f>IF($D52="","",VLOOKUP($D52,'[9]男雙75歲名單'!$A$7:$V$23,4))</f>
        <v>台中市</v>
      </c>
      <c r="I52" s="142"/>
      <c r="J52" s="266"/>
      <c r="K52" s="255"/>
      <c r="L52" s="143">
        <v>64</v>
      </c>
      <c r="M52" s="160"/>
      <c r="N52" s="161"/>
      <c r="O52" s="149"/>
      <c r="P52" s="143"/>
      <c r="Q52" s="47"/>
      <c r="R52" s="46"/>
      <c r="T52" s="60" t="e">
        <f>#REF!</f>
        <v>#REF!</v>
      </c>
    </row>
    <row r="53" spans="1:20" s="145" customFormat="1" ht="15" customHeight="1" thickBot="1">
      <c r="A53" s="141"/>
      <c r="B53" s="146"/>
      <c r="C53" s="146"/>
      <c r="D53" s="146"/>
      <c r="E53" s="42" t="str">
        <f>UPPER(IF($D52="","",VLOOKUP($D52,'[9]男雙75歲名單'!$A$7:$V$23,7)))</f>
        <v>陳昭辟</v>
      </c>
      <c r="F53" s="40"/>
      <c r="G53" s="43"/>
      <c r="H53" s="43" t="str">
        <f>IF($D52="","",VLOOKUP($D52,'[9]男雙75歲名單'!$A$7:$V$23,9))</f>
        <v>台中市</v>
      </c>
      <c r="I53" s="147"/>
      <c r="J53" s="148">
        <f>IF(I53="a",E52,IF(I53="b",E54,""))</f>
      </c>
      <c r="K53" s="160"/>
      <c r="L53" s="143"/>
      <c r="M53" s="160"/>
      <c r="N53" s="148"/>
      <c r="O53" s="149"/>
      <c r="P53" s="143"/>
      <c r="Q53" s="47"/>
      <c r="R53" s="46"/>
      <c r="T53" s="75" t="e">
        <f>#REF!</f>
        <v>#REF!</v>
      </c>
    </row>
    <row r="54" spans="1:18" s="145" customFormat="1" ht="9.75" customHeight="1">
      <c r="A54" s="141"/>
      <c r="B54" s="146"/>
      <c r="C54" s="146"/>
      <c r="D54" s="164"/>
      <c r="E54" s="150"/>
      <c r="F54" s="256"/>
      <c r="G54" s="151"/>
      <c r="H54" s="151"/>
      <c r="I54" s="152"/>
      <c r="J54" s="260" t="s">
        <v>396</v>
      </c>
      <c r="K54" s="261"/>
      <c r="L54" s="143"/>
      <c r="M54" s="160"/>
      <c r="N54" s="148"/>
      <c r="O54" s="149"/>
      <c r="P54" s="143"/>
      <c r="Q54" s="47"/>
      <c r="R54" s="46"/>
    </row>
    <row r="55" spans="1:18" s="145" customFormat="1" ht="9.75" customHeight="1">
      <c r="A55" s="141"/>
      <c r="B55" s="53"/>
      <c r="C55" s="53"/>
      <c r="D55" s="65"/>
      <c r="E55" s="155"/>
      <c r="F55" s="266"/>
      <c r="G55" s="156"/>
      <c r="H55" s="56" t="s">
        <v>11</v>
      </c>
      <c r="I55" s="86"/>
      <c r="J55" s="263"/>
      <c r="K55" s="264"/>
      <c r="L55" s="148"/>
      <c r="M55" s="160"/>
      <c r="N55" s="148"/>
      <c r="O55" s="149"/>
      <c r="P55" s="143"/>
      <c r="Q55" s="47"/>
      <c r="R55" s="46"/>
    </row>
    <row r="56" spans="1:18" s="145" customFormat="1" ht="15" customHeight="1">
      <c r="A56" s="141">
        <v>4</v>
      </c>
      <c r="B56" s="40"/>
      <c r="C56" s="40">
        <f>IF($D56="","",VLOOKUP($D56,'[9]男雙75歲名單'!$A$7:$V$23,21))</f>
      </c>
      <c r="D56" s="41"/>
      <c r="E56" s="42" t="s">
        <v>12</v>
      </c>
      <c r="F56" s="267"/>
      <c r="G56" s="43"/>
      <c r="H56" s="43">
        <f>IF($D56="","",VLOOKUP($D56,'[9]男雙75歲名單'!$A$7:$V$23,4))</f>
      </c>
      <c r="I56" s="159"/>
      <c r="J56" s="148"/>
      <c r="K56" s="149"/>
      <c r="L56" s="161"/>
      <c r="M56" s="168"/>
      <c r="N56" s="148"/>
      <c r="O56" s="149"/>
      <c r="P56" s="143"/>
      <c r="Q56" s="47"/>
      <c r="R56" s="46"/>
    </row>
    <row r="57" spans="1:18" s="145" customFormat="1" ht="15" customHeight="1">
      <c r="A57" s="141"/>
      <c r="B57" s="146"/>
      <c r="C57" s="146"/>
      <c r="D57" s="146"/>
      <c r="E57" s="42" t="s">
        <v>12</v>
      </c>
      <c r="F57" s="40"/>
      <c r="G57" s="43"/>
      <c r="H57" s="43">
        <f>IF($D56="","",VLOOKUP($D56,'[9]男雙75歲名單'!$A$7:$V$23,9))</f>
      </c>
      <c r="I57" s="147"/>
      <c r="J57" s="148"/>
      <c r="K57" s="149"/>
      <c r="L57" s="162"/>
      <c r="M57" s="170"/>
      <c r="N57" s="260" t="s">
        <v>395</v>
      </c>
      <c r="O57" s="262"/>
      <c r="P57" s="143"/>
      <c r="Q57" s="47"/>
      <c r="R57" s="46"/>
    </row>
    <row r="58" spans="1:18" s="145" customFormat="1" ht="1.5" customHeight="1">
      <c r="A58" s="141"/>
      <c r="B58" s="146"/>
      <c r="C58" s="146"/>
      <c r="D58" s="146"/>
      <c r="E58" s="150"/>
      <c r="F58" s="148"/>
      <c r="G58" s="151"/>
      <c r="H58" s="151"/>
      <c r="I58" s="165"/>
      <c r="J58" s="143"/>
      <c r="K58" s="144"/>
      <c r="L58" s="148"/>
      <c r="M58" s="166"/>
      <c r="N58" s="260"/>
      <c r="O58" s="262"/>
      <c r="P58" s="143"/>
      <c r="Q58" s="47"/>
      <c r="R58" s="46"/>
    </row>
    <row r="59" spans="1:18" s="145" customFormat="1" ht="1.5" customHeight="1">
      <c r="A59" s="141"/>
      <c r="B59" s="53"/>
      <c r="C59" s="53"/>
      <c r="D59" s="53"/>
      <c r="E59" s="155"/>
      <c r="F59" s="143"/>
      <c r="G59" s="156"/>
      <c r="H59" s="156"/>
      <c r="I59" s="167"/>
      <c r="J59" s="143"/>
      <c r="K59" s="144"/>
      <c r="L59" s="266"/>
      <c r="M59" s="255"/>
      <c r="N59" s="263"/>
      <c r="O59" s="265"/>
      <c r="P59" s="148"/>
      <c r="Q59" s="80"/>
      <c r="R59" s="46"/>
    </row>
    <row r="60" spans="1:18" s="145" customFormat="1" ht="15" customHeight="1">
      <c r="A60" s="141">
        <v>5</v>
      </c>
      <c r="B60" s="40"/>
      <c r="C60" s="40"/>
      <c r="D60" s="41">
        <v>5</v>
      </c>
      <c r="E60" s="42" t="str">
        <f>UPPER(IF($D60="","",VLOOKUP($D60,'[9]男雙75歲名單'!$A$7:$V$23,2)))</f>
        <v>王大禎</v>
      </c>
      <c r="F60" s="40"/>
      <c r="G60" s="43"/>
      <c r="H60" s="43" t="str">
        <f>IF($D60="","",VLOOKUP($D60,'[9]男雙75歲名單'!$A$7:$V$23,4))</f>
        <v>台中市</v>
      </c>
      <c r="I60" s="142"/>
      <c r="J60" s="143"/>
      <c r="K60" s="144"/>
      <c r="L60" s="266"/>
      <c r="M60" s="255"/>
      <c r="N60" s="143">
        <v>85</v>
      </c>
      <c r="O60" s="149"/>
      <c r="P60" s="148"/>
      <c r="Q60" s="80"/>
      <c r="R60" s="46"/>
    </row>
    <row r="61" spans="1:18" s="145" customFormat="1" ht="15" customHeight="1">
      <c r="A61" s="141"/>
      <c r="B61" s="146"/>
      <c r="C61" s="146"/>
      <c r="D61" s="146"/>
      <c r="E61" s="42" t="str">
        <f>UPPER(IF($D60="","",VLOOKUP($D60,'[9]男雙75歲名單'!$A$7:$V$23,7)))</f>
        <v>邱明水</v>
      </c>
      <c r="F61" s="40"/>
      <c r="G61" s="43"/>
      <c r="H61" s="43" t="str">
        <f>IF($D60="","",VLOOKUP($D60,'[9]男雙75歲名單'!$A$7:$V$23,9))</f>
        <v>台中市</v>
      </c>
      <c r="I61" s="147"/>
      <c r="J61" s="148">
        <f>IF(I61="a",E60,IF(I61="b",E62,""))</f>
      </c>
      <c r="K61" s="149"/>
      <c r="L61" s="143"/>
      <c r="M61" s="160"/>
      <c r="N61" s="143"/>
      <c r="O61" s="149"/>
      <c r="P61" s="148"/>
      <c r="Q61" s="80"/>
      <c r="R61" s="46"/>
    </row>
    <row r="62" spans="1:18" s="145" customFormat="1" ht="9.75" customHeight="1">
      <c r="A62" s="141"/>
      <c r="B62" s="146"/>
      <c r="C62" s="146"/>
      <c r="D62" s="146"/>
      <c r="E62" s="150"/>
      <c r="F62" s="256"/>
      <c r="G62" s="151"/>
      <c r="H62" s="151"/>
      <c r="I62" s="152"/>
      <c r="J62" s="260" t="s">
        <v>512</v>
      </c>
      <c r="K62" s="262"/>
      <c r="L62" s="143"/>
      <c r="M62" s="160"/>
      <c r="N62" s="143"/>
      <c r="O62" s="149"/>
      <c r="P62" s="148"/>
      <c r="Q62" s="80"/>
      <c r="R62" s="46"/>
    </row>
    <row r="63" spans="1:18" s="145" customFormat="1" ht="9.75" customHeight="1">
      <c r="A63" s="141"/>
      <c r="B63" s="53"/>
      <c r="C63" s="53"/>
      <c r="D63" s="53"/>
      <c r="E63" s="155"/>
      <c r="F63" s="266"/>
      <c r="G63" s="156"/>
      <c r="H63" s="56" t="s">
        <v>11</v>
      </c>
      <c r="I63" s="86"/>
      <c r="J63" s="263"/>
      <c r="K63" s="265"/>
      <c r="L63" s="148"/>
      <c r="M63" s="160"/>
      <c r="N63" s="143"/>
      <c r="O63" s="149"/>
      <c r="P63" s="148"/>
      <c r="Q63" s="80"/>
      <c r="R63" s="46"/>
    </row>
    <row r="64" spans="1:18" s="145" customFormat="1" ht="15" customHeight="1">
      <c r="A64" s="141">
        <v>6</v>
      </c>
      <c r="B64" s="40"/>
      <c r="C64" s="40"/>
      <c r="D64" s="41">
        <v>3</v>
      </c>
      <c r="E64" s="42" t="str">
        <f>UPPER(IF($D64="","",VLOOKUP($D64,'[9]男雙75歲名單'!$A$7:$V$23,2)))</f>
        <v>吳澄泉</v>
      </c>
      <c r="F64" s="267"/>
      <c r="G64" s="43"/>
      <c r="H64" s="43" t="str">
        <f>IF($D64="","",VLOOKUP($D64,'[9]男雙75歲名單'!$A$7:$V$23,4))</f>
        <v>斗六市</v>
      </c>
      <c r="I64" s="159"/>
      <c r="J64" s="148">
        <v>60</v>
      </c>
      <c r="K64" s="160"/>
      <c r="L64" s="161"/>
      <c r="M64" s="168"/>
      <c r="N64" s="143"/>
      <c r="O64" s="149"/>
      <c r="P64" s="148"/>
      <c r="Q64" s="80"/>
      <c r="R64" s="46"/>
    </row>
    <row r="65" spans="1:18" s="145" customFormat="1" ht="15" customHeight="1">
      <c r="A65" s="141"/>
      <c r="B65" s="146"/>
      <c r="C65" s="146"/>
      <c r="D65" s="146"/>
      <c r="E65" s="42" t="str">
        <f>UPPER(IF($D64="","",VLOOKUP($D64,'[9]男雙75歲名單'!$A$7:$V$23,7)))</f>
        <v>江煥西</v>
      </c>
      <c r="F65" s="40"/>
      <c r="G65" s="43"/>
      <c r="H65" s="43" t="str">
        <f>IF($D64="","",VLOOKUP($D64,'[9]男雙75歲名單'!$A$7:$V$23,9))</f>
        <v>員林鎮</v>
      </c>
      <c r="I65" s="147"/>
      <c r="J65" s="148"/>
      <c r="K65" s="160"/>
      <c r="L65" s="260" t="s">
        <v>512</v>
      </c>
      <c r="M65" s="261"/>
      <c r="N65" s="143"/>
      <c r="O65" s="149"/>
      <c r="P65" s="148"/>
      <c r="Q65" s="80"/>
      <c r="R65" s="46"/>
    </row>
    <row r="66" spans="1:18" s="145" customFormat="1" ht="1.5" customHeight="1">
      <c r="A66" s="141"/>
      <c r="B66" s="146"/>
      <c r="C66" s="146"/>
      <c r="D66" s="164"/>
      <c r="E66" s="150"/>
      <c r="F66" s="148"/>
      <c r="G66" s="151"/>
      <c r="H66" s="151"/>
      <c r="I66" s="165"/>
      <c r="J66" s="143"/>
      <c r="K66" s="166"/>
      <c r="L66" s="260"/>
      <c r="M66" s="261"/>
      <c r="N66" s="143"/>
      <c r="O66" s="149"/>
      <c r="P66" s="148"/>
      <c r="Q66" s="80"/>
      <c r="R66" s="46"/>
    </row>
    <row r="67" spans="1:18" s="145" customFormat="1" ht="1.5" customHeight="1">
      <c r="A67" s="141"/>
      <c r="B67" s="53"/>
      <c r="C67" s="53"/>
      <c r="D67" s="65"/>
      <c r="E67" s="155"/>
      <c r="F67" s="143"/>
      <c r="G67" s="156"/>
      <c r="H67" s="156"/>
      <c r="I67" s="167"/>
      <c r="J67" s="266"/>
      <c r="K67" s="255"/>
      <c r="L67" s="157">
        <f>UPPER(IF(OR(K67="a",K67="as"),J63,IF(OR(K67="b",K67="bs"),J71,)))</f>
      </c>
      <c r="M67" s="169"/>
      <c r="N67" s="148"/>
      <c r="O67" s="149"/>
      <c r="P67" s="148"/>
      <c r="Q67" s="80"/>
      <c r="R67" s="46"/>
    </row>
    <row r="68" spans="1:18" s="145" customFormat="1" ht="15" customHeight="1">
      <c r="A68" s="141">
        <v>7</v>
      </c>
      <c r="B68" s="40"/>
      <c r="C68" s="40">
        <f>IF($D68="","",VLOOKUP($D68,'[9]男雙75歲名單'!$A$7:$V$23,21))</f>
      </c>
      <c r="D68" s="41"/>
      <c r="E68" s="42" t="s">
        <v>12</v>
      </c>
      <c r="F68" s="40"/>
      <c r="G68" s="43"/>
      <c r="H68" s="43">
        <f>IF($D68="","",VLOOKUP($D68,'[9]男雙75歲名單'!$A$7:$V$23,4))</f>
      </c>
      <c r="I68" s="142"/>
      <c r="J68" s="266"/>
      <c r="K68" s="255"/>
      <c r="L68" s="143"/>
      <c r="M68" s="171"/>
      <c r="N68" s="161"/>
      <c r="O68" s="149"/>
      <c r="P68" s="148"/>
      <c r="Q68" s="80"/>
      <c r="R68" s="46"/>
    </row>
    <row r="69" spans="1:18" s="145" customFormat="1" ht="15" customHeight="1">
      <c r="A69" s="141"/>
      <c r="B69" s="146"/>
      <c r="C69" s="146"/>
      <c r="D69" s="146"/>
      <c r="E69" s="42" t="s">
        <v>12</v>
      </c>
      <c r="F69" s="40"/>
      <c r="G69" s="43"/>
      <c r="H69" s="43">
        <f>IF($D68="","",VLOOKUP($D68,'[9]男雙75歲名單'!$A$7:$V$23,9))</f>
      </c>
      <c r="I69" s="147"/>
      <c r="J69" s="148">
        <f>IF(I69="a",E68,IF(I69="b",E70,""))</f>
      </c>
      <c r="K69" s="160"/>
      <c r="L69" s="143">
        <v>64</v>
      </c>
      <c r="M69" s="149"/>
      <c r="N69" s="148"/>
      <c r="O69" s="149"/>
      <c r="P69" s="148"/>
      <c r="Q69" s="80"/>
      <c r="R69" s="46"/>
    </row>
    <row r="70" spans="1:18" s="145" customFormat="1" ht="9.75" customHeight="1">
      <c r="A70" s="141"/>
      <c r="B70" s="146"/>
      <c r="C70" s="146"/>
      <c r="D70" s="164"/>
      <c r="E70" s="150"/>
      <c r="F70" s="256"/>
      <c r="G70" s="151"/>
      <c r="H70" s="151"/>
      <c r="I70" s="152"/>
      <c r="J70" s="260" t="s">
        <v>513</v>
      </c>
      <c r="K70" s="261"/>
      <c r="L70" s="143"/>
      <c r="M70" s="149"/>
      <c r="N70" s="148"/>
      <c r="O70" s="149"/>
      <c r="P70" s="148"/>
      <c r="Q70" s="80"/>
      <c r="R70" s="46"/>
    </row>
    <row r="71" spans="1:18" s="145" customFormat="1" ht="9.75" customHeight="1">
      <c r="A71" s="141"/>
      <c r="B71" s="53"/>
      <c r="C71" s="53"/>
      <c r="D71" s="65"/>
      <c r="E71" s="155"/>
      <c r="F71" s="266"/>
      <c r="G71" s="156"/>
      <c r="H71" s="56" t="s">
        <v>11</v>
      </c>
      <c r="I71" s="86"/>
      <c r="J71" s="263"/>
      <c r="K71" s="264"/>
      <c r="L71" s="148"/>
      <c r="M71" s="149"/>
      <c r="N71" s="148"/>
      <c r="O71" s="149"/>
      <c r="P71" s="148"/>
      <c r="Q71" s="80"/>
      <c r="R71" s="46"/>
    </row>
    <row r="72" spans="1:18" s="145" customFormat="1" ht="15" customHeight="1">
      <c r="A72" s="141">
        <v>8</v>
      </c>
      <c r="B72" s="40"/>
      <c r="C72" s="40"/>
      <c r="D72" s="41">
        <v>2</v>
      </c>
      <c r="E72" s="42" t="str">
        <f>UPPER(IF($D72="","",VLOOKUP($D72,'[9]男雙75歲名單'!$A$7:$V$23,2)))</f>
        <v>尾田行令</v>
      </c>
      <c r="F72" s="267"/>
      <c r="G72" s="43"/>
      <c r="H72" s="43" t="str">
        <f>IF($D72="","",VLOOKUP($D72,'[9]男雙75歲名單'!$A$7:$V$23,4))</f>
        <v>日本</v>
      </c>
      <c r="I72" s="159"/>
      <c r="J72" s="148"/>
      <c r="K72" s="149"/>
      <c r="L72" s="161"/>
      <c r="M72" s="154"/>
      <c r="N72" s="148"/>
      <c r="O72" s="149"/>
      <c r="P72" s="148"/>
      <c r="Q72" s="80"/>
      <c r="R72" s="46"/>
    </row>
    <row r="73" spans="1:18" s="145" customFormat="1" ht="15" customHeight="1">
      <c r="A73" s="141"/>
      <c r="B73" s="146"/>
      <c r="C73" s="146"/>
      <c r="D73" s="146"/>
      <c r="E73" s="42" t="str">
        <f>UPPER(IF($D72="","",VLOOKUP($D72,'[9]男雙75歲名單'!$A$7:$V$23,7)))</f>
        <v>曾德明</v>
      </c>
      <c r="F73" s="40"/>
      <c r="G73" s="43"/>
      <c r="H73" s="43" t="str">
        <f>IF($D72="","",VLOOKUP($D72,'[9]男雙75歲名單'!$A$7:$V$23,9))</f>
        <v>台北市</v>
      </c>
      <c r="I73" s="147"/>
      <c r="J73" s="148"/>
      <c r="K73" s="149"/>
      <c r="L73" s="162"/>
      <c r="M73" s="163"/>
      <c r="N73" s="148"/>
      <c r="O73" s="149"/>
      <c r="P73" s="148"/>
      <c r="Q73" s="80"/>
      <c r="R73" s="46"/>
    </row>
  </sheetData>
  <sheetProtection/>
  <mergeCells count="28">
    <mergeCell ref="N20:O22"/>
    <mergeCell ref="N57:O59"/>
    <mergeCell ref="J17:K18"/>
    <mergeCell ref="J33:K34"/>
    <mergeCell ref="J54:K55"/>
    <mergeCell ref="F33:F35"/>
    <mergeCell ref="F70:F72"/>
    <mergeCell ref="F46:F48"/>
    <mergeCell ref="J51:K52"/>
    <mergeCell ref="F54:F56"/>
    <mergeCell ref="F62:F64"/>
    <mergeCell ref="L22:M23"/>
    <mergeCell ref="L12:M14"/>
    <mergeCell ref="J70:K71"/>
    <mergeCell ref="L65:M66"/>
    <mergeCell ref="L28:M29"/>
    <mergeCell ref="L59:M60"/>
    <mergeCell ref="F25:F27"/>
    <mergeCell ref="J30:K31"/>
    <mergeCell ref="J9:K10"/>
    <mergeCell ref="J25:K26"/>
    <mergeCell ref="F9:F11"/>
    <mergeCell ref="J14:K15"/>
    <mergeCell ref="F17:F19"/>
    <mergeCell ref="J67:K68"/>
    <mergeCell ref="J46:K47"/>
    <mergeCell ref="J62:K63"/>
    <mergeCell ref="L49:M51"/>
  </mergeCells>
  <conditionalFormatting sqref="H10 H34 H26 H18 J30 L22 J14">
    <cfRule type="expression" priority="42" dxfId="6" stopIfTrue="1">
      <formula>AND($N$1="CU",H10="Umpire")</formula>
    </cfRule>
    <cfRule type="expression" priority="43" dxfId="5" stopIfTrue="1">
      <formula>AND($N$1="CU",H10&lt;&gt;"Umpire",I10&lt;&gt;"")</formula>
    </cfRule>
    <cfRule type="expression" priority="44" dxfId="4" stopIfTrue="1">
      <formula>AND($N$1="CU",H10&lt;&gt;"Umpire")</formula>
    </cfRule>
  </conditionalFormatting>
  <conditionalFormatting sqref="J25 L29 J9 J17 J33">
    <cfRule type="expression" priority="40" dxfId="0" stopIfTrue="1">
      <formula>I10="as"</formula>
    </cfRule>
    <cfRule type="expression" priority="41" dxfId="0" stopIfTrue="1">
      <formula>I10="bs"</formula>
    </cfRule>
  </conditionalFormatting>
  <conditionalFormatting sqref="J26 L30 J34">
    <cfRule type="expression" priority="38" dxfId="0" stopIfTrue="1">
      <formula>I26="as"</formula>
    </cfRule>
    <cfRule type="expression" priority="39" dxfId="0" stopIfTrue="1">
      <formula>I26="bs"</formula>
    </cfRule>
  </conditionalFormatting>
  <conditionalFormatting sqref="B7 B11 B15 B19 B23 B27 B31 B35 B44 B48 B52 B56 B60 B64 B68 B72">
    <cfRule type="cellIs" priority="37" dxfId="26" operator="equal" stopIfTrue="1">
      <formula>"DA"</formula>
    </cfRule>
  </conditionalFormatting>
  <conditionalFormatting sqref="I10 I18 I26 I34 I47 I55 I63 I71">
    <cfRule type="expression" priority="36" dxfId="25" stopIfTrue="1">
      <formula>$N$1="CU"</formula>
    </cfRule>
  </conditionalFormatting>
  <conditionalFormatting sqref="E7 E11 E15 E19 E23 E27 E31 E35 E44 E48 E52 E56 E60 E64 E68 E72">
    <cfRule type="cellIs" priority="35" dxfId="24" operator="equal" stopIfTrue="1">
      <formula>"Bye"</formula>
    </cfRule>
  </conditionalFormatting>
  <conditionalFormatting sqref="D7 D11 D15 D19 D23 D27 D31 D35 D44 D48 D52 D56 D60 D64 D68 D72">
    <cfRule type="cellIs" priority="34" dxfId="23" operator="lessThan" stopIfTrue="1">
      <formula>5</formula>
    </cfRule>
  </conditionalFormatting>
  <conditionalFormatting sqref="H47 H71 H63 H55 J67 L59 J51">
    <cfRule type="expression" priority="31" dxfId="6" stopIfTrue="1">
      <formula>AND($N$1="CU",H47="Umpire")</formula>
    </cfRule>
    <cfRule type="expression" priority="32" dxfId="5" stopIfTrue="1">
      <formula>AND($N$1="CU",H47&lt;&gt;"Umpire",I47&lt;&gt;"")</formula>
    </cfRule>
    <cfRule type="expression" priority="33" dxfId="4" stopIfTrue="1">
      <formula>AND($N$1="CU",H47&lt;&gt;"Umpire")</formula>
    </cfRule>
  </conditionalFormatting>
  <conditionalFormatting sqref="J70 L66 J62 J46 J54">
    <cfRule type="expression" priority="29" dxfId="0" stopIfTrue="1">
      <formula>I47="as"</formula>
    </cfRule>
    <cfRule type="expression" priority="30" dxfId="0" stopIfTrue="1">
      <formula>I47="bs"</formula>
    </cfRule>
  </conditionalFormatting>
  <conditionalFormatting sqref="J71 L67 J63 J47 J55">
    <cfRule type="expression" priority="27" dxfId="0" stopIfTrue="1">
      <formula>I47="as"</formula>
    </cfRule>
    <cfRule type="expression" priority="28" dxfId="0" stopIfTrue="1">
      <formula>I47="bs"</formula>
    </cfRule>
  </conditionalFormatting>
  <conditionalFormatting sqref="J46">
    <cfRule type="expression" priority="21" dxfId="0" stopIfTrue="1">
      <formula>I47="as"</formula>
    </cfRule>
    <cfRule type="expression" priority="22" dxfId="0" stopIfTrue="1">
      <formula>I47="bs"</formula>
    </cfRule>
  </conditionalFormatting>
  <conditionalFormatting sqref="J62">
    <cfRule type="expression" priority="19" dxfId="0" stopIfTrue="1">
      <formula>I63="as"</formula>
    </cfRule>
    <cfRule type="expression" priority="20" dxfId="0" stopIfTrue="1">
      <formula>I63="bs"</formula>
    </cfRule>
  </conditionalFormatting>
  <conditionalFormatting sqref="J54">
    <cfRule type="expression" priority="17" dxfId="0" stopIfTrue="1">
      <formula>I55="as"</formula>
    </cfRule>
    <cfRule type="expression" priority="18" dxfId="0" stopIfTrue="1">
      <formula>I55="bs"</formula>
    </cfRule>
  </conditionalFormatting>
  <conditionalFormatting sqref="J70">
    <cfRule type="expression" priority="15" dxfId="0" stopIfTrue="1">
      <formula>I71="as"</formula>
    </cfRule>
    <cfRule type="expression" priority="16" dxfId="0" stopIfTrue="1">
      <formula>I71="bs"</formula>
    </cfRule>
  </conditionalFormatting>
  <conditionalFormatting sqref="L65">
    <cfRule type="expression" priority="13" dxfId="0" stopIfTrue="1">
      <formula>K66="as"</formula>
    </cfRule>
    <cfRule type="expression" priority="14" dxfId="0" stopIfTrue="1">
      <formula>K66="bs"</formula>
    </cfRule>
  </conditionalFormatting>
  <conditionalFormatting sqref="L28">
    <cfRule type="expression" priority="11" dxfId="0" stopIfTrue="1">
      <formula>K29="as"</formula>
    </cfRule>
    <cfRule type="expression" priority="12" dxfId="0" stopIfTrue="1">
      <formula>K29="bs"</formula>
    </cfRule>
  </conditionalFormatting>
  <conditionalFormatting sqref="L28">
    <cfRule type="expression" priority="9" dxfId="0" stopIfTrue="1">
      <formula>K29="as"</formula>
    </cfRule>
    <cfRule type="expression" priority="10" dxfId="0" stopIfTrue="1">
      <formula>K29="bs"</formula>
    </cfRule>
  </conditionalFormatting>
  <conditionalFormatting sqref="L29">
    <cfRule type="expression" priority="7" dxfId="0" stopIfTrue="1">
      <formula>K29="as"</formula>
    </cfRule>
    <cfRule type="expression" priority="8" dxfId="0" stopIfTrue="1">
      <formula>K29="bs"</formula>
    </cfRule>
  </conditionalFormatting>
  <conditionalFormatting sqref="L65">
    <cfRule type="expression" priority="5" dxfId="0" stopIfTrue="1">
      <formula>K66="as"</formula>
    </cfRule>
    <cfRule type="expression" priority="6" dxfId="0" stopIfTrue="1">
      <formula>K66="bs"</formula>
    </cfRule>
  </conditionalFormatting>
  <conditionalFormatting sqref="L66">
    <cfRule type="expression" priority="3" dxfId="0" stopIfTrue="1">
      <formula>K66="as"</formula>
    </cfRule>
    <cfRule type="expression" priority="4" dxfId="0" stopIfTrue="1">
      <formula>K66="bs"</formula>
    </cfRule>
  </conditionalFormatting>
  <conditionalFormatting sqref="L65">
    <cfRule type="expression" priority="1" dxfId="0" stopIfTrue="1">
      <formula>K66="as"</formula>
    </cfRule>
    <cfRule type="expression" priority="2" dxfId="0" stopIfTrue="1">
      <formula>K66="bs"</formula>
    </cfRule>
  </conditionalFormatting>
  <dataValidations count="1">
    <dataValidation type="list" allowBlank="1" showInputMessage="1" sqref="H10 H55 H63 H71 J67 L59 J51 H47 H18 H26 H34 J30 L22 J14">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T271"/>
  <sheetViews>
    <sheetView showGridLines="0" zoomScale="106" zoomScaleNormal="106" zoomScalePageLayoutView="0" workbookViewId="0" topLeftCell="A103">
      <selection activeCell="J114" sqref="J114"/>
    </sheetView>
  </sheetViews>
  <sheetFormatPr defaultColWidth="9.00390625" defaultRowHeight="16.5"/>
  <cols>
    <col min="1" max="1" width="2.25390625" style="98" customWidth="1"/>
    <col min="2" max="3" width="3.00390625" style="98" customWidth="1"/>
    <col min="4" max="4" width="0.2421875" style="98" customWidth="1"/>
    <col min="5" max="5" width="9.00390625" style="98" customWidth="1"/>
    <col min="6" max="7" width="8.00390625" style="98" customWidth="1"/>
    <col min="8" max="8" width="5.875" style="98" customWidth="1"/>
    <col min="9" max="9" width="0.2421875" style="100" customWidth="1"/>
    <col min="10" max="10" width="8.00390625" style="112" customWidth="1"/>
    <col min="11" max="11" width="8.00390625" style="175" customWidth="1"/>
    <col min="12" max="12" width="8.00390625" style="112" customWidth="1"/>
    <col min="13" max="13" width="8.00390625" style="110" customWidth="1"/>
    <col min="14" max="14" width="8.00390625" style="112" customWidth="1"/>
    <col min="15" max="15" width="8.00390625" style="175" customWidth="1"/>
    <col min="16" max="16" width="1.625" style="112" customWidth="1"/>
    <col min="17" max="17" width="0.875" style="110" customWidth="1"/>
    <col min="18" max="16384" width="9.00390625" style="98" customWidth="1"/>
  </cols>
  <sheetData>
    <row r="1" spans="1:17" s="3" customFormat="1" ht="18">
      <c r="A1" s="102" t="s">
        <v>177</v>
      </c>
      <c r="E1" s="4"/>
      <c r="I1" s="5"/>
      <c r="J1" s="103"/>
      <c r="K1" s="104"/>
      <c r="L1" s="103"/>
      <c r="M1" s="105"/>
      <c r="N1" s="103"/>
      <c r="O1" s="104"/>
      <c r="P1" s="103"/>
      <c r="Q1" s="105"/>
    </row>
    <row r="2" spans="1:15" ht="12.75">
      <c r="A2" s="106"/>
      <c r="B2" s="107"/>
      <c r="F2" s="108"/>
      <c r="I2" s="101"/>
      <c r="J2" s="109"/>
      <c r="K2" s="110"/>
      <c r="L2" s="111"/>
      <c r="O2" s="110"/>
    </row>
    <row r="3" spans="1:17" s="18" customFormat="1" ht="9.75">
      <c r="A3" s="113" t="s">
        <v>14</v>
      </c>
      <c r="B3" s="113"/>
      <c r="C3" s="113"/>
      <c r="D3" s="113"/>
      <c r="E3" s="114"/>
      <c r="F3" s="113" t="s">
        <v>15</v>
      </c>
      <c r="G3" s="114"/>
      <c r="H3" s="113"/>
      <c r="I3" s="115"/>
      <c r="J3" s="13"/>
      <c r="K3" s="16"/>
      <c r="L3" s="116"/>
      <c r="M3" s="117"/>
      <c r="N3" s="118"/>
      <c r="O3" s="119"/>
      <c r="P3" s="120"/>
      <c r="Q3" s="121" t="s">
        <v>16</v>
      </c>
    </row>
    <row r="4" spans="1:17" s="26" customFormat="1" ht="13.5" thickBot="1">
      <c r="A4" s="19" t="str">
        <f>'[1]Week SetUp'!$A$10</f>
        <v>2012/11/10-11/12</v>
      </c>
      <c r="B4" s="19"/>
      <c r="C4" s="19"/>
      <c r="D4" s="122"/>
      <c r="E4" s="122"/>
      <c r="F4" s="20" t="str">
        <f>'[1]Week SetUp'!$C$10</f>
        <v>台中市</v>
      </c>
      <c r="G4" s="123"/>
      <c r="H4" s="122"/>
      <c r="I4" s="124"/>
      <c r="J4" s="23"/>
      <c r="K4" s="22"/>
      <c r="L4" s="125"/>
      <c r="M4" s="126"/>
      <c r="N4" s="127"/>
      <c r="O4" s="126"/>
      <c r="P4" s="127"/>
      <c r="Q4" s="25" t="str">
        <f>'[1]Week SetUp'!$E$10</f>
        <v>王正松</v>
      </c>
    </row>
    <row r="5" spans="1:17" s="31" customFormat="1" ht="9.75">
      <c r="A5" s="128"/>
      <c r="B5" s="129" t="s">
        <v>17</v>
      </c>
      <c r="C5" s="130" t="s">
        <v>18</v>
      </c>
      <c r="D5" s="129"/>
      <c r="E5" s="129" t="s">
        <v>19</v>
      </c>
      <c r="F5" s="131"/>
      <c r="G5" s="114"/>
      <c r="H5" s="131"/>
      <c r="I5" s="132"/>
      <c r="J5" s="130" t="s">
        <v>20</v>
      </c>
      <c r="K5" s="133"/>
      <c r="L5" s="130" t="s">
        <v>21</v>
      </c>
      <c r="M5" s="133"/>
      <c r="N5" s="130" t="s">
        <v>22</v>
      </c>
      <c r="O5" s="133"/>
      <c r="P5" s="130"/>
      <c r="Q5" s="117"/>
    </row>
    <row r="6" spans="1:20" s="31" customFormat="1" ht="12.75">
      <c r="A6" s="134"/>
      <c r="B6" s="135"/>
      <c r="C6" s="34"/>
      <c r="D6" s="135"/>
      <c r="E6" s="136"/>
      <c r="F6" s="136"/>
      <c r="G6" s="137"/>
      <c r="H6" s="136"/>
      <c r="I6" s="138"/>
      <c r="J6" s="34"/>
      <c r="K6" s="139"/>
      <c r="L6" s="34"/>
      <c r="M6" s="139"/>
      <c r="N6" s="34"/>
      <c r="O6" s="139"/>
      <c r="P6" s="34"/>
      <c r="Q6" s="140"/>
      <c r="T6" s="18"/>
    </row>
    <row r="7" spans="1:20" s="145" customFormat="1" ht="15">
      <c r="A7" s="141">
        <v>1</v>
      </c>
      <c r="B7" s="40"/>
      <c r="C7" s="40"/>
      <c r="D7" s="41">
        <v>4</v>
      </c>
      <c r="E7" s="42" t="str">
        <f>UPPER(IF($D7="","",VLOOKUP($D7,'[1]女雙 35歲名單'!$A$7:$V$23,2)))</f>
        <v>蔡文瑛</v>
      </c>
      <c r="F7" s="40"/>
      <c r="G7" s="43"/>
      <c r="H7" s="43" t="str">
        <f>IF($D7="","",VLOOKUP($D7,'[1]女雙 35歲名單'!$A$7:$V$23,4))</f>
        <v>台中市</v>
      </c>
      <c r="I7" s="142"/>
      <c r="J7" s="143"/>
      <c r="K7" s="144"/>
      <c r="L7" s="143"/>
      <c r="M7" s="144"/>
      <c r="N7" s="46" t="s">
        <v>25</v>
      </c>
      <c r="O7" s="144"/>
      <c r="P7" s="143"/>
      <c r="Q7" s="47"/>
      <c r="R7" s="46"/>
      <c r="T7" s="177"/>
    </row>
    <row r="8" spans="1:20" s="145" customFormat="1" ht="15">
      <c r="A8" s="141"/>
      <c r="B8" s="146"/>
      <c r="C8" s="146"/>
      <c r="D8" s="146"/>
      <c r="E8" s="42" t="str">
        <f>UPPER(IF($D7="","",VLOOKUP($D7,'[1]女雙 35歲名單'!$A$7:$V$23,7)))</f>
        <v>黃麗艷</v>
      </c>
      <c r="F8" s="40"/>
      <c r="G8" s="43"/>
      <c r="H8" s="43" t="str">
        <f>IF($D7="","",VLOOKUP($D7,'[1]女雙 35歲名單'!$A$7:$V$23,9))</f>
        <v>台中市</v>
      </c>
      <c r="I8" s="147"/>
      <c r="J8" s="291" t="s">
        <v>514</v>
      </c>
      <c r="K8" s="276"/>
      <c r="L8" s="143"/>
      <c r="M8" s="144"/>
      <c r="N8" s="143"/>
      <c r="O8" s="144"/>
      <c r="P8" s="143"/>
      <c r="Q8" s="47"/>
      <c r="R8" s="46"/>
      <c r="T8" s="177"/>
    </row>
    <row r="9" spans="1:20" s="145" customFormat="1" ht="5.25" customHeight="1">
      <c r="A9" s="141"/>
      <c r="B9" s="146"/>
      <c r="C9" s="146"/>
      <c r="D9" s="146"/>
      <c r="E9" s="150"/>
      <c r="F9" s="256"/>
      <c r="G9" s="151"/>
      <c r="H9" s="151"/>
      <c r="I9" s="152"/>
      <c r="J9" s="291"/>
      <c r="K9" s="276"/>
      <c r="L9" s="143"/>
      <c r="M9" s="144"/>
      <c r="N9" s="143"/>
      <c r="O9" s="144"/>
      <c r="P9" s="143"/>
      <c r="Q9" s="47"/>
      <c r="R9" s="46"/>
      <c r="T9" s="177"/>
    </row>
    <row r="10" spans="1:20" s="145" customFormat="1" ht="5.25" customHeight="1">
      <c r="A10" s="141"/>
      <c r="B10" s="53"/>
      <c r="C10" s="53"/>
      <c r="D10" s="53"/>
      <c r="E10" s="155"/>
      <c r="F10" s="266"/>
      <c r="G10" s="156"/>
      <c r="H10" s="56" t="s">
        <v>11</v>
      </c>
      <c r="I10" s="86"/>
      <c r="J10" s="272"/>
      <c r="K10" s="275"/>
      <c r="L10" s="148"/>
      <c r="M10" s="149"/>
      <c r="N10" s="143"/>
      <c r="O10" s="144"/>
      <c r="P10" s="143"/>
      <c r="Q10" s="47"/>
      <c r="R10" s="46"/>
      <c r="T10" s="177"/>
    </row>
    <row r="11" spans="1:20" s="145" customFormat="1" ht="15">
      <c r="A11" s="141">
        <v>2</v>
      </c>
      <c r="B11" s="40"/>
      <c r="C11" s="40"/>
      <c r="D11" s="41"/>
      <c r="E11" s="42" t="s">
        <v>24</v>
      </c>
      <c r="F11" s="267"/>
      <c r="G11" s="43"/>
      <c r="H11" s="43">
        <f>IF($D11="","",VLOOKUP($D11,'[1]女雙 35歲名單'!$A$7:$V$23,4))</f>
      </c>
      <c r="I11" s="159"/>
      <c r="J11" s="148"/>
      <c r="K11" s="160"/>
      <c r="L11" s="161"/>
      <c r="M11" s="154"/>
      <c r="N11" s="143"/>
      <c r="O11" s="144"/>
      <c r="P11" s="143"/>
      <c r="Q11" s="47"/>
      <c r="R11" s="46"/>
      <c r="T11" s="177"/>
    </row>
    <row r="12" spans="1:20" s="145" customFormat="1" ht="15">
      <c r="A12" s="141"/>
      <c r="B12" s="146"/>
      <c r="C12" s="146"/>
      <c r="D12" s="146"/>
      <c r="E12" s="42" t="s">
        <v>24</v>
      </c>
      <c r="F12" s="40"/>
      <c r="G12" s="43"/>
      <c r="H12" s="43">
        <f>IF($D11="","",VLOOKUP($D11,'[1]女雙 35歲名單'!$A$7:$V$23,9))</f>
      </c>
      <c r="I12" s="147"/>
      <c r="J12" s="148"/>
      <c r="K12" s="160"/>
      <c r="L12" s="291" t="s">
        <v>514</v>
      </c>
      <c r="M12" s="276"/>
      <c r="N12" s="143"/>
      <c r="O12" s="144"/>
      <c r="P12" s="143"/>
      <c r="Q12" s="47"/>
      <c r="R12" s="46"/>
      <c r="T12" s="177"/>
    </row>
    <row r="13" spans="1:20" s="145" customFormat="1" ht="5.25" customHeight="1">
      <c r="A13" s="141"/>
      <c r="B13" s="146"/>
      <c r="C13" s="146"/>
      <c r="D13" s="164"/>
      <c r="E13" s="150"/>
      <c r="F13" s="148"/>
      <c r="G13" s="151"/>
      <c r="H13" s="151"/>
      <c r="I13" s="165"/>
      <c r="J13" s="143"/>
      <c r="K13" s="166"/>
      <c r="L13" s="291"/>
      <c r="M13" s="276"/>
      <c r="N13" s="143"/>
      <c r="O13" s="144"/>
      <c r="P13" s="143"/>
      <c r="Q13" s="47"/>
      <c r="R13" s="46"/>
      <c r="T13" s="177"/>
    </row>
    <row r="14" spans="1:20" s="145" customFormat="1" ht="5.25" customHeight="1">
      <c r="A14" s="141"/>
      <c r="B14" s="53"/>
      <c r="C14" s="53"/>
      <c r="D14" s="65"/>
      <c r="E14" s="155"/>
      <c r="F14" s="143"/>
      <c r="G14" s="156"/>
      <c r="H14" s="156"/>
      <c r="I14" s="167"/>
      <c r="J14" s="266"/>
      <c r="K14" s="255"/>
      <c r="L14" s="272"/>
      <c r="M14" s="275"/>
      <c r="N14" s="148"/>
      <c r="O14" s="149"/>
      <c r="P14" s="143"/>
      <c r="Q14" s="47"/>
      <c r="R14" s="46"/>
      <c r="T14" s="177"/>
    </row>
    <row r="15" spans="1:20" s="145" customFormat="1" ht="15">
      <c r="A15" s="141">
        <v>3</v>
      </c>
      <c r="B15" s="40"/>
      <c r="C15" s="40"/>
      <c r="D15" s="41">
        <v>2</v>
      </c>
      <c r="E15" s="42" t="str">
        <f>UPPER(IF($D15="","",VLOOKUP($D15,'[1]女雙 35歲名單'!$A$7:$V$23,2)))</f>
        <v>陳秀美</v>
      </c>
      <c r="F15" s="40"/>
      <c r="G15" s="43"/>
      <c r="H15" s="43" t="str">
        <f>IF($D15="","",VLOOKUP($D15,'[1]女雙 35歲名單'!$A$7:$V$23,4))</f>
        <v>台中市</v>
      </c>
      <c r="I15" s="142"/>
      <c r="J15" s="266"/>
      <c r="K15" s="255"/>
      <c r="L15" s="143">
        <v>61</v>
      </c>
      <c r="M15" s="160"/>
      <c r="N15" s="161"/>
      <c r="O15" s="149"/>
      <c r="P15" s="143"/>
      <c r="Q15" s="47"/>
      <c r="R15" s="46"/>
      <c r="T15" s="177"/>
    </row>
    <row r="16" spans="1:20" s="145" customFormat="1" ht="15">
      <c r="A16" s="141"/>
      <c r="B16" s="146"/>
      <c r="C16" s="146"/>
      <c r="D16" s="146"/>
      <c r="E16" s="42" t="str">
        <f>UPPER(IF($D15="","",VLOOKUP($D15,'[1]女雙 35歲名單'!$A$7:$V$23,7)))</f>
        <v>陳秀珍</v>
      </c>
      <c r="F16" s="40"/>
      <c r="G16" s="43"/>
      <c r="H16" s="43" t="str">
        <f>IF($D15="","",VLOOKUP($D15,'[1]女雙 35歲名單'!$A$7:$V$23,9))</f>
        <v>台中市</v>
      </c>
      <c r="I16" s="147"/>
      <c r="J16" s="291" t="s">
        <v>434</v>
      </c>
      <c r="K16" s="277"/>
      <c r="L16" s="143"/>
      <c r="M16" s="160"/>
      <c r="N16" s="148"/>
      <c r="O16" s="149"/>
      <c r="P16" s="143"/>
      <c r="Q16" s="47"/>
      <c r="R16" s="46"/>
      <c r="T16" s="177"/>
    </row>
    <row r="17" spans="1:20" s="145" customFormat="1" ht="5.25" customHeight="1">
      <c r="A17" s="141"/>
      <c r="B17" s="146"/>
      <c r="C17" s="146"/>
      <c r="D17" s="164"/>
      <c r="E17" s="150"/>
      <c r="F17" s="256"/>
      <c r="G17" s="151"/>
      <c r="H17" s="151"/>
      <c r="I17" s="152"/>
      <c r="J17" s="291"/>
      <c r="K17" s="277"/>
      <c r="L17" s="143"/>
      <c r="M17" s="160"/>
      <c r="N17" s="148"/>
      <c r="O17" s="149"/>
      <c r="P17" s="143"/>
      <c r="Q17" s="47"/>
      <c r="R17" s="46"/>
      <c r="T17" s="178"/>
    </row>
    <row r="18" spans="1:18" s="145" customFormat="1" ht="5.25" customHeight="1">
      <c r="A18" s="141"/>
      <c r="B18" s="53"/>
      <c r="C18" s="53"/>
      <c r="D18" s="65"/>
      <c r="E18" s="155"/>
      <c r="F18" s="266"/>
      <c r="G18" s="156"/>
      <c r="H18" s="56" t="s">
        <v>11</v>
      </c>
      <c r="I18" s="86"/>
      <c r="J18" s="272"/>
      <c r="K18" s="273"/>
      <c r="L18" s="148"/>
      <c r="M18" s="160"/>
      <c r="N18" s="148"/>
      <c r="O18" s="149"/>
      <c r="P18" s="143"/>
      <c r="Q18" s="47"/>
      <c r="R18" s="46"/>
    </row>
    <row r="19" spans="1:18" s="145" customFormat="1" ht="15">
      <c r="A19" s="141">
        <v>4</v>
      </c>
      <c r="B19" s="40"/>
      <c r="C19" s="40"/>
      <c r="D19" s="41"/>
      <c r="E19" s="42" t="s">
        <v>24</v>
      </c>
      <c r="F19" s="267"/>
      <c r="G19" s="43"/>
      <c r="H19" s="43">
        <f>IF($D19="","",VLOOKUP($D19,'[1]女雙 35歲名單'!$A$7:$V$23,4))</f>
      </c>
      <c r="I19" s="159"/>
      <c r="J19" s="148"/>
      <c r="K19" s="149"/>
      <c r="L19" s="161"/>
      <c r="M19" s="168"/>
      <c r="N19" s="148"/>
      <c r="O19" s="149"/>
      <c r="P19" s="143"/>
      <c r="Q19" s="47"/>
      <c r="R19" s="46"/>
    </row>
    <row r="20" spans="1:18" s="145" customFormat="1" ht="15">
      <c r="A20" s="141"/>
      <c r="B20" s="146"/>
      <c r="C20" s="146"/>
      <c r="D20" s="146"/>
      <c r="E20" s="42" t="s">
        <v>24</v>
      </c>
      <c r="F20" s="40"/>
      <c r="G20" s="43"/>
      <c r="H20" s="43">
        <f>IF($D19="","",VLOOKUP($D19,'[1]女雙 35歲名單'!$A$7:$V$23,9))</f>
      </c>
      <c r="I20" s="147"/>
      <c r="J20" s="148"/>
      <c r="K20" s="149"/>
      <c r="L20" s="162"/>
      <c r="M20" s="170"/>
      <c r="N20" s="291" t="s">
        <v>514</v>
      </c>
      <c r="O20" s="276"/>
      <c r="P20" s="143"/>
      <c r="Q20" s="47"/>
      <c r="R20" s="46"/>
    </row>
    <row r="21" spans="1:18" s="145" customFormat="1" ht="5.25" customHeight="1">
      <c r="A21" s="141"/>
      <c r="B21" s="146"/>
      <c r="C21" s="146"/>
      <c r="D21" s="146"/>
      <c r="E21" s="150"/>
      <c r="F21" s="148"/>
      <c r="G21" s="151"/>
      <c r="H21" s="151"/>
      <c r="I21" s="165"/>
      <c r="J21" s="143"/>
      <c r="K21" s="144"/>
      <c r="L21" s="148"/>
      <c r="M21" s="166"/>
      <c r="N21" s="291"/>
      <c r="O21" s="276"/>
      <c r="P21" s="143"/>
      <c r="Q21" s="47"/>
      <c r="R21" s="46"/>
    </row>
    <row r="22" spans="1:18" s="145" customFormat="1" ht="5.25" customHeight="1">
      <c r="A22" s="141"/>
      <c r="B22" s="53"/>
      <c r="C22" s="53"/>
      <c r="D22" s="53"/>
      <c r="E22" s="155"/>
      <c r="F22" s="143"/>
      <c r="G22" s="156"/>
      <c r="H22" s="156"/>
      <c r="I22" s="167"/>
      <c r="J22" s="143"/>
      <c r="K22" s="144"/>
      <c r="L22" s="266"/>
      <c r="M22" s="255"/>
      <c r="N22" s="272"/>
      <c r="O22" s="275"/>
      <c r="P22" s="148"/>
      <c r="Q22" s="80"/>
      <c r="R22" s="46"/>
    </row>
    <row r="23" spans="1:18" s="145" customFormat="1" ht="15">
      <c r="A23" s="141">
        <v>5</v>
      </c>
      <c r="B23" s="40"/>
      <c r="C23" s="40"/>
      <c r="D23" s="41">
        <v>3</v>
      </c>
      <c r="E23" s="42" t="str">
        <f>UPPER(IF($D23="","",VLOOKUP($D23,'[1]女雙 35歲名單'!$A$7:$V$23,2)))</f>
        <v>黃桂香</v>
      </c>
      <c r="F23" s="40"/>
      <c r="G23" s="43"/>
      <c r="H23" s="43" t="str">
        <f>IF($D23="","",VLOOKUP($D23,'[1]女雙 35歲名單'!$A$7:$V$23,4))</f>
        <v>台中市</v>
      </c>
      <c r="I23" s="142"/>
      <c r="J23" s="143"/>
      <c r="K23" s="144"/>
      <c r="L23" s="266"/>
      <c r="M23" s="255"/>
      <c r="N23" s="143">
        <v>82</v>
      </c>
      <c r="O23" s="149"/>
      <c r="P23" s="148"/>
      <c r="Q23" s="80"/>
      <c r="R23" s="46"/>
    </row>
    <row r="24" spans="1:18" s="145" customFormat="1" ht="15">
      <c r="A24" s="141"/>
      <c r="B24" s="146"/>
      <c r="C24" s="146"/>
      <c r="D24" s="146"/>
      <c r="E24" s="42" t="str">
        <f>UPPER(IF($D23="","",VLOOKUP($D23,'[1]女雙 35歲名單'!$A$7:$V$23,7)))</f>
        <v>徐梅桂</v>
      </c>
      <c r="F24" s="40"/>
      <c r="G24" s="43"/>
      <c r="H24" s="43" t="str">
        <f>IF($D23="","",VLOOKUP($D23,'[1]女雙 35歲名單'!$A$7:$V$23,9))</f>
        <v>台中市</v>
      </c>
      <c r="I24" s="147"/>
      <c r="J24" s="291" t="s">
        <v>515</v>
      </c>
      <c r="K24" s="276"/>
      <c r="L24" s="143"/>
      <c r="M24" s="160"/>
      <c r="N24" s="143"/>
      <c r="O24" s="149"/>
      <c r="P24" s="148"/>
      <c r="Q24" s="80"/>
      <c r="R24" s="46"/>
    </row>
    <row r="25" spans="1:18" s="145" customFormat="1" ht="5.25" customHeight="1">
      <c r="A25" s="141"/>
      <c r="B25" s="146"/>
      <c r="C25" s="146"/>
      <c r="D25" s="146"/>
      <c r="E25" s="150"/>
      <c r="F25" s="256"/>
      <c r="G25" s="151"/>
      <c r="H25" s="151"/>
      <c r="I25" s="152"/>
      <c r="J25" s="291"/>
      <c r="K25" s="276"/>
      <c r="L25" s="143"/>
      <c r="M25" s="160"/>
      <c r="N25" s="143"/>
      <c r="O25" s="149"/>
      <c r="P25" s="148"/>
      <c r="Q25" s="80"/>
      <c r="R25" s="46"/>
    </row>
    <row r="26" spans="1:18" s="145" customFormat="1" ht="5.25" customHeight="1">
      <c r="A26" s="141"/>
      <c r="B26" s="53"/>
      <c r="C26" s="53"/>
      <c r="D26" s="53"/>
      <c r="E26" s="155"/>
      <c r="F26" s="266"/>
      <c r="G26" s="156"/>
      <c r="H26" s="56" t="s">
        <v>11</v>
      </c>
      <c r="I26" s="86"/>
      <c r="J26" s="272"/>
      <c r="K26" s="275"/>
      <c r="L26" s="148"/>
      <c r="M26" s="160"/>
      <c r="N26" s="143"/>
      <c r="O26" s="149"/>
      <c r="P26" s="148"/>
      <c r="Q26" s="80"/>
      <c r="R26" s="46"/>
    </row>
    <row r="27" spans="1:18" s="145" customFormat="1" ht="15">
      <c r="A27" s="141">
        <v>6</v>
      </c>
      <c r="B27" s="40"/>
      <c r="C27" s="40"/>
      <c r="D27" s="41">
        <v>5</v>
      </c>
      <c r="E27" s="42" t="str">
        <f>UPPER(IF($D27="","",VLOOKUP($D27,'[1]女雙 35歲名單'!$A$7:$V$23,2)))</f>
        <v>王慧婷</v>
      </c>
      <c r="F27" s="267"/>
      <c r="G27" s="43"/>
      <c r="H27" s="43" t="str">
        <f>IF($D27="","",VLOOKUP($D27,'[1]女雙 35歲名單'!$A$7:$V$23,4))</f>
        <v>台南市</v>
      </c>
      <c r="I27" s="159"/>
      <c r="J27" s="148">
        <v>62</v>
      </c>
      <c r="K27" s="160"/>
      <c r="L27" s="161"/>
      <c r="M27" s="168"/>
      <c r="N27" s="143"/>
      <c r="O27" s="149"/>
      <c r="P27" s="148"/>
      <c r="Q27" s="80"/>
      <c r="R27" s="46"/>
    </row>
    <row r="28" spans="1:18" s="145" customFormat="1" ht="15">
      <c r="A28" s="141"/>
      <c r="B28" s="146"/>
      <c r="C28" s="146"/>
      <c r="D28" s="146"/>
      <c r="E28" s="42" t="str">
        <f>UPPER(IF($D27="","",VLOOKUP($D27,'[1]女雙 35歲名單'!$A$7:$V$23,7)))</f>
        <v>王姿博</v>
      </c>
      <c r="F28" s="40"/>
      <c r="G28" s="43"/>
      <c r="H28" s="43" t="str">
        <f>IF($D27="","",VLOOKUP($D27,'[1]女雙 35歲名單'!$A$7:$V$23,9))</f>
        <v>台南市</v>
      </c>
      <c r="I28" s="147"/>
      <c r="J28" s="148"/>
      <c r="K28" s="160"/>
      <c r="L28" s="291" t="s">
        <v>516</v>
      </c>
      <c r="M28" s="277"/>
      <c r="N28" s="143"/>
      <c r="O28" s="149"/>
      <c r="P28" s="148"/>
      <c r="Q28" s="80"/>
      <c r="R28" s="46"/>
    </row>
    <row r="29" spans="1:18" s="145" customFormat="1" ht="5.25" customHeight="1">
      <c r="A29" s="141"/>
      <c r="B29" s="146"/>
      <c r="C29" s="146"/>
      <c r="D29" s="164"/>
      <c r="E29" s="150"/>
      <c r="F29" s="148"/>
      <c r="G29" s="151"/>
      <c r="H29" s="151"/>
      <c r="I29" s="165"/>
      <c r="J29" s="143"/>
      <c r="K29" s="166"/>
      <c r="L29" s="291"/>
      <c r="M29" s="277"/>
      <c r="N29" s="143"/>
      <c r="O29" s="149"/>
      <c r="P29" s="148"/>
      <c r="Q29" s="80"/>
      <c r="R29" s="46"/>
    </row>
    <row r="30" spans="1:18" s="145" customFormat="1" ht="5.25" customHeight="1">
      <c r="A30" s="141"/>
      <c r="B30" s="53"/>
      <c r="C30" s="53"/>
      <c r="D30" s="65"/>
      <c r="E30" s="155"/>
      <c r="F30" s="143"/>
      <c r="G30" s="156"/>
      <c r="H30" s="156"/>
      <c r="I30" s="167"/>
      <c r="J30" s="266"/>
      <c r="K30" s="255"/>
      <c r="L30" s="272"/>
      <c r="M30" s="273"/>
      <c r="N30" s="148"/>
      <c r="O30" s="149"/>
      <c r="P30" s="148"/>
      <c r="Q30" s="80"/>
      <c r="R30" s="46"/>
    </row>
    <row r="31" spans="1:18" s="145" customFormat="1" ht="15">
      <c r="A31" s="141">
        <v>7</v>
      </c>
      <c r="B31" s="40"/>
      <c r="C31" s="40"/>
      <c r="D31" s="41"/>
      <c r="E31" s="42" t="s">
        <v>24</v>
      </c>
      <c r="F31" s="40"/>
      <c r="G31" s="43"/>
      <c r="H31" s="43">
        <f>IF($D31="","",VLOOKUP($D31,'[1]女雙 35歲名單'!$A$7:$V$23,4))</f>
      </c>
      <c r="I31" s="142"/>
      <c r="J31" s="266"/>
      <c r="K31" s="255"/>
      <c r="L31" s="143">
        <v>63</v>
      </c>
      <c r="M31" s="171"/>
      <c r="N31" s="161"/>
      <c r="O31" s="149"/>
      <c r="P31" s="148"/>
      <c r="Q31" s="80"/>
      <c r="R31" s="46"/>
    </row>
    <row r="32" spans="1:18" s="145" customFormat="1" ht="15">
      <c r="A32" s="141"/>
      <c r="B32" s="146"/>
      <c r="C32" s="146"/>
      <c r="D32" s="146"/>
      <c r="E32" s="42" t="s">
        <v>24</v>
      </c>
      <c r="F32" s="40"/>
      <c r="G32" s="43"/>
      <c r="H32" s="43">
        <f>IF($D31="","",VLOOKUP($D31,'[1]女雙 35歲名單'!$A$7:$V$23,9))</f>
      </c>
      <c r="I32" s="147"/>
      <c r="J32" s="291" t="s">
        <v>516</v>
      </c>
      <c r="K32" s="277"/>
      <c r="L32" s="143"/>
      <c r="M32" s="149"/>
      <c r="N32" s="148"/>
      <c r="O32" s="149"/>
      <c r="P32" s="148"/>
      <c r="Q32" s="80"/>
      <c r="R32" s="46"/>
    </row>
    <row r="33" spans="1:18" s="145" customFormat="1" ht="5.25" customHeight="1">
      <c r="A33" s="141"/>
      <c r="B33" s="146"/>
      <c r="C33" s="146"/>
      <c r="D33" s="164"/>
      <c r="E33" s="150"/>
      <c r="F33" s="256"/>
      <c r="G33" s="151"/>
      <c r="H33" s="151"/>
      <c r="I33" s="152"/>
      <c r="J33" s="291"/>
      <c r="K33" s="277"/>
      <c r="L33" s="143"/>
      <c r="M33" s="149"/>
      <c r="N33" s="148"/>
      <c r="O33" s="149"/>
      <c r="P33" s="148"/>
      <c r="Q33" s="80"/>
      <c r="R33" s="46"/>
    </row>
    <row r="34" spans="1:18" s="145" customFormat="1" ht="5.25" customHeight="1">
      <c r="A34" s="141"/>
      <c r="B34" s="53"/>
      <c r="C34" s="53"/>
      <c r="D34" s="65"/>
      <c r="E34" s="155"/>
      <c r="F34" s="266"/>
      <c r="G34" s="156"/>
      <c r="H34" s="56" t="s">
        <v>11</v>
      </c>
      <c r="I34" s="86"/>
      <c r="J34" s="272"/>
      <c r="K34" s="273"/>
      <c r="L34" s="148"/>
      <c r="M34" s="149"/>
      <c r="N34" s="148"/>
      <c r="O34" s="149"/>
      <c r="P34" s="148"/>
      <c r="Q34" s="80"/>
      <c r="R34" s="46"/>
    </row>
    <row r="35" spans="1:18" s="145" customFormat="1" ht="15">
      <c r="A35" s="141">
        <v>8</v>
      </c>
      <c r="B35" s="40"/>
      <c r="C35" s="40"/>
      <c r="D35" s="41">
        <v>1</v>
      </c>
      <c r="E35" s="42" t="str">
        <f>UPPER(IF($D35="","",VLOOKUP($D35,'[1]女雙 35歲名單'!$A$7:$V$23,2)))</f>
        <v>蔡玉慧</v>
      </c>
      <c r="F35" s="267"/>
      <c r="G35" s="43"/>
      <c r="H35" s="43" t="str">
        <f>IF($D35="","",VLOOKUP($D35,'[1]女雙 35歲名單'!$A$7:$V$23,4))</f>
        <v>台中市</v>
      </c>
      <c r="I35" s="159"/>
      <c r="J35" s="148"/>
      <c r="K35" s="149"/>
      <c r="L35" s="161"/>
      <c r="M35" s="154"/>
      <c r="N35" s="148"/>
      <c r="O35" s="149"/>
      <c r="P35" s="148"/>
      <c r="Q35" s="80"/>
      <c r="R35" s="46"/>
    </row>
    <row r="36" spans="1:18" s="145" customFormat="1" ht="15">
      <c r="A36" s="141"/>
      <c r="B36" s="146"/>
      <c r="C36" s="146"/>
      <c r="D36" s="146"/>
      <c r="E36" s="42" t="str">
        <f>UPPER(IF($D35="","",VLOOKUP($D35,'[1]女雙 35歲名單'!$A$7:$V$23,7)))</f>
        <v>蘇麗菁</v>
      </c>
      <c r="F36" s="40"/>
      <c r="G36" s="43"/>
      <c r="H36" s="43" t="str">
        <f>IF($D35="","",VLOOKUP($D35,'[1]女雙 35歲名單'!$A$7:$V$23,9))</f>
        <v>台中市</v>
      </c>
      <c r="I36" s="147"/>
      <c r="J36" s="148"/>
      <c r="K36" s="149"/>
      <c r="L36" s="162"/>
      <c r="M36" s="163"/>
      <c r="N36" s="148"/>
      <c r="O36" s="149"/>
      <c r="P36" s="148"/>
      <c r="Q36" s="80"/>
      <c r="R36" s="46"/>
    </row>
    <row r="37" spans="1:18" s="145" customFormat="1" ht="15">
      <c r="A37" s="98"/>
      <c r="B37" s="146"/>
      <c r="C37" s="146"/>
      <c r="D37" s="164"/>
      <c r="E37" s="150"/>
      <c r="F37" s="148"/>
      <c r="G37" s="151"/>
      <c r="H37" s="151"/>
      <c r="I37" s="165"/>
      <c r="J37" s="143"/>
      <c r="K37" s="144"/>
      <c r="L37" s="148"/>
      <c r="M37" s="149"/>
      <c r="N37" s="149"/>
      <c r="O37" s="165"/>
      <c r="P37" s="176"/>
      <c r="Q37" s="172"/>
      <c r="R37" s="46"/>
    </row>
    <row r="38" spans="1:17" s="3" customFormat="1" ht="18">
      <c r="A38" s="102" t="s">
        <v>178</v>
      </c>
      <c r="E38" s="4"/>
      <c r="I38" s="5"/>
      <c r="J38" s="103"/>
      <c r="K38" s="104"/>
      <c r="L38" s="103"/>
      <c r="M38" s="105"/>
      <c r="N38" s="103"/>
      <c r="O38" s="104"/>
      <c r="P38" s="103"/>
      <c r="Q38" s="105"/>
    </row>
    <row r="39" spans="1:15" ht="12.75">
      <c r="A39" s="106"/>
      <c r="B39" s="107"/>
      <c r="F39" s="108"/>
      <c r="I39" s="101"/>
      <c r="J39" s="109"/>
      <c r="K39" s="110"/>
      <c r="L39" s="111"/>
      <c r="O39" s="110"/>
    </row>
    <row r="40" spans="1:17" s="18" customFormat="1" ht="9.75">
      <c r="A40" s="113" t="s">
        <v>14</v>
      </c>
      <c r="B40" s="113"/>
      <c r="C40" s="113"/>
      <c r="D40" s="113"/>
      <c r="E40" s="114"/>
      <c r="F40" s="113" t="s">
        <v>15</v>
      </c>
      <c r="G40" s="114"/>
      <c r="H40" s="113"/>
      <c r="I40" s="115"/>
      <c r="J40" s="13"/>
      <c r="K40" s="16"/>
      <c r="L40" s="116"/>
      <c r="M40" s="117"/>
      <c r="N40" s="118"/>
      <c r="O40" s="119"/>
      <c r="P40" s="120"/>
      <c r="Q40" s="121" t="s">
        <v>16</v>
      </c>
    </row>
    <row r="41" spans="1:17" s="26" customFormat="1" ht="13.5" thickBot="1">
      <c r="A41" s="19" t="str">
        <f>'[2]Week SetUp'!$A$10</f>
        <v>2012/11/10-11/12</v>
      </c>
      <c r="B41" s="19"/>
      <c r="C41" s="19"/>
      <c r="D41" s="122"/>
      <c r="E41" s="122"/>
      <c r="F41" s="20" t="str">
        <f>'[2]Week SetUp'!$C$10</f>
        <v>台中市</v>
      </c>
      <c r="G41" s="123"/>
      <c r="H41" s="122"/>
      <c r="I41" s="124"/>
      <c r="J41" s="23"/>
      <c r="K41" s="22"/>
      <c r="L41" s="125"/>
      <c r="M41" s="126"/>
      <c r="N41" s="127"/>
      <c r="O41" s="126"/>
      <c r="P41" s="127"/>
      <c r="Q41" s="25" t="str">
        <f>'[2]Week SetUp'!$E$10</f>
        <v>王正松</v>
      </c>
    </row>
    <row r="42" spans="1:17" s="31" customFormat="1" ht="9.75">
      <c r="A42" s="128"/>
      <c r="B42" s="129" t="s">
        <v>17</v>
      </c>
      <c r="C42" s="130" t="s">
        <v>18</v>
      </c>
      <c r="D42" s="129"/>
      <c r="E42" s="129" t="s">
        <v>19</v>
      </c>
      <c r="F42" s="131"/>
      <c r="G42" s="114"/>
      <c r="H42" s="131"/>
      <c r="I42" s="132"/>
      <c r="J42" s="130" t="s">
        <v>20</v>
      </c>
      <c r="K42" s="133"/>
      <c r="L42" s="130" t="s">
        <v>21</v>
      </c>
      <c r="M42" s="133"/>
      <c r="N42" s="130" t="s">
        <v>22</v>
      </c>
      <c r="O42" s="133"/>
      <c r="P42" s="130" t="s">
        <v>23</v>
      </c>
      <c r="Q42" s="117"/>
    </row>
    <row r="43" spans="1:20" s="31" customFormat="1" ht="3" customHeight="1">
      <c r="A43" s="134"/>
      <c r="B43" s="135"/>
      <c r="C43" s="34"/>
      <c r="D43" s="135"/>
      <c r="E43" s="136"/>
      <c r="F43" s="136"/>
      <c r="G43" s="137"/>
      <c r="H43" s="136"/>
      <c r="I43" s="138"/>
      <c r="J43" s="34"/>
      <c r="K43" s="139"/>
      <c r="L43" s="34"/>
      <c r="M43" s="139"/>
      <c r="N43" s="34"/>
      <c r="O43" s="139"/>
      <c r="P43" s="34"/>
      <c r="Q43" s="140"/>
      <c r="T43" s="18"/>
    </row>
    <row r="44" spans="1:20" s="145" customFormat="1" ht="15">
      <c r="A44" s="141">
        <v>1</v>
      </c>
      <c r="B44" s="40"/>
      <c r="C44" s="40"/>
      <c r="D44" s="41">
        <v>1</v>
      </c>
      <c r="E44" s="42" t="str">
        <f>UPPER(IF($D44="","",VLOOKUP($D44,'[2]女雙40歲名單'!$A$7:$V$23,2)))</f>
        <v>曾尹美</v>
      </c>
      <c r="F44" s="40"/>
      <c r="G44" s="43"/>
      <c r="H44" s="43" t="str">
        <f>IF($D44="","",VLOOKUP($D44,'[2]女雙40歲名單'!$A$7:$V$23,4))</f>
        <v>高雄市</v>
      </c>
      <c r="I44" s="142"/>
      <c r="J44" s="143"/>
      <c r="K44" s="144"/>
      <c r="L44" s="143"/>
      <c r="M44" s="144"/>
      <c r="N44" s="143"/>
      <c r="O44" s="144"/>
      <c r="P44" s="143"/>
      <c r="Q44" s="47"/>
      <c r="R44" s="46"/>
      <c r="T44" s="177"/>
    </row>
    <row r="45" spans="1:20" s="145" customFormat="1" ht="15">
      <c r="A45" s="141"/>
      <c r="B45" s="146"/>
      <c r="C45" s="146"/>
      <c r="D45" s="146"/>
      <c r="E45" s="42" t="str">
        <f>UPPER(IF($D44="","",VLOOKUP($D44,'[2]女雙40歲名單'!$A$7:$V$23,7)))</f>
        <v>邵秀玫</v>
      </c>
      <c r="F45" s="40"/>
      <c r="G45" s="43"/>
      <c r="H45" s="43" t="str">
        <f>IF($D44="","",VLOOKUP($D44,'[2]女雙40歲名單'!$A$7:$V$23,9))</f>
        <v>高雄市</v>
      </c>
      <c r="I45" s="147"/>
      <c r="J45" s="291" t="s">
        <v>529</v>
      </c>
      <c r="K45" s="276"/>
      <c r="L45" s="143"/>
      <c r="M45" s="144"/>
      <c r="N45" s="46" t="s">
        <v>25</v>
      </c>
      <c r="O45" s="144"/>
      <c r="P45" s="143"/>
      <c r="Q45" s="47"/>
      <c r="R45" s="46"/>
      <c r="T45" s="177"/>
    </row>
    <row r="46" spans="1:20" s="145" customFormat="1" ht="5.25" customHeight="1">
      <c r="A46" s="141"/>
      <c r="B46" s="146"/>
      <c r="C46" s="146"/>
      <c r="D46" s="146"/>
      <c r="E46" s="150"/>
      <c r="F46" s="256"/>
      <c r="G46" s="151"/>
      <c r="H46" s="151"/>
      <c r="I46" s="152"/>
      <c r="J46" s="291"/>
      <c r="K46" s="276"/>
      <c r="L46" s="143"/>
      <c r="M46" s="144"/>
      <c r="N46" s="143"/>
      <c r="O46" s="144"/>
      <c r="P46" s="143"/>
      <c r="Q46" s="47"/>
      <c r="R46" s="46"/>
      <c r="T46" s="177"/>
    </row>
    <row r="47" spans="1:20" s="145" customFormat="1" ht="5.25" customHeight="1">
      <c r="A47" s="141"/>
      <c r="B47" s="53"/>
      <c r="C47" s="53"/>
      <c r="D47" s="53"/>
      <c r="E47" s="155"/>
      <c r="F47" s="266"/>
      <c r="G47" s="156"/>
      <c r="H47" s="56" t="s">
        <v>11</v>
      </c>
      <c r="I47" s="86"/>
      <c r="J47" s="272"/>
      <c r="K47" s="275"/>
      <c r="L47" s="148"/>
      <c r="M47" s="149"/>
      <c r="N47" s="143"/>
      <c r="O47" s="144"/>
      <c r="P47" s="143"/>
      <c r="Q47" s="47"/>
      <c r="R47" s="46"/>
      <c r="T47" s="177"/>
    </row>
    <row r="48" spans="1:20" s="145" customFormat="1" ht="15">
      <c r="A48" s="141">
        <v>2</v>
      </c>
      <c r="B48" s="40"/>
      <c r="C48" s="40"/>
      <c r="D48" s="41"/>
      <c r="E48" s="42" t="s">
        <v>24</v>
      </c>
      <c r="F48" s="267"/>
      <c r="G48" s="43"/>
      <c r="H48" s="43">
        <f>IF($D48="","",VLOOKUP($D48,'[2]女雙40歲名單'!$A$7:$V$23,4))</f>
      </c>
      <c r="I48" s="159"/>
      <c r="J48" s="148"/>
      <c r="K48" s="160"/>
      <c r="L48" s="161"/>
      <c r="M48" s="154"/>
      <c r="N48" s="143"/>
      <c r="O48" s="144"/>
      <c r="P48" s="143"/>
      <c r="Q48" s="47"/>
      <c r="R48" s="46"/>
      <c r="T48" s="177"/>
    </row>
    <row r="49" spans="1:20" s="145" customFormat="1" ht="15">
      <c r="A49" s="141"/>
      <c r="B49" s="146"/>
      <c r="C49" s="146"/>
      <c r="D49" s="146"/>
      <c r="E49" s="42" t="s">
        <v>24</v>
      </c>
      <c r="F49" s="40"/>
      <c r="G49" s="43"/>
      <c r="H49" s="43">
        <f>IF($D48="","",VLOOKUP($D48,'[2]女雙40歲名單'!$A$7:$V$23,9))</f>
      </c>
      <c r="I49" s="147"/>
      <c r="J49" s="148"/>
      <c r="K49" s="160"/>
      <c r="L49" s="260" t="s">
        <v>517</v>
      </c>
      <c r="M49" s="262"/>
      <c r="N49" s="143"/>
      <c r="O49" s="144"/>
      <c r="P49" s="143"/>
      <c r="Q49" s="47"/>
      <c r="R49" s="46"/>
      <c r="T49" s="177"/>
    </row>
    <row r="50" spans="1:20" s="145" customFormat="1" ht="5.25" customHeight="1">
      <c r="A50" s="141"/>
      <c r="B50" s="146"/>
      <c r="C50" s="146"/>
      <c r="D50" s="164"/>
      <c r="E50" s="150"/>
      <c r="F50" s="148"/>
      <c r="G50" s="151"/>
      <c r="H50" s="151"/>
      <c r="I50" s="165"/>
      <c r="J50" s="143"/>
      <c r="K50" s="166"/>
      <c r="L50" s="260"/>
      <c r="M50" s="262"/>
      <c r="N50" s="143"/>
      <c r="O50" s="144"/>
      <c r="P50" s="143"/>
      <c r="Q50" s="47"/>
      <c r="R50" s="46"/>
      <c r="T50" s="177"/>
    </row>
    <row r="51" spans="1:20" s="145" customFormat="1" ht="5.25" customHeight="1">
      <c r="A51" s="141"/>
      <c r="B51" s="53"/>
      <c r="C51" s="53"/>
      <c r="D51" s="65"/>
      <c r="E51" s="155"/>
      <c r="F51" s="143"/>
      <c r="G51" s="156"/>
      <c r="H51" s="156"/>
      <c r="I51" s="167"/>
      <c r="J51" s="266"/>
      <c r="K51" s="255"/>
      <c r="L51" s="263"/>
      <c r="M51" s="265"/>
      <c r="N51" s="148"/>
      <c r="O51" s="149"/>
      <c r="P51" s="143"/>
      <c r="Q51" s="47"/>
      <c r="R51" s="46"/>
      <c r="T51" s="177"/>
    </row>
    <row r="52" spans="1:20" s="145" customFormat="1" ht="15">
      <c r="A52" s="141">
        <v>3</v>
      </c>
      <c r="B52" s="40"/>
      <c r="C52" s="40"/>
      <c r="D52" s="41">
        <v>3</v>
      </c>
      <c r="E52" s="42" t="str">
        <f>UPPER(IF($D52="","",VLOOKUP($D52,'[2]女雙40歲名單'!$A$7:$V$23,2)))</f>
        <v>許慧君</v>
      </c>
      <c r="F52" s="40"/>
      <c r="G52" s="43"/>
      <c r="H52" s="43" t="str">
        <f>IF($D52="","",VLOOKUP($D52,'[2]女雙40歲名單'!$A$7:$V$23,4))</f>
        <v>台中市</v>
      </c>
      <c r="I52" s="142"/>
      <c r="J52" s="266"/>
      <c r="K52" s="255"/>
      <c r="L52" s="143">
        <v>61</v>
      </c>
      <c r="M52" s="160"/>
      <c r="N52" s="161"/>
      <c r="O52" s="149"/>
      <c r="P52" s="143"/>
      <c r="Q52" s="47"/>
      <c r="R52" s="46"/>
      <c r="T52" s="177"/>
    </row>
    <row r="53" spans="1:20" s="145" customFormat="1" ht="15">
      <c r="A53" s="141"/>
      <c r="B53" s="146"/>
      <c r="C53" s="146"/>
      <c r="D53" s="146"/>
      <c r="E53" s="42" t="str">
        <f>UPPER(IF($D52="","",VLOOKUP($D52,'[2]女雙40歲名單'!$A$7:$V$23,7)))</f>
        <v>張富宜</v>
      </c>
      <c r="F53" s="40"/>
      <c r="G53" s="43"/>
      <c r="H53" s="43" t="str">
        <f>IF($D52="","",VLOOKUP($D52,'[2]女雙40歲名單'!$A$7:$V$23,9))</f>
        <v>台中市</v>
      </c>
      <c r="I53" s="147"/>
      <c r="J53" s="260" t="s">
        <v>517</v>
      </c>
      <c r="K53" s="261"/>
      <c r="L53" s="143"/>
      <c r="M53" s="160"/>
      <c r="N53" s="148"/>
      <c r="O53" s="149"/>
      <c r="P53" s="143"/>
      <c r="Q53" s="47"/>
      <c r="R53" s="46"/>
      <c r="T53" s="177"/>
    </row>
    <row r="54" spans="1:20" s="145" customFormat="1" ht="5.25" customHeight="1">
      <c r="A54" s="141"/>
      <c r="B54" s="146"/>
      <c r="C54" s="146"/>
      <c r="D54" s="164"/>
      <c r="E54" s="150"/>
      <c r="F54" s="256"/>
      <c r="G54" s="151"/>
      <c r="H54" s="151"/>
      <c r="I54" s="152"/>
      <c r="J54" s="260"/>
      <c r="K54" s="261"/>
      <c r="L54" s="143"/>
      <c r="M54" s="160"/>
      <c r="N54" s="148"/>
      <c r="O54" s="149"/>
      <c r="P54" s="143"/>
      <c r="Q54" s="47"/>
      <c r="R54" s="46"/>
      <c r="T54" s="178"/>
    </row>
    <row r="55" spans="1:18" s="145" customFormat="1" ht="5.25" customHeight="1">
      <c r="A55" s="141"/>
      <c r="B55" s="53"/>
      <c r="C55" s="53"/>
      <c r="D55" s="65"/>
      <c r="E55" s="155"/>
      <c r="F55" s="266"/>
      <c r="G55" s="156"/>
      <c r="H55" s="56" t="s">
        <v>11</v>
      </c>
      <c r="I55" s="86"/>
      <c r="J55" s="263"/>
      <c r="K55" s="264"/>
      <c r="L55" s="148"/>
      <c r="M55" s="160"/>
      <c r="N55" s="148"/>
      <c r="O55" s="149"/>
      <c r="P55" s="143"/>
      <c r="Q55" s="47"/>
      <c r="R55" s="46"/>
    </row>
    <row r="56" spans="1:18" s="145" customFormat="1" ht="15">
      <c r="A56" s="141">
        <v>4</v>
      </c>
      <c r="B56" s="40"/>
      <c r="C56" s="40"/>
      <c r="D56" s="41">
        <v>5</v>
      </c>
      <c r="E56" s="42" t="str">
        <f>UPPER(IF($D56="","",VLOOKUP($D56,'[2]女雙40歲名單'!$A$7:$V$23,2)))</f>
        <v>賴雯雯</v>
      </c>
      <c r="F56" s="267"/>
      <c r="G56" s="43"/>
      <c r="H56" s="43" t="str">
        <f>IF($D56="","",VLOOKUP($D56,'[2]女雙40歲名單'!$A$7:$V$23,4))</f>
        <v>中壢市</v>
      </c>
      <c r="I56" s="159"/>
      <c r="J56" s="148">
        <v>60</v>
      </c>
      <c r="K56" s="149"/>
      <c r="L56" s="161"/>
      <c r="M56" s="168"/>
      <c r="N56" s="148"/>
      <c r="O56" s="149"/>
      <c r="P56" s="143"/>
      <c r="Q56" s="47"/>
      <c r="R56" s="46"/>
    </row>
    <row r="57" spans="1:18" s="145" customFormat="1" ht="15">
      <c r="A57" s="141"/>
      <c r="B57" s="146"/>
      <c r="C57" s="146"/>
      <c r="D57" s="146"/>
      <c r="E57" s="42" t="str">
        <f>UPPER(IF($D56="","",VLOOKUP($D56,'[2]女雙40歲名單'!$A$7:$V$23,7)))</f>
        <v>林月秋</v>
      </c>
      <c r="F57" s="40"/>
      <c r="G57" s="43"/>
      <c r="H57" s="43" t="str">
        <f>IF($D56="","",VLOOKUP($D56,'[2]女雙40歲名單'!$A$7:$V$23,9))</f>
        <v>中壢市</v>
      </c>
      <c r="I57" s="147"/>
      <c r="J57" s="148"/>
      <c r="K57" s="149"/>
      <c r="L57" s="162"/>
      <c r="M57" s="170"/>
      <c r="N57" s="260" t="s">
        <v>418</v>
      </c>
      <c r="O57" s="262"/>
      <c r="P57" s="143"/>
      <c r="Q57" s="47"/>
      <c r="R57" s="46"/>
    </row>
    <row r="58" spans="1:18" s="145" customFormat="1" ht="5.25" customHeight="1">
      <c r="A58" s="141"/>
      <c r="B58" s="146"/>
      <c r="C58" s="146"/>
      <c r="D58" s="146"/>
      <c r="E58" s="150"/>
      <c r="F58" s="148"/>
      <c r="G58" s="151"/>
      <c r="H58" s="151"/>
      <c r="I58" s="165"/>
      <c r="J58" s="143"/>
      <c r="K58" s="144"/>
      <c r="L58" s="148"/>
      <c r="M58" s="166"/>
      <c r="N58" s="260"/>
      <c r="O58" s="262"/>
      <c r="P58" s="143"/>
      <c r="Q58" s="47"/>
      <c r="R58" s="46"/>
    </row>
    <row r="59" spans="1:18" s="145" customFormat="1" ht="5.25" customHeight="1">
      <c r="A59" s="141"/>
      <c r="B59" s="53"/>
      <c r="C59" s="53"/>
      <c r="D59" s="53"/>
      <c r="E59" s="155"/>
      <c r="F59" s="143"/>
      <c r="G59" s="156"/>
      <c r="H59" s="156"/>
      <c r="I59" s="167"/>
      <c r="J59" s="143"/>
      <c r="K59" s="144"/>
      <c r="L59" s="266"/>
      <c r="M59" s="255"/>
      <c r="N59" s="263"/>
      <c r="O59" s="265"/>
      <c r="P59" s="148"/>
      <c r="Q59" s="80"/>
      <c r="R59" s="46"/>
    </row>
    <row r="60" spans="1:18" s="145" customFormat="1" ht="15">
      <c r="A60" s="141">
        <v>5</v>
      </c>
      <c r="B60" s="40"/>
      <c r="C60" s="40"/>
      <c r="D60" s="41">
        <v>2</v>
      </c>
      <c r="E60" s="42" t="str">
        <f>UPPER(IF($D60="","",VLOOKUP($D60,'[2]女雙40歲名單'!$A$7:$V$23,2)))</f>
        <v>黃翠華</v>
      </c>
      <c r="F60" s="40"/>
      <c r="G60" s="43"/>
      <c r="H60" s="43" t="str">
        <f>IF($D60="","",VLOOKUP($D60,'[2]女雙40歲名單'!$A$7:$V$23,4))</f>
        <v>台南市</v>
      </c>
      <c r="I60" s="142"/>
      <c r="J60" s="143"/>
      <c r="K60" s="144"/>
      <c r="L60" s="266"/>
      <c r="M60" s="255"/>
      <c r="N60" s="298" t="s">
        <v>519</v>
      </c>
      <c r="O60" s="299"/>
      <c r="P60" s="148"/>
      <c r="Q60" s="80"/>
      <c r="R60" s="46"/>
    </row>
    <row r="61" spans="1:18" s="145" customFormat="1" ht="15">
      <c r="A61" s="141"/>
      <c r="B61" s="146"/>
      <c r="C61" s="146"/>
      <c r="D61" s="146"/>
      <c r="E61" s="42" t="str">
        <f>UPPER(IF($D60="","",VLOOKUP($D60,'[2]女雙40歲名單'!$A$7:$V$23,7)))</f>
        <v>林玉玲</v>
      </c>
      <c r="F61" s="40"/>
      <c r="G61" s="43"/>
      <c r="H61" s="43" t="str">
        <f>IF($D60="","",VLOOKUP($D60,'[2]女雙40歲名單'!$A$7:$V$23,9))</f>
        <v>台南市</v>
      </c>
      <c r="I61" s="147"/>
      <c r="J61" s="291" t="s">
        <v>518</v>
      </c>
      <c r="K61" s="276"/>
      <c r="L61" s="143"/>
      <c r="M61" s="160"/>
      <c r="N61" s="143"/>
      <c r="O61" s="149"/>
      <c r="P61" s="148"/>
      <c r="Q61" s="80"/>
      <c r="R61" s="46"/>
    </row>
    <row r="62" spans="1:18" s="145" customFormat="1" ht="5.25" customHeight="1">
      <c r="A62" s="141"/>
      <c r="B62" s="146"/>
      <c r="C62" s="146"/>
      <c r="D62" s="146"/>
      <c r="E62" s="150"/>
      <c r="F62" s="256"/>
      <c r="G62" s="151"/>
      <c r="H62" s="151"/>
      <c r="I62" s="152"/>
      <c r="J62" s="291"/>
      <c r="K62" s="276"/>
      <c r="L62" s="143"/>
      <c r="M62" s="160"/>
      <c r="N62" s="143"/>
      <c r="O62" s="149"/>
      <c r="P62" s="148"/>
      <c r="Q62" s="80"/>
      <c r="R62" s="46"/>
    </row>
    <row r="63" spans="1:18" s="145" customFormat="1" ht="5.25" customHeight="1">
      <c r="A63" s="141"/>
      <c r="B63" s="53"/>
      <c r="C63" s="53"/>
      <c r="D63" s="53"/>
      <c r="E63" s="155"/>
      <c r="F63" s="266"/>
      <c r="G63" s="156"/>
      <c r="H63" s="56" t="s">
        <v>11</v>
      </c>
      <c r="I63" s="86"/>
      <c r="J63" s="272"/>
      <c r="K63" s="275"/>
      <c r="L63" s="148"/>
      <c r="M63" s="160"/>
      <c r="N63" s="143"/>
      <c r="O63" s="149"/>
      <c r="P63" s="148"/>
      <c r="Q63" s="80"/>
      <c r="R63" s="46"/>
    </row>
    <row r="64" spans="1:18" s="145" customFormat="1" ht="15">
      <c r="A64" s="141">
        <v>6</v>
      </c>
      <c r="B64" s="40"/>
      <c r="C64" s="40"/>
      <c r="D64" s="41">
        <v>6</v>
      </c>
      <c r="E64" s="42" t="str">
        <f>UPPER(IF($D64="","",VLOOKUP($D64,'[2]女雙40歲名單'!$A$7:$V$23,2)))</f>
        <v>林紋勤</v>
      </c>
      <c r="F64" s="267"/>
      <c r="G64" s="43"/>
      <c r="H64" s="43" t="str">
        <f>IF($D64="","",VLOOKUP($D64,'[2]女雙40歲名單'!$A$7:$V$23,4))</f>
        <v>台中市</v>
      </c>
      <c r="I64" s="159"/>
      <c r="J64" s="148">
        <v>63</v>
      </c>
      <c r="K64" s="160"/>
      <c r="L64" s="161"/>
      <c r="M64" s="168"/>
      <c r="N64" s="143"/>
      <c r="O64" s="149"/>
      <c r="P64" s="148"/>
      <c r="Q64" s="80"/>
      <c r="R64" s="46"/>
    </row>
    <row r="65" spans="1:18" s="145" customFormat="1" ht="15">
      <c r="A65" s="141"/>
      <c r="B65" s="146"/>
      <c r="C65" s="146"/>
      <c r="D65" s="146"/>
      <c r="E65" s="42" t="str">
        <f>UPPER(IF($D64="","",VLOOKUP($D64,'[2]女雙40歲名單'!$A$7:$V$23,7)))</f>
        <v>洪仁善</v>
      </c>
      <c r="F65" s="40"/>
      <c r="G65" s="43"/>
      <c r="H65" s="43" t="str">
        <f>IF($D64="","",VLOOKUP($D64,'[2]女雙40歲名單'!$A$7:$V$23,9))</f>
        <v>台中市</v>
      </c>
      <c r="I65" s="147"/>
      <c r="J65" s="148"/>
      <c r="K65" s="160"/>
      <c r="L65" s="260" t="s">
        <v>418</v>
      </c>
      <c r="M65" s="261"/>
      <c r="N65" s="143"/>
      <c r="O65" s="149"/>
      <c r="P65" s="148"/>
      <c r="Q65" s="80"/>
      <c r="R65" s="46"/>
    </row>
    <row r="66" spans="1:18" s="145" customFormat="1" ht="5.25" customHeight="1">
      <c r="A66" s="141"/>
      <c r="B66" s="146"/>
      <c r="C66" s="146"/>
      <c r="D66" s="164"/>
      <c r="E66" s="150"/>
      <c r="F66" s="148"/>
      <c r="G66" s="151"/>
      <c r="H66" s="151"/>
      <c r="I66" s="165"/>
      <c r="J66" s="143"/>
      <c r="K66" s="166"/>
      <c r="L66" s="260"/>
      <c r="M66" s="261"/>
      <c r="N66" s="143"/>
      <c r="O66" s="149"/>
      <c r="P66" s="148"/>
      <c r="Q66" s="80"/>
      <c r="R66" s="46"/>
    </row>
    <row r="67" spans="1:18" s="145" customFormat="1" ht="5.25" customHeight="1">
      <c r="A67" s="141"/>
      <c r="B67" s="53"/>
      <c r="C67" s="53"/>
      <c r="D67" s="65"/>
      <c r="E67" s="155"/>
      <c r="F67" s="143"/>
      <c r="G67" s="156"/>
      <c r="H67" s="156"/>
      <c r="I67" s="167"/>
      <c r="J67" s="266"/>
      <c r="K67" s="255"/>
      <c r="L67" s="263"/>
      <c r="M67" s="264"/>
      <c r="N67" s="148"/>
      <c r="O67" s="149"/>
      <c r="P67" s="148"/>
      <c r="Q67" s="80"/>
      <c r="R67" s="46"/>
    </row>
    <row r="68" spans="1:18" s="145" customFormat="1" ht="15">
      <c r="A68" s="141">
        <v>7</v>
      </c>
      <c r="B68" s="40"/>
      <c r="C68" s="40"/>
      <c r="D68" s="41"/>
      <c r="E68" s="42" t="s">
        <v>24</v>
      </c>
      <c r="F68" s="40"/>
      <c r="G68" s="43"/>
      <c r="H68" s="43">
        <f>IF($D68="","",VLOOKUP($D68,'[2]女雙40歲名單'!$A$7:$V$23,4))</f>
      </c>
      <c r="I68" s="142"/>
      <c r="J68" s="266"/>
      <c r="K68" s="255"/>
      <c r="L68" s="143">
        <v>62</v>
      </c>
      <c r="M68" s="171"/>
      <c r="N68" s="161"/>
      <c r="O68" s="149"/>
      <c r="P68" s="148"/>
      <c r="Q68" s="80"/>
      <c r="R68" s="46"/>
    </row>
    <row r="69" spans="1:18" s="145" customFormat="1" ht="15">
      <c r="A69" s="141"/>
      <c r="B69" s="146"/>
      <c r="C69" s="146"/>
      <c r="D69" s="146"/>
      <c r="E69" s="42" t="s">
        <v>24</v>
      </c>
      <c r="F69" s="40"/>
      <c r="G69" s="43"/>
      <c r="H69" s="43">
        <f>IF($D68="","",VLOOKUP($D68,'[2]女雙40歲名單'!$A$7:$V$23,9))</f>
      </c>
      <c r="I69" s="147"/>
      <c r="J69" s="260" t="s">
        <v>418</v>
      </c>
      <c r="K69" s="261"/>
      <c r="L69" s="143"/>
      <c r="M69" s="149"/>
      <c r="N69" s="148"/>
      <c r="O69" s="149"/>
      <c r="P69" s="148"/>
      <c r="Q69" s="80"/>
      <c r="R69" s="46"/>
    </row>
    <row r="70" spans="1:18" s="145" customFormat="1" ht="5.25" customHeight="1">
      <c r="A70" s="141"/>
      <c r="B70" s="146"/>
      <c r="C70" s="146"/>
      <c r="D70" s="164"/>
      <c r="E70" s="150"/>
      <c r="F70" s="256"/>
      <c r="G70" s="151"/>
      <c r="H70" s="151"/>
      <c r="I70" s="152"/>
      <c r="J70" s="260"/>
      <c r="K70" s="261"/>
      <c r="L70" s="143"/>
      <c r="M70" s="149"/>
      <c r="N70" s="148"/>
      <c r="O70" s="149"/>
      <c r="P70" s="148"/>
      <c r="Q70" s="80"/>
      <c r="R70" s="46"/>
    </row>
    <row r="71" spans="1:18" s="145" customFormat="1" ht="5.25" customHeight="1">
      <c r="A71" s="141"/>
      <c r="B71" s="53"/>
      <c r="C71" s="53"/>
      <c r="D71" s="65"/>
      <c r="E71" s="155"/>
      <c r="F71" s="266"/>
      <c r="G71" s="156"/>
      <c r="H71" s="56" t="s">
        <v>11</v>
      </c>
      <c r="I71" s="86"/>
      <c r="J71" s="263"/>
      <c r="K71" s="264"/>
      <c r="L71" s="148"/>
      <c r="M71" s="149"/>
      <c r="N71" s="148"/>
      <c r="O71" s="149"/>
      <c r="P71" s="148"/>
      <c r="Q71" s="80"/>
      <c r="R71" s="46"/>
    </row>
    <row r="72" spans="1:18" s="145" customFormat="1" ht="15">
      <c r="A72" s="141">
        <v>8</v>
      </c>
      <c r="B72" s="40"/>
      <c r="C72" s="40"/>
      <c r="D72" s="41">
        <v>4</v>
      </c>
      <c r="E72" s="42" t="str">
        <f>UPPER(IF($D72="","",VLOOKUP($D72,'[2]女雙40歲名單'!$A$7:$V$23,2)))</f>
        <v>陳惠英</v>
      </c>
      <c r="F72" s="267"/>
      <c r="G72" s="43"/>
      <c r="H72" s="43" t="str">
        <f>IF($D72="","",VLOOKUP($D72,'[2]女雙40歲名單'!$A$7:$V$23,4))</f>
        <v>台中市</v>
      </c>
      <c r="I72" s="159"/>
      <c r="J72" s="148"/>
      <c r="K72" s="149"/>
      <c r="L72" s="161"/>
      <c r="M72" s="154"/>
      <c r="N72" s="148"/>
      <c r="O72" s="149"/>
      <c r="P72" s="148"/>
      <c r="Q72" s="80"/>
      <c r="R72" s="46"/>
    </row>
    <row r="73" spans="1:18" s="145" customFormat="1" ht="15">
      <c r="A73" s="141"/>
      <c r="B73" s="146"/>
      <c r="C73" s="146"/>
      <c r="D73" s="146"/>
      <c r="E73" s="42" t="str">
        <f>UPPER(IF($D72="","",VLOOKUP($D72,'[2]女雙40歲名單'!$A$7:$V$23,7)))</f>
        <v>林雅慧</v>
      </c>
      <c r="F73" s="40"/>
      <c r="G73" s="43"/>
      <c r="H73" s="43" t="str">
        <f>IF($D72="","",VLOOKUP($D72,'[2]女雙40歲名單'!$A$7:$V$23,9))</f>
        <v>台中市</v>
      </c>
      <c r="I73" s="147"/>
      <c r="J73" s="148"/>
      <c r="K73" s="149"/>
      <c r="L73" s="162"/>
      <c r="M73" s="163"/>
      <c r="N73" s="148"/>
      <c r="O73" s="149"/>
      <c r="P73" s="148"/>
      <c r="Q73" s="80"/>
      <c r="R73" s="46"/>
    </row>
    <row r="74" spans="1:17" s="3" customFormat="1" ht="20.25" customHeight="1">
      <c r="A74" s="102" t="s">
        <v>179</v>
      </c>
      <c r="E74" s="4"/>
      <c r="I74" s="5"/>
      <c r="J74" s="103"/>
      <c r="K74" s="104"/>
      <c r="L74" s="103"/>
      <c r="M74" s="105"/>
      <c r="N74" s="103"/>
      <c r="O74" s="104"/>
      <c r="P74" s="103"/>
      <c r="Q74" s="105"/>
    </row>
    <row r="75" spans="1:15" ht="12.75">
      <c r="A75" s="106"/>
      <c r="B75" s="107"/>
      <c r="F75" s="108"/>
      <c r="I75" s="101"/>
      <c r="J75" s="109"/>
      <c r="K75" s="110"/>
      <c r="L75" s="111"/>
      <c r="O75" s="110"/>
    </row>
    <row r="76" spans="1:17" s="18" customFormat="1" ht="9.75">
      <c r="A76" s="113" t="s">
        <v>14</v>
      </c>
      <c r="B76" s="113"/>
      <c r="C76" s="113"/>
      <c r="D76" s="113"/>
      <c r="E76" s="114"/>
      <c r="F76" s="113" t="s">
        <v>15</v>
      </c>
      <c r="G76" s="114"/>
      <c r="H76" s="113"/>
      <c r="I76" s="115"/>
      <c r="J76" s="13"/>
      <c r="K76" s="16"/>
      <c r="L76" s="116"/>
      <c r="M76" s="117"/>
      <c r="N76" s="118"/>
      <c r="O76" s="119"/>
      <c r="P76" s="120"/>
      <c r="Q76" s="121" t="s">
        <v>16</v>
      </c>
    </row>
    <row r="77" spans="1:17" s="26" customFormat="1" ht="13.5" thickBot="1">
      <c r="A77" s="19" t="str">
        <f>'[3]Week SetUp'!$A$10</f>
        <v>2012/11/10-11/12</v>
      </c>
      <c r="B77" s="19"/>
      <c r="C77" s="19"/>
      <c r="D77" s="122"/>
      <c r="E77" s="122"/>
      <c r="F77" s="20" t="str">
        <f>'[3]Week SetUp'!$C$10</f>
        <v>台中市</v>
      </c>
      <c r="G77" s="123"/>
      <c r="H77" s="122"/>
      <c r="I77" s="124"/>
      <c r="J77" s="23"/>
      <c r="K77" s="22"/>
      <c r="L77" s="125"/>
      <c r="M77" s="126"/>
      <c r="N77" s="127"/>
      <c r="O77" s="126"/>
      <c r="P77" s="127"/>
      <c r="Q77" s="25" t="str">
        <f>'[3]Week SetUp'!$E$10</f>
        <v>王正松</v>
      </c>
    </row>
    <row r="78" spans="1:17" s="31" customFormat="1" ht="9.75">
      <c r="A78" s="128"/>
      <c r="B78" s="129" t="s">
        <v>17</v>
      </c>
      <c r="C78" s="130" t="s">
        <v>18</v>
      </c>
      <c r="D78" s="129"/>
      <c r="E78" s="129" t="s">
        <v>19</v>
      </c>
      <c r="F78" s="131"/>
      <c r="G78" s="114"/>
      <c r="H78" s="131"/>
      <c r="I78" s="132"/>
      <c r="J78" s="130" t="s">
        <v>20</v>
      </c>
      <c r="K78" s="133"/>
      <c r="L78" s="130" t="s">
        <v>21</v>
      </c>
      <c r="M78" s="133"/>
      <c r="N78" s="130" t="s">
        <v>22</v>
      </c>
      <c r="O78" s="133"/>
      <c r="P78" s="130" t="s">
        <v>23</v>
      </c>
      <c r="Q78" s="117"/>
    </row>
    <row r="79" spans="1:17" s="31" customFormat="1" ht="3" customHeight="1">
      <c r="A79" s="134"/>
      <c r="B79" s="135"/>
      <c r="C79" s="34"/>
      <c r="D79" s="135"/>
      <c r="E79" s="136"/>
      <c r="F79" s="136"/>
      <c r="G79" s="137"/>
      <c r="H79" s="136"/>
      <c r="I79" s="138"/>
      <c r="J79" s="34"/>
      <c r="K79" s="139"/>
      <c r="L79" s="34"/>
      <c r="M79" s="139"/>
      <c r="N79" s="34"/>
      <c r="O79" s="139"/>
      <c r="P79" s="34"/>
      <c r="Q79" s="140"/>
    </row>
    <row r="80" spans="1:20" s="145" customFormat="1" ht="14.25" customHeight="1">
      <c r="A80" s="141">
        <v>1</v>
      </c>
      <c r="B80" s="40"/>
      <c r="C80" s="40"/>
      <c r="D80" s="41">
        <v>7</v>
      </c>
      <c r="E80" s="42" t="str">
        <f>UPPER(IF($D80="","",VLOOKUP($D80,'[3]女雙45歲名單'!$A$7:$V$23,2)))</f>
        <v>鄭足足</v>
      </c>
      <c r="F80" s="40"/>
      <c r="G80" s="43"/>
      <c r="H80" s="43" t="str">
        <f>IF($D80="","",VLOOKUP($D80,'[3]女雙45歲名單'!$A$7:$V$23,4))</f>
        <v>高雄市</v>
      </c>
      <c r="I80" s="142"/>
      <c r="J80" s="143"/>
      <c r="K80" s="144"/>
      <c r="L80" s="143"/>
      <c r="M80" s="144"/>
      <c r="N80" s="46" t="s">
        <v>25</v>
      </c>
      <c r="O80" s="144"/>
      <c r="P80" s="143"/>
      <c r="Q80" s="47"/>
      <c r="R80" s="46"/>
      <c r="T80" s="177"/>
    </row>
    <row r="81" spans="1:20" s="145" customFormat="1" ht="14.25" customHeight="1">
      <c r="A81" s="141"/>
      <c r="B81" s="146"/>
      <c r="C81" s="146"/>
      <c r="D81" s="146"/>
      <c r="E81" s="42" t="str">
        <f>UPPER(IF($D80="","",VLOOKUP($D80,'[3]女雙45歲名單'!$A$7:$V$23,7)))</f>
        <v>何寶珠</v>
      </c>
      <c r="F81" s="40"/>
      <c r="G81" s="43"/>
      <c r="H81" s="43" t="str">
        <f>IF($D80="","",VLOOKUP($D80,'[3]女雙45歲名單'!$A$7:$V$23,9))</f>
        <v>高雄市</v>
      </c>
      <c r="I81" s="147"/>
      <c r="J81" s="291" t="s">
        <v>520</v>
      </c>
      <c r="K81" s="276"/>
      <c r="L81" s="143"/>
      <c r="M81" s="144"/>
      <c r="N81" s="143"/>
      <c r="O81" s="144"/>
      <c r="P81" s="143"/>
      <c r="Q81" s="47"/>
      <c r="R81" s="46"/>
      <c r="T81" s="177"/>
    </row>
    <row r="82" spans="1:20" s="145" customFormat="1" ht="3.75" customHeight="1">
      <c r="A82" s="141"/>
      <c r="B82" s="146"/>
      <c r="C82" s="146"/>
      <c r="D82" s="146"/>
      <c r="E82" s="150"/>
      <c r="F82" s="256"/>
      <c r="G82" s="151"/>
      <c r="H82" s="151"/>
      <c r="I82" s="152"/>
      <c r="J82" s="291"/>
      <c r="K82" s="276"/>
      <c r="L82" s="143"/>
      <c r="M82" s="144"/>
      <c r="N82" s="143"/>
      <c r="O82" s="144"/>
      <c r="P82" s="143"/>
      <c r="Q82" s="47"/>
      <c r="R82" s="46"/>
      <c r="T82" s="177"/>
    </row>
    <row r="83" spans="1:20" s="145" customFormat="1" ht="3.75" customHeight="1">
      <c r="A83" s="141"/>
      <c r="B83" s="53"/>
      <c r="C83" s="53"/>
      <c r="D83" s="53"/>
      <c r="E83" s="155"/>
      <c r="F83" s="266"/>
      <c r="G83" s="156"/>
      <c r="H83" s="56" t="s">
        <v>11</v>
      </c>
      <c r="I83" s="86"/>
      <c r="J83" s="272"/>
      <c r="K83" s="275"/>
      <c r="L83" s="148"/>
      <c r="M83" s="149"/>
      <c r="N83" s="143"/>
      <c r="O83" s="144"/>
      <c r="P83" s="143"/>
      <c r="Q83" s="47"/>
      <c r="R83" s="46"/>
      <c r="T83" s="177"/>
    </row>
    <row r="84" spans="1:20" s="145" customFormat="1" ht="14.25" customHeight="1">
      <c r="A84" s="141">
        <v>2</v>
      </c>
      <c r="B84" s="40"/>
      <c r="C84" s="40"/>
      <c r="D84" s="41"/>
      <c r="E84" s="42" t="s">
        <v>24</v>
      </c>
      <c r="F84" s="267"/>
      <c r="G84" s="43"/>
      <c r="H84" s="43">
        <f>IF($D84="","",VLOOKUP($D84,'[3]女雙45歲名單'!$A$7:$V$23,4))</f>
      </c>
      <c r="I84" s="159"/>
      <c r="J84" s="148"/>
      <c r="K84" s="160"/>
      <c r="L84" s="161"/>
      <c r="M84" s="154"/>
      <c r="N84" s="143"/>
      <c r="O84" s="144"/>
      <c r="P84" s="143"/>
      <c r="Q84" s="47"/>
      <c r="R84" s="46"/>
      <c r="T84" s="177"/>
    </row>
    <row r="85" spans="1:20" s="145" customFormat="1" ht="14.25" customHeight="1">
      <c r="A85" s="141"/>
      <c r="B85" s="146"/>
      <c r="C85" s="146"/>
      <c r="D85" s="146"/>
      <c r="E85" s="42" t="s">
        <v>24</v>
      </c>
      <c r="F85" s="40"/>
      <c r="G85" s="43"/>
      <c r="H85" s="43">
        <f>IF($D84="","",VLOOKUP($D84,'[3]女雙45歲名單'!$A$7:$V$23,9))</f>
      </c>
      <c r="I85" s="147"/>
      <c r="J85" s="148"/>
      <c r="K85" s="160"/>
      <c r="L85" s="291" t="s">
        <v>520</v>
      </c>
      <c r="M85" s="276"/>
      <c r="N85" s="143"/>
      <c r="O85" s="144"/>
      <c r="P85" s="143"/>
      <c r="Q85" s="47"/>
      <c r="R85" s="46"/>
      <c r="T85" s="177"/>
    </row>
    <row r="86" spans="1:20" s="145" customFormat="1" ht="1.5" customHeight="1">
      <c r="A86" s="141"/>
      <c r="B86" s="146"/>
      <c r="C86" s="146"/>
      <c r="D86" s="164"/>
      <c r="E86" s="150"/>
      <c r="F86" s="148"/>
      <c r="G86" s="151"/>
      <c r="H86" s="151"/>
      <c r="I86" s="165"/>
      <c r="J86" s="143"/>
      <c r="K86" s="166"/>
      <c r="L86" s="291"/>
      <c r="M86" s="276"/>
      <c r="N86" s="143"/>
      <c r="O86" s="144"/>
      <c r="P86" s="143"/>
      <c r="Q86" s="47"/>
      <c r="R86" s="46"/>
      <c r="T86" s="177"/>
    </row>
    <row r="87" spans="1:20" s="145" customFormat="1" ht="1.5" customHeight="1">
      <c r="A87" s="141"/>
      <c r="B87" s="53"/>
      <c r="C87" s="53"/>
      <c r="D87" s="65"/>
      <c r="E87" s="155"/>
      <c r="F87" s="143"/>
      <c r="G87" s="156"/>
      <c r="H87" s="156"/>
      <c r="I87" s="167"/>
      <c r="J87" s="266"/>
      <c r="K87" s="255"/>
      <c r="L87" s="272"/>
      <c r="M87" s="275"/>
      <c r="N87" s="148"/>
      <c r="O87" s="149"/>
      <c r="P87" s="143"/>
      <c r="Q87" s="47"/>
      <c r="R87" s="46"/>
      <c r="T87" s="177"/>
    </row>
    <row r="88" spans="1:20" s="145" customFormat="1" ht="14.25" customHeight="1">
      <c r="A88" s="141">
        <v>3</v>
      </c>
      <c r="B88" s="40"/>
      <c r="C88" s="40"/>
      <c r="D88" s="41">
        <v>1</v>
      </c>
      <c r="E88" s="42" t="str">
        <f>UPPER(IF($D88="","",VLOOKUP($D88,'[3]女雙45歲名單'!$A$7:$V$23,2)))</f>
        <v>鄭玉娟</v>
      </c>
      <c r="F88" s="40"/>
      <c r="G88" s="43"/>
      <c r="H88" s="43" t="str">
        <f>IF($D88="","",VLOOKUP($D88,'[3]女雙45歲名單'!$A$7:$V$23,4))</f>
        <v>台中市</v>
      </c>
      <c r="I88" s="142"/>
      <c r="J88" s="266"/>
      <c r="K88" s="255"/>
      <c r="L88" s="143">
        <v>62</v>
      </c>
      <c r="M88" s="160"/>
      <c r="N88" s="161"/>
      <c r="O88" s="149"/>
      <c r="P88" s="143"/>
      <c r="Q88" s="47"/>
      <c r="R88" s="46"/>
      <c r="T88" s="177"/>
    </row>
    <row r="89" spans="1:20" s="145" customFormat="1" ht="14.25" customHeight="1">
      <c r="A89" s="141"/>
      <c r="B89" s="146"/>
      <c r="C89" s="146"/>
      <c r="D89" s="146"/>
      <c r="E89" s="42" t="str">
        <f>UPPER(IF($D88="","",VLOOKUP($D88,'[3]女雙45歲名單'!$A$7:$V$23,7)))</f>
        <v>鄭瑞惠</v>
      </c>
      <c r="F89" s="40"/>
      <c r="G89" s="43"/>
      <c r="H89" s="43" t="str">
        <f>IF($D88="","",VLOOKUP($D88,'[3]女雙45歲名單'!$A$7:$V$23,9))</f>
        <v>台中市</v>
      </c>
      <c r="I89" s="147"/>
      <c r="J89" s="260" t="s">
        <v>521</v>
      </c>
      <c r="K89" s="261"/>
      <c r="L89" s="143"/>
      <c r="M89" s="160"/>
      <c r="N89" s="148"/>
      <c r="O89" s="149"/>
      <c r="P89" s="143"/>
      <c r="Q89" s="47"/>
      <c r="R89" s="46"/>
      <c r="T89" s="177"/>
    </row>
    <row r="90" spans="1:20" s="145" customFormat="1" ht="3.75" customHeight="1">
      <c r="A90" s="141"/>
      <c r="B90" s="146"/>
      <c r="C90" s="146"/>
      <c r="D90" s="164"/>
      <c r="E90" s="150"/>
      <c r="F90" s="256"/>
      <c r="G90" s="151"/>
      <c r="H90" s="151"/>
      <c r="I90" s="152"/>
      <c r="J90" s="260"/>
      <c r="K90" s="261"/>
      <c r="L90" s="143"/>
      <c r="M90" s="160"/>
      <c r="N90" s="148"/>
      <c r="O90" s="149"/>
      <c r="P90" s="143"/>
      <c r="Q90" s="47"/>
      <c r="R90" s="46"/>
      <c r="T90" s="178"/>
    </row>
    <row r="91" spans="1:18" s="145" customFormat="1" ht="3.75" customHeight="1">
      <c r="A91" s="141"/>
      <c r="B91" s="53"/>
      <c r="C91" s="53"/>
      <c r="D91" s="65"/>
      <c r="E91" s="155"/>
      <c r="F91" s="266"/>
      <c r="G91" s="156"/>
      <c r="H91" s="56" t="s">
        <v>11</v>
      </c>
      <c r="I91" s="86"/>
      <c r="J91" s="263"/>
      <c r="K91" s="264"/>
      <c r="L91" s="148"/>
      <c r="M91" s="160"/>
      <c r="N91" s="148"/>
      <c r="O91" s="149"/>
      <c r="P91" s="143"/>
      <c r="Q91" s="47"/>
      <c r="R91" s="46"/>
    </row>
    <row r="92" spans="1:18" s="145" customFormat="1" ht="14.25" customHeight="1">
      <c r="A92" s="141">
        <v>4</v>
      </c>
      <c r="B92" s="40"/>
      <c r="C92" s="40"/>
      <c r="D92" s="41">
        <v>6</v>
      </c>
      <c r="E92" s="42" t="str">
        <f>UPPER(IF($D92="","",VLOOKUP($D92,'[3]女雙45歲名單'!$A$7:$V$23,2)))</f>
        <v>阮鳳慈</v>
      </c>
      <c r="F92" s="267"/>
      <c r="G92" s="43"/>
      <c r="H92" s="43" t="str">
        <f>IF($D92="","",VLOOKUP($D92,'[3]女雙45歲名單'!$A$7:$V$23,4))</f>
        <v>桃園縣</v>
      </c>
      <c r="I92" s="159"/>
      <c r="J92" s="148">
        <v>64</v>
      </c>
      <c r="K92" s="149"/>
      <c r="L92" s="161"/>
      <c r="M92" s="168"/>
      <c r="N92" s="148"/>
      <c r="O92" s="149"/>
      <c r="P92" s="143"/>
      <c r="Q92" s="47"/>
      <c r="R92" s="46"/>
    </row>
    <row r="93" spans="1:18" s="145" customFormat="1" ht="14.25" customHeight="1">
      <c r="A93" s="141"/>
      <c r="B93" s="146"/>
      <c r="C93" s="146"/>
      <c r="D93" s="146"/>
      <c r="E93" s="42" t="str">
        <f>UPPER(IF($D92="","",VLOOKUP($D92,'[3]女雙45歲名單'!$A$7:$V$23,7)))</f>
        <v>陳師清</v>
      </c>
      <c r="F93" s="40"/>
      <c r="G93" s="43"/>
      <c r="H93" s="43" t="str">
        <f>IF($D92="","",VLOOKUP($D92,'[3]女雙45歲名單'!$A$7:$V$23,9))</f>
        <v>桃園市</v>
      </c>
      <c r="I93" s="147"/>
      <c r="J93" s="148"/>
      <c r="K93" s="149"/>
      <c r="L93" s="162"/>
      <c r="M93" s="170"/>
      <c r="N93" s="260" t="s">
        <v>523</v>
      </c>
      <c r="O93" s="262"/>
      <c r="P93" s="143"/>
      <c r="Q93" s="47"/>
      <c r="R93" s="46"/>
    </row>
    <row r="94" spans="1:18" s="145" customFormat="1" ht="1.5" customHeight="1">
      <c r="A94" s="141"/>
      <c r="B94" s="146"/>
      <c r="C94" s="146"/>
      <c r="D94" s="146"/>
      <c r="E94" s="150"/>
      <c r="F94" s="148"/>
      <c r="G94" s="151"/>
      <c r="H94" s="151"/>
      <c r="I94" s="165"/>
      <c r="J94" s="143"/>
      <c r="K94" s="144"/>
      <c r="L94" s="148"/>
      <c r="M94" s="166"/>
      <c r="N94" s="260"/>
      <c r="O94" s="262"/>
      <c r="P94" s="143"/>
      <c r="Q94" s="47"/>
      <c r="R94" s="46"/>
    </row>
    <row r="95" spans="1:18" s="145" customFormat="1" ht="1.5" customHeight="1">
      <c r="A95" s="141"/>
      <c r="B95" s="53"/>
      <c r="C95" s="53"/>
      <c r="D95" s="53"/>
      <c r="E95" s="155"/>
      <c r="F95" s="143"/>
      <c r="G95" s="156"/>
      <c r="H95" s="156"/>
      <c r="I95" s="167"/>
      <c r="J95" s="143"/>
      <c r="K95" s="144"/>
      <c r="L95" s="266"/>
      <c r="M95" s="255"/>
      <c r="N95" s="263"/>
      <c r="O95" s="265"/>
      <c r="P95" s="148"/>
      <c r="Q95" s="80"/>
      <c r="R95" s="46"/>
    </row>
    <row r="96" spans="1:18" s="145" customFormat="1" ht="14.25" customHeight="1">
      <c r="A96" s="141">
        <v>5</v>
      </c>
      <c r="B96" s="40"/>
      <c r="C96" s="40"/>
      <c r="D96" s="41">
        <v>4</v>
      </c>
      <c r="E96" s="42" t="str">
        <f>UPPER(IF($D96="","",VLOOKUP($D96,'[3]女雙45歲名單'!$A$7:$V$23,2)))</f>
        <v>邱黃錦蘭</v>
      </c>
      <c r="F96" s="40"/>
      <c r="G96" s="43"/>
      <c r="H96" s="43" t="str">
        <f>IF($D96="","",VLOOKUP($D96,'[3]女雙45歲名單'!$A$7:$V$23,4))</f>
        <v>彰化市</v>
      </c>
      <c r="I96" s="142"/>
      <c r="J96" s="143"/>
      <c r="K96" s="144"/>
      <c r="L96" s="266"/>
      <c r="M96" s="255"/>
      <c r="N96" s="143">
        <v>86</v>
      </c>
      <c r="O96" s="149"/>
      <c r="P96" s="148"/>
      <c r="Q96" s="80"/>
      <c r="R96" s="46"/>
    </row>
    <row r="97" spans="1:18" s="145" customFormat="1" ht="14.25" customHeight="1">
      <c r="A97" s="141"/>
      <c r="B97" s="146"/>
      <c r="C97" s="146"/>
      <c r="D97" s="146"/>
      <c r="E97" s="42" t="str">
        <f>UPPER(IF($D96="","",VLOOKUP($D96,'[3]女雙45歲名單'!$A$7:$V$23,7)))</f>
        <v>張玫瑰</v>
      </c>
      <c r="F97" s="40"/>
      <c r="G97" s="43"/>
      <c r="H97" s="43" t="str">
        <f>IF($D96="","",VLOOKUP($D96,'[3]女雙45歲名單'!$A$7:$V$23,9))</f>
        <v>彰化市</v>
      </c>
      <c r="I97" s="147"/>
      <c r="J97" s="291" t="s">
        <v>522</v>
      </c>
      <c r="K97" s="276"/>
      <c r="L97" s="143"/>
      <c r="M97" s="160"/>
      <c r="N97" s="143"/>
      <c r="O97" s="149"/>
      <c r="P97" s="148"/>
      <c r="Q97" s="80"/>
      <c r="R97" s="46"/>
    </row>
    <row r="98" spans="1:18" s="145" customFormat="1" ht="3.75" customHeight="1">
      <c r="A98" s="141"/>
      <c r="B98" s="146"/>
      <c r="C98" s="146"/>
      <c r="D98" s="146"/>
      <c r="E98" s="150"/>
      <c r="F98" s="256"/>
      <c r="G98" s="151"/>
      <c r="H98" s="151"/>
      <c r="I98" s="152"/>
      <c r="J98" s="291"/>
      <c r="K98" s="276"/>
      <c r="L98" s="143"/>
      <c r="M98" s="160"/>
      <c r="N98" s="143"/>
      <c r="O98" s="149"/>
      <c r="P98" s="148"/>
      <c r="Q98" s="80"/>
      <c r="R98" s="46"/>
    </row>
    <row r="99" spans="1:18" s="145" customFormat="1" ht="3.75" customHeight="1">
      <c r="A99" s="141"/>
      <c r="B99" s="53"/>
      <c r="C99" s="53"/>
      <c r="D99" s="53"/>
      <c r="E99" s="155"/>
      <c r="F99" s="266"/>
      <c r="G99" s="156"/>
      <c r="H99" s="56" t="s">
        <v>11</v>
      </c>
      <c r="I99" s="86"/>
      <c r="J99" s="272"/>
      <c r="K99" s="275"/>
      <c r="L99" s="148"/>
      <c r="M99" s="160"/>
      <c r="N99" s="143"/>
      <c r="O99" s="149"/>
      <c r="P99" s="148"/>
      <c r="Q99" s="80"/>
      <c r="R99" s="46"/>
    </row>
    <row r="100" spans="1:18" s="145" customFormat="1" ht="14.25" customHeight="1">
      <c r="A100" s="141">
        <v>6</v>
      </c>
      <c r="B100" s="40"/>
      <c r="C100" s="40"/>
      <c r="D100" s="41">
        <v>2</v>
      </c>
      <c r="E100" s="42" t="str">
        <f>UPPER(IF($D100="","",VLOOKUP($D100,'[3]女雙45歲名單'!$A$7:$V$23,2)))</f>
        <v>許環英</v>
      </c>
      <c r="F100" s="267"/>
      <c r="G100" s="43"/>
      <c r="H100" s="43" t="str">
        <f>IF($D100="","",VLOOKUP($D100,'[3]女雙45歲名單'!$A$7:$V$23,4))</f>
        <v>高雄市</v>
      </c>
      <c r="I100" s="159"/>
      <c r="J100" s="252" t="s">
        <v>200</v>
      </c>
      <c r="K100" s="160"/>
      <c r="L100" s="161"/>
      <c r="M100" s="168"/>
      <c r="N100" s="143"/>
      <c r="O100" s="149"/>
      <c r="P100" s="148"/>
      <c r="Q100" s="80"/>
      <c r="R100" s="46"/>
    </row>
    <row r="101" spans="1:18" s="145" customFormat="1" ht="14.25" customHeight="1">
      <c r="A101" s="141"/>
      <c r="B101" s="146"/>
      <c r="C101" s="146"/>
      <c r="D101" s="146"/>
      <c r="E101" s="42" t="str">
        <f>UPPER(IF($D100="","",VLOOKUP($D100,'[3]女雙45歲名單'!$A$7:$V$23,7)))</f>
        <v>許錦慧</v>
      </c>
      <c r="F101" s="40"/>
      <c r="G101" s="43"/>
      <c r="H101" s="43" t="str">
        <f>IF($D100="","",VLOOKUP($D100,'[3]女雙45歲名單'!$A$7:$V$23,9))</f>
        <v>高雄市</v>
      </c>
      <c r="I101" s="147"/>
      <c r="J101" s="148"/>
      <c r="K101" s="160"/>
      <c r="L101" s="260" t="s">
        <v>523</v>
      </c>
      <c r="M101" s="261"/>
      <c r="N101" s="143"/>
      <c r="O101" s="149"/>
      <c r="P101" s="148"/>
      <c r="Q101" s="80"/>
      <c r="R101" s="46"/>
    </row>
    <row r="102" spans="1:18" s="145" customFormat="1" ht="1.5" customHeight="1">
      <c r="A102" s="141"/>
      <c r="B102" s="146"/>
      <c r="C102" s="146"/>
      <c r="D102" s="164"/>
      <c r="E102" s="150"/>
      <c r="F102" s="148"/>
      <c r="G102" s="151"/>
      <c r="H102" s="151"/>
      <c r="I102" s="165"/>
      <c r="J102" s="143"/>
      <c r="K102" s="166"/>
      <c r="L102" s="260"/>
      <c r="M102" s="261"/>
      <c r="N102" s="143"/>
      <c r="O102" s="149"/>
      <c r="P102" s="148"/>
      <c r="Q102" s="80"/>
      <c r="R102" s="46"/>
    </row>
    <row r="103" spans="1:18" s="145" customFormat="1" ht="1.5" customHeight="1">
      <c r="A103" s="141"/>
      <c r="B103" s="53"/>
      <c r="C103" s="53"/>
      <c r="D103" s="65"/>
      <c r="E103" s="155"/>
      <c r="F103" s="143"/>
      <c r="G103" s="156"/>
      <c r="H103" s="156"/>
      <c r="I103" s="167"/>
      <c r="J103" s="266"/>
      <c r="K103" s="255"/>
      <c r="L103" s="263"/>
      <c r="M103" s="264"/>
      <c r="N103" s="148"/>
      <c r="O103" s="149"/>
      <c r="P103" s="148"/>
      <c r="Q103" s="80"/>
      <c r="R103" s="46"/>
    </row>
    <row r="104" spans="1:18" s="145" customFormat="1" ht="14.25" customHeight="1">
      <c r="A104" s="141">
        <v>7</v>
      </c>
      <c r="B104" s="40"/>
      <c r="C104" s="40"/>
      <c r="D104" s="41">
        <v>3</v>
      </c>
      <c r="E104" s="42" t="str">
        <f>UPPER(IF($D104="","",VLOOKUP($D104,'[3]女雙45歲名單'!$A$7:$V$23,2)))</f>
        <v>劉國珍</v>
      </c>
      <c r="F104" s="40"/>
      <c r="G104" s="43"/>
      <c r="H104" s="43" t="str">
        <f>IF($D104="","",VLOOKUP($D104,'[3]女雙45歲名單'!$A$7:$V$23,4))</f>
        <v>南投市</v>
      </c>
      <c r="I104" s="142"/>
      <c r="J104" s="266"/>
      <c r="K104" s="255"/>
      <c r="L104" s="143">
        <v>63</v>
      </c>
      <c r="M104" s="171"/>
      <c r="N104" s="161"/>
      <c r="O104" s="149"/>
      <c r="P104" s="148"/>
      <c r="Q104" s="80"/>
      <c r="R104" s="46"/>
    </row>
    <row r="105" spans="1:18" s="145" customFormat="1" ht="14.25" customHeight="1">
      <c r="A105" s="141"/>
      <c r="B105" s="146"/>
      <c r="C105" s="146"/>
      <c r="D105" s="146"/>
      <c r="E105" s="42" t="str">
        <f>UPPER(IF($D104="","",VLOOKUP($D104,'[3]女雙45歲名單'!$A$7:$V$23,7)))</f>
        <v>吳瓊芬</v>
      </c>
      <c r="F105" s="40"/>
      <c r="G105" s="43"/>
      <c r="H105" s="43" t="str">
        <f>IF($D104="","",VLOOKUP($D104,'[3]女雙45歲名單'!$A$7:$V$23,9))</f>
        <v>南投縣</v>
      </c>
      <c r="I105" s="147"/>
      <c r="J105" s="260" t="s">
        <v>523</v>
      </c>
      <c r="K105" s="261"/>
      <c r="L105" s="143"/>
      <c r="M105" s="149"/>
      <c r="N105" s="148"/>
      <c r="O105" s="149"/>
      <c r="P105" s="148"/>
      <c r="Q105" s="80"/>
      <c r="R105" s="46"/>
    </row>
    <row r="106" spans="1:18" s="145" customFormat="1" ht="3.75" customHeight="1">
      <c r="A106" s="141"/>
      <c r="B106" s="146"/>
      <c r="C106" s="146"/>
      <c r="D106" s="164"/>
      <c r="E106" s="150"/>
      <c r="F106" s="256"/>
      <c r="G106" s="151"/>
      <c r="H106" s="151"/>
      <c r="I106" s="152"/>
      <c r="J106" s="260"/>
      <c r="K106" s="261"/>
      <c r="L106" s="143"/>
      <c r="M106" s="149"/>
      <c r="N106" s="148"/>
      <c r="O106" s="149"/>
      <c r="P106" s="148"/>
      <c r="Q106" s="80"/>
      <c r="R106" s="46"/>
    </row>
    <row r="107" spans="1:18" s="145" customFormat="1" ht="3.75" customHeight="1">
      <c r="A107" s="141"/>
      <c r="B107" s="53"/>
      <c r="C107" s="53"/>
      <c r="D107" s="65"/>
      <c r="E107" s="155"/>
      <c r="F107" s="266"/>
      <c r="G107" s="156"/>
      <c r="H107" s="56" t="s">
        <v>11</v>
      </c>
      <c r="I107" s="86"/>
      <c r="J107" s="263"/>
      <c r="K107" s="264"/>
      <c r="L107" s="148"/>
      <c r="M107" s="149"/>
      <c r="N107" s="148"/>
      <c r="O107" s="149"/>
      <c r="P107" s="148"/>
      <c r="Q107" s="80"/>
      <c r="R107" s="46"/>
    </row>
    <row r="108" spans="1:18" s="145" customFormat="1" ht="14.25" customHeight="1">
      <c r="A108" s="141">
        <v>8</v>
      </c>
      <c r="B108" s="40"/>
      <c r="C108" s="40"/>
      <c r="D108" s="41">
        <v>5</v>
      </c>
      <c r="E108" s="42" t="str">
        <f>UPPER(IF($D108="","",VLOOKUP($D108,'[3]女雙45歲名單'!$A$7:$V$23,2)))</f>
        <v>柯鳳英</v>
      </c>
      <c r="F108" s="267"/>
      <c r="G108" s="43"/>
      <c r="H108" s="43" t="str">
        <f>IF($D108="","",VLOOKUP($D108,'[3]女雙45歲名單'!$A$7:$V$23,4))</f>
        <v>台中市</v>
      </c>
      <c r="I108" s="159"/>
      <c r="J108" s="148">
        <v>62</v>
      </c>
      <c r="K108" s="149"/>
      <c r="L108" s="161"/>
      <c r="M108" s="154"/>
      <c r="N108" s="148"/>
      <c r="O108" s="149"/>
      <c r="P108" s="148"/>
      <c r="Q108" s="80"/>
      <c r="R108" s="46"/>
    </row>
    <row r="109" spans="1:18" s="145" customFormat="1" ht="14.25" customHeight="1">
      <c r="A109" s="141"/>
      <c r="B109" s="146"/>
      <c r="C109" s="146"/>
      <c r="D109" s="146"/>
      <c r="E109" s="42" t="str">
        <f>UPPER(IF($D108="","",VLOOKUP($D108,'[3]女雙45歲名單'!$A$7:$V$23,7)))</f>
        <v>湯淑雲</v>
      </c>
      <c r="F109" s="40"/>
      <c r="G109" s="43"/>
      <c r="H109" s="43" t="str">
        <f>IF($D108="","",VLOOKUP($D108,'[3]女雙45歲名單'!$A$7:$V$23,9))</f>
        <v>台中市</v>
      </c>
      <c r="I109" s="147"/>
      <c r="J109" s="148"/>
      <c r="K109" s="149"/>
      <c r="L109" s="162"/>
      <c r="M109" s="163"/>
      <c r="N109" s="148"/>
      <c r="O109" s="149"/>
      <c r="P109" s="148"/>
      <c r="Q109" s="80"/>
      <c r="R109" s="46"/>
    </row>
    <row r="110" ht="8.25" customHeight="1">
      <c r="E110" s="99"/>
    </row>
    <row r="111" spans="1:17" s="3" customFormat="1" ht="18">
      <c r="A111" s="102" t="s">
        <v>180</v>
      </c>
      <c r="E111" s="4"/>
      <c r="I111" s="5"/>
      <c r="J111" s="103"/>
      <c r="K111" s="104"/>
      <c r="L111" s="103"/>
      <c r="M111" s="105"/>
      <c r="N111" s="103"/>
      <c r="O111" s="104"/>
      <c r="P111" s="103"/>
      <c r="Q111" s="105"/>
    </row>
    <row r="112" spans="1:17" s="3" customFormat="1" ht="5.25" customHeight="1">
      <c r="A112" s="102"/>
      <c r="E112" s="4"/>
      <c r="I112" s="5"/>
      <c r="J112" s="103"/>
      <c r="K112" s="104"/>
      <c r="L112" s="103"/>
      <c r="M112" s="105"/>
      <c r="N112" s="103"/>
      <c r="O112" s="104"/>
      <c r="P112" s="103"/>
      <c r="Q112" s="105"/>
    </row>
    <row r="113" spans="5:10" ht="15">
      <c r="E113" s="99"/>
      <c r="F113" s="314" t="s">
        <v>98</v>
      </c>
      <c r="G113" s="314"/>
      <c r="H113" s="314"/>
      <c r="I113" s="99"/>
      <c r="J113" s="99"/>
    </row>
    <row r="114" spans="5:10" ht="15">
      <c r="E114" s="99"/>
      <c r="F114" s="314" t="s">
        <v>99</v>
      </c>
      <c r="G114" s="314"/>
      <c r="H114" s="314"/>
      <c r="I114" s="99"/>
      <c r="J114" s="99"/>
    </row>
    <row r="115" spans="5:14" ht="11.25" customHeight="1">
      <c r="E115" s="99"/>
      <c r="F115" s="316">
        <v>5</v>
      </c>
      <c r="G115" s="316"/>
      <c r="H115" s="316"/>
      <c r="I115" s="316"/>
      <c r="J115" s="316"/>
      <c r="L115" s="317" t="s">
        <v>524</v>
      </c>
      <c r="M115" s="317"/>
      <c r="N115" s="317"/>
    </row>
    <row r="116" spans="5:14" ht="12.75">
      <c r="E116" s="313"/>
      <c r="F116" s="313"/>
      <c r="H116" s="315" t="s">
        <v>153</v>
      </c>
      <c r="I116" s="315"/>
      <c r="J116" s="315"/>
      <c r="K116" s="51"/>
      <c r="L116" s="317"/>
      <c r="M116" s="317"/>
      <c r="N116" s="317"/>
    </row>
    <row r="117" spans="5:14" ht="11.25" customHeight="1">
      <c r="E117" s="99"/>
      <c r="L117" s="317"/>
      <c r="M117" s="317"/>
      <c r="N117" s="317"/>
    </row>
    <row r="118" spans="5:8" ht="11.25" customHeight="1">
      <c r="E118" s="99"/>
      <c r="H118" s="98">
        <v>7</v>
      </c>
    </row>
    <row r="119" spans="2:14" ht="15">
      <c r="B119" s="311" t="s">
        <v>100</v>
      </c>
      <c r="C119" s="311"/>
      <c r="D119" s="311"/>
      <c r="E119" s="311"/>
      <c r="F119" s="228"/>
      <c r="G119" s="228"/>
      <c r="H119" s="228"/>
      <c r="I119" s="229"/>
      <c r="J119" s="236" t="s">
        <v>101</v>
      </c>
      <c r="L119" s="98"/>
      <c r="M119" s="236"/>
      <c r="N119" s="236"/>
    </row>
    <row r="120" spans="2:14" ht="15">
      <c r="B120" s="311" t="s">
        <v>102</v>
      </c>
      <c r="C120" s="311"/>
      <c r="D120" s="311"/>
      <c r="E120" s="311"/>
      <c r="F120" s="312"/>
      <c r="G120" s="312"/>
      <c r="H120" s="312"/>
      <c r="I120" s="237"/>
      <c r="J120" s="236" t="s">
        <v>103</v>
      </c>
      <c r="L120" s="98"/>
      <c r="M120" s="236"/>
      <c r="N120" s="236"/>
    </row>
    <row r="121" ht="8.25" customHeight="1">
      <c r="E121" s="99"/>
    </row>
    <row r="122" spans="1:17" s="3" customFormat="1" ht="16.5" customHeight="1">
      <c r="A122" s="102" t="s">
        <v>181</v>
      </c>
      <c r="E122" s="4"/>
      <c r="I122" s="5"/>
      <c r="J122" s="103"/>
      <c r="K122" s="104"/>
      <c r="L122" s="103"/>
      <c r="M122" s="105"/>
      <c r="N122" s="103"/>
      <c r="O122" s="104"/>
      <c r="P122" s="103"/>
      <c r="Q122" s="105"/>
    </row>
    <row r="123" spans="1:15" ht="6.75" customHeight="1">
      <c r="A123" s="106"/>
      <c r="B123" s="107"/>
      <c r="F123" s="108"/>
      <c r="I123" s="101"/>
      <c r="J123" s="109"/>
      <c r="K123" s="110"/>
      <c r="L123" s="111"/>
      <c r="O123" s="110"/>
    </row>
    <row r="124" spans="1:17" s="18" customFormat="1" ht="9" customHeight="1">
      <c r="A124" s="113" t="s">
        <v>0</v>
      </c>
      <c r="B124" s="113"/>
      <c r="C124" s="113"/>
      <c r="D124" s="113"/>
      <c r="E124" s="114"/>
      <c r="F124" s="113" t="s">
        <v>1</v>
      </c>
      <c r="G124" s="114"/>
      <c r="H124" s="113"/>
      <c r="I124" s="115"/>
      <c r="J124" s="13"/>
      <c r="K124" s="16"/>
      <c r="L124" s="116"/>
      <c r="M124" s="117"/>
      <c r="N124" s="118"/>
      <c r="O124" s="119"/>
      <c r="P124" s="120"/>
      <c r="Q124" s="121" t="s">
        <v>2</v>
      </c>
    </row>
    <row r="125" spans="1:17" s="26" customFormat="1" ht="11.25" customHeight="1" thickBot="1">
      <c r="A125" s="19" t="str">
        <f>'[6]Week SetUp'!$A$10</f>
        <v>2012/11/10-11/12</v>
      </c>
      <c r="B125" s="19"/>
      <c r="C125" s="19"/>
      <c r="D125" s="122"/>
      <c r="E125" s="122"/>
      <c r="F125" s="20" t="str">
        <f>'[6]Week SetUp'!$C$10</f>
        <v>台中市</v>
      </c>
      <c r="G125" s="123"/>
      <c r="H125" s="122"/>
      <c r="I125" s="124"/>
      <c r="J125" s="23"/>
      <c r="K125" s="22"/>
      <c r="L125" s="125"/>
      <c r="M125" s="126"/>
      <c r="N125" s="127"/>
      <c r="O125" s="126"/>
      <c r="P125" s="127"/>
      <c r="Q125" s="25" t="str">
        <f>'[6]Week SetUp'!$E$10</f>
        <v>王正松</v>
      </c>
    </row>
    <row r="126" spans="1:20" s="31" customFormat="1" ht="9.75">
      <c r="A126" s="128"/>
      <c r="B126" s="129" t="s">
        <v>3</v>
      </c>
      <c r="C126" s="130" t="s">
        <v>4</v>
      </c>
      <c r="D126" s="129"/>
      <c r="E126" s="129" t="s">
        <v>5</v>
      </c>
      <c r="F126" s="131"/>
      <c r="G126" s="114"/>
      <c r="H126" s="131"/>
      <c r="I126" s="132"/>
      <c r="J126" s="130" t="s">
        <v>6</v>
      </c>
      <c r="K126" s="133"/>
      <c r="L126" s="130" t="s">
        <v>8</v>
      </c>
      <c r="M126" s="133"/>
      <c r="N126" s="130" t="s">
        <v>9</v>
      </c>
      <c r="O126" s="133"/>
      <c r="P126" s="130" t="s">
        <v>13</v>
      </c>
      <c r="Q126" s="117"/>
      <c r="T126" s="18"/>
    </row>
    <row r="127" spans="1:20" s="31" customFormat="1" ht="3" customHeight="1">
      <c r="A127" s="134"/>
      <c r="B127" s="135"/>
      <c r="C127" s="34"/>
      <c r="D127" s="135"/>
      <c r="E127" s="136"/>
      <c r="F127" s="136"/>
      <c r="G127" s="137"/>
      <c r="H127" s="136"/>
      <c r="I127" s="138"/>
      <c r="J127" s="34"/>
      <c r="K127" s="139"/>
      <c r="L127" s="34"/>
      <c r="M127" s="139"/>
      <c r="N127" s="34"/>
      <c r="O127" s="139"/>
      <c r="P127" s="34"/>
      <c r="Q127" s="140"/>
      <c r="T127" s="18"/>
    </row>
    <row r="128" spans="1:20" s="145" customFormat="1" ht="14.25" customHeight="1">
      <c r="A128" s="141">
        <v>1</v>
      </c>
      <c r="B128" s="40"/>
      <c r="C128" s="40"/>
      <c r="D128" s="41">
        <v>4</v>
      </c>
      <c r="E128" s="42" t="str">
        <f>UPPER(IF($D128="","",VLOOKUP($D128,'[6]女雙60歲名單'!$A$7:$V$23,2)))</f>
        <v>李淑娥</v>
      </c>
      <c r="F128" s="40"/>
      <c r="G128" s="43"/>
      <c r="H128" s="43" t="str">
        <f>IF($D128="","",VLOOKUP($D128,'[6]女雙60歲名單'!$A$7:$V$23,4))</f>
        <v>台北市</v>
      </c>
      <c r="I128" s="142"/>
      <c r="J128" s="143"/>
      <c r="K128" s="144"/>
      <c r="L128" s="143"/>
      <c r="M128" s="144"/>
      <c r="N128" s="46" t="s">
        <v>25</v>
      </c>
      <c r="O128" s="144"/>
      <c r="P128" s="143"/>
      <c r="Q128" s="47"/>
      <c r="R128" s="46"/>
      <c r="T128" s="177"/>
    </row>
    <row r="129" spans="1:20" s="145" customFormat="1" ht="14.25" customHeight="1">
      <c r="A129" s="141"/>
      <c r="B129" s="146"/>
      <c r="C129" s="146"/>
      <c r="D129" s="146"/>
      <c r="E129" s="42" t="str">
        <f>UPPER(IF($D128="","",VLOOKUP($D128,'[6]女雙60歲名單'!$A$7:$V$23,7)))</f>
        <v>林春美</v>
      </c>
      <c r="F129" s="40"/>
      <c r="G129" s="43"/>
      <c r="H129" s="43" t="str">
        <f>IF($D128="","",VLOOKUP($D128,'[6]女雙60歲名單'!$A$7:$V$23,9))</f>
        <v>新北市</v>
      </c>
      <c r="I129" s="147"/>
      <c r="J129" s="291" t="s">
        <v>447</v>
      </c>
      <c r="K129" s="276"/>
      <c r="L129" s="143"/>
      <c r="M129" s="144"/>
      <c r="N129" s="46"/>
      <c r="O129" s="144"/>
      <c r="P129" s="143"/>
      <c r="Q129" s="47"/>
      <c r="R129" s="46"/>
      <c r="T129" s="177"/>
    </row>
    <row r="130" spans="1:20" s="145" customFormat="1" ht="3.75" customHeight="1">
      <c r="A130" s="141"/>
      <c r="B130" s="146"/>
      <c r="C130" s="146"/>
      <c r="D130" s="146"/>
      <c r="E130" s="150"/>
      <c r="F130" s="256"/>
      <c r="G130" s="151"/>
      <c r="H130" s="151"/>
      <c r="I130" s="152"/>
      <c r="J130" s="291"/>
      <c r="K130" s="276"/>
      <c r="L130" s="143"/>
      <c r="M130" s="144"/>
      <c r="N130" s="143"/>
      <c r="O130" s="144"/>
      <c r="P130" s="143"/>
      <c r="Q130" s="47"/>
      <c r="R130" s="46"/>
      <c r="T130" s="177"/>
    </row>
    <row r="131" spans="1:20" s="145" customFormat="1" ht="3.75" customHeight="1">
      <c r="A131" s="141"/>
      <c r="B131" s="53"/>
      <c r="C131" s="53"/>
      <c r="D131" s="53"/>
      <c r="E131" s="155"/>
      <c r="F131" s="266"/>
      <c r="G131" s="156"/>
      <c r="H131" s="56" t="s">
        <v>11</v>
      </c>
      <c r="I131" s="86"/>
      <c r="J131" s="272"/>
      <c r="K131" s="275"/>
      <c r="L131" s="148"/>
      <c r="M131" s="149"/>
      <c r="N131" s="143"/>
      <c r="O131" s="144"/>
      <c r="P131" s="143"/>
      <c r="Q131" s="47"/>
      <c r="R131" s="46"/>
      <c r="T131" s="177"/>
    </row>
    <row r="132" spans="1:20" s="145" customFormat="1" ht="14.25" customHeight="1">
      <c r="A132" s="141">
        <v>2</v>
      </c>
      <c r="B132" s="40"/>
      <c r="C132" s="40"/>
      <c r="D132" s="41"/>
      <c r="E132" s="42" t="s">
        <v>12</v>
      </c>
      <c r="F132" s="267"/>
      <c r="G132" s="43"/>
      <c r="H132" s="43">
        <f>IF($D132="","",VLOOKUP($D132,'[6]女雙60歲名單'!$A$7:$V$23,4))</f>
      </c>
      <c r="I132" s="159"/>
      <c r="J132" s="148"/>
      <c r="K132" s="160"/>
      <c r="L132" s="254">
        <f>UPPER(IF(OR(K135="a",K135="as"),J130,IF(OR(K135="b",K135="bs"),J138,)))</f>
      </c>
      <c r="M132" s="71"/>
      <c r="N132" s="143"/>
      <c r="O132" s="144"/>
      <c r="P132" s="143"/>
      <c r="Q132" s="47"/>
      <c r="R132" s="46"/>
      <c r="T132" s="177"/>
    </row>
    <row r="133" spans="1:20" s="145" customFormat="1" ht="14.25" customHeight="1">
      <c r="A133" s="141"/>
      <c r="B133" s="146"/>
      <c r="C133" s="146"/>
      <c r="D133" s="146"/>
      <c r="E133" s="42" t="s">
        <v>12</v>
      </c>
      <c r="F133" s="40"/>
      <c r="G133" s="43"/>
      <c r="H133" s="43">
        <f>IF($D132="","",VLOOKUP($D132,'[6]女雙60歲名單'!$A$7:$V$23,9))</f>
      </c>
      <c r="I133" s="147"/>
      <c r="J133" s="148"/>
      <c r="K133" s="160"/>
      <c r="L133" s="260" t="s">
        <v>446</v>
      </c>
      <c r="M133" s="262"/>
      <c r="N133" s="143"/>
      <c r="O133" s="144"/>
      <c r="P133" s="143"/>
      <c r="Q133" s="47"/>
      <c r="R133" s="46"/>
      <c r="T133" s="177"/>
    </row>
    <row r="134" spans="1:20" s="145" customFormat="1" ht="1.5" customHeight="1">
      <c r="A134" s="141"/>
      <c r="B134" s="146"/>
      <c r="C134" s="146"/>
      <c r="D134" s="164"/>
      <c r="E134" s="150"/>
      <c r="F134" s="148"/>
      <c r="G134" s="151"/>
      <c r="H134" s="151"/>
      <c r="I134" s="165"/>
      <c r="J134" s="143"/>
      <c r="K134" s="166"/>
      <c r="L134" s="260"/>
      <c r="M134" s="262"/>
      <c r="N134" s="143"/>
      <c r="O134" s="144"/>
      <c r="P134" s="143"/>
      <c r="Q134" s="47"/>
      <c r="R134" s="46"/>
      <c r="T134" s="177"/>
    </row>
    <row r="135" spans="1:20" s="145" customFormat="1" ht="1.5" customHeight="1">
      <c r="A135" s="141"/>
      <c r="B135" s="53"/>
      <c r="C135" s="53"/>
      <c r="D135" s="65"/>
      <c r="E135" s="155"/>
      <c r="F135" s="143"/>
      <c r="G135" s="156"/>
      <c r="H135" s="156"/>
      <c r="I135" s="167"/>
      <c r="J135" s="266"/>
      <c r="K135" s="255"/>
      <c r="L135" s="157">
        <f>UPPER(IF(OR(K135="a",K135="as"),J131,IF(OR(K135="b",K135="bs"),J139,)))</f>
      </c>
      <c r="M135" s="158"/>
      <c r="N135" s="148"/>
      <c r="O135" s="149"/>
      <c r="P135" s="143"/>
      <c r="Q135" s="47"/>
      <c r="R135" s="46"/>
      <c r="T135" s="177"/>
    </row>
    <row r="136" spans="1:20" s="145" customFormat="1" ht="14.25" customHeight="1">
      <c r="A136" s="141">
        <v>3</v>
      </c>
      <c r="B136" s="40"/>
      <c r="C136" s="40"/>
      <c r="D136" s="41">
        <v>6</v>
      </c>
      <c r="E136" s="42" t="str">
        <f>UPPER(IF($D136="","",VLOOKUP($D136,'[6]女雙60歲名單'!$A$7:$V$23,2)))</f>
        <v>童瓊姬</v>
      </c>
      <c r="F136" s="40"/>
      <c r="G136" s="43"/>
      <c r="H136" s="43" t="str">
        <f>IF($D136="","",VLOOKUP($D136,'[6]女雙60歲名單'!$A$7:$V$23,4))</f>
        <v>台中市</v>
      </c>
      <c r="I136" s="142"/>
      <c r="J136" s="266"/>
      <c r="K136" s="255"/>
      <c r="L136" s="143">
        <v>62</v>
      </c>
      <c r="M136" s="160"/>
      <c r="N136" s="161"/>
      <c r="O136" s="149"/>
      <c r="P136" s="143"/>
      <c r="Q136" s="47"/>
      <c r="R136" s="46"/>
      <c r="T136" s="177"/>
    </row>
    <row r="137" spans="1:20" s="145" customFormat="1" ht="14.25" customHeight="1">
      <c r="A137" s="141"/>
      <c r="B137" s="146"/>
      <c r="C137" s="146"/>
      <c r="D137" s="146"/>
      <c r="E137" s="42" t="str">
        <f>UPPER(IF($D136="","",VLOOKUP($D136,'[6]女雙60歲名單'!$A$7:$V$23,7)))</f>
        <v>邱翠娥</v>
      </c>
      <c r="F137" s="40"/>
      <c r="G137" s="43"/>
      <c r="H137" s="43" t="str">
        <f>IF($D136="","",VLOOKUP($D136,'[6]女雙60歲名單'!$A$7:$V$23,9))</f>
        <v>台中市</v>
      </c>
      <c r="I137" s="147"/>
      <c r="J137" s="291" t="s">
        <v>525</v>
      </c>
      <c r="K137" s="277"/>
      <c r="L137" s="143"/>
      <c r="M137" s="160"/>
      <c r="N137" s="148"/>
      <c r="O137" s="149"/>
      <c r="P137" s="143"/>
      <c r="Q137" s="47"/>
      <c r="R137" s="46"/>
      <c r="T137" s="177"/>
    </row>
    <row r="138" spans="1:20" s="145" customFormat="1" ht="3.75" customHeight="1">
      <c r="A138" s="141"/>
      <c r="B138" s="146"/>
      <c r="C138" s="146"/>
      <c r="D138" s="164"/>
      <c r="E138" s="150"/>
      <c r="F138" s="256"/>
      <c r="G138" s="151"/>
      <c r="H138" s="151"/>
      <c r="I138" s="152"/>
      <c r="J138" s="291"/>
      <c r="K138" s="277"/>
      <c r="L138" s="143"/>
      <c r="M138" s="160"/>
      <c r="N138" s="148"/>
      <c r="O138" s="149"/>
      <c r="P138" s="143"/>
      <c r="Q138" s="47"/>
      <c r="R138" s="46"/>
      <c r="T138" s="178"/>
    </row>
    <row r="139" spans="1:20" s="145" customFormat="1" ht="3.75" customHeight="1">
      <c r="A139" s="141"/>
      <c r="B139" s="53"/>
      <c r="C139" s="53"/>
      <c r="D139" s="65"/>
      <c r="E139" s="155"/>
      <c r="F139" s="266"/>
      <c r="G139" s="156"/>
      <c r="H139" s="56" t="s">
        <v>11</v>
      </c>
      <c r="I139" s="86"/>
      <c r="J139" s="272"/>
      <c r="K139" s="273"/>
      <c r="L139" s="148"/>
      <c r="M139" s="160"/>
      <c r="N139" s="148"/>
      <c r="O139" s="149"/>
      <c r="P139" s="143"/>
      <c r="Q139" s="47"/>
      <c r="R139" s="46"/>
      <c r="T139" s="178"/>
    </row>
    <row r="140" spans="1:18" s="145" customFormat="1" ht="14.25" customHeight="1">
      <c r="A140" s="141">
        <v>4</v>
      </c>
      <c r="B140" s="40"/>
      <c r="C140" s="40"/>
      <c r="D140" s="41">
        <v>1</v>
      </c>
      <c r="E140" s="42" t="str">
        <f>UPPER(IF($D140="","",VLOOKUP($D140,'[6]女雙60歲名單'!$A$7:$V$23,2)))</f>
        <v>江淑娟</v>
      </c>
      <c r="F140" s="267"/>
      <c r="G140" s="43"/>
      <c r="H140" s="43" t="str">
        <f>IF($D140="","",VLOOKUP($D140,'[6]女雙60歲名單'!$A$7:$V$23,4))</f>
        <v>台中市</v>
      </c>
      <c r="I140" s="159"/>
      <c r="J140" s="148">
        <v>64</v>
      </c>
      <c r="K140" s="149"/>
      <c r="L140" s="161"/>
      <c r="M140" s="168"/>
      <c r="N140" s="148"/>
      <c r="O140" s="149"/>
      <c r="P140" s="143"/>
      <c r="Q140" s="47"/>
      <c r="R140" s="46"/>
    </row>
    <row r="141" spans="1:18" s="145" customFormat="1" ht="14.25" customHeight="1">
      <c r="A141" s="141"/>
      <c r="B141" s="146"/>
      <c r="C141" s="146"/>
      <c r="D141" s="146"/>
      <c r="E141" s="42" t="str">
        <f>UPPER(IF($D140="","",VLOOKUP($D140,'[6]女雙60歲名單'!$A$7:$V$23,7)))</f>
        <v>趙巫靜</v>
      </c>
      <c r="F141" s="40"/>
      <c r="G141" s="43"/>
      <c r="H141" s="43" t="str">
        <f>IF($D140="","",VLOOKUP($D140,'[6]女雙60歲名單'!$A$7:$V$23,9))</f>
        <v>台中市</v>
      </c>
      <c r="I141" s="147"/>
      <c r="J141" s="148"/>
      <c r="K141" s="149"/>
      <c r="L141" s="162"/>
      <c r="M141" s="170"/>
      <c r="N141" s="260" t="s">
        <v>527</v>
      </c>
      <c r="O141" s="262"/>
      <c r="P141" s="143"/>
      <c r="Q141" s="47"/>
      <c r="R141" s="46"/>
    </row>
    <row r="142" spans="1:18" s="145" customFormat="1" ht="1.5" customHeight="1">
      <c r="A142" s="141"/>
      <c r="B142" s="146"/>
      <c r="C142" s="146"/>
      <c r="D142" s="146"/>
      <c r="E142" s="150"/>
      <c r="F142" s="148"/>
      <c r="G142" s="151"/>
      <c r="H142" s="151"/>
      <c r="I142" s="165"/>
      <c r="J142" s="143"/>
      <c r="K142" s="144"/>
      <c r="L142" s="148"/>
      <c r="M142" s="166"/>
      <c r="N142" s="260"/>
      <c r="O142" s="262"/>
      <c r="P142" s="143"/>
      <c r="Q142" s="47"/>
      <c r="R142" s="46"/>
    </row>
    <row r="143" spans="1:18" s="145" customFormat="1" ht="1.5" customHeight="1">
      <c r="A143" s="141"/>
      <c r="B143" s="53"/>
      <c r="C143" s="53"/>
      <c r="D143" s="53"/>
      <c r="E143" s="155"/>
      <c r="F143" s="143"/>
      <c r="G143" s="156"/>
      <c r="H143" s="156"/>
      <c r="I143" s="167"/>
      <c r="J143" s="143"/>
      <c r="K143" s="144"/>
      <c r="L143" s="266"/>
      <c r="M143" s="255"/>
      <c r="N143" s="157">
        <f>UPPER(IF(OR(M143="a",M143="as"),L135,IF(OR(M143="b",M143="bs"),L151,)))</f>
      </c>
      <c r="O143" s="158"/>
      <c r="P143" s="148"/>
      <c r="Q143" s="80"/>
      <c r="R143" s="46"/>
    </row>
    <row r="144" spans="1:18" s="145" customFormat="1" ht="14.25" customHeight="1">
      <c r="A144" s="141">
        <v>5</v>
      </c>
      <c r="B144" s="40"/>
      <c r="C144" s="40"/>
      <c r="D144" s="41">
        <v>3</v>
      </c>
      <c r="E144" s="42" t="str">
        <f>UPPER(IF($D144="","",VLOOKUP($D144,'[6]女雙60歲名單'!$A$7:$V$23,2)))</f>
        <v>陳秀娥</v>
      </c>
      <c r="F144" s="40"/>
      <c r="G144" s="43"/>
      <c r="H144" s="43" t="str">
        <f>IF($D144="","",VLOOKUP($D144,'[6]女雙60歲名單'!$A$7:$V$23,4))</f>
        <v>台中市</v>
      </c>
      <c r="I144" s="142"/>
      <c r="J144" s="143"/>
      <c r="K144" s="144"/>
      <c r="L144" s="266"/>
      <c r="M144" s="255"/>
      <c r="N144" s="143">
        <v>97</v>
      </c>
      <c r="O144" s="149"/>
      <c r="P144" s="148"/>
      <c r="Q144" s="80"/>
      <c r="R144" s="46"/>
    </row>
    <row r="145" spans="1:18" s="145" customFormat="1" ht="14.25" customHeight="1">
      <c r="A145" s="141"/>
      <c r="B145" s="146"/>
      <c r="C145" s="146"/>
      <c r="D145" s="146"/>
      <c r="E145" s="42" t="str">
        <f>UPPER(IF($D144="","",VLOOKUP($D144,'[6]女雙60歲名單'!$A$7:$V$23,7)))</f>
        <v>謝秀裡</v>
      </c>
      <c r="F145" s="40"/>
      <c r="G145" s="43"/>
      <c r="H145" s="43" t="str">
        <f>IF($D144="","",VLOOKUP($D144,'[6]女雙60歲名單'!$A$7:$V$23,9))</f>
        <v>台中市</v>
      </c>
      <c r="I145" s="147"/>
      <c r="J145" s="291" t="s">
        <v>526</v>
      </c>
      <c r="K145" s="276"/>
      <c r="L145" s="143"/>
      <c r="M145" s="160"/>
      <c r="N145" s="143"/>
      <c r="O145" s="149"/>
      <c r="P145" s="148"/>
      <c r="Q145" s="80"/>
      <c r="R145" s="46"/>
    </row>
    <row r="146" spans="1:18" s="145" customFormat="1" ht="3.75" customHeight="1">
      <c r="A146" s="141"/>
      <c r="B146" s="146"/>
      <c r="C146" s="146"/>
      <c r="D146" s="146"/>
      <c r="E146" s="150"/>
      <c r="F146" s="256"/>
      <c r="G146" s="151"/>
      <c r="H146" s="151"/>
      <c r="I146" s="152"/>
      <c r="J146" s="291"/>
      <c r="K146" s="276"/>
      <c r="L146" s="143"/>
      <c r="M146" s="160"/>
      <c r="N146" s="143"/>
      <c r="O146" s="149"/>
      <c r="P146" s="148"/>
      <c r="Q146" s="80"/>
      <c r="R146" s="46"/>
    </row>
    <row r="147" spans="1:18" s="145" customFormat="1" ht="3.75" customHeight="1">
      <c r="A147" s="141"/>
      <c r="B147" s="53"/>
      <c r="C147" s="53"/>
      <c r="D147" s="53"/>
      <c r="E147" s="155"/>
      <c r="F147" s="266"/>
      <c r="G147" s="156"/>
      <c r="H147" s="56" t="s">
        <v>11</v>
      </c>
      <c r="I147" s="86"/>
      <c r="J147" s="272"/>
      <c r="K147" s="275"/>
      <c r="L147" s="148"/>
      <c r="M147" s="160"/>
      <c r="N147" s="143"/>
      <c r="O147" s="149"/>
      <c r="P147" s="148"/>
      <c r="Q147" s="80"/>
      <c r="R147" s="46"/>
    </row>
    <row r="148" spans="1:18" s="145" customFormat="1" ht="14.25" customHeight="1">
      <c r="A148" s="141">
        <v>6</v>
      </c>
      <c r="B148" s="40"/>
      <c r="C148" s="40"/>
      <c r="D148" s="41">
        <v>2</v>
      </c>
      <c r="E148" s="42" t="str">
        <f>UPPER(IF($D148="","",VLOOKUP($D148,'[6]女雙60歲名單'!$A$7:$V$23,2)))</f>
        <v>張圓妹</v>
      </c>
      <c r="F148" s="267"/>
      <c r="G148" s="43"/>
      <c r="H148" s="43" t="str">
        <f>IF($D148="","",VLOOKUP($D148,'[6]女雙60歲名單'!$A$7:$V$23,4))</f>
        <v>桃園縣</v>
      </c>
      <c r="I148" s="159"/>
      <c r="J148" s="252" t="s">
        <v>200</v>
      </c>
      <c r="K148" s="160"/>
      <c r="L148" s="161"/>
      <c r="M148" s="168"/>
      <c r="N148" s="143"/>
      <c r="O148" s="149"/>
      <c r="P148" s="148"/>
      <c r="Q148" s="80"/>
      <c r="R148" s="46"/>
    </row>
    <row r="149" spans="1:18" s="145" customFormat="1" ht="14.25" customHeight="1">
      <c r="A149" s="141"/>
      <c r="B149" s="146"/>
      <c r="C149" s="146"/>
      <c r="D149" s="146"/>
      <c r="E149" s="42" t="str">
        <f>UPPER(IF($D148="","",VLOOKUP($D148,'[6]女雙60歲名單'!$A$7:$V$23,7)))</f>
        <v>劉玉葉</v>
      </c>
      <c r="F149" s="40"/>
      <c r="G149" s="43"/>
      <c r="H149" s="43" t="str">
        <f>IF($D148="","",VLOOKUP($D148,'[6]女雙60歲名單'!$A$7:$V$23,9))</f>
        <v>桃園市</v>
      </c>
      <c r="I149" s="147"/>
      <c r="J149" s="148"/>
      <c r="K149" s="160"/>
      <c r="L149" s="291" t="s">
        <v>528</v>
      </c>
      <c r="M149" s="277"/>
      <c r="N149" s="143"/>
      <c r="O149" s="149"/>
      <c r="P149" s="148"/>
      <c r="Q149" s="80"/>
      <c r="R149" s="46"/>
    </row>
    <row r="150" spans="1:18" s="145" customFormat="1" ht="1.5" customHeight="1">
      <c r="A150" s="141"/>
      <c r="B150" s="146"/>
      <c r="C150" s="146"/>
      <c r="D150" s="164"/>
      <c r="E150" s="150"/>
      <c r="F150" s="148"/>
      <c r="G150" s="151"/>
      <c r="H150" s="151"/>
      <c r="I150" s="165"/>
      <c r="J150" s="143"/>
      <c r="K150" s="166"/>
      <c r="L150" s="291"/>
      <c r="M150" s="277"/>
      <c r="N150" s="143"/>
      <c r="O150" s="149"/>
      <c r="P150" s="148"/>
      <c r="Q150" s="80"/>
      <c r="R150" s="46"/>
    </row>
    <row r="151" spans="1:18" s="145" customFormat="1" ht="1.5" customHeight="1">
      <c r="A151" s="141"/>
      <c r="B151" s="53"/>
      <c r="C151" s="53"/>
      <c r="D151" s="65"/>
      <c r="E151" s="155"/>
      <c r="F151" s="143"/>
      <c r="G151" s="156"/>
      <c r="H151" s="156"/>
      <c r="I151" s="167"/>
      <c r="J151" s="266"/>
      <c r="K151" s="255"/>
      <c r="L151" s="272"/>
      <c r="M151" s="273"/>
      <c r="N151" s="148"/>
      <c r="O151" s="149"/>
      <c r="P151" s="148"/>
      <c r="Q151" s="80"/>
      <c r="R151" s="46"/>
    </row>
    <row r="152" spans="1:18" s="145" customFormat="1" ht="14.25" customHeight="1">
      <c r="A152" s="141">
        <v>7</v>
      </c>
      <c r="B152" s="40"/>
      <c r="C152" s="40"/>
      <c r="D152" s="41"/>
      <c r="E152" s="42" t="s">
        <v>12</v>
      </c>
      <c r="F152" s="40"/>
      <c r="G152" s="43"/>
      <c r="H152" s="43">
        <f>IF($D152="","",VLOOKUP($D152,'[6]女雙60歲名單'!$A$7:$V$23,4))</f>
      </c>
      <c r="I152" s="142"/>
      <c r="J152" s="266"/>
      <c r="K152" s="255"/>
      <c r="L152" s="143">
        <v>62</v>
      </c>
      <c r="M152" s="171"/>
      <c r="N152" s="161"/>
      <c r="O152" s="149"/>
      <c r="P152" s="148"/>
      <c r="Q152" s="80"/>
      <c r="R152" s="46"/>
    </row>
    <row r="153" spans="1:18" s="145" customFormat="1" ht="14.25" customHeight="1">
      <c r="A153" s="141"/>
      <c r="B153" s="146"/>
      <c r="C153" s="146"/>
      <c r="D153" s="146"/>
      <c r="E153" s="42" t="s">
        <v>12</v>
      </c>
      <c r="F153" s="40"/>
      <c r="G153" s="43"/>
      <c r="H153" s="43">
        <f>IF($D152="","",VLOOKUP($D152,'[6]女雙60歲名單'!$A$7:$V$23,9))</f>
      </c>
      <c r="I153" s="147"/>
      <c r="J153" s="291" t="s">
        <v>528</v>
      </c>
      <c r="K153" s="277"/>
      <c r="L153" s="143"/>
      <c r="M153" s="149"/>
      <c r="N153" s="148"/>
      <c r="O153" s="149"/>
      <c r="P153" s="148"/>
      <c r="Q153" s="80"/>
      <c r="R153" s="46"/>
    </row>
    <row r="154" spans="1:18" s="145" customFormat="1" ht="3.75" customHeight="1">
      <c r="A154" s="141"/>
      <c r="B154" s="146"/>
      <c r="C154" s="146"/>
      <c r="D154" s="164"/>
      <c r="E154" s="150"/>
      <c r="F154" s="256"/>
      <c r="G154" s="151"/>
      <c r="H154" s="151"/>
      <c r="I154" s="152"/>
      <c r="J154" s="291"/>
      <c r="K154" s="277"/>
      <c r="L154" s="143"/>
      <c r="M154" s="149"/>
      <c r="N154" s="148"/>
      <c r="O154" s="149"/>
      <c r="P154" s="148"/>
      <c r="Q154" s="80"/>
      <c r="R154" s="46"/>
    </row>
    <row r="155" spans="1:18" s="145" customFormat="1" ht="3.75" customHeight="1">
      <c r="A155" s="141"/>
      <c r="B155" s="53"/>
      <c r="C155" s="53"/>
      <c r="D155" s="65"/>
      <c r="E155" s="155"/>
      <c r="F155" s="266"/>
      <c r="G155" s="156"/>
      <c r="H155" s="56" t="s">
        <v>11</v>
      </c>
      <c r="I155" s="86"/>
      <c r="J155" s="272"/>
      <c r="K155" s="273"/>
      <c r="L155" s="148"/>
      <c r="M155" s="149"/>
      <c r="N155" s="148"/>
      <c r="O155" s="149"/>
      <c r="P155" s="148"/>
      <c r="Q155" s="80"/>
      <c r="R155" s="46"/>
    </row>
    <row r="156" spans="1:18" s="145" customFormat="1" ht="14.25" customHeight="1">
      <c r="A156" s="141">
        <v>8</v>
      </c>
      <c r="B156" s="40"/>
      <c r="C156" s="40"/>
      <c r="D156" s="41">
        <v>5</v>
      </c>
      <c r="E156" s="42" t="str">
        <f>UPPER(IF($D156="","",VLOOKUP($D156,'[6]女雙60歲名單'!$A$7:$V$23,2)))</f>
        <v>羅淑娥</v>
      </c>
      <c r="F156" s="267"/>
      <c r="G156" s="43"/>
      <c r="H156" s="43" t="str">
        <f>IF($D156="","",VLOOKUP($D156,'[6]女雙60歲名單'!$A$7:$V$23,4))</f>
        <v>台中市</v>
      </c>
      <c r="I156" s="159"/>
      <c r="J156" s="148"/>
      <c r="K156" s="149"/>
      <c r="L156" s="161"/>
      <c r="M156" s="154"/>
      <c r="N156" s="148"/>
      <c r="O156" s="149"/>
      <c r="P156" s="148"/>
      <c r="Q156" s="80"/>
      <c r="R156" s="46"/>
    </row>
    <row r="157" spans="1:18" s="145" customFormat="1" ht="14.25" customHeight="1">
      <c r="A157" s="141"/>
      <c r="B157" s="146"/>
      <c r="C157" s="146"/>
      <c r="D157" s="146"/>
      <c r="E157" s="42" t="str">
        <f>UPPER(IF($D156="","",VLOOKUP($D156,'[6]女雙60歲名單'!$A$7:$V$23,7)))</f>
        <v>柳鳳煌</v>
      </c>
      <c r="F157" s="40"/>
      <c r="G157" s="43"/>
      <c r="H157" s="43" t="str">
        <f>IF($D156="","",VLOOKUP($D156,'[6]女雙60歲名單'!$A$7:$V$23,9))</f>
        <v>台中市</v>
      </c>
      <c r="I157" s="147"/>
      <c r="J157" s="148"/>
      <c r="K157" s="149"/>
      <c r="L157" s="162"/>
      <c r="M157" s="163"/>
      <c r="N157" s="148"/>
      <c r="O157" s="149"/>
      <c r="P157" s="148"/>
      <c r="Q157" s="80"/>
      <c r="R157" s="46"/>
    </row>
    <row r="158" ht="15">
      <c r="E158" s="99"/>
    </row>
    <row r="159" ht="15">
      <c r="E159" s="99"/>
    </row>
    <row r="160" ht="15">
      <c r="E160" s="99"/>
    </row>
    <row r="161" ht="15">
      <c r="E161" s="99"/>
    </row>
    <row r="162" ht="15">
      <c r="E162" s="99"/>
    </row>
    <row r="163" ht="15">
      <c r="E163" s="99"/>
    </row>
    <row r="164" ht="15">
      <c r="E164" s="99"/>
    </row>
    <row r="165" ht="15">
      <c r="E165" s="99"/>
    </row>
    <row r="166" ht="15">
      <c r="E166" s="99"/>
    </row>
    <row r="167" ht="15">
      <c r="E167" s="99"/>
    </row>
    <row r="168" ht="15">
      <c r="E168" s="99"/>
    </row>
    <row r="169" ht="15">
      <c r="E169" s="99"/>
    </row>
    <row r="170" ht="15">
      <c r="E170" s="99"/>
    </row>
    <row r="171" ht="15">
      <c r="E171" s="99"/>
    </row>
    <row r="172" ht="15">
      <c r="E172" s="99"/>
    </row>
    <row r="173" ht="15">
      <c r="E173" s="99"/>
    </row>
    <row r="174" ht="15">
      <c r="E174" s="99"/>
    </row>
    <row r="175" ht="15">
      <c r="E175" s="99"/>
    </row>
    <row r="176" ht="15">
      <c r="E176" s="99"/>
    </row>
    <row r="177" ht="15">
      <c r="E177" s="99"/>
    </row>
    <row r="178" ht="15">
      <c r="E178" s="99"/>
    </row>
    <row r="179" ht="15">
      <c r="E179" s="99"/>
    </row>
    <row r="180" ht="15">
      <c r="E180" s="99"/>
    </row>
    <row r="181" ht="16.5">
      <c r="E181" s="99"/>
    </row>
    <row r="182" ht="16.5">
      <c r="E182" s="99"/>
    </row>
    <row r="183" ht="16.5">
      <c r="E183" s="99"/>
    </row>
    <row r="184" ht="16.5">
      <c r="E184" s="99"/>
    </row>
    <row r="185" ht="16.5">
      <c r="E185" s="99"/>
    </row>
    <row r="186" ht="16.5">
      <c r="E186" s="99"/>
    </row>
    <row r="187" ht="16.5">
      <c r="E187" s="99"/>
    </row>
    <row r="188" ht="16.5">
      <c r="E188" s="99"/>
    </row>
    <row r="189" ht="16.5">
      <c r="E189" s="99"/>
    </row>
    <row r="190" ht="16.5">
      <c r="E190" s="99"/>
    </row>
    <row r="191" ht="16.5">
      <c r="E191" s="99"/>
    </row>
    <row r="192" ht="16.5">
      <c r="E192" s="99"/>
    </row>
    <row r="193" ht="16.5">
      <c r="E193" s="99"/>
    </row>
    <row r="194" ht="16.5">
      <c r="E194" s="99"/>
    </row>
    <row r="195" ht="16.5">
      <c r="E195" s="99"/>
    </row>
    <row r="196" ht="16.5">
      <c r="E196" s="99"/>
    </row>
    <row r="197" ht="16.5">
      <c r="E197" s="99"/>
    </row>
    <row r="198" ht="16.5">
      <c r="E198" s="99"/>
    </row>
    <row r="199" ht="16.5">
      <c r="E199" s="99"/>
    </row>
    <row r="200" ht="16.5">
      <c r="E200" s="99"/>
    </row>
    <row r="201" ht="16.5">
      <c r="E201" s="99"/>
    </row>
    <row r="202" ht="16.5">
      <c r="E202" s="99"/>
    </row>
    <row r="203" ht="16.5">
      <c r="E203" s="99"/>
    </row>
    <row r="204" ht="16.5">
      <c r="E204" s="99"/>
    </row>
    <row r="205" ht="16.5">
      <c r="E205" s="99"/>
    </row>
    <row r="206" ht="16.5">
      <c r="E206" s="99"/>
    </row>
    <row r="207" ht="16.5">
      <c r="E207" s="99"/>
    </row>
    <row r="208" ht="16.5">
      <c r="E208" s="99"/>
    </row>
    <row r="209" ht="16.5">
      <c r="E209" s="99"/>
    </row>
    <row r="210" ht="16.5">
      <c r="E210" s="99"/>
    </row>
    <row r="211" ht="16.5">
      <c r="E211" s="99"/>
    </row>
    <row r="212" ht="16.5">
      <c r="E212" s="99"/>
    </row>
    <row r="213" ht="16.5">
      <c r="E213" s="99"/>
    </row>
    <row r="214" ht="16.5">
      <c r="E214" s="99"/>
    </row>
    <row r="215" ht="16.5">
      <c r="E215" s="99"/>
    </row>
    <row r="216" ht="16.5">
      <c r="E216" s="99"/>
    </row>
    <row r="217" ht="16.5">
      <c r="E217" s="99"/>
    </row>
    <row r="218" ht="16.5">
      <c r="E218" s="99"/>
    </row>
    <row r="219" ht="16.5">
      <c r="E219" s="99"/>
    </row>
    <row r="220" ht="16.5">
      <c r="E220" s="99"/>
    </row>
    <row r="221" ht="16.5">
      <c r="E221" s="99"/>
    </row>
    <row r="222" ht="16.5">
      <c r="E222" s="99"/>
    </row>
    <row r="223" ht="16.5">
      <c r="E223" s="99"/>
    </row>
    <row r="224" ht="16.5">
      <c r="E224" s="99"/>
    </row>
    <row r="225" ht="16.5">
      <c r="E225" s="99"/>
    </row>
    <row r="226" ht="16.5">
      <c r="E226" s="99"/>
    </row>
    <row r="227" ht="16.5">
      <c r="E227" s="99"/>
    </row>
    <row r="228" ht="16.5">
      <c r="E228" s="99"/>
    </row>
    <row r="229" ht="16.5">
      <c r="E229" s="99"/>
    </row>
    <row r="230" ht="16.5">
      <c r="E230" s="99"/>
    </row>
    <row r="231" ht="16.5">
      <c r="E231" s="99"/>
    </row>
    <row r="232" ht="16.5">
      <c r="E232" s="99"/>
    </row>
    <row r="233" ht="16.5">
      <c r="E233" s="99"/>
    </row>
    <row r="234" ht="16.5">
      <c r="E234" s="99"/>
    </row>
    <row r="235" ht="16.5">
      <c r="E235" s="99"/>
    </row>
    <row r="236" ht="16.5">
      <c r="E236" s="99"/>
    </row>
    <row r="237" ht="16.5">
      <c r="E237" s="99"/>
    </row>
    <row r="238" ht="16.5">
      <c r="E238" s="99"/>
    </row>
    <row r="239" ht="16.5">
      <c r="E239" s="99"/>
    </row>
    <row r="240" ht="16.5">
      <c r="E240" s="99"/>
    </row>
    <row r="241" ht="16.5">
      <c r="E241" s="99"/>
    </row>
    <row r="242" ht="16.5">
      <c r="E242" s="99"/>
    </row>
    <row r="243" ht="16.5">
      <c r="E243" s="99"/>
    </row>
    <row r="244" ht="16.5">
      <c r="E244" s="99"/>
    </row>
    <row r="245" ht="16.5">
      <c r="E245" s="99"/>
    </row>
    <row r="246" ht="16.5">
      <c r="E246" s="99"/>
    </row>
    <row r="247" ht="16.5">
      <c r="E247" s="99"/>
    </row>
    <row r="248" ht="16.5">
      <c r="E248" s="99"/>
    </row>
    <row r="249" ht="16.5">
      <c r="E249" s="99"/>
    </row>
    <row r="250" ht="16.5">
      <c r="E250" s="99"/>
    </row>
    <row r="251" ht="16.5">
      <c r="E251" s="99"/>
    </row>
    <row r="252" ht="16.5">
      <c r="E252" s="99"/>
    </row>
    <row r="253" ht="16.5">
      <c r="E253" s="99"/>
    </row>
    <row r="254" ht="16.5">
      <c r="E254" s="99"/>
    </row>
    <row r="255" ht="16.5">
      <c r="E255" s="99"/>
    </row>
    <row r="256" ht="16.5">
      <c r="E256" s="99"/>
    </row>
    <row r="257" ht="16.5">
      <c r="E257" s="99"/>
    </row>
    <row r="258" ht="16.5">
      <c r="E258" s="99"/>
    </row>
    <row r="259" ht="16.5">
      <c r="E259" s="99"/>
    </row>
    <row r="260" ht="16.5">
      <c r="E260" s="99"/>
    </row>
    <row r="261" ht="16.5">
      <c r="E261" s="99"/>
    </row>
    <row r="262" ht="16.5">
      <c r="E262" s="99"/>
    </row>
    <row r="263" ht="16.5">
      <c r="E263" s="99"/>
    </row>
    <row r="264" ht="16.5">
      <c r="E264" s="99"/>
    </row>
    <row r="265" ht="16.5">
      <c r="E265" s="99"/>
    </row>
    <row r="266" ht="16.5">
      <c r="E266" s="99"/>
    </row>
    <row r="267" ht="16.5">
      <c r="E267" s="99"/>
    </row>
    <row r="268" ht="16.5">
      <c r="E268" s="99"/>
    </row>
    <row r="269" ht="16.5">
      <c r="E269" s="99"/>
    </row>
    <row r="270" ht="16.5">
      <c r="E270" s="99"/>
    </row>
    <row r="271" ht="16.5">
      <c r="E271" s="99"/>
    </row>
  </sheetData>
  <sheetProtection/>
  <mergeCells count="66">
    <mergeCell ref="J153:K155"/>
    <mergeCell ref="J137:K139"/>
    <mergeCell ref="L12:M14"/>
    <mergeCell ref="N20:O22"/>
    <mergeCell ref="J16:K18"/>
    <mergeCell ref="J32:K34"/>
    <mergeCell ref="L28:M30"/>
    <mergeCell ref="L115:N117"/>
    <mergeCell ref="N60:O60"/>
    <mergeCell ref="J89:K91"/>
    <mergeCell ref="J69:K71"/>
    <mergeCell ref="L65:M67"/>
    <mergeCell ref="J53:K55"/>
    <mergeCell ref="N141:O142"/>
    <mergeCell ref="L49:M51"/>
    <mergeCell ref="N57:O59"/>
    <mergeCell ref="L85:M87"/>
    <mergeCell ref="L95:M96"/>
    <mergeCell ref="L59:M60"/>
    <mergeCell ref="N93:O95"/>
    <mergeCell ref="L149:M151"/>
    <mergeCell ref="J129:K131"/>
    <mergeCell ref="J145:K147"/>
    <mergeCell ref="L133:M134"/>
    <mergeCell ref="L22:M23"/>
    <mergeCell ref="L101:M103"/>
    <mergeCell ref="J105:K107"/>
    <mergeCell ref="F154:F156"/>
    <mergeCell ref="F130:F132"/>
    <mergeCell ref="J135:K136"/>
    <mergeCell ref="F138:F140"/>
    <mergeCell ref="L143:M144"/>
    <mergeCell ref="F146:F148"/>
    <mergeCell ref="J151:K152"/>
    <mergeCell ref="F25:F27"/>
    <mergeCell ref="J30:K31"/>
    <mergeCell ref="J8:K10"/>
    <mergeCell ref="J24:K26"/>
    <mergeCell ref="F9:F11"/>
    <mergeCell ref="J14:K15"/>
    <mergeCell ref="F17:F19"/>
    <mergeCell ref="F33:F35"/>
    <mergeCell ref="F46:F48"/>
    <mergeCell ref="J51:K52"/>
    <mergeCell ref="F54:F56"/>
    <mergeCell ref="F62:F64"/>
    <mergeCell ref="J45:K47"/>
    <mergeCell ref="J61:K63"/>
    <mergeCell ref="J81:K83"/>
    <mergeCell ref="F114:H114"/>
    <mergeCell ref="H116:J116"/>
    <mergeCell ref="F98:F100"/>
    <mergeCell ref="J103:K104"/>
    <mergeCell ref="F106:F108"/>
    <mergeCell ref="F115:J115"/>
    <mergeCell ref="J97:K99"/>
    <mergeCell ref="B119:E119"/>
    <mergeCell ref="B120:E120"/>
    <mergeCell ref="F120:H120"/>
    <mergeCell ref="J67:K68"/>
    <mergeCell ref="F70:F72"/>
    <mergeCell ref="F82:F84"/>
    <mergeCell ref="J87:K88"/>
    <mergeCell ref="F90:F92"/>
    <mergeCell ref="E116:F116"/>
    <mergeCell ref="F113:H113"/>
  </mergeCells>
  <conditionalFormatting sqref="H10 H34 H26 H18 J30 L22 J14">
    <cfRule type="expression" priority="44" dxfId="6" stopIfTrue="1">
      <formula>AND($N$1="CU",H10="Umpire")</formula>
    </cfRule>
    <cfRule type="expression" priority="45" dxfId="5" stopIfTrue="1">
      <formula>AND($N$1="CU",H10&lt;&gt;"Umpire",I10&lt;&gt;"")</formula>
    </cfRule>
    <cfRule type="expression" priority="46" dxfId="4" stopIfTrue="1">
      <formula>AND($N$1="CU",H10&lt;&gt;"Umpire")</formula>
    </cfRule>
  </conditionalFormatting>
  <conditionalFormatting sqref="B128 B132 B136 B140 B144 B148 B152 B156 B7 B11 B15 B19 B23 B27 B31 B35 B44 B48 B52 B56 B60 B64 B68 B72 B80 B84 B88 B92 B96 B100 B104 B108">
    <cfRule type="cellIs" priority="39" dxfId="26" operator="equal" stopIfTrue="1">
      <formula>"DA"</formula>
    </cfRule>
  </conditionalFormatting>
  <conditionalFormatting sqref="I131 I139 I147 I155 I10 I18 I26 I34 I47 I55 I63 I71 I83 I91 I99 I107">
    <cfRule type="expression" priority="38" dxfId="25" stopIfTrue="1">
      <formula>$N$1="CU"</formula>
    </cfRule>
  </conditionalFormatting>
  <conditionalFormatting sqref="E128 E132 E136 E140 E144 E148 E152 E156 E7 E11 E15 E23 E27 E35 E19 E31 E44 E48 E52 E56 E60 E64 E68 E72 E80 E84 E88 E92 E96 E100 E104 E108">
    <cfRule type="cellIs" priority="37" dxfId="24" operator="equal" stopIfTrue="1">
      <formula>"Bye"</formula>
    </cfRule>
  </conditionalFormatting>
  <conditionalFormatting sqref="D128 D132 D136 D140 D144 D148 D152 D156 D7 D11 D15 D19 D23 D27 D31 D35 D44 D48 D52 D56 D60 D64 D68 D72 D80 D84 D88 D92 D96 D100 D104 D108">
    <cfRule type="cellIs" priority="36" dxfId="23" operator="lessThan" stopIfTrue="1">
      <formula>5</formula>
    </cfRule>
  </conditionalFormatting>
  <conditionalFormatting sqref="P37">
    <cfRule type="expression" priority="34" dxfId="0" stopIfTrue="1">
      <formula>#REF!="as"</formula>
    </cfRule>
    <cfRule type="expression" priority="35" dxfId="0" stopIfTrue="1">
      <formula>#REF!="bs"</formula>
    </cfRule>
  </conditionalFormatting>
  <conditionalFormatting sqref="H47 H71 H63 H55 J67 L59 J51">
    <cfRule type="expression" priority="31" dxfId="6" stopIfTrue="1">
      <formula>AND($N$1="CU",H47="Umpire")</formula>
    </cfRule>
    <cfRule type="expression" priority="32" dxfId="5" stopIfTrue="1">
      <formula>AND($N$1="CU",H47&lt;&gt;"Umpire",I47&lt;&gt;"")</formula>
    </cfRule>
    <cfRule type="expression" priority="33" dxfId="4" stopIfTrue="1">
      <formula>AND($N$1="CU",H47&lt;&gt;"Umpire")</formula>
    </cfRule>
  </conditionalFormatting>
  <conditionalFormatting sqref="H83 H107 H99 H91 J103 L95 J87">
    <cfRule type="expression" priority="20" dxfId="6" stopIfTrue="1">
      <formula>AND($N$1="CU",H83="Umpire")</formula>
    </cfRule>
    <cfRule type="expression" priority="21" dxfId="5" stopIfTrue="1">
      <formula>AND($N$1="CU",H83&lt;&gt;"Umpire",I83&lt;&gt;"")</formula>
    </cfRule>
    <cfRule type="expression" priority="22" dxfId="4" stopIfTrue="1">
      <formula>AND($N$1="CU",H83&lt;&gt;"Umpire")</formula>
    </cfRule>
  </conditionalFormatting>
  <conditionalFormatting sqref="H131 H155 H147 H139 J151 L143 J135">
    <cfRule type="expression" priority="9" dxfId="6" stopIfTrue="1">
      <formula>AND($N$1="CU",H131="Umpire")</formula>
    </cfRule>
    <cfRule type="expression" priority="10" dxfId="5" stopIfTrue="1">
      <formula>AND($N$1="CU",H131&lt;&gt;"Umpire",I131&lt;&gt;"")</formula>
    </cfRule>
    <cfRule type="expression" priority="11" dxfId="4" stopIfTrue="1">
      <formula>AND($N$1="CU",H131&lt;&gt;"Umpire")</formula>
    </cfRule>
  </conditionalFormatting>
  <conditionalFormatting sqref="L135 N143">
    <cfRule type="expression" priority="5" dxfId="0" stopIfTrue="1">
      <formula>K135="as"</formula>
    </cfRule>
    <cfRule type="expression" priority="6" dxfId="0" stopIfTrue="1">
      <formula>K135="bs"</formula>
    </cfRule>
  </conditionalFormatting>
  <dataValidations count="1">
    <dataValidation type="list" allowBlank="1" showInputMessage="1" sqref="H131 H10 J135 L143 J151 H155 H147 H139">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T102"/>
  <sheetViews>
    <sheetView showGridLines="0" zoomScale="98" zoomScaleNormal="98" zoomScalePageLayoutView="0" workbookViewId="0" topLeftCell="A7">
      <selection activeCell="N15" sqref="N15:O15"/>
    </sheetView>
  </sheetViews>
  <sheetFormatPr defaultColWidth="9.00390625" defaultRowHeight="16.5"/>
  <cols>
    <col min="1" max="1" width="3.25390625" style="98" customWidth="1"/>
    <col min="2" max="3" width="2.625" style="98" customWidth="1"/>
    <col min="4" max="4" width="0.12890625" style="98" customWidth="1"/>
    <col min="5" max="5" width="8.50390625" style="98" customWidth="1"/>
    <col min="6" max="6" width="12.625" style="98" customWidth="1"/>
    <col min="7" max="7" width="0.12890625" style="98" customWidth="1"/>
    <col min="8" max="8" width="6.00390625" style="98" customWidth="1"/>
    <col min="9" max="9" width="0.12890625" style="100" customWidth="1"/>
    <col min="10" max="10" width="6.75390625" style="98" customWidth="1"/>
    <col min="11" max="11" width="6.75390625" style="100" customWidth="1"/>
    <col min="12" max="12" width="6.75390625" style="98" customWidth="1"/>
    <col min="13" max="13" width="6.75390625" style="101" customWidth="1"/>
    <col min="14" max="14" width="6.75390625" style="98" customWidth="1"/>
    <col min="15" max="15" width="6.75390625" style="100" customWidth="1"/>
    <col min="16" max="16" width="6.75390625" style="98" customWidth="1"/>
    <col min="17" max="17" width="6.75390625" style="101" customWidth="1"/>
    <col min="18" max="18" width="0" style="98" hidden="1" customWidth="1"/>
    <col min="19" max="19" width="7.625" style="98" customWidth="1"/>
    <col min="20" max="20" width="8.00390625" style="98" hidden="1" customWidth="1"/>
    <col min="21" max="16384" width="9.00390625" style="98" customWidth="1"/>
  </cols>
  <sheetData>
    <row r="1" spans="1:17" s="3" customFormat="1" ht="16.5" customHeight="1">
      <c r="A1" s="1" t="s">
        <v>155</v>
      </c>
      <c r="B1" s="2"/>
      <c r="C1" s="2"/>
      <c r="E1" s="4"/>
      <c r="I1" s="5"/>
      <c r="K1" s="5"/>
      <c r="M1" s="6"/>
      <c r="O1" s="5"/>
      <c r="Q1" s="6"/>
    </row>
    <row r="2" spans="1:17" s="12" customFormat="1" ht="3" customHeight="1">
      <c r="A2" s="7"/>
      <c r="B2" s="7"/>
      <c r="C2" s="7"/>
      <c r="D2" s="7"/>
      <c r="E2" s="7"/>
      <c r="F2" s="7"/>
      <c r="G2" s="7"/>
      <c r="H2" s="7"/>
      <c r="I2" s="8"/>
      <c r="J2" s="9"/>
      <c r="K2" s="8"/>
      <c r="L2" s="9"/>
      <c r="M2" s="8"/>
      <c r="N2" s="8"/>
      <c r="O2" s="8"/>
      <c r="P2" s="10"/>
      <c r="Q2" s="11"/>
    </row>
    <row r="3" spans="1:17" s="18" customFormat="1" ht="11.25" customHeight="1">
      <c r="A3" s="13" t="s">
        <v>113</v>
      </c>
      <c r="B3" s="13"/>
      <c r="C3" s="13"/>
      <c r="D3" s="13"/>
      <c r="E3" s="14"/>
      <c r="F3" s="13" t="s">
        <v>114</v>
      </c>
      <c r="G3" s="14"/>
      <c r="H3" s="13"/>
      <c r="I3" s="15"/>
      <c r="J3" s="13"/>
      <c r="K3" s="16"/>
      <c r="L3" s="13"/>
      <c r="M3" s="16"/>
      <c r="N3" s="13"/>
      <c r="O3" s="15"/>
      <c r="P3" s="14"/>
      <c r="Q3" s="17" t="s">
        <v>115</v>
      </c>
    </row>
    <row r="4" spans="1:17" s="26" customFormat="1" ht="11.25" customHeight="1" thickBot="1">
      <c r="A4" s="19" t="str">
        <f>'[2]Week SetUp'!$A$10</f>
        <v>2012/11/10-11/12</v>
      </c>
      <c r="B4" s="19"/>
      <c r="C4" s="19"/>
      <c r="D4" s="20"/>
      <c r="E4" s="20"/>
      <c r="F4" s="20" t="str">
        <f>'[2]Week SetUp'!$C$10</f>
        <v>台中市</v>
      </c>
      <c r="G4" s="21"/>
      <c r="H4" s="20"/>
      <c r="I4" s="22"/>
      <c r="J4" s="23"/>
      <c r="K4" s="22"/>
      <c r="L4" s="24"/>
      <c r="M4" s="22"/>
      <c r="N4" s="20"/>
      <c r="O4" s="22"/>
      <c r="P4" s="20"/>
      <c r="Q4" s="25" t="str">
        <f>'[2]Week SetUp'!$E$10</f>
        <v>王正松</v>
      </c>
    </row>
    <row r="5" spans="1:17" s="31" customFormat="1" ht="12" customHeight="1">
      <c r="A5" s="27"/>
      <c r="B5" s="28" t="s">
        <v>116</v>
      </c>
      <c r="C5" s="28" t="s">
        <v>117</v>
      </c>
      <c r="D5" s="28"/>
      <c r="E5" s="28" t="s">
        <v>118</v>
      </c>
      <c r="F5" s="29"/>
      <c r="G5" s="14"/>
      <c r="H5" s="29"/>
      <c r="I5" s="30"/>
      <c r="J5" s="28" t="s">
        <v>119</v>
      </c>
      <c r="K5" s="30"/>
      <c r="L5" s="28" t="s">
        <v>120</v>
      </c>
      <c r="M5" s="30"/>
      <c r="N5" s="28" t="s">
        <v>121</v>
      </c>
      <c r="O5" s="30"/>
      <c r="P5" s="28" t="s">
        <v>122</v>
      </c>
      <c r="Q5" s="16"/>
    </row>
    <row r="6" spans="1:17" s="31" customFormat="1" ht="11.25" customHeight="1" thickBot="1">
      <c r="A6" s="32"/>
      <c r="B6" s="33"/>
      <c r="C6" s="34"/>
      <c r="D6" s="33"/>
      <c r="E6" s="35"/>
      <c r="F6" s="35"/>
      <c r="G6" s="36"/>
      <c r="H6" s="35"/>
      <c r="I6" s="37"/>
      <c r="J6" s="33"/>
      <c r="K6" s="37"/>
      <c r="L6" s="33"/>
      <c r="M6" s="37"/>
      <c r="N6" s="46" t="s">
        <v>123</v>
      </c>
      <c r="O6" s="37"/>
      <c r="P6" s="33"/>
      <c r="Q6" s="38"/>
    </row>
    <row r="7" spans="1:20" s="51" customFormat="1" ht="15" customHeight="1">
      <c r="A7" s="39">
        <v>1</v>
      </c>
      <c r="B7" s="40"/>
      <c r="C7" s="40">
        <f>IF($D7="","",VLOOKUP($D7,'[2]男單40歲名單'!$A$7:$P$38,16))</f>
        <v>1</v>
      </c>
      <c r="D7" s="41">
        <v>1</v>
      </c>
      <c r="E7" s="42" t="str">
        <f>UPPER(IF($D7="","",VLOOKUP($D7,'[2]男單40歲名單'!$A$7:$P$38,2)))</f>
        <v>謝昌曄</v>
      </c>
      <c r="F7" s="40"/>
      <c r="G7" s="40"/>
      <c r="H7" s="43" t="str">
        <f>IF($D7="","",VLOOKUP($D7,'[2]男單40歲名單'!$A$7:$P$38,4))</f>
        <v>高雄市</v>
      </c>
      <c r="I7" s="44"/>
      <c r="J7" s="45"/>
      <c r="K7" s="45"/>
      <c r="L7" s="45"/>
      <c r="M7" s="45"/>
      <c r="N7" s="59"/>
      <c r="O7" s="47"/>
      <c r="P7" s="48"/>
      <c r="Q7" s="49"/>
      <c r="R7" s="50"/>
      <c r="T7" s="52" t="e">
        <f>#REF!</f>
        <v>#REF!</v>
      </c>
    </row>
    <row r="8" spans="1:20" s="51" customFormat="1" ht="15" customHeight="1">
      <c r="A8" s="39"/>
      <c r="B8" s="53"/>
      <c r="C8" s="53"/>
      <c r="D8" s="53"/>
      <c r="E8" s="54"/>
      <c r="F8" s="256"/>
      <c r="G8" s="55"/>
      <c r="H8" s="56" t="s">
        <v>11</v>
      </c>
      <c r="I8" s="57"/>
      <c r="J8" s="263" t="s">
        <v>203</v>
      </c>
      <c r="K8" s="265"/>
      <c r="L8" s="45"/>
      <c r="M8" s="45"/>
      <c r="N8" s="59"/>
      <c r="O8" s="47"/>
      <c r="P8" s="48"/>
      <c r="Q8" s="49"/>
      <c r="R8" s="50"/>
      <c r="T8" s="60" t="e">
        <f>#REF!</f>
        <v>#REF!</v>
      </c>
    </row>
    <row r="9" spans="1:20" s="51" customFormat="1" ht="15" customHeight="1">
      <c r="A9" s="39">
        <v>2</v>
      </c>
      <c r="B9" s="40"/>
      <c r="C9" s="40"/>
      <c r="D9" s="41">
        <v>24</v>
      </c>
      <c r="E9" s="42" t="str">
        <f>UPPER(IF($D9="","",VLOOKUP($D9,'[2]男單40歲名單'!$A$7:$P$38,2)))</f>
        <v>林文政</v>
      </c>
      <c r="F9" s="267"/>
      <c r="G9" s="40"/>
      <c r="H9" s="43" t="str">
        <f>IF($D9="","",VLOOKUP($D9,'[2]男單40歲名單'!$A$7:$P$38,4))</f>
        <v>台中市</v>
      </c>
      <c r="I9" s="62"/>
      <c r="J9" s="63">
        <v>62</v>
      </c>
      <c r="K9" s="64"/>
      <c r="L9" s="260" t="s">
        <v>203</v>
      </c>
      <c r="M9" s="274"/>
      <c r="N9" s="59"/>
      <c r="O9" s="47"/>
      <c r="P9" s="48"/>
      <c r="Q9" s="49"/>
      <c r="R9" s="50"/>
      <c r="T9" s="60" t="e">
        <f>#REF!</f>
        <v>#REF!</v>
      </c>
    </row>
    <row r="10" spans="1:20" s="51" customFormat="1" ht="0.75" customHeight="1">
      <c r="A10" s="39"/>
      <c r="B10" s="53"/>
      <c r="C10" s="53"/>
      <c r="D10" s="65"/>
      <c r="E10" s="54"/>
      <c r="F10" s="45"/>
      <c r="G10" s="55"/>
      <c r="H10" s="55"/>
      <c r="I10" s="66"/>
      <c r="J10" s="266"/>
      <c r="K10" s="255"/>
      <c r="L10" s="58">
        <f>UPPER(IF(OR(K10="a",K10="as"),J8,IF(OR(K10="b",K10="bs"),J12,)))</f>
      </c>
      <c r="M10" s="68"/>
      <c r="N10" s="69"/>
      <c r="O10" s="69"/>
      <c r="P10" s="48"/>
      <c r="Q10" s="49"/>
      <c r="R10" s="50"/>
      <c r="T10" s="60" t="e">
        <f>#REF!</f>
        <v>#REF!</v>
      </c>
    </row>
    <row r="11" spans="1:20" s="51" customFormat="1" ht="15" customHeight="1">
      <c r="A11" s="39">
        <v>3</v>
      </c>
      <c r="B11" s="40"/>
      <c r="C11" s="40"/>
      <c r="D11" s="41">
        <v>23</v>
      </c>
      <c r="E11" s="42" t="str">
        <f>UPPER(IF($D11="","",VLOOKUP($D11,'[2]男單40歲名單'!$A$7:$P$38,2)))</f>
        <v>洪丞風</v>
      </c>
      <c r="F11" s="40"/>
      <c r="G11" s="40"/>
      <c r="H11" s="43" t="str">
        <f>IF($D11="","",VLOOKUP($D11,'[2]男單40歲名單'!$A$7:$P$38,4))</f>
        <v>台中市</v>
      </c>
      <c r="I11" s="44"/>
      <c r="J11" s="266"/>
      <c r="K11" s="255"/>
      <c r="L11" s="63">
        <v>62</v>
      </c>
      <c r="M11" s="70"/>
      <c r="N11" s="69"/>
      <c r="O11" s="69"/>
      <c r="P11" s="48"/>
      <c r="Q11" s="49"/>
      <c r="R11" s="50"/>
      <c r="T11" s="60" t="e">
        <f>#REF!</f>
        <v>#REF!</v>
      </c>
    </row>
    <row r="12" spans="1:20" s="51" customFormat="1" ht="15" customHeight="1">
      <c r="A12" s="39"/>
      <c r="B12" s="53"/>
      <c r="C12" s="53"/>
      <c r="D12" s="65"/>
      <c r="E12" s="54"/>
      <c r="F12" s="256"/>
      <c r="G12" s="55"/>
      <c r="H12" s="56" t="s">
        <v>11</v>
      </c>
      <c r="I12" s="57"/>
      <c r="J12" s="272" t="s">
        <v>204</v>
      </c>
      <c r="K12" s="273"/>
      <c r="L12" s="71"/>
      <c r="M12" s="72"/>
      <c r="N12" s="69"/>
      <c r="O12" s="69"/>
      <c r="P12" s="48"/>
      <c r="Q12" s="49"/>
      <c r="R12" s="50"/>
      <c r="T12" s="60" t="e">
        <f>#REF!</f>
        <v>#REF!</v>
      </c>
    </row>
    <row r="13" spans="1:20" s="51" customFormat="1" ht="15" customHeight="1">
      <c r="A13" s="39">
        <v>4</v>
      </c>
      <c r="B13" s="40"/>
      <c r="C13" s="40"/>
      <c r="D13" s="41">
        <v>29</v>
      </c>
      <c r="E13" s="42" t="str">
        <f>UPPER(IF($D13="","",VLOOKUP($D13,'[2]男單40歲名單'!$A$7:$P$38,2)))</f>
        <v>吳垂楊</v>
      </c>
      <c r="F13" s="267"/>
      <c r="G13" s="40"/>
      <c r="H13" s="43" t="str">
        <f>IF($D13="","",VLOOKUP($D13,'[2]男單40歲名單'!$A$7:$P$38,4))</f>
        <v>嘉義市</v>
      </c>
      <c r="I13" s="62"/>
      <c r="J13" s="257" t="s">
        <v>219</v>
      </c>
      <c r="K13" s="259"/>
      <c r="L13" s="266"/>
      <c r="M13" s="255"/>
      <c r="N13" s="260" t="s">
        <v>203</v>
      </c>
      <c r="O13" s="274"/>
      <c r="P13" s="48"/>
      <c r="Q13" s="49"/>
      <c r="R13" s="50"/>
      <c r="T13" s="60" t="e">
        <f>#REF!</f>
        <v>#REF!</v>
      </c>
    </row>
    <row r="14" spans="1:20" s="51" customFormat="1" ht="0.75" customHeight="1">
      <c r="A14" s="39"/>
      <c r="B14" s="53"/>
      <c r="C14" s="53"/>
      <c r="D14" s="65"/>
      <c r="E14" s="54"/>
      <c r="F14" s="45"/>
      <c r="G14" s="55"/>
      <c r="H14" s="55"/>
      <c r="I14" s="66"/>
      <c r="J14" s="45"/>
      <c r="K14" s="45"/>
      <c r="L14" s="266"/>
      <c r="M14" s="255"/>
      <c r="N14" s="58">
        <f>UPPER(IF(OR(M14="a",M14="as"),L10,IF(OR(M14="b",M14="bs"),L18,)))</f>
      </c>
      <c r="O14" s="68"/>
      <c r="P14" s="48"/>
      <c r="Q14" s="49"/>
      <c r="R14" s="50"/>
      <c r="T14" s="60" t="e">
        <f>#REF!</f>
        <v>#REF!</v>
      </c>
    </row>
    <row r="15" spans="1:20" s="51" customFormat="1" ht="15" customHeight="1">
      <c r="A15" s="39">
        <v>5</v>
      </c>
      <c r="B15" s="40"/>
      <c r="C15" s="40"/>
      <c r="D15" s="41"/>
      <c r="E15" s="42" t="s">
        <v>129</v>
      </c>
      <c r="F15" s="40"/>
      <c r="G15" s="40"/>
      <c r="H15" s="43" t="s">
        <v>130</v>
      </c>
      <c r="I15" s="44"/>
      <c r="J15" s="45"/>
      <c r="K15" s="45"/>
      <c r="L15" s="266"/>
      <c r="M15" s="255"/>
      <c r="N15" s="257" t="s">
        <v>221</v>
      </c>
      <c r="O15" s="258"/>
      <c r="P15" s="59"/>
      <c r="Q15" s="47"/>
      <c r="R15" s="50"/>
      <c r="T15" s="60" t="e">
        <f>#REF!</f>
        <v>#REF!</v>
      </c>
    </row>
    <row r="16" spans="1:20" s="51" customFormat="1" ht="15" customHeight="1" thickBot="1">
      <c r="A16" s="39" t="s">
        <v>131</v>
      </c>
      <c r="B16" s="179"/>
      <c r="C16" s="179"/>
      <c r="D16" s="180"/>
      <c r="E16" s="181" t="s">
        <v>132</v>
      </c>
      <c r="F16" s="182">
        <v>75</v>
      </c>
      <c r="G16" s="55"/>
      <c r="H16" s="183" t="s">
        <v>133</v>
      </c>
      <c r="I16" s="57"/>
      <c r="J16" s="263" t="s">
        <v>205</v>
      </c>
      <c r="K16" s="265"/>
      <c r="L16" s="45"/>
      <c r="M16" s="72"/>
      <c r="N16" s="74"/>
      <c r="O16" s="73"/>
      <c r="P16" s="59"/>
      <c r="Q16" s="47"/>
      <c r="R16" s="50"/>
      <c r="T16" s="75" t="e">
        <f>#REF!</f>
        <v>#REF!</v>
      </c>
    </row>
    <row r="17" spans="1:18" s="51" customFormat="1" ht="15" customHeight="1">
      <c r="A17" s="39">
        <v>6</v>
      </c>
      <c r="B17" s="40"/>
      <c r="C17" s="40"/>
      <c r="D17" s="41">
        <v>28</v>
      </c>
      <c r="E17" s="42" t="str">
        <f>UPPER(IF($D17="","",VLOOKUP($D17,'[2]男單40歲名單'!$A$7:$P$38,2)))</f>
        <v>林惠群</v>
      </c>
      <c r="F17" s="43"/>
      <c r="G17" s="40"/>
      <c r="H17" s="43" t="str">
        <f>IF($D17="","",VLOOKUP($D17,'[2]男單40歲名單'!$A$7:$P$38,4))</f>
        <v>台中市</v>
      </c>
      <c r="I17" s="62"/>
      <c r="J17" s="63">
        <v>60</v>
      </c>
      <c r="K17" s="64"/>
      <c r="L17" s="263" t="s">
        <v>205</v>
      </c>
      <c r="M17" s="264"/>
      <c r="N17" s="74"/>
      <c r="O17" s="73"/>
      <c r="P17" s="59"/>
      <c r="Q17" s="47"/>
      <c r="R17" s="50"/>
    </row>
    <row r="18" spans="1:18" s="51" customFormat="1" ht="0.75" customHeight="1">
      <c r="A18" s="39"/>
      <c r="B18" s="53"/>
      <c r="C18" s="53"/>
      <c r="D18" s="65"/>
      <c r="E18" s="54"/>
      <c r="F18" s="45"/>
      <c r="G18" s="55"/>
      <c r="H18" s="55"/>
      <c r="I18" s="66"/>
      <c r="J18" s="266"/>
      <c r="K18" s="255"/>
      <c r="L18" s="58">
        <f>UPPER(IF(OR(K18="a",K18="as"),J16,IF(OR(K18="b",K18="bs"),J20,)))</f>
      </c>
      <c r="M18" s="76"/>
      <c r="N18" s="74"/>
      <c r="O18" s="73"/>
      <c r="P18" s="59"/>
      <c r="Q18" s="47"/>
      <c r="R18" s="50"/>
    </row>
    <row r="19" spans="1:18" s="51" customFormat="1" ht="15" customHeight="1">
      <c r="A19" s="39">
        <v>7</v>
      </c>
      <c r="B19" s="40"/>
      <c r="C19" s="40"/>
      <c r="D19" s="41"/>
      <c r="E19" s="42" t="s">
        <v>134</v>
      </c>
      <c r="F19" s="40"/>
      <c r="G19" s="40"/>
      <c r="H19" s="43" t="s">
        <v>135</v>
      </c>
      <c r="I19" s="44"/>
      <c r="J19" s="266"/>
      <c r="K19" s="255"/>
      <c r="L19" s="63">
        <v>60</v>
      </c>
      <c r="M19" s="69"/>
      <c r="N19" s="74"/>
      <c r="O19" s="73"/>
      <c r="P19" s="59"/>
      <c r="Q19" s="47"/>
      <c r="R19" s="50"/>
    </row>
    <row r="20" spans="1:18" s="51" customFormat="1" ht="15" customHeight="1">
      <c r="A20" s="39"/>
      <c r="B20" s="53"/>
      <c r="C20" s="53"/>
      <c r="D20" s="53"/>
      <c r="E20" s="54"/>
      <c r="F20" s="256"/>
      <c r="G20" s="55"/>
      <c r="H20" s="56" t="s">
        <v>11</v>
      </c>
      <c r="I20" s="57"/>
      <c r="J20" s="263" t="s">
        <v>206</v>
      </c>
      <c r="K20" s="264"/>
      <c r="L20" s="71"/>
      <c r="M20" s="69"/>
      <c r="N20" s="74"/>
      <c r="O20" s="73"/>
      <c r="P20" s="59"/>
      <c r="Q20" s="47"/>
      <c r="R20" s="50"/>
    </row>
    <row r="21" spans="1:18" s="51" customFormat="1" ht="15" customHeight="1">
      <c r="A21" s="39">
        <v>8</v>
      </c>
      <c r="B21" s="40"/>
      <c r="C21" s="40">
        <f>IF($D21="","",VLOOKUP($D21,'[2]男單40歲名單'!$A$7:$P$38,16))</f>
        <v>14</v>
      </c>
      <c r="D21" s="41">
        <v>8</v>
      </c>
      <c r="E21" s="42" t="str">
        <f>UPPER(IF($D21="","",VLOOKUP($D21,'[2]男單40歲名單'!$A$7:$P$38,2)))</f>
        <v>姚皓文</v>
      </c>
      <c r="F21" s="267"/>
      <c r="G21" s="40"/>
      <c r="H21" s="43" t="str">
        <f>IF($D21="","",VLOOKUP($D21,'[2]男單40歲名單'!$A$7:$P$38,4))</f>
        <v>桃園市</v>
      </c>
      <c r="I21" s="62"/>
      <c r="J21" s="63">
        <v>64</v>
      </c>
      <c r="K21" s="45"/>
      <c r="L21" s="71"/>
      <c r="M21" s="69"/>
      <c r="N21" s="268"/>
      <c r="O21" s="269"/>
      <c r="P21" s="260" t="s">
        <v>203</v>
      </c>
      <c r="Q21" s="274"/>
      <c r="R21" s="50"/>
    </row>
    <row r="22" spans="1:18" s="51" customFormat="1" ht="0.75" customHeight="1">
      <c r="A22" s="39"/>
      <c r="B22" s="53"/>
      <c r="C22" s="53"/>
      <c r="D22" s="53"/>
      <c r="E22" s="54"/>
      <c r="F22" s="45"/>
      <c r="G22" s="55"/>
      <c r="H22" s="55"/>
      <c r="I22" s="66"/>
      <c r="J22" s="45"/>
      <c r="K22" s="45"/>
      <c r="L22" s="71"/>
      <c r="M22" s="77"/>
      <c r="N22" s="268"/>
      <c r="O22" s="269"/>
      <c r="P22" s="58">
        <f>UPPER(IF(OR(O22="a",O22="as"),N14,IF(OR(O22="b",O22="bs"),N30,)))</f>
      </c>
      <c r="Q22" s="78"/>
      <c r="R22" s="50"/>
    </row>
    <row r="23" spans="1:18" s="51" customFormat="1" ht="15" customHeight="1">
      <c r="A23" s="39">
        <v>9</v>
      </c>
      <c r="B23" s="40"/>
      <c r="C23" s="40">
        <f>IF($D23="","",VLOOKUP($D23,'[2]男單40歲名單'!$A$7:$P$38,16))</f>
        <v>4</v>
      </c>
      <c r="D23" s="41">
        <v>2</v>
      </c>
      <c r="E23" s="42" t="str">
        <f>UPPER(IF($D23="","",VLOOKUP($D23,'[2]男單40歲名單'!$A$7:$P$38,2)))</f>
        <v>張榮宏</v>
      </c>
      <c r="F23" s="40"/>
      <c r="G23" s="40"/>
      <c r="H23" s="43" t="str">
        <f>IF($D23="","",VLOOKUP($D23,'[2]男單40歲名單'!$A$7:$P$38,4))</f>
        <v>台中市</v>
      </c>
      <c r="I23" s="44"/>
      <c r="J23" s="45"/>
      <c r="K23" s="45"/>
      <c r="L23" s="45"/>
      <c r="M23" s="69"/>
      <c r="N23" s="268"/>
      <c r="O23" s="269"/>
      <c r="P23" s="63">
        <v>85</v>
      </c>
      <c r="Q23" s="73"/>
      <c r="R23" s="50"/>
    </row>
    <row r="24" spans="1:18" s="51" customFormat="1" ht="15" customHeight="1">
      <c r="A24" s="39" t="s">
        <v>136</v>
      </c>
      <c r="B24" s="53"/>
      <c r="C24" s="53"/>
      <c r="D24" s="53"/>
      <c r="E24" s="54" t="s">
        <v>137</v>
      </c>
      <c r="F24" s="184"/>
      <c r="G24" s="55"/>
      <c r="H24" s="183" t="s">
        <v>138</v>
      </c>
      <c r="I24" s="57"/>
      <c r="J24" s="263" t="s">
        <v>207</v>
      </c>
      <c r="K24" s="265"/>
      <c r="L24" s="45"/>
      <c r="M24" s="69"/>
      <c r="N24" s="59"/>
      <c r="O24" s="73"/>
      <c r="P24" s="59"/>
      <c r="Q24" s="73"/>
      <c r="R24" s="50"/>
    </row>
    <row r="25" spans="1:18" s="51" customFormat="1" ht="15" customHeight="1">
      <c r="A25" s="39">
        <v>10</v>
      </c>
      <c r="B25" s="185"/>
      <c r="C25" s="185"/>
      <c r="D25" s="186">
        <v>17</v>
      </c>
      <c r="E25" s="187" t="str">
        <f>UPPER(IF($D25="","",VLOOKUP($D25,'[2]男單40歲名單'!$A$7:$P$38,2)))</f>
        <v>劉益源</v>
      </c>
      <c r="F25" s="182">
        <v>63</v>
      </c>
      <c r="G25" s="40"/>
      <c r="H25" s="43" t="str">
        <f>IF($D25="","",VLOOKUP($D25,'[2]男單40歲名單'!$A$7:$P$38,4))</f>
        <v>新北市</v>
      </c>
      <c r="I25" s="62"/>
      <c r="J25" s="63">
        <v>75</v>
      </c>
      <c r="K25" s="64"/>
      <c r="L25" s="263" t="s">
        <v>208</v>
      </c>
      <c r="M25" s="265"/>
      <c r="N25" s="59"/>
      <c r="O25" s="73"/>
      <c r="P25" s="59"/>
      <c r="Q25" s="73"/>
      <c r="R25" s="50"/>
    </row>
    <row r="26" spans="1:18" s="51" customFormat="1" ht="0.75" customHeight="1">
      <c r="A26" s="39"/>
      <c r="B26" s="53"/>
      <c r="C26" s="53"/>
      <c r="D26" s="65"/>
      <c r="E26" s="54"/>
      <c r="F26" s="45"/>
      <c r="G26" s="55"/>
      <c r="H26" s="55"/>
      <c r="I26" s="66"/>
      <c r="J26" s="266"/>
      <c r="K26" s="255"/>
      <c r="L26" s="58">
        <f>UPPER(IF(OR(K26="a",K26="as"),J24,IF(OR(K26="b",K26="bs"),J28,)))</f>
      </c>
      <c r="M26" s="68"/>
      <c r="N26" s="59"/>
      <c r="O26" s="73"/>
      <c r="P26" s="59"/>
      <c r="Q26" s="73"/>
      <c r="R26" s="50"/>
    </row>
    <row r="27" spans="1:18" s="51" customFormat="1" ht="15" customHeight="1">
      <c r="A27" s="39">
        <v>11</v>
      </c>
      <c r="B27" s="40"/>
      <c r="C27" s="40"/>
      <c r="D27" s="41">
        <v>33</v>
      </c>
      <c r="E27" s="42" t="s">
        <v>139</v>
      </c>
      <c r="F27" s="40"/>
      <c r="G27" s="40"/>
      <c r="H27" s="43" t="s">
        <v>140</v>
      </c>
      <c r="I27" s="44"/>
      <c r="J27" s="266"/>
      <c r="K27" s="255"/>
      <c r="L27" s="257" t="s">
        <v>220</v>
      </c>
      <c r="M27" s="258"/>
      <c r="N27" s="59"/>
      <c r="O27" s="73"/>
      <c r="P27" s="59"/>
      <c r="Q27" s="73"/>
      <c r="R27" s="50"/>
    </row>
    <row r="28" spans="1:18" s="51" customFormat="1" ht="15" customHeight="1">
      <c r="A28" s="39"/>
      <c r="B28" s="53"/>
      <c r="C28" s="53"/>
      <c r="D28" s="65"/>
      <c r="E28" s="54"/>
      <c r="F28" s="256"/>
      <c r="G28" s="55"/>
      <c r="H28" s="56" t="s">
        <v>11</v>
      </c>
      <c r="I28" s="57"/>
      <c r="J28" s="263" t="s">
        <v>208</v>
      </c>
      <c r="K28" s="264"/>
      <c r="L28" s="71"/>
      <c r="M28" s="72"/>
      <c r="N28" s="59"/>
      <c r="O28" s="73"/>
      <c r="P28" s="59"/>
      <c r="Q28" s="73"/>
      <c r="R28" s="50"/>
    </row>
    <row r="29" spans="1:18" s="51" customFormat="1" ht="15" customHeight="1">
      <c r="A29" s="39">
        <v>12</v>
      </c>
      <c r="B29" s="40"/>
      <c r="C29" s="40"/>
      <c r="D29" s="41">
        <v>18</v>
      </c>
      <c r="E29" s="42" t="str">
        <f>UPPER(IF($D29="","",VLOOKUP($D29,'[2]男單40歲名單'!$A$7:$P$38,2)))</f>
        <v>楊鎮宇</v>
      </c>
      <c r="F29" s="267"/>
      <c r="G29" s="40"/>
      <c r="H29" s="43" t="str">
        <f>IF($D29="","",VLOOKUP($D29,'[2]男單40歲名單'!$A$7:$P$38,4))</f>
        <v>台中市</v>
      </c>
      <c r="I29" s="62"/>
      <c r="J29" s="63">
        <v>62</v>
      </c>
      <c r="K29" s="45"/>
      <c r="L29" s="266"/>
      <c r="M29" s="255"/>
      <c r="N29" s="263" t="s">
        <v>209</v>
      </c>
      <c r="O29" s="264"/>
      <c r="P29" s="59"/>
      <c r="Q29" s="73"/>
      <c r="R29" s="50"/>
    </row>
    <row r="30" spans="1:18" s="51" customFormat="1" ht="0.75" customHeight="1">
      <c r="A30" s="39"/>
      <c r="B30" s="53"/>
      <c r="C30" s="53"/>
      <c r="D30" s="65"/>
      <c r="E30" s="54"/>
      <c r="F30" s="45"/>
      <c r="G30" s="55"/>
      <c r="H30" s="55"/>
      <c r="I30" s="66"/>
      <c r="J30" s="45"/>
      <c r="K30" s="45"/>
      <c r="L30" s="266"/>
      <c r="M30" s="255"/>
      <c r="N30" s="58">
        <f>UPPER(IF(OR(M30="a",M30="as"),L26,IF(OR(M30="b",M30="bs"),L34,)))</f>
      </c>
      <c r="O30" s="79"/>
      <c r="P30" s="59"/>
      <c r="Q30" s="73"/>
      <c r="R30" s="50"/>
    </row>
    <row r="31" spans="1:18" s="51" customFormat="1" ht="15" customHeight="1">
      <c r="A31" s="39">
        <v>13</v>
      </c>
      <c r="B31" s="40"/>
      <c r="C31" s="40"/>
      <c r="D31" s="41">
        <v>11</v>
      </c>
      <c r="E31" s="42" t="str">
        <f>UPPER(IF($D31="","",VLOOKUP($D31,'[2]男單40歲名單'!$A$7:$P$38,2)))</f>
        <v>廖仁輝</v>
      </c>
      <c r="F31" s="40"/>
      <c r="G31" s="40"/>
      <c r="H31" s="43" t="str">
        <f>IF($D31="","",VLOOKUP($D31,'[2]男單40歲名單'!$A$7:$P$38,4))</f>
        <v>台中市</v>
      </c>
      <c r="I31" s="44"/>
      <c r="J31" s="45"/>
      <c r="K31" s="45"/>
      <c r="L31" s="266"/>
      <c r="M31" s="255"/>
      <c r="N31" s="63">
        <v>63</v>
      </c>
      <c r="O31" s="80"/>
      <c r="P31" s="59"/>
      <c r="Q31" s="73"/>
      <c r="R31" s="50"/>
    </row>
    <row r="32" spans="1:18" s="51" customFormat="1" ht="15" customHeight="1">
      <c r="A32" s="39"/>
      <c r="B32" s="53"/>
      <c r="C32" s="53"/>
      <c r="D32" s="65"/>
      <c r="E32" s="54"/>
      <c r="F32" s="256"/>
      <c r="G32" s="55"/>
      <c r="H32" s="56" t="s">
        <v>11</v>
      </c>
      <c r="I32" s="57"/>
      <c r="J32" s="263" t="s">
        <v>209</v>
      </c>
      <c r="K32" s="265"/>
      <c r="L32" s="45"/>
      <c r="M32" s="72"/>
      <c r="N32" s="74"/>
      <c r="O32" s="80"/>
      <c r="P32" s="59"/>
      <c r="Q32" s="73"/>
      <c r="R32" s="50"/>
    </row>
    <row r="33" spans="1:18" s="51" customFormat="1" ht="15" customHeight="1">
      <c r="A33" s="39">
        <v>14</v>
      </c>
      <c r="B33" s="40"/>
      <c r="C33" s="40"/>
      <c r="D33" s="41">
        <v>22</v>
      </c>
      <c r="E33" s="42" t="str">
        <f>UPPER(IF($D33="","",VLOOKUP($D33,'[2]男單40歲名單'!$A$7:$P$38,2)))</f>
        <v>曹德弘</v>
      </c>
      <c r="F33" s="267"/>
      <c r="G33" s="40"/>
      <c r="H33" s="43" t="str">
        <f>IF($D33="","",VLOOKUP($D33,'[2]男單40歲名單'!$A$7:$P$38,4))</f>
        <v>高雄市</v>
      </c>
      <c r="I33" s="62"/>
      <c r="J33" s="63">
        <v>63</v>
      </c>
      <c r="K33" s="64"/>
      <c r="L33" s="263" t="s">
        <v>209</v>
      </c>
      <c r="M33" s="264"/>
      <c r="N33" s="74"/>
      <c r="O33" s="80"/>
      <c r="P33" s="59"/>
      <c r="Q33" s="73"/>
      <c r="R33" s="50"/>
    </row>
    <row r="34" spans="1:18" s="51" customFormat="1" ht="0.75" customHeight="1">
      <c r="A34" s="39"/>
      <c r="B34" s="53"/>
      <c r="C34" s="53"/>
      <c r="D34" s="65"/>
      <c r="E34" s="54"/>
      <c r="F34" s="45"/>
      <c r="G34" s="55"/>
      <c r="H34" s="55"/>
      <c r="I34" s="66"/>
      <c r="J34" s="266"/>
      <c r="K34" s="255"/>
      <c r="L34" s="58">
        <f>UPPER(IF(OR(K34="a",K34="as"),J32,IF(OR(K34="b",K34="bs"),J36,)))</f>
      </c>
      <c r="M34" s="76"/>
      <c r="N34" s="74"/>
      <c r="O34" s="80"/>
      <c r="P34" s="59"/>
      <c r="Q34" s="73"/>
      <c r="R34" s="50"/>
    </row>
    <row r="35" spans="1:18" s="51" customFormat="1" ht="15" customHeight="1">
      <c r="A35" s="39">
        <v>15</v>
      </c>
      <c r="B35" s="40"/>
      <c r="C35" s="40"/>
      <c r="D35" s="41">
        <v>16</v>
      </c>
      <c r="E35" s="42" t="str">
        <f>UPPER(IF($D35="","",VLOOKUP($D35,'[2]男單40歲名單'!$A$7:$P$38,2)))</f>
        <v>朱冠州</v>
      </c>
      <c r="F35" s="40"/>
      <c r="G35" s="40"/>
      <c r="H35" s="43" t="str">
        <f>IF($D35="","",VLOOKUP($D35,'[2]男單40歲名單'!$A$7:$P$38,4))</f>
        <v>雲林縣</v>
      </c>
      <c r="I35" s="44"/>
      <c r="J35" s="266"/>
      <c r="K35" s="255"/>
      <c r="L35" s="63">
        <v>64</v>
      </c>
      <c r="M35" s="69"/>
      <c r="N35" s="74"/>
      <c r="O35" s="80"/>
      <c r="P35" s="59"/>
      <c r="Q35" s="73"/>
      <c r="R35" s="50"/>
    </row>
    <row r="36" spans="1:18" s="51" customFormat="1" ht="15" customHeight="1">
      <c r="A36" s="39"/>
      <c r="B36" s="53"/>
      <c r="C36" s="53"/>
      <c r="D36" s="53"/>
      <c r="E36" s="54"/>
      <c r="F36" s="256"/>
      <c r="G36" s="55"/>
      <c r="H36" s="56" t="s">
        <v>11</v>
      </c>
      <c r="I36" s="57"/>
      <c r="J36" s="263" t="s">
        <v>210</v>
      </c>
      <c r="K36" s="264"/>
      <c r="L36" s="71"/>
      <c r="M36" s="69"/>
      <c r="N36" s="74"/>
      <c r="O36" s="80"/>
      <c r="P36" s="59"/>
      <c r="Q36" s="73"/>
      <c r="R36" s="50"/>
    </row>
    <row r="37" spans="1:18" s="51" customFormat="1" ht="15" customHeight="1">
      <c r="A37" s="39">
        <v>16</v>
      </c>
      <c r="B37" s="40"/>
      <c r="C37" s="40">
        <f>IF($D37="","",VLOOKUP($D37,'[2]男單40歲名單'!$A$7:$P$38,16))</f>
        <v>14</v>
      </c>
      <c r="D37" s="41">
        <v>7</v>
      </c>
      <c r="E37" s="42" t="str">
        <f>UPPER(IF($D37="","",VLOOKUP($D37,'[2]男單40歲名單'!$A$7:$P$38,2)))</f>
        <v>葉永富</v>
      </c>
      <c r="F37" s="267"/>
      <c r="G37" s="40"/>
      <c r="H37" s="43" t="str">
        <f>IF($D37="","",VLOOKUP($D37,'[2]男單40歲名單'!$A$7:$P$38,4))</f>
        <v>台中市</v>
      </c>
      <c r="I37" s="62"/>
      <c r="J37" s="63">
        <v>61</v>
      </c>
      <c r="K37" s="45"/>
      <c r="L37" s="71"/>
      <c r="M37" s="69"/>
      <c r="N37" s="271" t="s">
        <v>13</v>
      </c>
      <c r="O37" s="271"/>
      <c r="P37" s="276" t="s">
        <v>203</v>
      </c>
      <c r="Q37" s="277"/>
      <c r="R37" s="50"/>
    </row>
    <row r="38" spans="1:18" s="51" customFormat="1" ht="0.75" customHeight="1">
      <c r="A38" s="39"/>
      <c r="B38" s="53"/>
      <c r="C38" s="53"/>
      <c r="D38" s="53"/>
      <c r="E38" s="54"/>
      <c r="F38" s="45"/>
      <c r="G38" s="55"/>
      <c r="H38" s="55"/>
      <c r="I38" s="66"/>
      <c r="J38" s="45"/>
      <c r="K38" s="45"/>
      <c r="L38" s="71"/>
      <c r="M38" s="77"/>
      <c r="N38" s="271"/>
      <c r="O38" s="271"/>
      <c r="P38" s="275"/>
      <c r="Q38" s="273"/>
      <c r="R38" s="50"/>
    </row>
    <row r="39" spans="1:18" s="51" customFormat="1" ht="15" customHeight="1">
      <c r="A39" s="39">
        <v>17</v>
      </c>
      <c r="B39" s="40"/>
      <c r="C39" s="40">
        <f>IF($D39="","",VLOOKUP($D39,'[2]男單40歲名單'!$A$7:$P$38,16))</f>
        <v>14</v>
      </c>
      <c r="D39" s="41">
        <v>5</v>
      </c>
      <c r="E39" s="42" t="str">
        <f>UPPER(IF($D39="","",VLOOKUP($D39,'[2]男單40歲名單'!$A$7:$P$38,2)))</f>
        <v>葉家宏</v>
      </c>
      <c r="F39" s="40"/>
      <c r="G39" s="40"/>
      <c r="H39" s="43" t="str">
        <f>IF($D39="","",VLOOKUP($D39,'[2]男單40歲名單'!$A$7:$P$38,4))</f>
        <v>台中市</v>
      </c>
      <c r="I39" s="44"/>
      <c r="J39" s="45"/>
      <c r="K39" s="45"/>
      <c r="L39" s="45"/>
      <c r="M39" s="69"/>
      <c r="N39" s="271"/>
      <c r="O39" s="271"/>
      <c r="P39" s="83">
        <v>82</v>
      </c>
      <c r="Q39" s="84"/>
      <c r="R39" s="50"/>
    </row>
    <row r="40" spans="1:18" s="51" customFormat="1" ht="15" customHeight="1">
      <c r="A40" s="39"/>
      <c r="B40" s="53"/>
      <c r="C40" s="53"/>
      <c r="D40" s="53"/>
      <c r="E40" s="54"/>
      <c r="F40" s="256"/>
      <c r="G40" s="55"/>
      <c r="H40" s="56" t="s">
        <v>11</v>
      </c>
      <c r="I40" s="57"/>
      <c r="J40" s="263" t="s">
        <v>211</v>
      </c>
      <c r="K40" s="265"/>
      <c r="L40" s="45"/>
      <c r="M40" s="69"/>
      <c r="N40" s="59"/>
      <c r="O40" s="47"/>
      <c r="P40" s="59"/>
      <c r="Q40" s="73"/>
      <c r="R40" s="50"/>
    </row>
    <row r="41" spans="1:18" s="51" customFormat="1" ht="15" customHeight="1">
      <c r="A41" s="39">
        <v>18</v>
      </c>
      <c r="B41" s="40"/>
      <c r="C41" s="40"/>
      <c r="D41" s="41">
        <v>32</v>
      </c>
      <c r="E41" s="42" t="str">
        <f>UPPER(IF($D41="","",VLOOKUP($D41,'[2]男單40歲名單'!$A$7:$P$38,2)))</f>
        <v>顏明鋒</v>
      </c>
      <c r="F41" s="267"/>
      <c r="G41" s="40"/>
      <c r="H41" s="43" t="str">
        <f>IF($D41="","",VLOOKUP($D41,'[2]男單40歲名單'!$A$7:$P$38,4))</f>
        <v>桃園市</v>
      </c>
      <c r="I41" s="62"/>
      <c r="J41" s="63">
        <v>60</v>
      </c>
      <c r="K41" s="64"/>
      <c r="L41" s="260" t="s">
        <v>212</v>
      </c>
      <c r="M41" s="274"/>
      <c r="N41" s="59"/>
      <c r="O41" s="47"/>
      <c r="P41" s="59"/>
      <c r="Q41" s="73"/>
      <c r="R41" s="50"/>
    </row>
    <row r="42" spans="1:18" s="51" customFormat="1" ht="0.75" customHeight="1">
      <c r="A42" s="39"/>
      <c r="B42" s="53"/>
      <c r="C42" s="53"/>
      <c r="D42" s="65"/>
      <c r="E42" s="54"/>
      <c r="F42" s="45"/>
      <c r="G42" s="55"/>
      <c r="H42" s="55"/>
      <c r="I42" s="66"/>
      <c r="J42" s="266"/>
      <c r="K42" s="255"/>
      <c r="L42" s="58">
        <f>UPPER(IF(OR(K42="a",K42="as"),J40,IF(OR(K42="b",K42="bs"),J44,)))</f>
      </c>
      <c r="M42" s="68"/>
      <c r="N42" s="59"/>
      <c r="O42" s="47"/>
      <c r="P42" s="59"/>
      <c r="Q42" s="73"/>
      <c r="R42" s="50"/>
    </row>
    <row r="43" spans="1:18" s="51" customFormat="1" ht="15" customHeight="1">
      <c r="A43" s="39">
        <v>19</v>
      </c>
      <c r="B43" s="40"/>
      <c r="C43" s="40"/>
      <c r="D43" s="41">
        <v>27</v>
      </c>
      <c r="E43" s="42" t="str">
        <f>UPPER(IF($D43="","",VLOOKUP($D43,'[2]男單40歲名單'!$A$7:$P$38,2)))</f>
        <v>羅新才</v>
      </c>
      <c r="F43" s="40"/>
      <c r="G43" s="40"/>
      <c r="H43" s="43" t="str">
        <f>IF($D43="","",VLOOKUP($D43,'[2]男單40歲名單'!$A$7:$P$38,4))</f>
        <v>台中市</v>
      </c>
      <c r="I43" s="44"/>
      <c r="J43" s="266"/>
      <c r="K43" s="255"/>
      <c r="L43" s="63">
        <v>61</v>
      </c>
      <c r="M43" s="70"/>
      <c r="N43" s="59"/>
      <c r="O43" s="47"/>
      <c r="P43" s="59"/>
      <c r="Q43" s="73"/>
      <c r="R43" s="50"/>
    </row>
    <row r="44" spans="1:18" s="51" customFormat="1" ht="15" customHeight="1">
      <c r="A44" s="39"/>
      <c r="B44" s="53"/>
      <c r="C44" s="53"/>
      <c r="D44" s="65"/>
      <c r="E44" s="54"/>
      <c r="F44" s="256"/>
      <c r="G44" s="55"/>
      <c r="H44" s="56" t="s">
        <v>11</v>
      </c>
      <c r="I44" s="57"/>
      <c r="J44" s="263" t="s">
        <v>212</v>
      </c>
      <c r="K44" s="264"/>
      <c r="L44" s="71"/>
      <c r="M44" s="72"/>
      <c r="N44" s="59"/>
      <c r="O44" s="47"/>
      <c r="P44" s="59"/>
      <c r="Q44" s="73"/>
      <c r="R44" s="50"/>
    </row>
    <row r="45" spans="1:18" s="51" customFormat="1" ht="15" customHeight="1">
      <c r="A45" s="39">
        <v>20</v>
      </c>
      <c r="B45" s="40"/>
      <c r="C45" s="40"/>
      <c r="D45" s="41">
        <v>9</v>
      </c>
      <c r="E45" s="42" t="str">
        <f>UPPER(IF($D45="","",VLOOKUP($D45,'[2]男單40歲名單'!$A$7:$P$38,2)))</f>
        <v>韓文喆</v>
      </c>
      <c r="F45" s="267"/>
      <c r="G45" s="40"/>
      <c r="H45" s="43" t="str">
        <f>IF($D45="","",VLOOKUP($D45,'[2]男單40歲名單'!$A$7:$P$38,4))</f>
        <v>雲林縣</v>
      </c>
      <c r="I45" s="62"/>
      <c r="J45" s="63">
        <v>61</v>
      </c>
      <c r="K45" s="45"/>
      <c r="L45" s="266"/>
      <c r="M45" s="255"/>
      <c r="N45" s="272" t="str">
        <f>UPPER(IF($D53="","",VLOOKUP($D53,'[2]男單40歲名單'!$A$7:$P$38,2)))</f>
        <v>楊永明</v>
      </c>
      <c r="O45" s="275"/>
      <c r="P45" s="59"/>
      <c r="Q45" s="73"/>
      <c r="R45" s="50"/>
    </row>
    <row r="46" spans="1:18" s="51" customFormat="1" ht="0.75" customHeight="1">
      <c r="A46" s="39"/>
      <c r="B46" s="53"/>
      <c r="C46" s="53"/>
      <c r="D46" s="65"/>
      <c r="E46" s="54"/>
      <c r="F46" s="45"/>
      <c r="G46" s="55"/>
      <c r="H46" s="55"/>
      <c r="I46" s="66"/>
      <c r="J46" s="45"/>
      <c r="K46" s="45"/>
      <c r="L46" s="266"/>
      <c r="M46" s="255"/>
      <c r="N46" s="58">
        <f>UPPER(IF(OR(M46="a",M46="as"),L42,IF(OR(M46="b",M46="bs"),L50,)))</f>
      </c>
      <c r="O46" s="78"/>
      <c r="P46" s="59"/>
      <c r="Q46" s="73"/>
      <c r="R46" s="50"/>
    </row>
    <row r="47" spans="1:18" s="51" customFormat="1" ht="15" customHeight="1">
      <c r="A47" s="39">
        <v>21</v>
      </c>
      <c r="B47" s="40"/>
      <c r="C47" s="40"/>
      <c r="D47" s="41">
        <v>13</v>
      </c>
      <c r="E47" s="42" t="str">
        <f>UPPER(IF($D47="","",VLOOKUP($D47,'[2]男單40歲名單'!$A$7:$P$38,2)))</f>
        <v>蕭世欽</v>
      </c>
      <c r="F47" s="40"/>
      <c r="G47" s="40"/>
      <c r="H47" s="43" t="str">
        <f>IF($D47="","",VLOOKUP($D47,'[2]男單40歲名單'!$A$7:$P$38,4))</f>
        <v>新北市</v>
      </c>
      <c r="I47" s="44"/>
      <c r="J47" s="45"/>
      <c r="K47" s="45"/>
      <c r="L47" s="266"/>
      <c r="M47" s="255"/>
      <c r="N47" s="63">
        <v>63</v>
      </c>
      <c r="O47" s="73"/>
      <c r="P47" s="59"/>
      <c r="Q47" s="73"/>
      <c r="R47" s="50"/>
    </row>
    <row r="48" spans="1:18" s="51" customFormat="1" ht="15" customHeight="1">
      <c r="A48" s="39" t="s">
        <v>141</v>
      </c>
      <c r="B48" s="179"/>
      <c r="C48" s="179"/>
      <c r="D48" s="180"/>
      <c r="E48" s="181" t="s">
        <v>142</v>
      </c>
      <c r="F48" s="182">
        <v>61</v>
      </c>
      <c r="G48" s="55"/>
      <c r="H48" s="183" t="s">
        <v>135</v>
      </c>
      <c r="I48" s="57"/>
      <c r="J48" s="263" t="s">
        <v>213</v>
      </c>
      <c r="K48" s="265"/>
      <c r="L48" s="45"/>
      <c r="M48" s="72"/>
      <c r="N48" s="74"/>
      <c r="O48" s="73"/>
      <c r="P48" s="59"/>
      <c r="Q48" s="73"/>
      <c r="R48" s="50"/>
    </row>
    <row r="49" spans="1:18" s="51" customFormat="1" ht="15" customHeight="1">
      <c r="A49" s="39">
        <v>22</v>
      </c>
      <c r="B49" s="40"/>
      <c r="C49" s="40"/>
      <c r="D49" s="41">
        <v>12</v>
      </c>
      <c r="E49" s="42" t="str">
        <f>UPPER(IF($D49="","",VLOOKUP($D49,'[2]男單40歲名單'!$A$7:$P$38,2)))</f>
        <v>張有為</v>
      </c>
      <c r="F49" s="43"/>
      <c r="G49" s="40"/>
      <c r="H49" s="43" t="str">
        <f>IF($D49="","",VLOOKUP($D49,'[2]男單40歲名單'!$A$7:$P$38,4))</f>
        <v>台中市</v>
      </c>
      <c r="I49" s="62"/>
      <c r="J49" s="63">
        <v>60</v>
      </c>
      <c r="K49" s="64"/>
      <c r="L49" s="272" t="str">
        <f>UPPER(IF($D53="","",VLOOKUP($D53,'[2]男單40歲名單'!$A$7:$P$38,2)))</f>
        <v>楊永明</v>
      </c>
      <c r="M49" s="273"/>
      <c r="N49" s="74"/>
      <c r="O49" s="73"/>
      <c r="P49" s="59"/>
      <c r="Q49" s="73"/>
      <c r="R49" s="50"/>
    </row>
    <row r="50" spans="1:18" s="51" customFormat="1" ht="0.75" customHeight="1">
      <c r="A50" s="39"/>
      <c r="B50" s="53"/>
      <c r="C50" s="53"/>
      <c r="D50" s="65"/>
      <c r="E50" s="54"/>
      <c r="F50" s="45"/>
      <c r="G50" s="55"/>
      <c r="H50" s="55"/>
      <c r="I50" s="66"/>
      <c r="J50" s="266"/>
      <c r="K50" s="255"/>
      <c r="L50" s="58">
        <f>UPPER(IF(OR(K50="a",K50="as"),J48,IF(OR(K50="b",K50="bs"),J52,)))</f>
      </c>
      <c r="M50" s="76"/>
      <c r="N50" s="74"/>
      <c r="O50" s="73"/>
      <c r="P50" s="59"/>
      <c r="Q50" s="73"/>
      <c r="R50" s="50"/>
    </row>
    <row r="51" spans="1:18" s="51" customFormat="1" ht="15" customHeight="1">
      <c r="A51" s="39">
        <v>23</v>
      </c>
      <c r="B51" s="40"/>
      <c r="C51" s="40"/>
      <c r="D51" s="41">
        <v>31</v>
      </c>
      <c r="E51" s="42" t="str">
        <f>UPPER(IF($D51="","",VLOOKUP($D51,'[2]男單40歲名單'!$A$7:$P$38,2)))</f>
        <v>彭國勝</v>
      </c>
      <c r="F51" s="40"/>
      <c r="G51" s="40"/>
      <c r="H51" s="43" t="str">
        <f>IF($D51="","",VLOOKUP($D51,'[2]男單40歲名單'!$A$7:$P$38,4))</f>
        <v>嘉義市</v>
      </c>
      <c r="I51" s="44"/>
      <c r="J51" s="266"/>
      <c r="K51" s="255"/>
      <c r="L51" s="63">
        <v>64</v>
      </c>
      <c r="M51" s="69"/>
      <c r="N51" s="74"/>
      <c r="O51" s="73"/>
      <c r="P51" s="59"/>
      <c r="Q51" s="73"/>
      <c r="R51" s="50"/>
    </row>
    <row r="52" spans="1:18" s="51" customFormat="1" ht="15" customHeight="1">
      <c r="A52" s="39"/>
      <c r="B52" s="53"/>
      <c r="C52" s="53"/>
      <c r="D52" s="53"/>
      <c r="E52" s="54"/>
      <c r="F52" s="256"/>
      <c r="G52" s="55"/>
      <c r="H52" s="56" t="s">
        <v>11</v>
      </c>
      <c r="I52" s="57"/>
      <c r="J52" s="272" t="s">
        <v>214</v>
      </c>
      <c r="K52" s="273"/>
      <c r="L52" s="71"/>
      <c r="M52" s="69"/>
      <c r="N52" s="74"/>
      <c r="O52" s="73"/>
      <c r="P52" s="59"/>
      <c r="Q52" s="73"/>
      <c r="R52" s="50"/>
    </row>
    <row r="53" spans="1:18" s="51" customFormat="1" ht="15" customHeight="1">
      <c r="A53" s="39">
        <v>24</v>
      </c>
      <c r="B53" s="40"/>
      <c r="C53" s="40">
        <f>IF($D53="","",VLOOKUP($D53,'[2]男單40歲名單'!$A$7:$P$38,16))</f>
        <v>14</v>
      </c>
      <c r="D53" s="41">
        <v>4</v>
      </c>
      <c r="E53" s="42" t="str">
        <f>UPPER(IF($D53="","",VLOOKUP($D53,'[2]男單40歲名單'!$A$7:$P$38,2)))</f>
        <v>楊永明</v>
      </c>
      <c r="F53" s="267"/>
      <c r="G53" s="40"/>
      <c r="H53" s="43" t="str">
        <f>IF($D53="","",VLOOKUP($D53,'[2]男單40歲名單'!$A$7:$P$38,4))</f>
        <v>台中市</v>
      </c>
      <c r="I53" s="62"/>
      <c r="J53" s="63">
        <v>61</v>
      </c>
      <c r="K53" s="45"/>
      <c r="L53" s="71"/>
      <c r="M53" s="69"/>
      <c r="N53" s="266"/>
      <c r="O53" s="255"/>
      <c r="P53" s="272" t="str">
        <f>UPPER(IF($D53="","",VLOOKUP($D53,'[2]男單40歲名單'!$A$7:$P$38,2)))</f>
        <v>楊永明</v>
      </c>
      <c r="Q53" s="273"/>
      <c r="R53" s="50"/>
    </row>
    <row r="54" spans="1:18" s="51" customFormat="1" ht="0.75" customHeight="1">
      <c r="A54" s="39"/>
      <c r="B54" s="53"/>
      <c r="C54" s="53"/>
      <c r="D54" s="53"/>
      <c r="E54" s="54"/>
      <c r="F54" s="45"/>
      <c r="G54" s="55"/>
      <c r="H54" s="55"/>
      <c r="I54" s="66"/>
      <c r="J54" s="45"/>
      <c r="K54" s="45"/>
      <c r="L54" s="71"/>
      <c r="M54" s="77"/>
      <c r="N54" s="266"/>
      <c r="O54" s="255"/>
      <c r="P54" s="58">
        <f>UPPER(IF(OR(O54="a",O54="as"),N46,IF(OR(O54="b",O54="bs"),N62,)))</f>
      </c>
      <c r="Q54" s="79"/>
      <c r="R54" s="50"/>
    </row>
    <row r="55" spans="1:18" s="51" customFormat="1" ht="15" customHeight="1">
      <c r="A55" s="39">
        <v>25</v>
      </c>
      <c r="B55" s="40"/>
      <c r="C55" s="40">
        <f>IF($D55="","",VLOOKUP($D55,'[2]男單40歲名單'!$A$7:$P$38,16))</f>
        <v>14</v>
      </c>
      <c r="D55" s="41">
        <v>6</v>
      </c>
      <c r="E55" s="42" t="str">
        <f>UPPER(IF($D55="","",VLOOKUP($D55,'[2]男單40歲名單'!$A$7:$P$38,2)))</f>
        <v>謝治民</v>
      </c>
      <c r="F55" s="40"/>
      <c r="G55" s="40"/>
      <c r="H55" s="43" t="str">
        <f>IF($D55="","",VLOOKUP($D55,'[2]男單40歲名單'!$A$7:$P$38,4))</f>
        <v>高雄市</v>
      </c>
      <c r="I55" s="44"/>
      <c r="J55" s="45"/>
      <c r="K55" s="45"/>
      <c r="L55" s="45"/>
      <c r="M55" s="69"/>
      <c r="N55" s="266"/>
      <c r="O55" s="255"/>
      <c r="P55" s="63">
        <v>82</v>
      </c>
      <c r="Q55" s="87"/>
      <c r="R55" s="50"/>
    </row>
    <row r="56" spans="1:18" s="51" customFormat="1" ht="15" customHeight="1">
      <c r="A56" s="39"/>
      <c r="B56" s="53"/>
      <c r="C56" s="53"/>
      <c r="D56" s="53"/>
      <c r="E56" s="54"/>
      <c r="F56" s="256"/>
      <c r="G56" s="55"/>
      <c r="H56" s="56" t="s">
        <v>11</v>
      </c>
      <c r="I56" s="57"/>
      <c r="J56" s="263" t="s">
        <v>215</v>
      </c>
      <c r="K56" s="265"/>
      <c r="L56" s="45"/>
      <c r="M56" s="69"/>
      <c r="N56" s="59"/>
      <c r="O56" s="73"/>
      <c r="P56" s="59"/>
      <c r="Q56" s="80"/>
      <c r="R56" s="50"/>
    </row>
    <row r="57" spans="1:18" s="51" customFormat="1" ht="15" customHeight="1">
      <c r="A57" s="39">
        <v>26</v>
      </c>
      <c r="B57" s="40"/>
      <c r="C57" s="40"/>
      <c r="D57" s="41">
        <v>20</v>
      </c>
      <c r="E57" s="42" t="str">
        <f>UPPER(IF($D57="","",VLOOKUP($D57,'[2]男單40歲名單'!$A$7:$P$38,2)))</f>
        <v>陳偉成</v>
      </c>
      <c r="F57" s="267"/>
      <c r="G57" s="40"/>
      <c r="H57" s="43" t="str">
        <f>IF($D57="","",VLOOKUP($D57,'[2]男單40歲名單'!$A$7:$P$38,4))</f>
        <v>台中市</v>
      </c>
      <c r="I57" s="62"/>
      <c r="J57" s="63">
        <v>64</v>
      </c>
      <c r="K57" s="64"/>
      <c r="L57" s="260" t="s">
        <v>216</v>
      </c>
      <c r="M57" s="274"/>
      <c r="N57" s="59"/>
      <c r="O57" s="73"/>
      <c r="P57" s="59"/>
      <c r="Q57" s="80"/>
      <c r="R57" s="50"/>
    </row>
    <row r="58" spans="1:18" s="51" customFormat="1" ht="0.75" customHeight="1">
      <c r="A58" s="39"/>
      <c r="B58" s="53"/>
      <c r="C58" s="53"/>
      <c r="D58" s="65"/>
      <c r="E58" s="54"/>
      <c r="F58" s="45"/>
      <c r="G58" s="55"/>
      <c r="H58" s="55"/>
      <c r="I58" s="66"/>
      <c r="J58" s="266"/>
      <c r="K58" s="255"/>
      <c r="L58" s="58">
        <f>UPPER(IF(OR(K58="a",K58="as"),J56,IF(OR(K58="b",K58="bs"),J60,)))</f>
      </c>
      <c r="M58" s="68"/>
      <c r="N58" s="59"/>
      <c r="O58" s="73"/>
      <c r="P58" s="59"/>
      <c r="Q58" s="80"/>
      <c r="R58" s="50"/>
    </row>
    <row r="59" spans="1:18" s="51" customFormat="1" ht="15" customHeight="1">
      <c r="A59" s="39">
        <v>27</v>
      </c>
      <c r="B59" s="40"/>
      <c r="C59" s="40"/>
      <c r="D59" s="41">
        <v>26</v>
      </c>
      <c r="E59" s="42" t="s">
        <v>143</v>
      </c>
      <c r="F59" s="40"/>
      <c r="G59" s="40"/>
      <c r="H59" s="43" t="s">
        <v>144</v>
      </c>
      <c r="I59" s="44"/>
      <c r="J59" s="266"/>
      <c r="K59" s="255"/>
      <c r="L59" s="63">
        <v>61</v>
      </c>
      <c r="M59" s="70"/>
      <c r="N59" s="59"/>
      <c r="O59" s="73"/>
      <c r="P59" s="59"/>
      <c r="Q59" s="80"/>
      <c r="R59" s="88"/>
    </row>
    <row r="60" spans="1:18" s="51" customFormat="1" ht="15" customHeight="1">
      <c r="A60" s="39" t="s">
        <v>145</v>
      </c>
      <c r="B60" s="179"/>
      <c r="C60" s="179"/>
      <c r="D60" s="180"/>
      <c r="E60" s="181" t="s">
        <v>146</v>
      </c>
      <c r="F60" s="182">
        <v>60</v>
      </c>
      <c r="G60" s="55"/>
      <c r="H60" s="183" t="s">
        <v>135</v>
      </c>
      <c r="I60" s="57"/>
      <c r="J60" s="263" t="s">
        <v>216</v>
      </c>
      <c r="K60" s="264"/>
      <c r="L60" s="71"/>
      <c r="M60" s="72"/>
      <c r="N60" s="59"/>
      <c r="O60" s="73"/>
      <c r="P60" s="59"/>
      <c r="Q60" s="80"/>
      <c r="R60" s="50"/>
    </row>
    <row r="61" spans="1:18" s="51" customFormat="1" ht="15" customHeight="1">
      <c r="A61" s="39">
        <v>28</v>
      </c>
      <c r="B61" s="40"/>
      <c r="C61" s="40"/>
      <c r="D61" s="41">
        <v>34</v>
      </c>
      <c r="E61" s="42" t="s">
        <v>147</v>
      </c>
      <c r="F61" s="43"/>
      <c r="G61" s="40"/>
      <c r="H61" s="43" t="s">
        <v>135</v>
      </c>
      <c r="I61" s="62"/>
      <c r="J61" s="63">
        <v>61</v>
      </c>
      <c r="K61" s="45"/>
      <c r="L61" s="266"/>
      <c r="M61" s="255"/>
      <c r="N61" s="263" t="s">
        <v>216</v>
      </c>
      <c r="O61" s="264"/>
      <c r="P61" s="59"/>
      <c r="Q61" s="80"/>
      <c r="R61" s="50"/>
    </row>
    <row r="62" spans="1:18" s="51" customFormat="1" ht="0.75" customHeight="1">
      <c r="A62" s="39"/>
      <c r="B62" s="53"/>
      <c r="C62" s="53"/>
      <c r="D62" s="65"/>
      <c r="E62" s="54"/>
      <c r="F62" s="45"/>
      <c r="G62" s="55"/>
      <c r="H62" s="55"/>
      <c r="I62" s="66"/>
      <c r="J62" s="45"/>
      <c r="K62" s="45"/>
      <c r="L62" s="266"/>
      <c r="M62" s="255"/>
      <c r="N62" s="58">
        <f>UPPER(IF(OR(M62="a",M62="as"),L58,IF(OR(M62="b",M62="bs"),L66,)))</f>
      </c>
      <c r="O62" s="79"/>
      <c r="P62" s="59"/>
      <c r="Q62" s="80"/>
      <c r="R62" s="50"/>
    </row>
    <row r="63" spans="1:18" s="51" customFormat="1" ht="15" customHeight="1">
      <c r="A63" s="39">
        <v>29</v>
      </c>
      <c r="B63" s="40"/>
      <c r="C63" s="40"/>
      <c r="D63" s="41">
        <v>10</v>
      </c>
      <c r="E63" s="42" t="str">
        <f>UPPER(IF($D63="","",VLOOKUP($D63,'[2]男單40歲名單'!$A$7:$P$38,2)))</f>
        <v>林奕捷</v>
      </c>
      <c r="F63" s="40"/>
      <c r="G63" s="40"/>
      <c r="H63" s="43" t="str">
        <f>IF($D63="","",VLOOKUP($D63,'[2]男單40歲名單'!$A$7:$P$38,4))</f>
        <v>基隆市</v>
      </c>
      <c r="I63" s="44"/>
      <c r="J63" s="45"/>
      <c r="K63" s="45"/>
      <c r="L63" s="266"/>
      <c r="M63" s="255"/>
      <c r="N63" s="63">
        <v>63</v>
      </c>
      <c r="O63" s="77"/>
      <c r="P63" s="48"/>
      <c r="Q63" s="49"/>
      <c r="R63" s="50"/>
    </row>
    <row r="64" spans="1:18" s="51" customFormat="1" ht="15" customHeight="1">
      <c r="A64" s="39"/>
      <c r="B64" s="53"/>
      <c r="C64" s="53"/>
      <c r="D64" s="65"/>
      <c r="E64" s="54"/>
      <c r="F64" s="256"/>
      <c r="G64" s="55"/>
      <c r="H64" s="56" t="s">
        <v>11</v>
      </c>
      <c r="I64" s="57"/>
      <c r="J64" s="263" t="s">
        <v>217</v>
      </c>
      <c r="K64" s="265"/>
      <c r="L64" s="71"/>
      <c r="M64" s="72"/>
      <c r="N64" s="69"/>
      <c r="O64" s="77"/>
      <c r="P64" s="48"/>
      <c r="Q64" s="49"/>
      <c r="R64" s="50"/>
    </row>
    <row r="65" spans="1:18" s="51" customFormat="1" ht="15" customHeight="1">
      <c r="A65" s="39">
        <v>30</v>
      </c>
      <c r="B65" s="40"/>
      <c r="C65" s="40"/>
      <c r="D65" s="41">
        <v>19</v>
      </c>
      <c r="E65" s="42" t="str">
        <f>UPPER(IF($D65="","",VLOOKUP($D65,'[2]男單40歲名單'!$A$7:$P$38,2)))</f>
        <v>何錦潭</v>
      </c>
      <c r="F65" s="267"/>
      <c r="G65" s="40"/>
      <c r="H65" s="43" t="str">
        <f>IF($D65="","",VLOOKUP($D65,'[2]男單40歲名單'!$A$7:$P$38,4))</f>
        <v>台中市</v>
      </c>
      <c r="I65" s="62"/>
      <c r="J65" s="63">
        <v>63</v>
      </c>
      <c r="K65" s="64"/>
      <c r="L65" s="263" t="s">
        <v>218</v>
      </c>
      <c r="M65" s="264"/>
      <c r="N65" s="69"/>
      <c r="O65" s="77"/>
      <c r="P65" s="48"/>
      <c r="Q65" s="49"/>
      <c r="R65" s="50"/>
    </row>
    <row r="66" spans="1:18" s="51" customFormat="1" ht="0.75" customHeight="1">
      <c r="A66" s="39"/>
      <c r="B66" s="53"/>
      <c r="C66" s="53"/>
      <c r="D66" s="65"/>
      <c r="E66" s="54"/>
      <c r="F66" s="45"/>
      <c r="G66" s="55"/>
      <c r="H66" s="55"/>
      <c r="I66" s="66"/>
      <c r="J66" s="266"/>
      <c r="K66" s="255"/>
      <c r="L66" s="58">
        <f>UPPER(IF(OR(K66="a",K66="as"),J64,IF(OR(K66="b",K66="bs"),J68,)))</f>
      </c>
      <c r="M66" s="76"/>
      <c r="N66" s="69"/>
      <c r="O66" s="77"/>
      <c r="P66" s="48"/>
      <c r="Q66" s="49"/>
      <c r="R66" s="50"/>
    </row>
    <row r="67" spans="1:18" s="51" customFormat="1" ht="15" customHeight="1">
      <c r="A67" s="39">
        <v>31</v>
      </c>
      <c r="B67" s="40"/>
      <c r="C67" s="40"/>
      <c r="D67" s="41">
        <v>15</v>
      </c>
      <c r="E67" s="42" t="str">
        <f>UPPER(IF($D67="","",VLOOKUP($D67,'[2]男單40歲名單'!$A$7:$P$38,2)))</f>
        <v>高大立</v>
      </c>
      <c r="F67" s="40"/>
      <c r="G67" s="40"/>
      <c r="H67" s="43" t="str">
        <f>IF($D67="","",VLOOKUP($D67,'[2]男單40歲名單'!$A$7:$P$38,4))</f>
        <v>桃園市</v>
      </c>
      <c r="I67" s="44"/>
      <c r="J67" s="266"/>
      <c r="K67" s="255"/>
      <c r="L67" s="63">
        <v>62</v>
      </c>
      <c r="M67" s="69"/>
      <c r="N67" s="69"/>
      <c r="O67" s="69"/>
      <c r="P67" s="48"/>
      <c r="Q67" s="49"/>
      <c r="R67" s="50"/>
    </row>
    <row r="68" spans="1:18" s="51" customFormat="1" ht="15" customHeight="1">
      <c r="A68" s="39"/>
      <c r="B68" s="53"/>
      <c r="C68" s="53"/>
      <c r="D68" s="53"/>
      <c r="E68" s="54"/>
      <c r="F68" s="256"/>
      <c r="G68" s="55"/>
      <c r="H68" s="56" t="s">
        <v>11</v>
      </c>
      <c r="I68" s="57"/>
      <c r="J68" s="263" t="s">
        <v>218</v>
      </c>
      <c r="K68" s="264"/>
      <c r="L68" s="71"/>
      <c r="M68" s="69"/>
      <c r="N68" s="69"/>
      <c r="O68" s="69"/>
      <c r="P68" s="48"/>
      <c r="Q68" s="49"/>
      <c r="R68" s="50"/>
    </row>
    <row r="69" spans="1:18" s="51" customFormat="1" ht="15" customHeight="1">
      <c r="A69" s="39">
        <v>32</v>
      </c>
      <c r="B69" s="40"/>
      <c r="C69" s="40">
        <f>IF($D69="","",VLOOKUP($D69,'[2]男單40歲名單'!$A$7:$P$38,16))</f>
        <v>4</v>
      </c>
      <c r="D69" s="41">
        <v>3</v>
      </c>
      <c r="E69" s="42" t="str">
        <f>UPPER(IF($D69="","",VLOOKUP($D69,'[2]男單40歲名單'!$A$7:$P$38,2)))</f>
        <v>林文龍</v>
      </c>
      <c r="F69" s="267"/>
      <c r="G69" s="40"/>
      <c r="H69" s="43" t="str">
        <f>IF($D69="","",VLOOKUP($D69,'[2]男單40歲名單'!$A$7:$P$38,4))</f>
        <v>新北市</v>
      </c>
      <c r="I69" s="62"/>
      <c r="J69" s="63">
        <v>61</v>
      </c>
      <c r="K69" s="45"/>
      <c r="L69" s="71"/>
      <c r="M69" s="71"/>
      <c r="N69" s="74"/>
      <c r="O69" s="80"/>
      <c r="P69" s="48"/>
      <c r="Q69" s="49"/>
      <c r="R69" s="50"/>
    </row>
    <row r="70" spans="1:18" s="51" customFormat="1" ht="6.75" customHeight="1">
      <c r="A70" s="89"/>
      <c r="B70" s="89"/>
      <c r="C70" s="89"/>
      <c r="D70" s="89"/>
      <c r="E70" s="90"/>
      <c r="F70" s="91"/>
      <c r="G70" s="91"/>
      <c r="H70" s="92"/>
      <c r="I70" s="93"/>
      <c r="J70" s="94"/>
      <c r="K70" s="95"/>
      <c r="L70" s="96"/>
      <c r="M70" s="97"/>
      <c r="N70" s="96"/>
      <c r="O70" s="97"/>
      <c r="P70" s="94"/>
      <c r="Q70" s="95"/>
      <c r="R70" s="50"/>
    </row>
    <row r="71" ht="16.5">
      <c r="E71" s="99"/>
    </row>
    <row r="72" ht="16.5">
      <c r="E72" s="99"/>
    </row>
    <row r="73" ht="16.5">
      <c r="E73" s="99"/>
    </row>
    <row r="74" ht="16.5">
      <c r="E74" s="99"/>
    </row>
    <row r="75" ht="16.5">
      <c r="E75" s="99"/>
    </row>
    <row r="76" ht="16.5">
      <c r="E76" s="99"/>
    </row>
    <row r="77" ht="16.5">
      <c r="E77" s="99"/>
    </row>
    <row r="78" ht="16.5">
      <c r="E78" s="99"/>
    </row>
    <row r="79" ht="16.5">
      <c r="E79" s="99"/>
    </row>
    <row r="80" ht="16.5">
      <c r="E80" s="99"/>
    </row>
    <row r="81" ht="16.5">
      <c r="E81" s="99"/>
    </row>
    <row r="82" ht="16.5">
      <c r="E82" s="99"/>
    </row>
    <row r="83" ht="16.5">
      <c r="E83" s="99"/>
    </row>
    <row r="84" ht="16.5">
      <c r="E84" s="99"/>
    </row>
    <row r="85" ht="16.5">
      <c r="E85" s="99"/>
    </row>
    <row r="86" ht="16.5">
      <c r="E86" s="99"/>
    </row>
    <row r="87" ht="16.5">
      <c r="E87" s="99"/>
    </row>
    <row r="88" ht="16.5">
      <c r="E88" s="99"/>
    </row>
    <row r="89" ht="16.5">
      <c r="E89" s="99"/>
    </row>
    <row r="90" ht="16.5">
      <c r="E90" s="99"/>
    </row>
    <row r="91" ht="16.5">
      <c r="E91" s="99"/>
    </row>
    <row r="92" ht="16.5">
      <c r="E92" s="99"/>
    </row>
    <row r="93" ht="16.5">
      <c r="E93" s="99"/>
    </row>
    <row r="94" ht="16.5">
      <c r="E94" s="99"/>
    </row>
    <row r="95" ht="16.5">
      <c r="E95" s="99"/>
    </row>
    <row r="96" ht="16.5">
      <c r="E96" s="99"/>
    </row>
    <row r="97" ht="16.5">
      <c r="E97" s="99"/>
    </row>
    <row r="98" ht="16.5">
      <c r="E98" s="99"/>
    </row>
    <row r="99" ht="16.5">
      <c r="E99" s="99"/>
    </row>
    <row r="100" ht="16.5">
      <c r="E100" s="99"/>
    </row>
    <row r="101" ht="16.5">
      <c r="E101" s="99"/>
    </row>
    <row r="102" ht="16.5">
      <c r="E102" s="99"/>
    </row>
  </sheetData>
  <sheetProtection/>
  <mergeCells count="61">
    <mergeCell ref="P21:Q21"/>
    <mergeCell ref="P53:Q53"/>
    <mergeCell ref="J13:K13"/>
    <mergeCell ref="L27:M27"/>
    <mergeCell ref="N15:O15"/>
    <mergeCell ref="P37:Q38"/>
    <mergeCell ref="J24:K24"/>
    <mergeCell ref="J28:K28"/>
    <mergeCell ref="L57:M57"/>
    <mergeCell ref="L49:M49"/>
    <mergeCell ref="N53:O55"/>
    <mergeCell ref="N21:O23"/>
    <mergeCell ref="L41:M41"/>
    <mergeCell ref="N61:O61"/>
    <mergeCell ref="N45:O45"/>
    <mergeCell ref="N29:O29"/>
    <mergeCell ref="N13:O13"/>
    <mergeCell ref="N37:O39"/>
    <mergeCell ref="L9:M9"/>
    <mergeCell ref="L17:M17"/>
    <mergeCell ref="L25:M25"/>
    <mergeCell ref="L33:M33"/>
    <mergeCell ref="F8:F9"/>
    <mergeCell ref="J10:K11"/>
    <mergeCell ref="F12:F13"/>
    <mergeCell ref="J18:K19"/>
    <mergeCell ref="J8:K8"/>
    <mergeCell ref="J12:K12"/>
    <mergeCell ref="J16:K16"/>
    <mergeCell ref="F20:F21"/>
    <mergeCell ref="L13:M15"/>
    <mergeCell ref="J26:K27"/>
    <mergeCell ref="F28:F29"/>
    <mergeCell ref="J20:K20"/>
    <mergeCell ref="L45:M47"/>
    <mergeCell ref="F32:F33"/>
    <mergeCell ref="J34:K35"/>
    <mergeCell ref="L29:M31"/>
    <mergeCell ref="F36:F37"/>
    <mergeCell ref="J32:K32"/>
    <mergeCell ref="J36:K36"/>
    <mergeCell ref="J64:K64"/>
    <mergeCell ref="F64:F65"/>
    <mergeCell ref="J66:K67"/>
    <mergeCell ref="J40:K40"/>
    <mergeCell ref="J44:K44"/>
    <mergeCell ref="J48:K48"/>
    <mergeCell ref="J52:K52"/>
    <mergeCell ref="F40:F41"/>
    <mergeCell ref="J42:K43"/>
    <mergeCell ref="F44:F45"/>
    <mergeCell ref="J68:K68"/>
    <mergeCell ref="L65:M65"/>
    <mergeCell ref="F68:F69"/>
    <mergeCell ref="J50:K51"/>
    <mergeCell ref="F52:F53"/>
    <mergeCell ref="F56:F57"/>
    <mergeCell ref="J58:K59"/>
    <mergeCell ref="L61:M63"/>
    <mergeCell ref="J56:K56"/>
    <mergeCell ref="J60:K60"/>
  </mergeCells>
  <conditionalFormatting sqref="G39 G41 G7 G9 G11 G13 G15 G17 G19 G23 G43 G45 G47 G49 G51 G53 G21 G25 G27 G29 G31 G33 G35 G37 G55 G57 G59 G61 G63 G65 G67 G69">
    <cfRule type="expression" priority="58" dxfId="0" stopIfTrue="1">
      <formula>AND($D7&lt;9,$C7&gt;0)</formula>
    </cfRule>
  </conditionalFormatting>
  <conditionalFormatting sqref="H8 H40 H16 H68 H20 H60 H24 H48 H56 H52 H32 H44 H36 H12 H64 H28 J18 J26 J34 J42 J50 J58 J66 J10">
    <cfRule type="expression" priority="55" dxfId="6" stopIfTrue="1">
      <formula>AND($N$2="CU",H8="Umpire")</formula>
    </cfRule>
    <cfRule type="expression" priority="56" dxfId="5" stopIfTrue="1">
      <formula>AND($N$2="CU",H8&lt;&gt;"Umpire",I8&lt;&gt;"")</formula>
    </cfRule>
    <cfRule type="expression" priority="57" dxfId="4" stopIfTrue="1">
      <formula>AND($N$2="CU",H8&lt;&gt;"Umpire")</formula>
    </cfRule>
  </conditionalFormatting>
  <conditionalFormatting sqref="D67 D65 D63 D13 D61 D15 D17 D21 D19 D23 D25 D27 D29 D31 D33 D37 D35 D39 D41 D43 D47 D49 D45 D51 D53 D55 D57 D59 D69">
    <cfRule type="expression" priority="54" dxfId="440" stopIfTrue="1">
      <formula>AND($D13&lt;9,$C13&gt;0)</formula>
    </cfRule>
  </conditionalFormatting>
  <conditionalFormatting sqref="L10 L18 L26 L34 L42 L50 L58 L66 N14 N30 N46 N62 P22 P54 J8 J16 J24 J28 J32 J36 J40 J44 J48 J20 J56 J60 J64 J68">
    <cfRule type="expression" priority="52" dxfId="0" stopIfTrue="1">
      <formula>I8="as"</formula>
    </cfRule>
    <cfRule type="expression" priority="53" dxfId="0" stopIfTrue="1">
      <formula>I8="bs"</formula>
    </cfRule>
  </conditionalFormatting>
  <conditionalFormatting sqref="D7 D9 D11">
    <cfRule type="expression" priority="51" dxfId="440" stopIfTrue="1">
      <formula>$D7&lt;9</formula>
    </cfRule>
  </conditionalFormatting>
  <conditionalFormatting sqref="B7 B9 B11 B13 B15 B17 B19 B21 B23 B25 B27 B29 B31 B33 B35 B37 B39 B41 B43 B45 B47 B49 B51 B53 B55 B57 B59 B61 B63 B65 B67 B69">
    <cfRule type="cellIs" priority="49" dxfId="26" operator="equal" stopIfTrue="1">
      <formula>"QA"</formula>
    </cfRule>
    <cfRule type="cellIs" priority="50" dxfId="26" operator="equal" stopIfTrue="1">
      <formula>"DA"</formula>
    </cfRule>
  </conditionalFormatting>
  <conditionalFormatting sqref="I8 I12 I16 I20 I24 I28 I32 I36 I40 I44 I48 I52 I56 I60 I64 I68">
    <cfRule type="expression" priority="48" dxfId="25" stopIfTrue="1">
      <formula>$N$2="CU"</formula>
    </cfRule>
  </conditionalFormatting>
  <conditionalFormatting sqref="G39 G41 G7 G9 G11 G13 G15 G17 G19 G23 G43 G45 G47 G49 G51 G53 G21 G25 G27 G29 G31 G33 G35 G37 G55 G57 G59 G61 G63 G65 G67 G69">
    <cfRule type="expression" priority="47" dxfId="0" stopIfTrue="1">
      <formula>AND($D7&lt;9,$C7&gt;0)</formula>
    </cfRule>
  </conditionalFormatting>
  <conditionalFormatting sqref="H8 H40 H16 H68 H20 H60 H24 H48 H56 H52 H32 H44 H36 H12 H64 H28 J18 J26 J34 J42 J50 J58 J66 J10">
    <cfRule type="expression" priority="44" dxfId="6" stopIfTrue="1">
      <formula>AND($N$2="CU",H8="Umpire")</formula>
    </cfRule>
    <cfRule type="expression" priority="45" dxfId="5" stopIfTrue="1">
      <formula>AND($N$2="CU",H8&lt;&gt;"Umpire",I8&lt;&gt;"")</formula>
    </cfRule>
    <cfRule type="expression" priority="46" dxfId="4" stopIfTrue="1">
      <formula>AND($N$2="CU",H8&lt;&gt;"Umpire")</formula>
    </cfRule>
  </conditionalFormatting>
  <conditionalFormatting sqref="D67 D65 D63 D13 D61 D15 D17 D21 D19 D23 D25 D27 D29 D31 D33 D37 D35 D39 D41 D43 D47 D49 D45 D51 D53 D55 D57 D59 D69">
    <cfRule type="expression" priority="43" dxfId="440" stopIfTrue="1">
      <formula>AND($D13&lt;9,$C13&gt;0)</formula>
    </cfRule>
  </conditionalFormatting>
  <conditionalFormatting sqref="L10 L18 L26 L34 L42 L50 L58 L66 N14 N30 N46 N62 P22 P54 J8 J16 J24 J28 J32 J36 J40 J44 J48 J20 J56 J60 J64 J68">
    <cfRule type="expression" priority="41" dxfId="0" stopIfTrue="1">
      <formula>I8="as"</formula>
    </cfRule>
    <cfRule type="expression" priority="42" dxfId="0" stopIfTrue="1">
      <formula>I8="bs"</formula>
    </cfRule>
  </conditionalFormatting>
  <conditionalFormatting sqref="D7 D9 D11">
    <cfRule type="expression" priority="40" dxfId="440" stopIfTrue="1">
      <formula>$D7&lt;9</formula>
    </cfRule>
  </conditionalFormatting>
  <conditionalFormatting sqref="L17">
    <cfRule type="expression" priority="35" dxfId="0" stopIfTrue="1">
      <formula>K17="as"</formula>
    </cfRule>
    <cfRule type="expression" priority="36" dxfId="0" stopIfTrue="1">
      <formula>K17="bs"</formula>
    </cfRule>
  </conditionalFormatting>
  <conditionalFormatting sqref="L17">
    <cfRule type="expression" priority="33" dxfId="0" stopIfTrue="1">
      <formula>K17="as"</formula>
    </cfRule>
    <cfRule type="expression" priority="34" dxfId="0" stopIfTrue="1">
      <formula>K17="bs"</formula>
    </cfRule>
  </conditionalFormatting>
  <conditionalFormatting sqref="L33">
    <cfRule type="expression" priority="31" dxfId="0" stopIfTrue="1">
      <formula>K33="as"</formula>
    </cfRule>
    <cfRule type="expression" priority="32" dxfId="0" stopIfTrue="1">
      <formula>K33="bs"</formula>
    </cfRule>
  </conditionalFormatting>
  <conditionalFormatting sqref="L33">
    <cfRule type="expression" priority="29" dxfId="0" stopIfTrue="1">
      <formula>K33="as"</formula>
    </cfRule>
    <cfRule type="expression" priority="30" dxfId="0" stopIfTrue="1">
      <formula>K33="bs"</formula>
    </cfRule>
  </conditionalFormatting>
  <conditionalFormatting sqref="L65">
    <cfRule type="expression" priority="23" dxfId="0" stopIfTrue="1">
      <formula>K65="as"</formula>
    </cfRule>
    <cfRule type="expression" priority="24" dxfId="0" stopIfTrue="1">
      <formula>K65="bs"</formula>
    </cfRule>
  </conditionalFormatting>
  <conditionalFormatting sqref="L65">
    <cfRule type="expression" priority="21" dxfId="0" stopIfTrue="1">
      <formula>K65="as"</formula>
    </cfRule>
    <cfRule type="expression" priority="22" dxfId="0" stopIfTrue="1">
      <formula>K65="bs"</formula>
    </cfRule>
  </conditionalFormatting>
  <conditionalFormatting sqref="N61">
    <cfRule type="expression" priority="19" dxfId="0" stopIfTrue="1">
      <formula>M61="as"</formula>
    </cfRule>
    <cfRule type="expression" priority="20" dxfId="0" stopIfTrue="1">
      <formula>M61="bs"</formula>
    </cfRule>
  </conditionalFormatting>
  <conditionalFormatting sqref="N61">
    <cfRule type="expression" priority="17" dxfId="0" stopIfTrue="1">
      <formula>M61="as"</formula>
    </cfRule>
    <cfRule type="expression" priority="18" dxfId="0" stopIfTrue="1">
      <formula>M61="bs"</formula>
    </cfRule>
  </conditionalFormatting>
  <conditionalFormatting sqref="N29">
    <cfRule type="expression" priority="11" dxfId="0" stopIfTrue="1">
      <formula>M29="as"</formula>
    </cfRule>
    <cfRule type="expression" priority="12" dxfId="0" stopIfTrue="1">
      <formula>M29="bs"</formula>
    </cfRule>
  </conditionalFormatting>
  <conditionalFormatting sqref="N29">
    <cfRule type="expression" priority="9" dxfId="0" stopIfTrue="1">
      <formula>M29="as"</formula>
    </cfRule>
    <cfRule type="expression" priority="10" dxfId="0" stopIfTrue="1">
      <formula>M29="bs"</formula>
    </cfRule>
  </conditionalFormatting>
  <conditionalFormatting sqref="L25">
    <cfRule type="expression" priority="7" dxfId="0" stopIfTrue="1">
      <formula>K25="as"</formula>
    </cfRule>
    <cfRule type="expression" priority="8" dxfId="0" stopIfTrue="1">
      <formula>K25="bs"</formula>
    </cfRule>
  </conditionalFormatting>
  <conditionalFormatting sqref="L25">
    <cfRule type="expression" priority="5" dxfId="0" stopIfTrue="1">
      <formula>K25="as"</formula>
    </cfRule>
    <cfRule type="expression" priority="6" dxfId="0" stopIfTrue="1">
      <formula>K25="bs"</formula>
    </cfRule>
  </conditionalFormatting>
  <conditionalFormatting sqref="L17">
    <cfRule type="expression" priority="3" dxfId="0" stopIfTrue="1">
      <formula>K17="as"</formula>
    </cfRule>
    <cfRule type="expression" priority="4" dxfId="0" stopIfTrue="1">
      <formula>K17="bs"</formula>
    </cfRule>
  </conditionalFormatting>
  <conditionalFormatting sqref="L17">
    <cfRule type="expression" priority="1" dxfId="0" stopIfTrue="1">
      <formula>K17="as"</formula>
    </cfRule>
    <cfRule type="expression" priority="2" dxfId="0" stopIfTrue="1">
      <formula>K17="bs"</formula>
    </cfRule>
  </conditionalFormatting>
  <dataValidations count="2">
    <dataValidation type="list" allowBlank="1" showInputMessage="1" sqref="N53">
      <formula1>$U$8:$U$17</formula1>
    </dataValidation>
    <dataValidation type="list" allowBlank="1" showInputMessage="1" sqref="H8 H24 H12 H28 H16 H40 H20 H44 H48 H52 H32 H36 H56 H60 H64 H68 J66 J58 J50 J42 J34 J26 J18 J10">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U96"/>
  <sheetViews>
    <sheetView showGridLines="0" tabSelected="1" zoomScalePageLayoutView="0" workbookViewId="0" topLeftCell="A22">
      <selection activeCell="U27" sqref="U27"/>
    </sheetView>
  </sheetViews>
  <sheetFormatPr defaultColWidth="9.00390625" defaultRowHeight="16.5"/>
  <cols>
    <col min="1" max="1" width="2.25390625" style="98" customWidth="1"/>
    <col min="2" max="3" width="2.625" style="98" customWidth="1"/>
    <col min="4" max="4" width="0.2421875" style="98" customWidth="1"/>
    <col min="5" max="5" width="8.50390625" style="98" customWidth="1"/>
    <col min="6" max="6" width="12.625" style="98" customWidth="1"/>
    <col min="7" max="7" width="0.2421875" style="98" hidden="1" customWidth="1"/>
    <col min="8" max="8" width="5.75390625" style="98" customWidth="1"/>
    <col min="9" max="9" width="0.2421875" style="100" customWidth="1"/>
    <col min="10" max="10" width="6.75390625" style="98" customWidth="1"/>
    <col min="11" max="11" width="6.75390625" style="100" customWidth="1"/>
    <col min="12" max="12" width="6.75390625" style="98" customWidth="1"/>
    <col min="13" max="13" width="6.75390625" style="101" customWidth="1"/>
    <col min="14" max="14" width="6.75390625" style="98" customWidth="1"/>
    <col min="15" max="15" width="6.75390625" style="100" customWidth="1"/>
    <col min="16" max="16" width="6.75390625" style="98" customWidth="1"/>
    <col min="17" max="17" width="6.75390625" style="101" customWidth="1"/>
    <col min="18" max="18" width="0" style="98" hidden="1" customWidth="1"/>
    <col min="19" max="19" width="7.25390625" style="98" customWidth="1"/>
    <col min="20" max="20" width="10.00390625" style="98" hidden="1" customWidth="1"/>
    <col min="21" max="16384" width="9.00390625" style="98" customWidth="1"/>
  </cols>
  <sheetData>
    <row r="1" spans="1:17" s="3" customFormat="1" ht="16.5" customHeight="1">
      <c r="A1" s="1" t="s">
        <v>156</v>
      </c>
      <c r="B1" s="2"/>
      <c r="C1" s="2"/>
      <c r="E1" s="4"/>
      <c r="I1" s="5"/>
      <c r="K1" s="5"/>
      <c r="M1" s="6"/>
      <c r="O1" s="5"/>
      <c r="Q1" s="6"/>
    </row>
    <row r="2" spans="1:17" s="12" customFormat="1" ht="6" customHeight="1">
      <c r="A2" s="7"/>
      <c r="B2" s="7"/>
      <c r="C2" s="7"/>
      <c r="D2" s="7"/>
      <c r="E2" s="7"/>
      <c r="F2" s="7"/>
      <c r="G2" s="7"/>
      <c r="H2" s="7"/>
      <c r="I2" s="8"/>
      <c r="J2" s="9"/>
      <c r="K2" s="8"/>
      <c r="L2" s="9"/>
      <c r="M2" s="8"/>
      <c r="N2" s="8"/>
      <c r="O2" s="8"/>
      <c r="P2" s="10"/>
      <c r="Q2" s="11"/>
    </row>
    <row r="3" spans="1:17" s="18" customFormat="1" ht="9.75">
      <c r="A3" s="13" t="s">
        <v>113</v>
      </c>
      <c r="B3" s="13"/>
      <c r="C3" s="13"/>
      <c r="D3" s="13"/>
      <c r="E3" s="14"/>
      <c r="F3" s="13" t="s">
        <v>114</v>
      </c>
      <c r="G3" s="14"/>
      <c r="H3" s="13"/>
      <c r="I3" s="15"/>
      <c r="J3" s="13"/>
      <c r="K3" s="16"/>
      <c r="L3" s="116"/>
      <c r="M3" s="16"/>
      <c r="N3" s="13"/>
      <c r="O3" s="15"/>
      <c r="P3" s="14"/>
      <c r="Q3" s="17" t="s">
        <v>115</v>
      </c>
    </row>
    <row r="4" spans="1:17" s="26" customFormat="1" ht="11.25" customHeight="1" thickBot="1">
      <c r="A4" s="19" t="str">
        <f>'[3]Week SetUp'!$A$10</f>
        <v>2012/11/10-11/12</v>
      </c>
      <c r="B4" s="19"/>
      <c r="C4" s="19"/>
      <c r="D4" s="20"/>
      <c r="E4" s="20"/>
      <c r="F4" s="20" t="str">
        <f>'[3]Week SetUp'!$C$10</f>
        <v>台中市</v>
      </c>
      <c r="G4" s="21"/>
      <c r="H4" s="20"/>
      <c r="I4" s="22"/>
      <c r="J4" s="23"/>
      <c r="K4" s="22"/>
      <c r="L4" s="125"/>
      <c r="M4" s="22"/>
      <c r="N4" s="20"/>
      <c r="O4" s="22"/>
      <c r="P4" s="20"/>
      <c r="Q4" s="25" t="str">
        <f>'[3]Week SetUp'!$E$10</f>
        <v>王正松</v>
      </c>
    </row>
    <row r="5" spans="1:17" s="31" customFormat="1" ht="9.75">
      <c r="A5" s="27"/>
      <c r="B5" s="28" t="s">
        <v>116</v>
      </c>
      <c r="C5" s="28" t="s">
        <v>117</v>
      </c>
      <c r="D5" s="28"/>
      <c r="E5" s="28" t="s">
        <v>118</v>
      </c>
      <c r="F5" s="29"/>
      <c r="G5" s="14"/>
      <c r="H5" s="28" t="s">
        <v>148</v>
      </c>
      <c r="I5" s="30"/>
      <c r="J5" s="28" t="s">
        <v>119</v>
      </c>
      <c r="K5" s="30"/>
      <c r="L5" s="28" t="s">
        <v>149</v>
      </c>
      <c r="M5" s="30"/>
      <c r="N5" s="28" t="s">
        <v>120</v>
      </c>
      <c r="O5" s="30"/>
      <c r="P5" s="28" t="s">
        <v>121</v>
      </c>
      <c r="Q5" s="16"/>
    </row>
    <row r="6" spans="1:17" s="31" customFormat="1" ht="3" customHeight="1" thickBot="1">
      <c r="A6" s="32"/>
      <c r="B6" s="33"/>
      <c r="C6" s="34"/>
      <c r="D6" s="33"/>
      <c r="E6" s="35"/>
      <c r="F6" s="35"/>
      <c r="G6" s="36"/>
      <c r="H6" s="35"/>
      <c r="I6" s="37"/>
      <c r="J6" s="33"/>
      <c r="K6" s="37"/>
      <c r="L6" s="33"/>
      <c r="M6" s="37"/>
      <c r="N6" s="33"/>
      <c r="O6" s="37"/>
      <c r="P6" s="33"/>
      <c r="Q6" s="38"/>
    </row>
    <row r="7" spans="1:20" s="51" customFormat="1" ht="23.25" customHeight="1">
      <c r="A7" s="39" t="s">
        <v>30</v>
      </c>
      <c r="B7" s="40"/>
      <c r="C7" s="40">
        <f>IF($D7="","",VLOOKUP($D7,'[3]男單45歲名單'!$A$7:$P$70,16))</f>
        <v>1</v>
      </c>
      <c r="D7" s="41">
        <v>1</v>
      </c>
      <c r="E7" s="42" t="str">
        <f>UPPER(IF($D7="","",VLOOKUP($D7,'[3]男單45歲名單'!$A$7:$P$70,2)))</f>
        <v>譚若恒</v>
      </c>
      <c r="F7" s="40"/>
      <c r="G7" s="40"/>
      <c r="H7" s="43" t="str">
        <f>IF($D7="","",VLOOKUP($D7,'[3]男單45歲名單'!$A$7:$P$70,4))</f>
        <v>高雄市</v>
      </c>
      <c r="I7" s="217"/>
      <c r="J7" s="275" t="s">
        <v>223</v>
      </c>
      <c r="K7" s="275"/>
      <c r="L7" s="69"/>
      <c r="M7" s="69"/>
      <c r="N7" s="46" t="s">
        <v>123</v>
      </c>
      <c r="O7" s="69"/>
      <c r="P7" s="69"/>
      <c r="Q7" s="69"/>
      <c r="R7" s="50"/>
      <c r="T7" s="52" t="e">
        <f>#REF!</f>
        <v>#REF!</v>
      </c>
    </row>
    <row r="8" spans="1:20" s="51" customFormat="1" ht="23.25" customHeight="1">
      <c r="A8" s="39" t="s">
        <v>31</v>
      </c>
      <c r="B8" s="40"/>
      <c r="C8" s="40">
        <f>IF($D8="","",VLOOKUP($D8,'[3]男單45歲名單'!$A$7:$P$70,16))</f>
      </c>
      <c r="D8" s="41"/>
      <c r="E8" s="42" t="s">
        <v>124</v>
      </c>
      <c r="F8" s="40"/>
      <c r="G8" s="40"/>
      <c r="H8" s="43">
        <f>IF($D8="","",VLOOKUP($D8,'[3]男單45歲名單'!$A$7:$P$70,4))</f>
      </c>
      <c r="I8" s="218"/>
      <c r="J8" s="184">
        <f>UPPER(IF(OR(I10="a",I10="as"),E9,IF(OR(I10="b",I10="bs"),E10,)))</f>
      </c>
      <c r="K8" s="243"/>
      <c r="L8" s="275" t="s">
        <v>223</v>
      </c>
      <c r="M8" s="275"/>
      <c r="N8" s="69"/>
      <c r="O8" s="69"/>
      <c r="P8" s="69"/>
      <c r="Q8" s="69"/>
      <c r="R8" s="50"/>
      <c r="T8" s="60" t="e">
        <f>#REF!</f>
        <v>#REF!</v>
      </c>
    </row>
    <row r="9" spans="1:20" s="51" customFormat="1" ht="23.25" customHeight="1">
      <c r="A9" s="39" t="s">
        <v>32</v>
      </c>
      <c r="B9" s="40"/>
      <c r="C9" s="40"/>
      <c r="D9" s="41">
        <v>15</v>
      </c>
      <c r="E9" s="42" t="str">
        <f>UPPER(IF($D9="","",VLOOKUP($D9,'[3]男單45歲名單'!$A$7:$P$70,2)))</f>
        <v>閔子甦</v>
      </c>
      <c r="F9" s="40"/>
      <c r="G9" s="40"/>
      <c r="H9" s="43" t="str">
        <f>IF($D9="","",VLOOKUP($D9,'[3]男單45歲名單'!$A$7:$P$70,4))</f>
        <v>高雄市</v>
      </c>
      <c r="I9" s="217"/>
      <c r="J9" s="275" t="s">
        <v>224</v>
      </c>
      <c r="K9" s="273"/>
      <c r="L9" s="63">
        <v>61</v>
      </c>
      <c r="M9" s="72"/>
      <c r="N9" s="69"/>
      <c r="O9" s="69"/>
      <c r="P9" s="69"/>
      <c r="Q9" s="69"/>
      <c r="R9" s="50"/>
      <c r="T9" s="60" t="e">
        <f>#REF!</f>
        <v>#REF!</v>
      </c>
    </row>
    <row r="10" spans="1:20" s="51" customFormat="1" ht="23.25" customHeight="1">
      <c r="A10" s="39" t="s">
        <v>33</v>
      </c>
      <c r="B10" s="40"/>
      <c r="C10" s="40"/>
      <c r="D10" s="41">
        <v>23</v>
      </c>
      <c r="E10" s="42" t="str">
        <f>UPPER(IF($D10="","",VLOOKUP($D10,'[3]男單45歲名單'!$A$7:$P$70,2)))</f>
        <v>郭文松</v>
      </c>
      <c r="F10" s="40"/>
      <c r="G10" s="40"/>
      <c r="H10" s="43" t="str">
        <f>IF($D10="","",VLOOKUP($D10,'[3]男單45歲名單'!$A$7:$P$70,4))</f>
        <v>高雄市</v>
      </c>
      <c r="I10" s="218"/>
      <c r="J10" s="63">
        <v>62</v>
      </c>
      <c r="K10" s="77"/>
      <c r="L10" s="266"/>
      <c r="M10" s="255"/>
      <c r="N10" s="275" t="s">
        <v>223</v>
      </c>
      <c r="O10" s="275"/>
      <c r="P10" s="69"/>
      <c r="Q10" s="69"/>
      <c r="R10" s="50"/>
      <c r="T10" s="60" t="e">
        <f>#REF!</f>
        <v>#REF!</v>
      </c>
    </row>
    <row r="11" spans="1:20" s="51" customFormat="1" ht="23.25" customHeight="1">
      <c r="A11" s="39" t="s">
        <v>34</v>
      </c>
      <c r="B11" s="40"/>
      <c r="C11" s="40"/>
      <c r="D11" s="41"/>
      <c r="E11" s="42" t="s">
        <v>124</v>
      </c>
      <c r="F11" s="40"/>
      <c r="G11" s="40"/>
      <c r="H11" s="43">
        <f>IF($D11="","",VLOOKUP($D11,'[3]男單45歲名單'!$A$7:$P$70,4))</f>
      </c>
      <c r="I11" s="217"/>
      <c r="J11" s="275" t="s">
        <v>225</v>
      </c>
      <c r="K11" s="275"/>
      <c r="L11" s="266"/>
      <c r="M11" s="255"/>
      <c r="N11" s="63">
        <v>62</v>
      </c>
      <c r="O11" s="70"/>
      <c r="P11" s="69"/>
      <c r="Q11" s="69"/>
      <c r="R11" s="50"/>
      <c r="T11" s="60" t="e">
        <f>#REF!</f>
        <v>#REF!</v>
      </c>
    </row>
    <row r="12" spans="1:20" s="51" customFormat="1" ht="23.25" customHeight="1">
      <c r="A12" s="39" t="s">
        <v>35</v>
      </c>
      <c r="B12" s="40"/>
      <c r="C12" s="40"/>
      <c r="D12" s="41">
        <v>30</v>
      </c>
      <c r="E12" s="42" t="str">
        <f>UPPER(IF($D12="","",VLOOKUP($D12,'[3]男單45歲名單'!$A$7:$P$70,2)))</f>
        <v>何應男</v>
      </c>
      <c r="F12" s="40"/>
      <c r="G12" s="40"/>
      <c r="H12" s="43" t="str">
        <f>IF($D12="","",VLOOKUP($D12,'[3]男單45歲名單'!$A$7:$P$70,4))</f>
        <v>台中市</v>
      </c>
      <c r="I12" s="218"/>
      <c r="J12" s="184">
        <f>UPPER(IF(OR(I14="a",I14="as"),E13,IF(OR(I14="b",I14="bs"),E14,)))</f>
      </c>
      <c r="K12" s="243"/>
      <c r="L12" s="275" t="s">
        <v>226</v>
      </c>
      <c r="M12" s="273"/>
      <c r="N12" s="69"/>
      <c r="O12" s="72"/>
      <c r="P12" s="69"/>
      <c r="Q12" s="69"/>
      <c r="R12" s="50"/>
      <c r="T12" s="60" t="e">
        <f>#REF!</f>
        <v>#REF!</v>
      </c>
    </row>
    <row r="13" spans="1:20" s="51" customFormat="1" ht="23.25" customHeight="1">
      <c r="A13" s="39" t="s">
        <v>36</v>
      </c>
      <c r="B13" s="40"/>
      <c r="C13" s="40"/>
      <c r="D13" s="41"/>
      <c r="E13" s="42" t="s">
        <v>124</v>
      </c>
      <c r="F13" s="40"/>
      <c r="G13" s="40"/>
      <c r="H13" s="43">
        <f>IF($D13="","",VLOOKUP($D13,'[3]男單45歲名單'!$A$7:$P$70,4))</f>
      </c>
      <c r="I13" s="217"/>
      <c r="J13" s="275" t="s">
        <v>226</v>
      </c>
      <c r="K13" s="273"/>
      <c r="L13" s="63">
        <v>61</v>
      </c>
      <c r="M13" s="77"/>
      <c r="N13" s="69"/>
      <c r="O13" s="72"/>
      <c r="P13" s="69"/>
      <c r="Q13" s="69"/>
      <c r="R13" s="50"/>
      <c r="T13" s="60" t="e">
        <f>#REF!</f>
        <v>#REF!</v>
      </c>
    </row>
    <row r="14" spans="1:20" s="51" customFormat="1" ht="23.25" customHeight="1">
      <c r="A14" s="39" t="s">
        <v>37</v>
      </c>
      <c r="B14" s="40"/>
      <c r="C14" s="40"/>
      <c r="D14" s="41">
        <v>19</v>
      </c>
      <c r="E14" s="42" t="str">
        <f>UPPER(IF($D14="","",VLOOKUP($D14,'[3]男單45歲名單'!$A$7:$P$70,2)))</f>
        <v>郭權財</v>
      </c>
      <c r="F14" s="40"/>
      <c r="G14" s="40"/>
      <c r="H14" s="43" t="str">
        <f>IF($D14="","",VLOOKUP($D14,'[3]男單45歲名單'!$A$7:$P$70,4))</f>
        <v>台中市</v>
      </c>
      <c r="I14" s="218"/>
      <c r="J14" s="63"/>
      <c r="K14" s="69"/>
      <c r="L14" s="77"/>
      <c r="M14" s="193"/>
      <c r="N14" s="266"/>
      <c r="O14" s="255"/>
      <c r="P14" s="275" t="s">
        <v>223</v>
      </c>
      <c r="Q14" s="275"/>
      <c r="R14" s="50"/>
      <c r="T14" s="60" t="e">
        <f>#REF!</f>
        <v>#REF!</v>
      </c>
    </row>
    <row r="15" spans="1:20" s="51" customFormat="1" ht="23.25" customHeight="1">
      <c r="A15" s="39" t="s">
        <v>38</v>
      </c>
      <c r="B15" s="40"/>
      <c r="C15" s="40">
        <f>IF($D15="","",VLOOKUP($D15,'[3]男單45歲名單'!$A$7:$P$70,16))</f>
        <v>22</v>
      </c>
      <c r="D15" s="41">
        <v>12</v>
      </c>
      <c r="E15" s="42" t="str">
        <f>UPPER(IF($D15="","",VLOOKUP($D15,'[3]男單45歲名單'!$A$7:$P$70,2)))</f>
        <v>羅  欽</v>
      </c>
      <c r="F15" s="40"/>
      <c r="G15" s="40"/>
      <c r="H15" s="43" t="str">
        <f>IF($D15="","",VLOOKUP($D15,'[3]男單45歲名單'!$A$7:$P$70,4))</f>
        <v>台中市</v>
      </c>
      <c r="I15" s="217"/>
      <c r="J15" s="265" t="s">
        <v>222</v>
      </c>
      <c r="K15" s="265"/>
      <c r="L15" s="69"/>
      <c r="M15" s="69"/>
      <c r="N15" s="266"/>
      <c r="O15" s="255"/>
      <c r="P15" s="63">
        <v>60</v>
      </c>
      <c r="Q15" s="70"/>
      <c r="R15" s="50"/>
      <c r="T15" s="60" t="e">
        <f>#REF!</f>
        <v>#REF!</v>
      </c>
    </row>
    <row r="16" spans="1:20" s="51" customFormat="1" ht="23.25" customHeight="1" thickBot="1">
      <c r="A16" s="39" t="s">
        <v>39</v>
      </c>
      <c r="B16" s="40"/>
      <c r="C16" s="40">
        <f>IF($D16="","",VLOOKUP($D16,'[3]男單45歲名單'!$A$7:$P$70,16))</f>
      </c>
      <c r="D16" s="41"/>
      <c r="E16" s="42" t="s">
        <v>124</v>
      </c>
      <c r="F16" s="40"/>
      <c r="G16" s="40"/>
      <c r="H16" s="43">
        <f>IF($D16="","",VLOOKUP($D16,'[3]男單45歲名單'!$A$7:$P$70,4))</f>
      </c>
      <c r="I16" s="218"/>
      <c r="J16" s="184">
        <f>UPPER(IF(OR(I18="a",I18="as"),E17,IF(OR(I18="b",I18="bs"),E18,)))</f>
      </c>
      <c r="K16" s="243"/>
      <c r="L16" s="265" t="s">
        <v>222</v>
      </c>
      <c r="M16" s="265"/>
      <c r="N16" s="69"/>
      <c r="O16" s="72"/>
      <c r="P16" s="69"/>
      <c r="Q16" s="72"/>
      <c r="R16" s="50"/>
      <c r="T16" s="75" t="e">
        <f>#REF!</f>
        <v>#REF!</v>
      </c>
    </row>
    <row r="17" spans="1:18" s="51" customFormat="1" ht="23.25" customHeight="1">
      <c r="A17" s="39" t="s">
        <v>40</v>
      </c>
      <c r="B17" s="40"/>
      <c r="C17" s="40"/>
      <c r="D17" s="41">
        <v>39</v>
      </c>
      <c r="E17" s="42" t="str">
        <f>UPPER(IF($D17="","",VLOOKUP($D17,'[3]男單45歲名單'!$A$7:$P$70,2)))</f>
        <v>郭飛龍</v>
      </c>
      <c r="F17" s="40"/>
      <c r="G17" s="40"/>
      <c r="H17" s="43" t="str">
        <f>IF($D17="","",VLOOKUP($D17,'[3]男單45歲名單'!$A$7:$P$70,4))</f>
        <v>新北市</v>
      </c>
      <c r="I17" s="217"/>
      <c r="J17" s="275" t="s">
        <v>227</v>
      </c>
      <c r="K17" s="273"/>
      <c r="L17" s="257" t="s">
        <v>256</v>
      </c>
      <c r="M17" s="258"/>
      <c r="N17" s="69"/>
      <c r="O17" s="72"/>
      <c r="P17" s="69"/>
      <c r="Q17" s="72"/>
      <c r="R17" s="50"/>
    </row>
    <row r="18" spans="1:18" s="51" customFormat="1" ht="23.25" customHeight="1">
      <c r="A18" s="39" t="s">
        <v>41</v>
      </c>
      <c r="B18" s="40"/>
      <c r="C18" s="40"/>
      <c r="D18" s="41"/>
      <c r="E18" s="42" t="s">
        <v>124</v>
      </c>
      <c r="F18" s="40"/>
      <c r="G18" s="40"/>
      <c r="H18" s="43">
        <f>IF($D18="","",VLOOKUP($D18,'[3]男單45歲名單'!$A$7:$P$70,4))</f>
      </c>
      <c r="I18" s="218"/>
      <c r="J18" s="63"/>
      <c r="K18" s="77"/>
      <c r="L18" s="266"/>
      <c r="M18" s="255"/>
      <c r="N18" s="263" t="s">
        <v>228</v>
      </c>
      <c r="O18" s="264"/>
      <c r="P18" s="69"/>
      <c r="Q18" s="72"/>
      <c r="R18" s="50"/>
    </row>
    <row r="19" spans="1:18" s="51" customFormat="1" ht="23.25" customHeight="1">
      <c r="A19" s="39" t="s">
        <v>42</v>
      </c>
      <c r="B19" s="40"/>
      <c r="C19" s="40"/>
      <c r="D19" s="41">
        <v>24</v>
      </c>
      <c r="E19" s="42" t="str">
        <f>UPPER(IF($D19="","",VLOOKUP($D19,'[3]男單45歲名單'!$A$7:$P$70,2)))</f>
        <v>張志明</v>
      </c>
      <c r="F19" s="40"/>
      <c r="G19" s="40"/>
      <c r="H19" s="43" t="str">
        <f>IF($D19="","",VLOOKUP($D19,'[3]男單45歲名單'!$A$7:$P$70,4))</f>
        <v>台北市</v>
      </c>
      <c r="I19" s="217"/>
      <c r="J19" s="265" t="s">
        <v>228</v>
      </c>
      <c r="K19" s="265"/>
      <c r="L19" s="266"/>
      <c r="M19" s="255"/>
      <c r="N19" s="63">
        <v>62</v>
      </c>
      <c r="O19" s="69"/>
      <c r="P19" s="69"/>
      <c r="Q19" s="72"/>
      <c r="R19" s="50"/>
    </row>
    <row r="20" spans="1:18" s="51" customFormat="1" ht="23.25" customHeight="1">
      <c r="A20" s="39" t="s">
        <v>43</v>
      </c>
      <c r="B20" s="40"/>
      <c r="C20" s="40"/>
      <c r="D20" s="41">
        <v>32</v>
      </c>
      <c r="E20" s="42" t="str">
        <f>UPPER(IF($D20="","",VLOOKUP($D20,'[3]男單45歲名單'!$A$7:$P$70,2)))</f>
        <v>葉日煌</v>
      </c>
      <c r="F20" s="40"/>
      <c r="G20" s="40"/>
      <c r="H20" s="43" t="str">
        <f>IF($D20="","",VLOOKUP($D20,'[3]男單45歲名單'!$A$7:$P$70,4))</f>
        <v>新竹市</v>
      </c>
      <c r="I20" s="218"/>
      <c r="J20" s="246">
        <v>61</v>
      </c>
      <c r="K20" s="243"/>
      <c r="L20" s="263" t="s">
        <v>228</v>
      </c>
      <c r="M20" s="264"/>
      <c r="N20" s="69"/>
      <c r="O20" s="69"/>
      <c r="P20" s="69"/>
      <c r="Q20" s="72"/>
      <c r="R20" s="50"/>
    </row>
    <row r="21" spans="1:18" s="51" customFormat="1" ht="23.25" customHeight="1">
      <c r="A21" s="39" t="s">
        <v>44</v>
      </c>
      <c r="B21" s="40"/>
      <c r="C21" s="40">
        <f>IF($D21="","",VLOOKUP($D21,'[3]男單45歲名單'!$A$7:$P$70,16))</f>
      </c>
      <c r="D21" s="41"/>
      <c r="E21" s="42" t="s">
        <v>124</v>
      </c>
      <c r="F21" s="40"/>
      <c r="G21" s="40"/>
      <c r="H21" s="43">
        <f>IF($D21="","",VLOOKUP($D21,'[3]男單45歲名單'!$A$7:$P$70,4))</f>
      </c>
      <c r="I21" s="217"/>
      <c r="J21" s="275" t="s">
        <v>229</v>
      </c>
      <c r="K21" s="273"/>
      <c r="L21" s="63">
        <v>60</v>
      </c>
      <c r="M21" s="77"/>
      <c r="N21" s="69"/>
      <c r="O21" s="69"/>
      <c r="P21" s="69"/>
      <c r="Q21" s="72"/>
      <c r="R21" s="50"/>
    </row>
    <row r="22" spans="1:18" s="51" customFormat="1" ht="23.25" customHeight="1">
      <c r="A22" s="39" t="s">
        <v>45</v>
      </c>
      <c r="B22" s="40"/>
      <c r="C22" s="40">
        <f>IF($D22="","",VLOOKUP($D22,'[3]男單45歲名單'!$A$7:$P$70,16))</f>
        <v>11</v>
      </c>
      <c r="D22" s="41">
        <v>8</v>
      </c>
      <c r="E22" s="42" t="str">
        <f>UPPER(IF($D22="","",VLOOKUP($D22,'[3]男單45歲名單'!$A$7:$P$70,2)))</f>
        <v>林怡志</v>
      </c>
      <c r="F22" s="40"/>
      <c r="G22" s="40"/>
      <c r="H22" s="43" t="str">
        <f>IF($D22="","",VLOOKUP($D22,'[3]男單45歲名單'!$A$7:$P$70,4))</f>
        <v>屏東縣</v>
      </c>
      <c r="I22" s="218"/>
      <c r="J22" s="63"/>
      <c r="K22" s="69"/>
      <c r="L22" s="77"/>
      <c r="M22" s="193"/>
      <c r="N22" s="279"/>
      <c r="O22" s="81"/>
      <c r="P22" s="275" t="s">
        <v>223</v>
      </c>
      <c r="Q22" s="273"/>
      <c r="R22" s="50"/>
    </row>
    <row r="23" spans="1:18" s="51" customFormat="1" ht="23.25" customHeight="1">
      <c r="A23" s="39" t="s">
        <v>46</v>
      </c>
      <c r="B23" s="40"/>
      <c r="C23" s="40">
        <f>IF($D23="","",VLOOKUP($D23,'[3]男單45歲名單'!$A$7:$P$70,16))</f>
        <v>4</v>
      </c>
      <c r="D23" s="41">
        <v>4</v>
      </c>
      <c r="E23" s="42" t="str">
        <f>UPPER(IF($D23="","",VLOOKUP($D23,'[3]男單45歲名單'!$A$7:$P$70,2)))</f>
        <v>吳子揚</v>
      </c>
      <c r="F23" s="40"/>
      <c r="G23" s="40"/>
      <c r="H23" s="43" t="str">
        <f>IF($D23="","",VLOOKUP($D23,'[3]男單45歲名單'!$A$7:$P$70,4))</f>
        <v>台中市</v>
      </c>
      <c r="I23" s="217"/>
      <c r="J23" s="265" t="s">
        <v>230</v>
      </c>
      <c r="K23" s="265"/>
      <c r="L23" s="69"/>
      <c r="M23" s="69"/>
      <c r="N23" s="279"/>
      <c r="O23" s="82"/>
      <c r="P23" s="71">
        <v>81</v>
      </c>
      <c r="Q23" s="73"/>
      <c r="R23" s="50"/>
    </row>
    <row r="24" spans="1:18" s="51" customFormat="1" ht="23.25" customHeight="1">
      <c r="A24" s="39" t="s">
        <v>47</v>
      </c>
      <c r="B24" s="40"/>
      <c r="C24" s="40">
        <f>IF($D24="","",VLOOKUP($D24,'[3]男單45歲名單'!$A$7:$P$70,16))</f>
      </c>
      <c r="D24" s="41"/>
      <c r="E24" s="42" t="s">
        <v>124</v>
      </c>
      <c r="F24" s="40"/>
      <c r="G24" s="40"/>
      <c r="H24" s="43">
        <f>IF($D24="","",VLOOKUP($D24,'[3]男單45歲名單'!$A$7:$P$70,4))</f>
      </c>
      <c r="I24" s="218"/>
      <c r="J24" s="184">
        <f>UPPER(IF(OR(I26="a",I26="as"),E25,IF(OR(I26="b",I26="bs"),E26,)))</f>
      </c>
      <c r="K24" s="243"/>
      <c r="L24" s="272" t="s">
        <v>253</v>
      </c>
      <c r="M24" s="275"/>
      <c r="N24" s="69"/>
      <c r="O24" s="69"/>
      <c r="P24" s="69"/>
      <c r="Q24" s="72"/>
      <c r="R24" s="50"/>
    </row>
    <row r="25" spans="1:18" s="51" customFormat="1" ht="23.25" customHeight="1">
      <c r="A25" s="39" t="s">
        <v>48</v>
      </c>
      <c r="B25" s="40"/>
      <c r="C25" s="40"/>
      <c r="D25" s="41">
        <v>29</v>
      </c>
      <c r="E25" s="42" t="str">
        <f>UPPER(IF($D25="","",VLOOKUP($D25,'[3]男單45歲名單'!$A$7:$P$70,2)))</f>
        <v>廖永徽</v>
      </c>
      <c r="F25" s="40"/>
      <c r="G25" s="40"/>
      <c r="H25" s="43" t="str">
        <f>IF($D25="","",VLOOKUP($D25,'[3]男單45歲名單'!$A$7:$P$70,4))</f>
        <v>台中市</v>
      </c>
      <c r="I25" s="217"/>
      <c r="J25" s="275" t="s">
        <v>253</v>
      </c>
      <c r="K25" s="273"/>
      <c r="L25" s="63">
        <v>63</v>
      </c>
      <c r="M25" s="72"/>
      <c r="N25" s="69"/>
      <c r="O25" s="69"/>
      <c r="P25" s="69"/>
      <c r="Q25" s="72"/>
      <c r="R25" s="50"/>
    </row>
    <row r="26" spans="1:18" s="51" customFormat="1" ht="23.25" customHeight="1">
      <c r="A26" s="39" t="s">
        <v>49</v>
      </c>
      <c r="B26" s="40"/>
      <c r="C26" s="40"/>
      <c r="D26" s="41">
        <v>16</v>
      </c>
      <c r="E26" s="42" t="str">
        <f>UPPER(IF($D26="","",VLOOKUP($D26,'[3]男單45歲名單'!$A$7:$P$70,2)))</f>
        <v>謝慶堂</v>
      </c>
      <c r="F26" s="40"/>
      <c r="G26" s="40"/>
      <c r="H26" s="43" t="str">
        <f>IF($D26="","",VLOOKUP($D26,'[3]男單45歲名單'!$A$7:$P$70,4))</f>
        <v>高雄市</v>
      </c>
      <c r="I26" s="218"/>
      <c r="J26" s="63">
        <v>63</v>
      </c>
      <c r="K26" s="77"/>
      <c r="L26" s="266"/>
      <c r="M26" s="255"/>
      <c r="N26" s="272" t="s">
        <v>530</v>
      </c>
      <c r="O26" s="275"/>
      <c r="P26" s="69"/>
      <c r="Q26" s="72"/>
      <c r="R26" s="50"/>
    </row>
    <row r="27" spans="1:18" s="51" customFormat="1" ht="23.25" customHeight="1">
      <c r="A27" s="39" t="s">
        <v>50</v>
      </c>
      <c r="B27" s="40"/>
      <c r="C27" s="40"/>
      <c r="D27" s="41">
        <v>40</v>
      </c>
      <c r="E27" s="42" t="str">
        <f>UPPER(IF($D27="","",VLOOKUP($D27,'[3]男單45歲名單'!$A$7:$P$70,2)))</f>
        <v>張俊源</v>
      </c>
      <c r="F27" s="40"/>
      <c r="G27" s="40"/>
      <c r="H27" s="43" t="str">
        <f>IF($D27="","",VLOOKUP($D27,'[3]男單45歲名單'!$A$7:$P$70,4))</f>
        <v>台中市</v>
      </c>
      <c r="I27" s="217"/>
      <c r="J27" s="265" t="s">
        <v>231</v>
      </c>
      <c r="K27" s="265"/>
      <c r="L27" s="266"/>
      <c r="M27" s="255"/>
      <c r="N27" s="63">
        <v>61</v>
      </c>
      <c r="O27" s="70"/>
      <c r="P27" s="69"/>
      <c r="Q27" s="72"/>
      <c r="R27" s="50"/>
    </row>
    <row r="28" spans="1:18" s="51" customFormat="1" ht="23.25" customHeight="1">
      <c r="A28" s="39" t="s">
        <v>51</v>
      </c>
      <c r="B28" s="40"/>
      <c r="C28" s="40"/>
      <c r="D28" s="41">
        <v>35</v>
      </c>
      <c r="E28" s="42" t="str">
        <f>UPPER(IF($D28="","",VLOOKUP($D28,'[3]男單45歲名單'!$A$7:$P$70,2)))</f>
        <v>陳昭池</v>
      </c>
      <c r="F28" s="40"/>
      <c r="G28" s="40"/>
      <c r="H28" s="43" t="str">
        <f>IF($D28="","",VLOOKUP($D28,'[3]男單45歲名單'!$A$7:$P$70,4))</f>
        <v>彰化市</v>
      </c>
      <c r="I28" s="218"/>
      <c r="J28" s="246">
        <v>75</v>
      </c>
      <c r="K28" s="243"/>
      <c r="L28" s="275" t="s">
        <v>232</v>
      </c>
      <c r="M28" s="273"/>
      <c r="N28" s="69"/>
      <c r="O28" s="72"/>
      <c r="P28" s="69"/>
      <c r="Q28" s="72"/>
      <c r="R28" s="50"/>
    </row>
    <row r="29" spans="1:18" s="51" customFormat="1" ht="23.25" customHeight="1">
      <c r="A29" s="39" t="s">
        <v>52</v>
      </c>
      <c r="B29" s="40"/>
      <c r="C29" s="40"/>
      <c r="D29" s="41"/>
      <c r="E29" s="42" t="s">
        <v>124</v>
      </c>
      <c r="F29" s="40"/>
      <c r="G29" s="40"/>
      <c r="H29" s="43">
        <f>IF($D29="","",VLOOKUP($D29,'[3]男單45歲名單'!$A$7:$P$70,4))</f>
      </c>
      <c r="I29" s="217"/>
      <c r="J29" s="275" t="s">
        <v>232</v>
      </c>
      <c r="K29" s="273"/>
      <c r="L29" s="63">
        <v>63</v>
      </c>
      <c r="M29" s="77"/>
      <c r="N29" s="69"/>
      <c r="O29" s="72"/>
      <c r="P29" s="69"/>
      <c r="Q29" s="72"/>
      <c r="R29" s="50"/>
    </row>
    <row r="30" spans="1:18" s="51" customFormat="1" ht="23.25" customHeight="1">
      <c r="A30" s="39" t="s">
        <v>53</v>
      </c>
      <c r="B30" s="40"/>
      <c r="C30" s="40"/>
      <c r="D30" s="41">
        <v>27</v>
      </c>
      <c r="E30" s="42" t="str">
        <f>UPPER(IF($D30="","",VLOOKUP($D30,'[3]男單45歲名單'!$A$7:$P$70,2)))</f>
        <v>張隆鎮</v>
      </c>
      <c r="F30" s="40"/>
      <c r="G30" s="40"/>
      <c r="H30" s="43" t="str">
        <f>IF($D30="","",VLOOKUP($D30,'[3]男單45歲名單'!$A$7:$P$70,4))</f>
        <v>台中市</v>
      </c>
      <c r="I30" s="218"/>
      <c r="J30" s="63"/>
      <c r="K30" s="69"/>
      <c r="L30" s="77"/>
      <c r="M30" s="193"/>
      <c r="N30" s="266"/>
      <c r="O30" s="255"/>
      <c r="P30" s="275" t="s">
        <v>236</v>
      </c>
      <c r="Q30" s="273"/>
      <c r="R30" s="50"/>
    </row>
    <row r="31" spans="1:18" s="51" customFormat="1" ht="23.25" customHeight="1">
      <c r="A31" s="39" t="s">
        <v>54</v>
      </c>
      <c r="B31" s="40"/>
      <c r="C31" s="40">
        <f>IF($D31="","",VLOOKUP($D31,'[3]男單45歲名單'!$A$7:$P$70,16))</f>
        <v>12</v>
      </c>
      <c r="D31" s="41">
        <v>10</v>
      </c>
      <c r="E31" s="42" t="str">
        <f>UPPER(IF($D31="","",VLOOKUP($D31,'[3]男單45歲名單'!$A$7:$P$70,2)))</f>
        <v>劉瑞星</v>
      </c>
      <c r="F31" s="40"/>
      <c r="G31" s="40"/>
      <c r="H31" s="43" t="str">
        <f>IF($D31="","",VLOOKUP($D31,'[3]男單45歲名單'!$A$7:$P$70,4))</f>
        <v>彰化市</v>
      </c>
      <c r="I31" s="217"/>
      <c r="J31" s="265" t="s">
        <v>233</v>
      </c>
      <c r="K31" s="265"/>
      <c r="L31" s="69"/>
      <c r="M31" s="69"/>
      <c r="N31" s="266"/>
      <c r="O31" s="255"/>
      <c r="P31" s="63">
        <v>61</v>
      </c>
      <c r="Q31" s="77"/>
      <c r="R31" s="50"/>
    </row>
    <row r="32" spans="1:18" s="51" customFormat="1" ht="23.25" customHeight="1">
      <c r="A32" s="39" t="s">
        <v>55</v>
      </c>
      <c r="B32" s="40"/>
      <c r="C32" s="40">
        <f>IF($D32="","",VLOOKUP($D32,'[3]男單45歲名單'!$A$7:$P$70,16))</f>
      </c>
      <c r="D32" s="41"/>
      <c r="E32" s="42" t="s">
        <v>124</v>
      </c>
      <c r="F32" s="40"/>
      <c r="G32" s="40"/>
      <c r="H32" s="43">
        <f>IF($D32="","",VLOOKUP($D32,'[3]男單45歲名單'!$A$7:$P$70,4))</f>
      </c>
      <c r="I32" s="218"/>
      <c r="J32" s="184">
        <f>UPPER(IF(OR(I34="a",I34="as"),E33,IF(OR(I34="b",I34="bs"),E34,)))</f>
      </c>
      <c r="K32" s="243"/>
      <c r="L32" s="265" t="s">
        <v>233</v>
      </c>
      <c r="M32" s="265"/>
      <c r="N32" s="69"/>
      <c r="O32" s="72"/>
      <c r="P32" s="69"/>
      <c r="Q32" s="77"/>
      <c r="R32" s="50"/>
    </row>
    <row r="33" spans="1:18" s="51" customFormat="1" ht="23.25" customHeight="1">
      <c r="A33" s="39" t="s">
        <v>56</v>
      </c>
      <c r="B33" s="40"/>
      <c r="C33" s="40"/>
      <c r="D33" s="41">
        <v>37</v>
      </c>
      <c r="E33" s="42" t="str">
        <f>UPPER(IF($D33="","",VLOOKUP($D33,'[3]男單45歲名單'!$A$7:$P$70,2)))</f>
        <v>李育安</v>
      </c>
      <c r="F33" s="40"/>
      <c r="G33" s="40"/>
      <c r="H33" s="43" t="str">
        <f>IF($D33="","",VLOOKUP($D33,'[3]男單45歲名單'!$A$7:$P$70,4))</f>
        <v>台中市</v>
      </c>
      <c r="I33" s="217"/>
      <c r="J33" s="275" t="s">
        <v>234</v>
      </c>
      <c r="K33" s="273"/>
      <c r="L33" s="63">
        <v>63</v>
      </c>
      <c r="M33" s="72"/>
      <c r="N33" s="69"/>
      <c r="O33" s="72"/>
      <c r="P33" s="69"/>
      <c r="Q33" s="77"/>
      <c r="R33" s="50"/>
    </row>
    <row r="34" spans="1:18" s="51" customFormat="1" ht="23.25" customHeight="1">
      <c r="A34" s="39" t="s">
        <v>57</v>
      </c>
      <c r="B34" s="40"/>
      <c r="C34" s="40"/>
      <c r="D34" s="41"/>
      <c r="E34" s="42" t="s">
        <v>124</v>
      </c>
      <c r="F34" s="40"/>
      <c r="G34" s="40"/>
      <c r="H34" s="43">
        <f>IF($D34="","",VLOOKUP($D34,'[3]男單45歲名單'!$A$7:$P$70,4))</f>
      </c>
      <c r="I34" s="218"/>
      <c r="J34" s="63"/>
      <c r="K34" s="77"/>
      <c r="L34" s="266"/>
      <c r="M34" s="255"/>
      <c r="N34" s="275" t="s">
        <v>236</v>
      </c>
      <c r="O34" s="273"/>
      <c r="P34" s="69"/>
      <c r="Q34" s="77"/>
      <c r="R34" s="50"/>
    </row>
    <row r="35" spans="1:18" s="51" customFormat="1" ht="23.25" customHeight="1">
      <c r="A35" s="39" t="s">
        <v>58</v>
      </c>
      <c r="B35" s="40"/>
      <c r="C35" s="40"/>
      <c r="D35" s="41">
        <v>26</v>
      </c>
      <c r="E35" s="42" t="str">
        <f>UPPER(IF($D35="","",VLOOKUP($D35,'[3]男單45歲名單'!$A$7:$P$70,2)))</f>
        <v>林文輝</v>
      </c>
      <c r="F35" s="40"/>
      <c r="G35" s="40"/>
      <c r="H35" s="43" t="str">
        <f>IF($D35="","",VLOOKUP($D35,'[3]男單45歲名單'!$A$7:$P$70,4))</f>
        <v>新北市</v>
      </c>
      <c r="I35" s="217"/>
      <c r="J35" s="265" t="s">
        <v>235</v>
      </c>
      <c r="K35" s="265"/>
      <c r="L35" s="266"/>
      <c r="M35" s="255"/>
      <c r="N35" s="63">
        <v>62</v>
      </c>
      <c r="O35" s="69"/>
      <c r="P35" s="69"/>
      <c r="Q35" s="69"/>
      <c r="R35" s="50"/>
    </row>
    <row r="36" spans="1:19" s="51" customFormat="1" ht="23.25" customHeight="1">
      <c r="A36" s="39" t="s">
        <v>59</v>
      </c>
      <c r="B36" s="40"/>
      <c r="C36" s="40"/>
      <c r="D36" s="41">
        <v>13</v>
      </c>
      <c r="E36" s="42" t="str">
        <f>UPPER(IF($D36="","",VLOOKUP($D36,'[3]男單45歲名單'!$A$7:$P$70,2)))</f>
        <v>陳宜胤</v>
      </c>
      <c r="F36" s="40"/>
      <c r="G36" s="40"/>
      <c r="H36" s="43" t="str">
        <f>IF($D36="","",VLOOKUP($D36,'[3]男單45歲名單'!$A$7:$P$70,4))</f>
        <v>台北市</v>
      </c>
      <c r="I36" s="218"/>
      <c r="J36" s="246">
        <v>60</v>
      </c>
      <c r="K36" s="243"/>
      <c r="L36" s="275" t="s">
        <v>236</v>
      </c>
      <c r="M36" s="273"/>
      <c r="N36" s="219"/>
      <c r="O36" s="69"/>
      <c r="P36" s="219"/>
      <c r="Q36" s="69"/>
      <c r="R36" s="137"/>
      <c r="S36" s="137"/>
    </row>
    <row r="37" spans="1:19" s="51" customFormat="1" ht="23.25" customHeight="1">
      <c r="A37" s="39" t="s">
        <v>60</v>
      </c>
      <c r="B37" s="40"/>
      <c r="C37" s="40">
        <f>IF($D37="","",VLOOKUP($D37,'[3]男單45歲名單'!$A$7:$P$70,16))</f>
      </c>
      <c r="D37" s="41"/>
      <c r="E37" s="42" t="s">
        <v>124</v>
      </c>
      <c r="F37" s="40"/>
      <c r="G37" s="40"/>
      <c r="H37" s="43">
        <f>IF($D37="","",VLOOKUP($D37,'[3]男單45歲名單'!$A$7:$P$70,4))</f>
      </c>
      <c r="I37" s="217"/>
      <c r="J37" s="275" t="s">
        <v>236</v>
      </c>
      <c r="K37" s="273"/>
      <c r="L37" s="63">
        <v>75</v>
      </c>
      <c r="M37" s="77"/>
      <c r="N37" s="71">
        <f>UPPER(IF(OR(O23="a",O23="as"),P8,IF(OR(O23="b",O23="bs"),P30,)))</f>
      </c>
      <c r="O37" s="77"/>
      <c r="P37" s="219"/>
      <c r="Q37" s="69"/>
      <c r="R37" s="137"/>
      <c r="S37" s="137"/>
    </row>
    <row r="38" spans="1:19" s="51" customFormat="1" ht="23.25" customHeight="1">
      <c r="A38" s="39" t="s">
        <v>61</v>
      </c>
      <c r="B38" s="40"/>
      <c r="C38" s="40">
        <f>IF($D38="","",VLOOKUP($D38,'[3]男單45歲名單'!$A$7:$P$70,16))</f>
        <v>5</v>
      </c>
      <c r="D38" s="41">
        <v>5</v>
      </c>
      <c r="E38" s="42" t="str">
        <f>UPPER(IF($D38="","",VLOOKUP($D38,'[3]男單45歲名單'!$A$7:$P$70,2)))</f>
        <v>何奇鍊</v>
      </c>
      <c r="F38" s="40"/>
      <c r="G38" s="40"/>
      <c r="H38" s="43" t="str">
        <f>IF($D38="","",VLOOKUP($D38,'[3]男單45歲名單'!$A$7:$P$70,4))</f>
        <v>台中市</v>
      </c>
      <c r="I38" s="218"/>
      <c r="J38" s="63"/>
      <c r="K38" s="69"/>
      <c r="L38" s="77"/>
      <c r="M38" s="220"/>
      <c r="N38" s="85" t="s">
        <v>11</v>
      </c>
      <c r="O38" s="192"/>
      <c r="P38" s="71">
        <f>UPPER(IF(OR(O38="a",O38="as"),N37,IF(OR(O38="b",O38="bs"),N39,)))</f>
      </c>
      <c r="Q38" s="77"/>
      <c r="R38" s="137"/>
      <c r="S38" s="137"/>
    </row>
    <row r="39" spans="1:19" s="51" customFormat="1" ht="23.25" customHeight="1">
      <c r="A39" s="39" t="s">
        <v>62</v>
      </c>
      <c r="B39" s="40"/>
      <c r="C39" s="40">
        <f>IF($D39="","",VLOOKUP($D39,'[3]男單45歲名單'!$A$7:$P$70,16))</f>
        <v>5</v>
      </c>
      <c r="D39" s="41">
        <v>6</v>
      </c>
      <c r="E39" s="42" t="str">
        <f>UPPER(IF($D39="","",VLOOKUP($D39,'[3]男單45歲名單'!$A$7:$P$70,2)))</f>
        <v>張竹修</v>
      </c>
      <c r="F39" s="40"/>
      <c r="G39" s="40"/>
      <c r="H39" s="43" t="str">
        <f>IF($D39="","",VLOOKUP($D39,'[3]男單45歲名單'!$A$7:$P$70,4))</f>
        <v>台中市</v>
      </c>
      <c r="I39" s="217"/>
      <c r="J39" s="265" t="s">
        <v>237</v>
      </c>
      <c r="K39" s="265"/>
      <c r="L39" s="69"/>
      <c r="M39" s="221"/>
      <c r="N39" s="71">
        <f>UPPER(IF(OR(O55="a",O55="as"),P46,IF(OR(O55="b",O55="bs"),P62,)))</f>
      </c>
      <c r="O39" s="77"/>
      <c r="P39" s="77"/>
      <c r="Q39" s="69"/>
      <c r="R39" s="137"/>
      <c r="S39" s="137"/>
    </row>
    <row r="40" spans="1:19" s="51" customFormat="1" ht="23.25" customHeight="1">
      <c r="A40" s="39" t="s">
        <v>63</v>
      </c>
      <c r="B40" s="40"/>
      <c r="C40" s="40">
        <f>IF($D40="","",VLOOKUP($D40,'[3]男單45歲名單'!$A$7:$P$70,16))</f>
      </c>
      <c r="D40" s="41"/>
      <c r="E40" s="42" t="s">
        <v>124</v>
      </c>
      <c r="F40" s="40"/>
      <c r="G40" s="40"/>
      <c r="H40" s="43">
        <f>IF($D40="","",VLOOKUP($D40,'[3]男單45歲名單'!$A$7:$P$70,4))</f>
      </c>
      <c r="I40" s="218"/>
      <c r="J40" s="184">
        <f>UPPER(IF(OR(I42="a",I42="as"),E41,IF(OR(I42="b",I42="bs"),E42,)))</f>
      </c>
      <c r="K40" s="243"/>
      <c r="L40" s="265" t="s">
        <v>237</v>
      </c>
      <c r="M40" s="265"/>
      <c r="N40" s="69"/>
      <c r="O40" s="69"/>
      <c r="P40" s="69"/>
      <c r="Q40" s="69"/>
      <c r="R40" s="137"/>
      <c r="S40" s="137"/>
    </row>
    <row r="41" spans="1:19" s="51" customFormat="1" ht="23.25" customHeight="1">
      <c r="A41" s="39" t="s">
        <v>64</v>
      </c>
      <c r="B41" s="40"/>
      <c r="C41" s="40"/>
      <c r="D41" s="41">
        <v>36</v>
      </c>
      <c r="E41" s="42" t="str">
        <f>UPPER(IF($D41="","",VLOOKUP($D41,'[3]男單45歲名單'!$A$7:$P$70,2)))</f>
        <v>董至聖</v>
      </c>
      <c r="F41" s="40"/>
      <c r="G41" s="40"/>
      <c r="H41" s="43" t="str">
        <f>IF($D41="","",VLOOKUP($D41,'[3]男單45歲名單'!$A$7:$P$70,4))</f>
        <v>宜蘭縣</v>
      </c>
      <c r="I41" s="217"/>
      <c r="J41" s="275" t="s">
        <v>238</v>
      </c>
      <c r="K41" s="273"/>
      <c r="L41" s="63">
        <v>60</v>
      </c>
      <c r="M41" s="72"/>
      <c r="N41" s="69"/>
      <c r="O41" s="69"/>
      <c r="P41" s="69"/>
      <c r="Q41" s="69"/>
      <c r="R41" s="137"/>
      <c r="S41" s="137"/>
    </row>
    <row r="42" spans="1:19" s="51" customFormat="1" ht="23.25" customHeight="1">
      <c r="A42" s="39" t="s">
        <v>65</v>
      </c>
      <c r="B42" s="40"/>
      <c r="C42" s="40"/>
      <c r="D42" s="41">
        <v>25</v>
      </c>
      <c r="E42" s="42" t="str">
        <f>UPPER(IF($D42="","",VLOOKUP($D42,'[3]男單45歲名單'!$A$7:$P$70,2)))</f>
        <v>陳志宏</v>
      </c>
      <c r="F42" s="40"/>
      <c r="G42" s="40"/>
      <c r="H42" s="43" t="str">
        <f>IF($D42="","",VLOOKUP($D42,'[3]男單45歲名單'!$A$7:$P$70,4))</f>
        <v>新北市</v>
      </c>
      <c r="I42" s="218"/>
      <c r="J42" s="63">
        <v>64</v>
      </c>
      <c r="K42" s="77"/>
      <c r="L42" s="266"/>
      <c r="M42" s="255"/>
      <c r="N42" s="265" t="s">
        <v>237</v>
      </c>
      <c r="O42" s="265"/>
      <c r="P42" s="69"/>
      <c r="Q42" s="69"/>
      <c r="R42" s="137"/>
      <c r="S42" s="137"/>
    </row>
    <row r="43" spans="1:18" s="51" customFormat="1" ht="23.25" customHeight="1">
      <c r="A43" s="39" t="s">
        <v>66</v>
      </c>
      <c r="B43" s="40"/>
      <c r="C43" s="40"/>
      <c r="D43" s="41"/>
      <c r="E43" s="42" t="s">
        <v>124</v>
      </c>
      <c r="F43" s="40"/>
      <c r="G43" s="40"/>
      <c r="H43" s="43">
        <f>IF($D43="","",VLOOKUP($D43,'[3]男單45歲名單'!$A$7:$P$70,4))</f>
      </c>
      <c r="I43" s="217"/>
      <c r="J43" s="265" t="s">
        <v>239</v>
      </c>
      <c r="K43" s="265"/>
      <c r="L43" s="266"/>
      <c r="M43" s="255"/>
      <c r="N43" s="63">
        <v>62</v>
      </c>
      <c r="O43" s="70"/>
      <c r="P43" s="69"/>
      <c r="Q43" s="69"/>
      <c r="R43" s="50"/>
    </row>
    <row r="44" spans="1:18" s="51" customFormat="1" ht="23.25" customHeight="1">
      <c r="A44" s="39" t="s">
        <v>67</v>
      </c>
      <c r="B44" s="40"/>
      <c r="C44" s="40"/>
      <c r="D44" s="41">
        <v>41</v>
      </c>
      <c r="E44" s="42" t="str">
        <f>UPPER(IF($D44="","",VLOOKUP($D44,'[3]男單45歲名單'!$A$7:$P$70,2)))</f>
        <v>林致中</v>
      </c>
      <c r="F44" s="40"/>
      <c r="G44" s="40"/>
      <c r="H44" s="43" t="str">
        <f>IF($D44="","",VLOOKUP($D44,'[3]男單45歲名單'!$A$7:$P$70,4))</f>
        <v>台中市</v>
      </c>
      <c r="I44" s="218"/>
      <c r="J44" s="184">
        <f>UPPER(IF(OR(I46="a",I46="as"),E45,IF(OR(I46="b",I46="bs"),E46,)))</f>
      </c>
      <c r="K44" s="243"/>
      <c r="L44" s="275" t="s">
        <v>240</v>
      </c>
      <c r="M44" s="273"/>
      <c r="N44" s="69"/>
      <c r="O44" s="72"/>
      <c r="P44" s="69"/>
      <c r="Q44" s="69"/>
      <c r="R44" s="50"/>
    </row>
    <row r="45" spans="1:18" s="51" customFormat="1" ht="23.25" customHeight="1">
      <c r="A45" s="39" t="s">
        <v>68</v>
      </c>
      <c r="B45" s="40"/>
      <c r="C45" s="40">
        <f>IF($D45="","",VLOOKUP($D45,'[3]男單45歲名單'!$A$7:$P$70,16))</f>
      </c>
      <c r="D45" s="41"/>
      <c r="E45" s="42" t="s">
        <v>124</v>
      </c>
      <c r="F45" s="40"/>
      <c r="G45" s="40"/>
      <c r="H45" s="43">
        <f>IF($D45="","",VLOOKUP($D45,'[3]男單45歲名單'!$A$7:$P$70,4))</f>
      </c>
      <c r="I45" s="217"/>
      <c r="J45" s="275" t="s">
        <v>240</v>
      </c>
      <c r="K45" s="273"/>
      <c r="L45" s="63">
        <v>60</v>
      </c>
      <c r="M45" s="77"/>
      <c r="N45" s="69"/>
      <c r="O45" s="72"/>
      <c r="P45" s="69"/>
      <c r="Q45" s="69"/>
      <c r="R45" s="50"/>
    </row>
    <row r="46" spans="1:18" s="51" customFormat="1" ht="23.25" customHeight="1">
      <c r="A46" s="39" t="s">
        <v>69</v>
      </c>
      <c r="B46" s="40"/>
      <c r="C46" s="40">
        <f>IF($D46="","",VLOOKUP($D46,'[3]男單45歲名單'!$A$7:$P$70,16))</f>
        <v>12</v>
      </c>
      <c r="D46" s="41">
        <v>11</v>
      </c>
      <c r="E46" s="42" t="str">
        <f>UPPER(IF($D46="","",VLOOKUP($D46,'[3]男單45歲名單'!$A$7:$P$70,2)))</f>
        <v>朱銘昱</v>
      </c>
      <c r="F46" s="40"/>
      <c r="G46" s="40"/>
      <c r="H46" s="43" t="str">
        <f>IF($D46="","",VLOOKUP($D46,'[3]男單45歲名單'!$A$7:$P$70,4))</f>
        <v>宜蘭縣</v>
      </c>
      <c r="I46" s="218"/>
      <c r="J46" s="63"/>
      <c r="K46" s="69"/>
      <c r="L46" s="77"/>
      <c r="M46" s="193"/>
      <c r="N46" s="266"/>
      <c r="O46" s="255"/>
      <c r="P46" s="265" t="s">
        <v>237</v>
      </c>
      <c r="Q46" s="265"/>
      <c r="R46" s="50"/>
    </row>
    <row r="47" spans="1:18" s="51" customFormat="1" ht="23.25" customHeight="1">
      <c r="A47" s="39" t="s">
        <v>70</v>
      </c>
      <c r="B47" s="40"/>
      <c r="C47" s="40"/>
      <c r="D47" s="41">
        <v>42</v>
      </c>
      <c r="E47" s="42" t="str">
        <f>UPPER(IF($D47="","",VLOOKUP($D47,'[3]男單45歲名單'!$A$7:$P$70,2)))</f>
        <v>莊東育</v>
      </c>
      <c r="F47" s="40"/>
      <c r="G47" s="40"/>
      <c r="H47" s="43" t="str">
        <f>IF($D47="","",VLOOKUP($D47,'[3]男單45歲名單'!$A$7:$P$70,4))</f>
        <v>新竹市</v>
      </c>
      <c r="I47" s="217"/>
      <c r="J47" s="265" t="s">
        <v>251</v>
      </c>
      <c r="K47" s="265"/>
      <c r="L47" s="69"/>
      <c r="M47" s="69"/>
      <c r="N47" s="266"/>
      <c r="O47" s="255"/>
      <c r="P47" s="63">
        <v>62</v>
      </c>
      <c r="Q47" s="70"/>
      <c r="R47" s="50"/>
    </row>
    <row r="48" spans="1:18" s="51" customFormat="1" ht="23.25" customHeight="1">
      <c r="A48" s="39" t="s">
        <v>71</v>
      </c>
      <c r="B48" s="40"/>
      <c r="C48" s="40"/>
      <c r="D48" s="41"/>
      <c r="E48" s="42" t="s">
        <v>124</v>
      </c>
      <c r="F48" s="40"/>
      <c r="G48" s="40"/>
      <c r="H48" s="43">
        <f>IF($D48="","",VLOOKUP($D48,'[3]男單45歲名單'!$A$7:$P$70,4))</f>
      </c>
      <c r="I48" s="218"/>
      <c r="J48" s="184">
        <f>UPPER(IF(OR(I50="a",I50="as"),E49,IF(OR(I50="b",I50="bs"),E50,)))</f>
      </c>
      <c r="K48" s="243"/>
      <c r="L48" s="272" t="s">
        <v>252</v>
      </c>
      <c r="M48" s="275"/>
      <c r="N48" s="69"/>
      <c r="O48" s="72"/>
      <c r="P48" s="69"/>
      <c r="Q48" s="72"/>
      <c r="R48" s="50"/>
    </row>
    <row r="49" spans="1:18" s="51" customFormat="1" ht="23.25" customHeight="1">
      <c r="A49" s="39" t="s">
        <v>72</v>
      </c>
      <c r="B49" s="40"/>
      <c r="C49" s="40"/>
      <c r="D49" s="41">
        <v>33</v>
      </c>
      <c r="E49" s="42" t="str">
        <f>UPPER(IF($D49="","",VLOOKUP($D49,'[3]男單45歲名單'!$A$7:$P$70,2)))</f>
        <v>徐雷鐸</v>
      </c>
      <c r="F49" s="40"/>
      <c r="G49" s="40"/>
      <c r="H49" s="43" t="str">
        <f>IF($D49="","",VLOOKUP($D49,'[3]男單45歲名單'!$A$7:$P$70,4))</f>
        <v>台中市</v>
      </c>
      <c r="I49" s="217"/>
      <c r="J49" s="275" t="s">
        <v>252</v>
      </c>
      <c r="K49" s="273"/>
      <c r="L49" s="63">
        <v>63</v>
      </c>
      <c r="M49" s="72"/>
      <c r="N49" s="69"/>
      <c r="O49" s="72"/>
      <c r="P49" s="69"/>
      <c r="Q49" s="72"/>
      <c r="R49" s="50"/>
    </row>
    <row r="50" spans="1:18" s="51" customFormat="1" ht="23.25" customHeight="1">
      <c r="A50" s="39" t="s">
        <v>73</v>
      </c>
      <c r="B50" s="40"/>
      <c r="C50" s="40"/>
      <c r="D50" s="41">
        <v>20</v>
      </c>
      <c r="E50" s="42" t="str">
        <f>UPPER(IF($D50="","",VLOOKUP($D50,'[3]男單45歲名單'!$A$7:$P$70,2)))</f>
        <v>廖啟雲</v>
      </c>
      <c r="F50" s="40"/>
      <c r="G50" s="40"/>
      <c r="H50" s="43" t="str">
        <f>IF($D50="","",VLOOKUP($D50,'[3]男單45歲名單'!$A$7:$P$70,4))</f>
        <v>高雄市</v>
      </c>
      <c r="I50" s="218"/>
      <c r="J50" s="63">
        <v>61</v>
      </c>
      <c r="K50" s="77"/>
      <c r="L50" s="266"/>
      <c r="M50" s="255"/>
      <c r="N50" s="275" t="s">
        <v>246</v>
      </c>
      <c r="O50" s="273"/>
      <c r="P50" s="69"/>
      <c r="Q50" s="72"/>
      <c r="R50" s="50"/>
    </row>
    <row r="51" spans="1:18" s="51" customFormat="1" ht="23.25" customHeight="1">
      <c r="A51" s="39" t="s">
        <v>74</v>
      </c>
      <c r="B51" s="40"/>
      <c r="C51" s="40"/>
      <c r="D51" s="41"/>
      <c r="E51" s="42" t="s">
        <v>124</v>
      </c>
      <c r="F51" s="40"/>
      <c r="G51" s="40"/>
      <c r="H51" s="43">
        <f>IF($D51="","",VLOOKUP($D51,'[3]男單45歲名單'!$A$7:$P$70,4))</f>
      </c>
      <c r="I51" s="217"/>
      <c r="J51" s="265" t="s">
        <v>241</v>
      </c>
      <c r="K51" s="265"/>
      <c r="L51" s="266"/>
      <c r="M51" s="255"/>
      <c r="N51" s="63">
        <v>63</v>
      </c>
      <c r="O51" s="69"/>
      <c r="P51" s="69"/>
      <c r="Q51" s="72"/>
      <c r="R51" s="50"/>
    </row>
    <row r="52" spans="1:18" s="51" customFormat="1" ht="23.25" customHeight="1">
      <c r="A52" s="39" t="s">
        <v>75</v>
      </c>
      <c r="B52" s="40"/>
      <c r="C52" s="40"/>
      <c r="D52" s="41">
        <v>31</v>
      </c>
      <c r="E52" s="42" t="str">
        <f>UPPER(IF($D52="","",VLOOKUP($D52,'[3]男單45歲名單'!$A$7:$P$70,2)))</f>
        <v>饒維洲</v>
      </c>
      <c r="F52" s="40"/>
      <c r="G52" s="40"/>
      <c r="H52" s="43" t="str">
        <f>IF($D52="","",VLOOKUP($D52,'[3]男單45歲名單'!$A$7:$P$70,4))</f>
        <v>南投市</v>
      </c>
      <c r="I52" s="218"/>
      <c r="J52" s="184">
        <f>UPPER(IF(OR(I54="a",I54="as"),E53,IF(OR(I54="b",I54="bs"),E54,)))</f>
      </c>
      <c r="K52" s="243"/>
      <c r="L52" s="275" t="s">
        <v>246</v>
      </c>
      <c r="M52" s="273"/>
      <c r="N52" s="69"/>
      <c r="O52" s="69"/>
      <c r="P52" s="69"/>
      <c r="Q52" s="72"/>
      <c r="R52" s="50"/>
    </row>
    <row r="53" spans="1:18" s="51" customFormat="1" ht="23.25" customHeight="1">
      <c r="A53" s="39" t="s">
        <v>76</v>
      </c>
      <c r="B53" s="40"/>
      <c r="C53" s="40">
        <f>IF($D53="","",VLOOKUP($D53,'[3]男單45歲名單'!$A$7:$P$70,16))</f>
      </c>
      <c r="D53" s="41"/>
      <c r="E53" s="42" t="s">
        <v>124</v>
      </c>
      <c r="F53" s="40"/>
      <c r="G53" s="40"/>
      <c r="H53" s="43">
        <f>IF($D53="","",VLOOKUP($D53,'[3]男單45歲名單'!$A$7:$P$70,4))</f>
      </c>
      <c r="I53" s="217"/>
      <c r="J53" s="275" t="s">
        <v>246</v>
      </c>
      <c r="K53" s="273"/>
      <c r="L53" s="63">
        <v>60</v>
      </c>
      <c r="M53" s="77"/>
      <c r="N53" s="69"/>
      <c r="O53" s="69"/>
      <c r="P53" s="69"/>
      <c r="Q53" s="72"/>
      <c r="R53" s="50"/>
    </row>
    <row r="54" spans="1:18" s="51" customFormat="1" ht="23.25" customHeight="1">
      <c r="A54" s="39" t="s">
        <v>77</v>
      </c>
      <c r="B54" s="40"/>
      <c r="C54" s="40">
        <f>IF($D54="","",VLOOKUP($D54,'[3]男單45歲名單'!$A$7:$P$70,16))</f>
        <v>2</v>
      </c>
      <c r="D54" s="41">
        <v>3</v>
      </c>
      <c r="E54" s="42" t="str">
        <f>UPPER(IF($D54="","",VLOOKUP($D54,'[3]男單45歲名單'!$A$7:$P$70,2)))</f>
        <v>楊銘財</v>
      </c>
      <c r="F54" s="40"/>
      <c r="G54" s="40"/>
      <c r="H54" s="43" t="str">
        <f>IF($D54="","",VLOOKUP($D54,'[3]男單45歲名單'!$A$7:$P$70,4))</f>
        <v>桃園市</v>
      </c>
      <c r="I54" s="218"/>
      <c r="J54" s="63"/>
      <c r="K54" s="69"/>
      <c r="L54" s="77"/>
      <c r="M54" s="193"/>
      <c r="N54" s="279"/>
      <c r="O54" s="81"/>
      <c r="P54" s="265" t="s">
        <v>237</v>
      </c>
      <c r="Q54" s="264"/>
      <c r="R54" s="50"/>
    </row>
    <row r="55" spans="1:18" s="51" customFormat="1" ht="23.25" customHeight="1">
      <c r="A55" s="39" t="s">
        <v>78</v>
      </c>
      <c r="B55" s="40"/>
      <c r="C55" s="40">
        <f>IF($D55="","",VLOOKUP($D55,'[3]男單45歲名單'!$A$7:$P$70,16))</f>
        <v>7</v>
      </c>
      <c r="D55" s="41">
        <v>7</v>
      </c>
      <c r="E55" s="42" t="str">
        <f>UPPER(IF($D55="","",VLOOKUP($D55,'[3]男單45歲名單'!$A$7:$P$70,2)))</f>
        <v>黃紹仁</v>
      </c>
      <c r="F55" s="40"/>
      <c r="G55" s="40"/>
      <c r="H55" s="43" t="str">
        <f>IF($D55="","",VLOOKUP($D55,'[3]男單45歲名單'!$A$7:$P$70,4))</f>
        <v>新竹市</v>
      </c>
      <c r="I55" s="217"/>
      <c r="J55" s="265" t="s">
        <v>242</v>
      </c>
      <c r="K55" s="265"/>
      <c r="L55" s="69"/>
      <c r="M55" s="69"/>
      <c r="N55" s="279"/>
      <c r="O55" s="82"/>
      <c r="P55" s="71">
        <v>82</v>
      </c>
      <c r="Q55" s="73"/>
      <c r="R55" s="50"/>
    </row>
    <row r="56" spans="1:18" s="51" customFormat="1" ht="23.25" customHeight="1">
      <c r="A56" s="39" t="s">
        <v>79</v>
      </c>
      <c r="B56" s="40"/>
      <c r="C56" s="40">
        <f>IF($D56="","",VLOOKUP($D56,'[3]男單45歲名單'!$A$7:$P$70,16))</f>
      </c>
      <c r="D56" s="41"/>
      <c r="E56" s="42" t="s">
        <v>124</v>
      </c>
      <c r="F56" s="40"/>
      <c r="G56" s="40"/>
      <c r="H56" s="43">
        <f>IF($D56="","",VLOOKUP($D56,'[3]男單45歲名單'!$A$7:$P$70,4))</f>
      </c>
      <c r="I56" s="218"/>
      <c r="J56" s="184">
        <f>UPPER(IF(OR(I58="a",I58="as"),E57,IF(OR(I58="b",I58="bs"),E58,)))</f>
      </c>
      <c r="K56" s="243"/>
      <c r="L56" s="272" t="s">
        <v>243</v>
      </c>
      <c r="M56" s="275"/>
      <c r="N56" s="69"/>
      <c r="O56" s="69"/>
      <c r="P56" s="69"/>
      <c r="Q56" s="72"/>
      <c r="R56" s="50"/>
    </row>
    <row r="57" spans="1:18" s="51" customFormat="1" ht="23.25" customHeight="1">
      <c r="A57" s="39" t="s">
        <v>80</v>
      </c>
      <c r="B57" s="40"/>
      <c r="C57" s="40"/>
      <c r="D57" s="41">
        <v>21</v>
      </c>
      <c r="E57" s="42" t="str">
        <f>UPPER(IF($D57="","",VLOOKUP($D57,'[3]男單45歲名單'!$A$7:$P$70,2)))</f>
        <v>陳鉞銘</v>
      </c>
      <c r="F57" s="40"/>
      <c r="G57" s="40"/>
      <c r="H57" s="43" t="str">
        <f>IF($D57="","",VLOOKUP($D57,'[3]男單45歲名單'!$A$7:$P$70,4))</f>
        <v>台中市</v>
      </c>
      <c r="I57" s="217"/>
      <c r="J57" s="275" t="s">
        <v>243</v>
      </c>
      <c r="K57" s="273"/>
      <c r="L57" s="257" t="s">
        <v>257</v>
      </c>
      <c r="M57" s="258"/>
      <c r="N57" s="69"/>
      <c r="O57" s="69"/>
      <c r="P57" s="69"/>
      <c r="Q57" s="72"/>
      <c r="R57" s="50"/>
    </row>
    <row r="58" spans="1:18" s="51" customFormat="1" ht="23.25" customHeight="1">
      <c r="A58" s="39" t="s">
        <v>81</v>
      </c>
      <c r="B58" s="40"/>
      <c r="C58" s="40"/>
      <c r="D58" s="41">
        <v>34</v>
      </c>
      <c r="E58" s="42" t="str">
        <f>UPPER(IF($D58="","",VLOOKUP($D58,'[3]男單45歲名單'!$A$7:$P$70,2)))</f>
        <v>王群沛</v>
      </c>
      <c r="F58" s="40"/>
      <c r="G58" s="40"/>
      <c r="H58" s="43" t="str">
        <f>IF($D58="","",VLOOKUP($D58,'[3]男單45歲名單'!$A$7:$P$70,4))</f>
        <v>彰化市</v>
      </c>
      <c r="I58" s="218"/>
      <c r="J58" s="63">
        <v>64</v>
      </c>
      <c r="K58" s="77"/>
      <c r="L58" s="266"/>
      <c r="M58" s="255"/>
      <c r="N58" s="272" t="s">
        <v>243</v>
      </c>
      <c r="O58" s="275"/>
      <c r="P58" s="69"/>
      <c r="Q58" s="72"/>
      <c r="R58" s="50"/>
    </row>
    <row r="59" spans="1:18" s="51" customFormat="1" ht="23.25" customHeight="1">
      <c r="A59" s="39" t="s">
        <v>82</v>
      </c>
      <c r="B59" s="40"/>
      <c r="C59" s="40"/>
      <c r="D59" s="41">
        <v>38</v>
      </c>
      <c r="E59" s="42" t="str">
        <f>UPPER(IF($D59="","",VLOOKUP($D59,'[3]男單45歲名單'!$A$7:$P$70,2)))</f>
        <v>劉勇俊</v>
      </c>
      <c r="F59" s="40"/>
      <c r="G59" s="40"/>
      <c r="H59" s="43" t="str">
        <f>IF($D59="","",VLOOKUP($D59,'[3]男單45歲名單'!$A$7:$P$70,4))</f>
        <v>台中市</v>
      </c>
      <c r="I59" s="217"/>
      <c r="J59" s="265" t="s">
        <v>244</v>
      </c>
      <c r="K59" s="265"/>
      <c r="L59" s="266"/>
      <c r="M59" s="255"/>
      <c r="N59" s="63">
        <v>61</v>
      </c>
      <c r="O59" s="70"/>
      <c r="P59" s="69"/>
      <c r="Q59" s="72"/>
      <c r="R59" s="50"/>
    </row>
    <row r="60" spans="1:18" s="51" customFormat="1" ht="23.25" customHeight="1">
      <c r="A60" s="39" t="s">
        <v>83</v>
      </c>
      <c r="B60" s="40"/>
      <c r="C60" s="40"/>
      <c r="D60" s="41">
        <v>17</v>
      </c>
      <c r="E60" s="42" t="str">
        <f>UPPER(IF($D60="","",VLOOKUP($D60,'[3]男單45歲名單'!$A$7:$P$70,2)))</f>
        <v>葛  藍</v>
      </c>
      <c r="F60" s="40"/>
      <c r="G60" s="40"/>
      <c r="H60" s="43"/>
      <c r="I60" s="218"/>
      <c r="J60" s="246">
        <v>60</v>
      </c>
      <c r="K60" s="243"/>
      <c r="L60" s="263" t="s">
        <v>244</v>
      </c>
      <c r="M60" s="264"/>
      <c r="N60" s="69"/>
      <c r="O60" s="72"/>
      <c r="P60" s="69"/>
      <c r="Q60" s="72"/>
      <c r="R60" s="50"/>
    </row>
    <row r="61" spans="1:18" s="51" customFormat="1" ht="23.25" customHeight="1">
      <c r="A61" s="39" t="s">
        <v>84</v>
      </c>
      <c r="B61" s="40"/>
      <c r="C61" s="40">
        <f>IF($D61="","",VLOOKUP($D61,'[3]男單45歲名單'!$A$7:$P$70,16))</f>
      </c>
      <c r="D61" s="41"/>
      <c r="E61" s="42" t="s">
        <v>124</v>
      </c>
      <c r="F61" s="40"/>
      <c r="G61" s="40"/>
      <c r="H61" s="43">
        <f>IF($D61="","",VLOOKUP($D61,'[3]男單45歲名單'!$A$7:$P$70,4))</f>
      </c>
      <c r="I61" s="217"/>
      <c r="J61" s="275" t="s">
        <v>245</v>
      </c>
      <c r="K61" s="273"/>
      <c r="L61" s="63">
        <v>63</v>
      </c>
      <c r="M61" s="77"/>
      <c r="N61" s="69"/>
      <c r="O61" s="72"/>
      <c r="P61" s="69"/>
      <c r="Q61" s="72"/>
      <c r="R61" s="50"/>
    </row>
    <row r="62" spans="1:18" s="51" customFormat="1" ht="23.25" customHeight="1">
      <c r="A62" s="39" t="s">
        <v>85</v>
      </c>
      <c r="B62" s="40"/>
      <c r="C62" s="40">
        <f>IF($D62="","",VLOOKUP($D62,'[3]男單45歲名單'!$A$7:$P$70,16))</f>
        <v>12</v>
      </c>
      <c r="D62" s="41">
        <v>9</v>
      </c>
      <c r="E62" s="42" t="str">
        <f>UPPER(IF($D62="","",VLOOKUP($D62,'[3]男單45歲名單'!$A$7:$P$70,2)))</f>
        <v>段澤球</v>
      </c>
      <c r="F62" s="40"/>
      <c r="G62" s="40"/>
      <c r="H62" s="43" t="str">
        <f>IF($D62="","",VLOOKUP($D62,'[3]男單45歲名單'!$A$7:$P$70,4))</f>
        <v>新北市</v>
      </c>
      <c r="I62" s="218"/>
      <c r="J62" s="63"/>
      <c r="K62" s="69"/>
      <c r="L62" s="77"/>
      <c r="M62" s="193"/>
      <c r="N62" s="266"/>
      <c r="O62" s="255"/>
      <c r="P62" s="272" t="s">
        <v>243</v>
      </c>
      <c r="Q62" s="273"/>
      <c r="R62" s="50"/>
    </row>
    <row r="63" spans="1:18" s="51" customFormat="1" ht="23.25" customHeight="1">
      <c r="A63" s="39" t="s">
        <v>86</v>
      </c>
      <c r="B63" s="40"/>
      <c r="C63" s="40"/>
      <c r="D63" s="41">
        <v>14</v>
      </c>
      <c r="E63" s="42" t="str">
        <f>UPPER(IF($D63="","",VLOOKUP($D63,'[3]男單45歲名單'!$A$7:$P$70,2)))</f>
        <v>溫瑞鏞</v>
      </c>
      <c r="F63" s="40"/>
      <c r="G63" s="40"/>
      <c r="H63" s="43" t="str">
        <f>IF($D63="","",VLOOKUP($D63,'[3]男單45歲名單'!$A$7:$P$70,4))</f>
        <v>新竹市</v>
      </c>
      <c r="I63" s="217"/>
      <c r="J63" s="265" t="s">
        <v>247</v>
      </c>
      <c r="K63" s="265"/>
      <c r="L63" s="69"/>
      <c r="M63" s="69"/>
      <c r="N63" s="266"/>
      <c r="O63" s="255"/>
      <c r="P63" s="63">
        <v>64</v>
      </c>
      <c r="Q63" s="77"/>
      <c r="R63" s="50"/>
    </row>
    <row r="64" spans="1:18" s="51" customFormat="1" ht="23.25" customHeight="1">
      <c r="A64" s="39" t="s">
        <v>87</v>
      </c>
      <c r="B64" s="40"/>
      <c r="C64" s="40">
        <f>IF($D64="","",VLOOKUP($D64,'[3]男單45歲名單'!$A$7:$P$70,16))</f>
      </c>
      <c r="D64" s="41"/>
      <c r="E64" s="42" t="s">
        <v>124</v>
      </c>
      <c r="F64" s="40"/>
      <c r="G64" s="40"/>
      <c r="H64" s="43">
        <f>IF($D64="","",VLOOKUP($D64,'[3]男單45歲名單'!$A$7:$P$70,4))</f>
      </c>
      <c r="I64" s="218"/>
      <c r="J64" s="184">
        <f>UPPER(IF(OR(I66="a",I66="as"),E65,IF(OR(I66="b",I66="bs"),E66,)))</f>
      </c>
      <c r="K64" s="243"/>
      <c r="L64" s="272" t="s">
        <v>248</v>
      </c>
      <c r="M64" s="275"/>
      <c r="N64" s="69"/>
      <c r="O64" s="72"/>
      <c r="P64" s="69"/>
      <c r="Q64" s="77"/>
      <c r="R64" s="50"/>
    </row>
    <row r="65" spans="1:18" s="51" customFormat="1" ht="23.25" customHeight="1">
      <c r="A65" s="39" t="s">
        <v>88</v>
      </c>
      <c r="B65" s="40"/>
      <c r="C65" s="40"/>
      <c r="D65" s="41">
        <v>22</v>
      </c>
      <c r="E65" s="42" t="str">
        <f>UPPER(IF($D65="","",VLOOKUP($D65,'[3]男單45歲名單'!$A$7:$P$70,2)))</f>
        <v>李政洪</v>
      </c>
      <c r="F65" s="40"/>
      <c r="G65" s="40"/>
      <c r="H65" s="43" t="str">
        <f>IF($D65="","",VLOOKUP($D65,'[3]男單45歲名單'!$A$7:$P$70,4))</f>
        <v>高雄市</v>
      </c>
      <c r="I65" s="217"/>
      <c r="J65" s="275" t="s">
        <v>248</v>
      </c>
      <c r="K65" s="273"/>
      <c r="L65" s="63">
        <v>75</v>
      </c>
      <c r="M65" s="72"/>
      <c r="N65" s="69"/>
      <c r="O65" s="72"/>
      <c r="P65" s="69"/>
      <c r="Q65" s="77"/>
      <c r="R65" s="50"/>
    </row>
    <row r="66" spans="1:18" s="51" customFormat="1" ht="23.25" customHeight="1">
      <c r="A66" s="39" t="s">
        <v>89</v>
      </c>
      <c r="B66" s="40"/>
      <c r="C66" s="40"/>
      <c r="D66" s="41"/>
      <c r="E66" s="42" t="s">
        <v>124</v>
      </c>
      <c r="F66" s="40"/>
      <c r="G66" s="40"/>
      <c r="H66" s="43">
        <f>IF($D66="","",VLOOKUP($D66,'[3]男單45歲名單'!$A$7:$P$70,4))</f>
      </c>
      <c r="I66" s="218"/>
      <c r="J66" s="63"/>
      <c r="K66" s="77"/>
      <c r="L66" s="266"/>
      <c r="M66" s="255"/>
      <c r="N66" s="275" t="s">
        <v>249</v>
      </c>
      <c r="O66" s="273"/>
      <c r="P66" s="69"/>
      <c r="Q66" s="77"/>
      <c r="R66" s="50"/>
    </row>
    <row r="67" spans="1:18" s="51" customFormat="1" ht="23.25" customHeight="1">
      <c r="A67" s="39" t="s">
        <v>90</v>
      </c>
      <c r="B67" s="40"/>
      <c r="C67" s="40"/>
      <c r="D67" s="41">
        <v>28</v>
      </c>
      <c r="E67" s="42" t="str">
        <f>UPPER(IF($D67="","",VLOOKUP($D67,'[3]男單45歲名單'!$A$7:$P$70,2)))</f>
        <v>李隆德</v>
      </c>
      <c r="F67" s="40"/>
      <c r="G67" s="40"/>
      <c r="H67" s="43" t="str">
        <f>IF($D67="","",VLOOKUP($D67,'[3]男單45歲名單'!$A$7:$P$70,4))</f>
        <v>台中市</v>
      </c>
      <c r="I67" s="217"/>
      <c r="J67" s="275" t="s">
        <v>250</v>
      </c>
      <c r="K67" s="275"/>
      <c r="L67" s="266"/>
      <c r="M67" s="255"/>
      <c r="N67" s="257" t="s">
        <v>258</v>
      </c>
      <c r="O67" s="259"/>
      <c r="P67" s="69"/>
      <c r="Q67" s="69"/>
      <c r="R67" s="50"/>
    </row>
    <row r="68" spans="1:18" s="51" customFormat="1" ht="23.25" customHeight="1">
      <c r="A68" s="39" t="s">
        <v>91</v>
      </c>
      <c r="B68" s="40"/>
      <c r="C68" s="40"/>
      <c r="D68" s="41">
        <v>18</v>
      </c>
      <c r="E68" s="42" t="str">
        <f>UPPER(IF($D68="","",VLOOKUP($D68,'[3]男單45歲名單'!$A$7:$P$70,2)))</f>
        <v>吳仕傑</v>
      </c>
      <c r="F68" s="40"/>
      <c r="G68" s="40"/>
      <c r="H68" s="43" t="str">
        <f>IF($D68="","",VLOOKUP($D68,'[3]男單45歲名單'!$A$7:$P$70,4))</f>
        <v>宜蘭縣</v>
      </c>
      <c r="I68" s="218"/>
      <c r="J68" s="246">
        <v>61</v>
      </c>
      <c r="K68" s="243"/>
      <c r="L68" s="275" t="s">
        <v>249</v>
      </c>
      <c r="M68" s="273"/>
      <c r="O68" s="69"/>
      <c r="Q68" s="69"/>
      <c r="R68" s="50"/>
    </row>
    <row r="69" spans="1:18" s="51" customFormat="1" ht="23.25" customHeight="1">
      <c r="A69" s="39" t="s">
        <v>92</v>
      </c>
      <c r="B69" s="40"/>
      <c r="C69" s="40">
        <f>IF($D69="","",VLOOKUP($D69,'[3]男單45歲名單'!$A$7:$P$70,16))</f>
      </c>
      <c r="D69" s="41"/>
      <c r="E69" s="42" t="s">
        <v>124</v>
      </c>
      <c r="F69" s="40"/>
      <c r="G69" s="40"/>
      <c r="H69" s="43">
        <f>IF($D69="","",VLOOKUP($D69,'[3]男單45歲名單'!$A$7:$P$70,4))</f>
      </c>
      <c r="I69" s="217"/>
      <c r="J69" s="275" t="s">
        <v>249</v>
      </c>
      <c r="K69" s="273"/>
      <c r="L69" s="63">
        <v>62</v>
      </c>
      <c r="M69" s="77"/>
      <c r="Q69" s="69"/>
      <c r="R69" s="50"/>
    </row>
    <row r="70" spans="1:18" s="51" customFormat="1" ht="23.25" customHeight="1">
      <c r="A70" s="39" t="s">
        <v>93</v>
      </c>
      <c r="B70" s="40"/>
      <c r="C70" s="40">
        <f>IF($D70="","",VLOOKUP($D70,'[3]男單45歲名單'!$A$7:$P$70,16))</f>
        <v>2</v>
      </c>
      <c r="D70" s="41">
        <v>2</v>
      </c>
      <c r="E70" s="42" t="str">
        <f>UPPER(IF($D70="","",VLOOKUP($D70,'[3]男單45歲名單'!$A$7:$P$70,2)))</f>
        <v>張光輝</v>
      </c>
      <c r="F70" s="40"/>
      <c r="G70" s="40"/>
      <c r="H70" s="43" t="str">
        <f>IF($D70="","",VLOOKUP($D70,'[3]男單45歲名單'!$A$7:$P$70,4))</f>
        <v>台中市</v>
      </c>
      <c r="I70" s="218"/>
      <c r="J70" s="63"/>
      <c r="K70" s="69"/>
      <c r="L70" s="77"/>
      <c r="M70" s="193"/>
      <c r="N70" s="275" t="s">
        <v>223</v>
      </c>
      <c r="O70" s="275"/>
      <c r="P70" s="219"/>
      <c r="Q70" s="77"/>
      <c r="R70" s="50"/>
    </row>
    <row r="71" spans="1:21" s="51" customFormat="1" ht="23.25" customHeight="1">
      <c r="A71" s="216"/>
      <c r="B71" s="216"/>
      <c r="C71" s="216"/>
      <c r="D71" s="222"/>
      <c r="E71" s="223"/>
      <c r="F71" s="77"/>
      <c r="G71" s="224"/>
      <c r="H71" s="224"/>
      <c r="I71" s="193"/>
      <c r="J71" s="69"/>
      <c r="K71" s="69"/>
      <c r="L71" s="77"/>
      <c r="M71" s="193"/>
      <c r="N71" s="184" t="s">
        <v>254</v>
      </c>
      <c r="O71" s="243"/>
      <c r="P71" s="280" t="s">
        <v>13</v>
      </c>
      <c r="Q71" s="281"/>
      <c r="R71" s="50"/>
      <c r="S71" s="278" t="s">
        <v>223</v>
      </c>
      <c r="T71" s="278"/>
      <c r="U71" s="278"/>
    </row>
    <row r="72" spans="2:21" ht="23.25" customHeight="1">
      <c r="B72" s="225"/>
      <c r="C72" s="225"/>
      <c r="D72" s="225"/>
      <c r="E72" s="226"/>
      <c r="F72" s="225"/>
      <c r="G72" s="225"/>
      <c r="H72" s="225"/>
      <c r="I72" s="227"/>
      <c r="J72" s="225"/>
      <c r="N72" s="265" t="s">
        <v>237</v>
      </c>
      <c r="O72" s="264"/>
      <c r="P72" s="244" t="s">
        <v>255</v>
      </c>
      <c r="Q72" s="98"/>
      <c r="S72" s="278"/>
      <c r="T72" s="278"/>
      <c r="U72" s="278"/>
    </row>
    <row r="73" spans="5:17" ht="9" customHeight="1">
      <c r="E73" s="99"/>
      <c r="N73" s="69"/>
      <c r="O73" s="69"/>
      <c r="P73" s="69"/>
      <c r="Q73" s="69"/>
    </row>
    <row r="74" spans="5:17" ht="16.5">
      <c r="E74" s="99"/>
      <c r="N74" s="69"/>
      <c r="O74" s="69"/>
      <c r="P74" s="69"/>
      <c r="Q74" s="69"/>
    </row>
    <row r="75" ht="16.5">
      <c r="E75" s="99"/>
    </row>
    <row r="76" ht="16.5">
      <c r="E76" s="99"/>
    </row>
    <row r="77" ht="16.5">
      <c r="E77" s="99"/>
    </row>
    <row r="78" ht="16.5">
      <c r="E78" s="99"/>
    </row>
    <row r="79" ht="16.5">
      <c r="E79" s="99"/>
    </row>
    <row r="80" ht="16.5">
      <c r="E80" s="99"/>
    </row>
    <row r="81" ht="16.5">
      <c r="E81" s="99"/>
    </row>
    <row r="82" ht="16.5">
      <c r="E82" s="99"/>
    </row>
    <row r="83" ht="16.5">
      <c r="E83" s="99"/>
    </row>
    <row r="84" ht="16.5">
      <c r="E84" s="99"/>
    </row>
    <row r="85" ht="16.5">
      <c r="E85" s="99"/>
    </row>
    <row r="86" ht="16.5">
      <c r="E86" s="99"/>
    </row>
    <row r="87" ht="16.5">
      <c r="E87" s="99"/>
    </row>
    <row r="88" ht="16.5">
      <c r="E88" s="99"/>
    </row>
    <row r="89" ht="16.5">
      <c r="E89" s="99"/>
    </row>
    <row r="90" ht="16.5">
      <c r="E90" s="99"/>
    </row>
    <row r="91" ht="16.5">
      <c r="E91" s="99"/>
    </row>
    <row r="92" ht="16.5">
      <c r="E92" s="99"/>
    </row>
    <row r="93" ht="16.5">
      <c r="E93" s="99"/>
    </row>
    <row r="94" ht="16.5">
      <c r="E94" s="99"/>
    </row>
    <row r="95" ht="16.5">
      <c r="E95" s="99"/>
    </row>
    <row r="96" ht="16.5">
      <c r="E96" s="99"/>
    </row>
  </sheetData>
  <sheetProtection/>
  <mergeCells count="83">
    <mergeCell ref="L57:M57"/>
    <mergeCell ref="L17:M17"/>
    <mergeCell ref="J61:K61"/>
    <mergeCell ref="J63:K63"/>
    <mergeCell ref="J57:K57"/>
    <mergeCell ref="J59:K59"/>
    <mergeCell ref="J37:K37"/>
    <mergeCell ref="J39:K39"/>
    <mergeCell ref="J41:K41"/>
    <mergeCell ref="J43:K43"/>
    <mergeCell ref="J65:K65"/>
    <mergeCell ref="J67:K67"/>
    <mergeCell ref="J69:K69"/>
    <mergeCell ref="P30:Q30"/>
    <mergeCell ref="J49:K49"/>
    <mergeCell ref="J51:K51"/>
    <mergeCell ref="J53:K53"/>
    <mergeCell ref="J55:K55"/>
    <mergeCell ref="J31:K31"/>
    <mergeCell ref="J33:K33"/>
    <mergeCell ref="J45:K45"/>
    <mergeCell ref="J47:K47"/>
    <mergeCell ref="J15:K15"/>
    <mergeCell ref="J17:K17"/>
    <mergeCell ref="J23:K23"/>
    <mergeCell ref="J25:K25"/>
    <mergeCell ref="J27:K27"/>
    <mergeCell ref="J29:K29"/>
    <mergeCell ref="J19:K19"/>
    <mergeCell ref="J21:K21"/>
    <mergeCell ref="P14:Q14"/>
    <mergeCell ref="N10:O10"/>
    <mergeCell ref="J7:K7"/>
    <mergeCell ref="J9:K9"/>
    <mergeCell ref="J11:K11"/>
    <mergeCell ref="J13:K13"/>
    <mergeCell ref="L8:M8"/>
    <mergeCell ref="L12:M12"/>
    <mergeCell ref="L10:M11"/>
    <mergeCell ref="N14:O15"/>
    <mergeCell ref="N50:O50"/>
    <mergeCell ref="P54:Q54"/>
    <mergeCell ref="N42:O42"/>
    <mergeCell ref="P46:Q46"/>
    <mergeCell ref="P22:Q22"/>
    <mergeCell ref="N18:O18"/>
    <mergeCell ref="L60:M60"/>
    <mergeCell ref="L64:M64"/>
    <mergeCell ref="N22:N23"/>
    <mergeCell ref="L42:M43"/>
    <mergeCell ref="N46:O47"/>
    <mergeCell ref="L40:M40"/>
    <mergeCell ref="L48:M48"/>
    <mergeCell ref="L52:M52"/>
    <mergeCell ref="N58:O58"/>
    <mergeCell ref="P62:Q62"/>
    <mergeCell ref="N67:O67"/>
    <mergeCell ref="L66:M67"/>
    <mergeCell ref="L16:M16"/>
    <mergeCell ref="L20:M20"/>
    <mergeCell ref="L24:M24"/>
    <mergeCell ref="L28:M28"/>
    <mergeCell ref="L18:M19"/>
    <mergeCell ref="N72:O72"/>
    <mergeCell ref="L26:M27"/>
    <mergeCell ref="N30:O31"/>
    <mergeCell ref="L34:M35"/>
    <mergeCell ref="L32:M32"/>
    <mergeCell ref="N34:O34"/>
    <mergeCell ref="N26:O26"/>
    <mergeCell ref="L56:M56"/>
    <mergeCell ref="L68:M68"/>
    <mergeCell ref="N66:O66"/>
    <mergeCell ref="J35:K35"/>
    <mergeCell ref="S71:U72"/>
    <mergeCell ref="L36:M36"/>
    <mergeCell ref="L44:M44"/>
    <mergeCell ref="L50:M51"/>
    <mergeCell ref="N54:N55"/>
    <mergeCell ref="L58:M59"/>
    <mergeCell ref="N62:O63"/>
    <mergeCell ref="N70:O70"/>
    <mergeCell ref="P71:Q71"/>
  </mergeCells>
  <conditionalFormatting sqref="G7:G70">
    <cfRule type="expression" priority="70" dxfId="0" stopIfTrue="1">
      <formula>AND($D7&lt;9,$C7&gt;0)</formula>
    </cfRule>
  </conditionalFormatting>
  <conditionalFormatting sqref="F7:F70 H7:H70">
    <cfRule type="expression" priority="69" dxfId="0" stopIfTrue="1">
      <formula>AND($D7&lt;17,$C7&gt;0)</formula>
    </cfRule>
  </conditionalFormatting>
  <conditionalFormatting sqref="L58 L42 L26 L10 L50 L34 L18 L66 N14 N30 N46 N62 N38 N71">
    <cfRule type="expression" priority="66" dxfId="6" stopIfTrue="1">
      <formula>AND($N$2="CU",L10="Umpire")</formula>
    </cfRule>
    <cfRule type="expression" priority="67" dxfId="5" stopIfTrue="1">
      <formula>AND($N$2="CU",L10&lt;&gt;"Umpire",M10&lt;&gt;"")</formula>
    </cfRule>
    <cfRule type="expression" priority="68" dxfId="4" stopIfTrue="1">
      <formula>AND($N$2="CU",L10&lt;&gt;"Umpire")</formula>
    </cfRule>
  </conditionalFormatting>
  <conditionalFormatting sqref="P38">
    <cfRule type="expression" priority="64" dxfId="0" stopIfTrue="1">
      <formula>O38="as"</formula>
    </cfRule>
    <cfRule type="expression" priority="65" dxfId="0" stopIfTrue="1">
      <formula>O38="bs"</formula>
    </cfRule>
  </conditionalFormatting>
  <conditionalFormatting sqref="J59 J43 J35 J39 J15 J47 J19 J63 J23 J51 J27 J55 J31">
    <cfRule type="expression" priority="62" dxfId="0" stopIfTrue="1">
      <formula>I16="as"</formula>
    </cfRule>
    <cfRule type="expression" priority="63" dxfId="0" stopIfTrue="1">
      <formula>I16="bs"</formula>
    </cfRule>
  </conditionalFormatting>
  <conditionalFormatting sqref="D7:D70">
    <cfRule type="expression" priority="61" dxfId="440" stopIfTrue="1">
      <formula>$D7&lt;17</formula>
    </cfRule>
  </conditionalFormatting>
  <conditionalFormatting sqref="O23 I8 I10 I12 I14 I16 I18 I20 I22 I24 I26 I28 I30 I32 I34 I36 I38 I40 I42 I44 I46 I48 I50 I52 I54 I56 I58 I60 I62 I64 I66 I68 I70 O38 O55">
    <cfRule type="expression" priority="60" dxfId="25" stopIfTrue="1">
      <formula>$N$2="CU"</formula>
    </cfRule>
  </conditionalFormatting>
  <conditionalFormatting sqref="B7:B70">
    <cfRule type="cellIs" priority="58" dxfId="26" operator="equal" stopIfTrue="1">
      <formula>"QA"</formula>
    </cfRule>
    <cfRule type="cellIs" priority="59" dxfId="26" operator="equal" stopIfTrue="1">
      <formula>"DA"</formula>
    </cfRule>
  </conditionalFormatting>
  <conditionalFormatting sqref="G7:G70">
    <cfRule type="expression" priority="57" dxfId="0" stopIfTrue="1">
      <formula>AND($D7&lt;9,$C7&gt;0)</formula>
    </cfRule>
  </conditionalFormatting>
  <conditionalFormatting sqref="F7:F70 H7:H70">
    <cfRule type="expression" priority="56" dxfId="0" stopIfTrue="1">
      <formula>AND($D7&lt;17,$C7&gt;0)</formula>
    </cfRule>
  </conditionalFormatting>
  <conditionalFormatting sqref="L58 L42 L26 L10 L50 L34 L18 L66 N14 N30 N46 N62 N38 N71">
    <cfRule type="expression" priority="53" dxfId="6" stopIfTrue="1">
      <formula>AND($N$2="CU",L10="Umpire")</formula>
    </cfRule>
    <cfRule type="expression" priority="54" dxfId="5" stopIfTrue="1">
      <formula>AND($N$2="CU",L10&lt;&gt;"Umpire",M10&lt;&gt;"")</formula>
    </cfRule>
    <cfRule type="expression" priority="55" dxfId="4" stopIfTrue="1">
      <formula>AND($N$2="CU",L10&lt;&gt;"Umpire")</formula>
    </cfRule>
  </conditionalFormatting>
  <conditionalFormatting sqref="P38">
    <cfRule type="expression" priority="51" dxfId="0" stopIfTrue="1">
      <formula>O38="as"</formula>
    </cfRule>
    <cfRule type="expression" priority="52" dxfId="0" stopIfTrue="1">
      <formula>O38="bs"</formula>
    </cfRule>
  </conditionalFormatting>
  <conditionalFormatting sqref="J59 J43 J35 J39 J15 J47 J19 J63 J23 J51 J27 J55 J31">
    <cfRule type="expression" priority="49" dxfId="0" stopIfTrue="1">
      <formula>I16="as"</formula>
    </cfRule>
    <cfRule type="expression" priority="50" dxfId="0" stopIfTrue="1">
      <formula>I16="bs"</formula>
    </cfRule>
  </conditionalFormatting>
  <conditionalFormatting sqref="D7:D70">
    <cfRule type="expression" priority="48" dxfId="440" stopIfTrue="1">
      <formula>$D7&lt;17</formula>
    </cfRule>
  </conditionalFormatting>
  <conditionalFormatting sqref="O23 I8 I10 I12 I14 I16 I18 I20 I22 I24 I26 I28 I30 I32 I34 I36 I38 I40 I42 I44 I46 I48 I50 I52 I54 I56 I58 I60 I62 I64 I66 I68 I70 O38 O55">
    <cfRule type="expression" priority="47" dxfId="25" stopIfTrue="1">
      <formula>$N$2="CU"</formula>
    </cfRule>
  </conditionalFormatting>
  <conditionalFormatting sqref="B7:B70">
    <cfRule type="cellIs" priority="45" dxfId="26" operator="equal" stopIfTrue="1">
      <formula>"QA"</formula>
    </cfRule>
    <cfRule type="cellIs" priority="46" dxfId="26" operator="equal" stopIfTrue="1">
      <formula>"DA"</formula>
    </cfRule>
  </conditionalFormatting>
  <conditionalFormatting sqref="L60">
    <cfRule type="expression" priority="43" dxfId="0" stopIfTrue="1">
      <formula>K61="as"</formula>
    </cfRule>
    <cfRule type="expression" priority="44" dxfId="0" stopIfTrue="1">
      <formula>K61="bs"</formula>
    </cfRule>
  </conditionalFormatting>
  <conditionalFormatting sqref="L60">
    <cfRule type="expression" priority="41" dxfId="0" stopIfTrue="1">
      <formula>K61="as"</formula>
    </cfRule>
    <cfRule type="expression" priority="42" dxfId="0" stopIfTrue="1">
      <formula>K61="bs"</formula>
    </cfRule>
  </conditionalFormatting>
  <conditionalFormatting sqref="L16">
    <cfRule type="expression" priority="35" dxfId="0" stopIfTrue="1">
      <formula>K17="as"</formula>
    </cfRule>
    <cfRule type="expression" priority="36" dxfId="0" stopIfTrue="1">
      <formula>K17="bs"</formula>
    </cfRule>
  </conditionalFormatting>
  <conditionalFormatting sqref="L16">
    <cfRule type="expression" priority="33" dxfId="0" stopIfTrue="1">
      <formula>K17="as"</formula>
    </cfRule>
    <cfRule type="expression" priority="34" dxfId="0" stopIfTrue="1">
      <formula>K17="bs"</formula>
    </cfRule>
  </conditionalFormatting>
  <conditionalFormatting sqref="L20">
    <cfRule type="expression" priority="31" dxfId="0" stopIfTrue="1">
      <formula>K21="as"</formula>
    </cfRule>
    <cfRule type="expression" priority="32" dxfId="0" stopIfTrue="1">
      <formula>K21="bs"</formula>
    </cfRule>
  </conditionalFormatting>
  <conditionalFormatting sqref="L20">
    <cfRule type="expression" priority="29" dxfId="0" stopIfTrue="1">
      <formula>K21="as"</formula>
    </cfRule>
    <cfRule type="expression" priority="30" dxfId="0" stopIfTrue="1">
      <formula>K21="bs"</formula>
    </cfRule>
  </conditionalFormatting>
  <conditionalFormatting sqref="L32">
    <cfRule type="expression" priority="27" dxfId="0" stopIfTrue="1">
      <formula>K33="as"</formula>
    </cfRule>
    <cfRule type="expression" priority="28" dxfId="0" stopIfTrue="1">
      <formula>K33="bs"</formula>
    </cfRule>
  </conditionalFormatting>
  <conditionalFormatting sqref="L32">
    <cfRule type="expression" priority="25" dxfId="0" stopIfTrue="1">
      <formula>K33="as"</formula>
    </cfRule>
    <cfRule type="expression" priority="26" dxfId="0" stopIfTrue="1">
      <formula>K33="bs"</formula>
    </cfRule>
  </conditionalFormatting>
  <conditionalFormatting sqref="L40">
    <cfRule type="expression" priority="23" dxfId="0" stopIfTrue="1">
      <formula>K41="as"</formula>
    </cfRule>
    <cfRule type="expression" priority="24" dxfId="0" stopIfTrue="1">
      <formula>K41="bs"</formula>
    </cfRule>
  </conditionalFormatting>
  <conditionalFormatting sqref="L40">
    <cfRule type="expression" priority="21" dxfId="0" stopIfTrue="1">
      <formula>K41="as"</formula>
    </cfRule>
    <cfRule type="expression" priority="22" dxfId="0" stopIfTrue="1">
      <formula>K41="bs"</formula>
    </cfRule>
  </conditionalFormatting>
  <conditionalFormatting sqref="N42">
    <cfRule type="expression" priority="19" dxfId="0" stopIfTrue="1">
      <formula>M43="as"</formula>
    </cfRule>
    <cfRule type="expression" priority="20" dxfId="0" stopIfTrue="1">
      <formula>M43="bs"</formula>
    </cfRule>
  </conditionalFormatting>
  <conditionalFormatting sqref="N42">
    <cfRule type="expression" priority="17" dxfId="0" stopIfTrue="1">
      <formula>M43="as"</formula>
    </cfRule>
    <cfRule type="expression" priority="18" dxfId="0" stopIfTrue="1">
      <formula>M43="bs"</formula>
    </cfRule>
  </conditionalFormatting>
  <conditionalFormatting sqref="N18">
    <cfRule type="expression" priority="15" dxfId="0" stopIfTrue="1">
      <formula>M19="as"</formula>
    </cfRule>
    <cfRule type="expression" priority="16" dxfId="0" stopIfTrue="1">
      <formula>M19="bs"</formula>
    </cfRule>
  </conditionalFormatting>
  <conditionalFormatting sqref="N18">
    <cfRule type="expression" priority="13" dxfId="0" stopIfTrue="1">
      <formula>M19="as"</formula>
    </cfRule>
    <cfRule type="expression" priority="14" dxfId="0" stopIfTrue="1">
      <formula>M19="bs"</formula>
    </cfRule>
  </conditionalFormatting>
  <conditionalFormatting sqref="P46">
    <cfRule type="expression" priority="11" dxfId="0" stopIfTrue="1">
      <formula>O47="as"</formula>
    </cfRule>
    <cfRule type="expression" priority="12" dxfId="0" stopIfTrue="1">
      <formula>O47="bs"</formula>
    </cfRule>
  </conditionalFormatting>
  <conditionalFormatting sqref="P46">
    <cfRule type="expression" priority="9" dxfId="0" stopIfTrue="1">
      <formula>O47="as"</formula>
    </cfRule>
    <cfRule type="expression" priority="10" dxfId="0" stopIfTrue="1">
      <formula>O47="bs"</formula>
    </cfRule>
  </conditionalFormatting>
  <conditionalFormatting sqref="P54">
    <cfRule type="expression" priority="7" dxfId="0" stopIfTrue="1">
      <formula>O55="as"</formula>
    </cfRule>
    <cfRule type="expression" priority="8" dxfId="0" stopIfTrue="1">
      <formula>O55="bs"</formula>
    </cfRule>
  </conditionalFormatting>
  <conditionalFormatting sqref="P54">
    <cfRule type="expression" priority="5" dxfId="0" stopIfTrue="1">
      <formula>O55="as"</formula>
    </cfRule>
    <cfRule type="expression" priority="6" dxfId="0" stopIfTrue="1">
      <formula>O55="bs"</formula>
    </cfRule>
  </conditionalFormatting>
  <conditionalFormatting sqref="N72">
    <cfRule type="expression" priority="3" dxfId="0" stopIfTrue="1">
      <formula>M73="as"</formula>
    </cfRule>
    <cfRule type="expression" priority="4" dxfId="0" stopIfTrue="1">
      <formula>M73="bs"</formula>
    </cfRule>
  </conditionalFormatting>
  <conditionalFormatting sqref="N72">
    <cfRule type="expression" priority="1" dxfId="0" stopIfTrue="1">
      <formula>M73="as"</formula>
    </cfRule>
    <cfRule type="expression" priority="2" dxfId="0" stopIfTrue="1">
      <formula>M73="bs"</formula>
    </cfRule>
  </conditionalFormatting>
  <dataValidations count="1">
    <dataValidation type="list" allowBlank="1" showInputMessage="1" sqref="N71 L34 L42 L50 L58 L66 N14 N30 N46 N62 L26 L18 N38 L10">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U96"/>
  <sheetViews>
    <sheetView showGridLines="0" zoomScalePageLayoutView="0" workbookViewId="0" topLeftCell="A4">
      <selection activeCell="L14" sqref="L14"/>
    </sheetView>
  </sheetViews>
  <sheetFormatPr defaultColWidth="9.00390625" defaultRowHeight="16.5"/>
  <cols>
    <col min="1" max="1" width="2.875" style="98" customWidth="1"/>
    <col min="2" max="3" width="2.625" style="98" customWidth="1"/>
    <col min="4" max="4" width="0.2421875" style="98" customWidth="1"/>
    <col min="5" max="5" width="8.50390625" style="98" customWidth="1"/>
    <col min="6" max="6" width="12.375" style="98" customWidth="1"/>
    <col min="7" max="7" width="0.2421875" style="98" customWidth="1"/>
    <col min="8" max="8" width="5.875" style="98" customWidth="1"/>
    <col min="9" max="9" width="0.2421875" style="100" customWidth="1"/>
    <col min="10" max="10" width="6.75390625" style="98" customWidth="1"/>
    <col min="11" max="11" width="6.75390625" style="100" customWidth="1"/>
    <col min="12" max="12" width="6.75390625" style="98" customWidth="1"/>
    <col min="13" max="13" width="6.75390625" style="101" customWidth="1"/>
    <col min="14" max="14" width="6.75390625" style="98" customWidth="1"/>
    <col min="15" max="15" width="6.75390625" style="100" customWidth="1"/>
    <col min="16" max="16" width="6.75390625" style="98" customWidth="1"/>
    <col min="17" max="17" width="6.75390625" style="101" customWidth="1"/>
    <col min="18" max="18" width="0" style="98" hidden="1" customWidth="1"/>
    <col min="19" max="19" width="7.25390625" style="98" customWidth="1"/>
    <col min="20" max="20" width="10.00390625" style="98" hidden="1" customWidth="1"/>
    <col min="21" max="16384" width="9.00390625" style="98" customWidth="1"/>
  </cols>
  <sheetData>
    <row r="1" spans="1:17" s="3" customFormat="1" ht="16.5" customHeight="1">
      <c r="A1" s="1" t="s">
        <v>157</v>
      </c>
      <c r="B1" s="2"/>
      <c r="C1" s="2"/>
      <c r="E1" s="4"/>
      <c r="I1" s="5"/>
      <c r="K1" s="5"/>
      <c r="M1" s="6"/>
      <c r="O1" s="5"/>
      <c r="Q1" s="6"/>
    </row>
    <row r="2" spans="1:17" s="12" customFormat="1" ht="6" customHeight="1">
      <c r="A2" s="7"/>
      <c r="B2" s="7"/>
      <c r="C2" s="7"/>
      <c r="D2" s="7"/>
      <c r="E2" s="7"/>
      <c r="F2" s="7"/>
      <c r="G2" s="7"/>
      <c r="H2" s="7"/>
      <c r="I2" s="8"/>
      <c r="J2" s="9"/>
      <c r="K2" s="8"/>
      <c r="L2" s="9"/>
      <c r="M2" s="8"/>
      <c r="N2" s="8"/>
      <c r="O2" s="8"/>
      <c r="P2" s="10"/>
      <c r="Q2" s="11"/>
    </row>
    <row r="3" spans="1:17" s="18" customFormat="1" ht="9.75">
      <c r="A3" s="13" t="s">
        <v>113</v>
      </c>
      <c r="B3" s="13"/>
      <c r="C3" s="13"/>
      <c r="D3" s="13"/>
      <c r="E3" s="14"/>
      <c r="F3" s="13" t="s">
        <v>114</v>
      </c>
      <c r="G3" s="14"/>
      <c r="H3" s="13"/>
      <c r="I3" s="15"/>
      <c r="J3" s="13"/>
      <c r="K3" s="16"/>
      <c r="L3" s="116"/>
      <c r="M3" s="16"/>
      <c r="N3" s="13"/>
      <c r="O3" s="15"/>
      <c r="P3" s="14"/>
      <c r="Q3" s="17" t="s">
        <v>115</v>
      </c>
    </row>
    <row r="4" spans="1:17" s="26" customFormat="1" ht="11.25" customHeight="1" thickBot="1">
      <c r="A4" s="19" t="str">
        <f>'[4]Week SetUp'!$A$10</f>
        <v>2012/11/10-11/12</v>
      </c>
      <c r="B4" s="19"/>
      <c r="C4" s="19"/>
      <c r="D4" s="20"/>
      <c r="E4" s="20"/>
      <c r="F4" s="20" t="str">
        <f>'[4]Week SetUp'!$C$10</f>
        <v>台中市</v>
      </c>
      <c r="G4" s="21"/>
      <c r="H4" s="20"/>
      <c r="I4" s="22"/>
      <c r="J4" s="23"/>
      <c r="K4" s="22"/>
      <c r="L4" s="125"/>
      <c r="M4" s="22"/>
      <c r="N4" s="20"/>
      <c r="O4" s="22"/>
      <c r="P4" s="20"/>
      <c r="Q4" s="25" t="str">
        <f>'[4]Week SetUp'!$E$10</f>
        <v>王正松</v>
      </c>
    </row>
    <row r="5" spans="1:17" s="31" customFormat="1" ht="9.75">
      <c r="A5" s="27"/>
      <c r="B5" s="28" t="s">
        <v>116</v>
      </c>
      <c r="C5" s="28" t="s">
        <v>117</v>
      </c>
      <c r="D5" s="28"/>
      <c r="E5" s="28" t="s">
        <v>118</v>
      </c>
      <c r="F5" s="29"/>
      <c r="G5" s="14"/>
      <c r="H5" s="28" t="s">
        <v>148</v>
      </c>
      <c r="I5" s="30"/>
      <c r="J5" s="28" t="s">
        <v>119</v>
      </c>
      <c r="K5" s="30"/>
      <c r="L5" s="28" t="s">
        <v>149</v>
      </c>
      <c r="M5" s="30"/>
      <c r="N5" s="28" t="s">
        <v>120</v>
      </c>
      <c r="O5" s="30"/>
      <c r="P5" s="28" t="s">
        <v>121</v>
      </c>
      <c r="Q5" s="16"/>
    </row>
    <row r="6" spans="1:17" s="31" customFormat="1" ht="15.75" customHeight="1" thickBot="1">
      <c r="A6" s="32"/>
      <c r="B6" s="33"/>
      <c r="C6" s="34"/>
      <c r="D6" s="33"/>
      <c r="E6" s="35"/>
      <c r="F6" s="35"/>
      <c r="G6" s="36"/>
      <c r="H6" s="35"/>
      <c r="I6" s="37"/>
      <c r="J6" s="33"/>
      <c r="K6" s="37"/>
      <c r="L6" s="33"/>
      <c r="M6" s="37"/>
      <c r="N6" s="33"/>
      <c r="O6" s="37"/>
      <c r="P6" s="33"/>
      <c r="Q6" s="38"/>
    </row>
    <row r="7" spans="1:20" s="51" customFormat="1" ht="22.5" customHeight="1">
      <c r="A7" s="39" t="s">
        <v>30</v>
      </c>
      <c r="B7" s="40"/>
      <c r="C7" s="40">
        <f>IF($D7="","",VLOOKUP($D7,'[4]男單50歲名單'!$A$7:$P$69,16))</f>
        <v>1</v>
      </c>
      <c r="D7" s="41">
        <v>1</v>
      </c>
      <c r="E7" s="42" t="str">
        <f>UPPER(IF($D7="","",VLOOKUP($D7,'[4]男單50歲名單'!$A$7:$P$69,2)))</f>
        <v>龔飛熊</v>
      </c>
      <c r="F7" s="40"/>
      <c r="G7" s="40"/>
      <c r="H7" s="43" t="str">
        <f>IF($D7="","",VLOOKUP($D7,'[4]男單50歲名單'!$A$7:$P$69,4))</f>
        <v>高雄市</v>
      </c>
      <c r="I7" s="217"/>
      <c r="J7" s="265" t="s">
        <v>259</v>
      </c>
      <c r="K7" s="265"/>
      <c r="L7" s="69"/>
      <c r="M7" s="69"/>
      <c r="N7" s="46" t="s">
        <v>123</v>
      </c>
      <c r="O7" s="69"/>
      <c r="P7" s="69"/>
      <c r="Q7" s="69"/>
      <c r="R7" s="50"/>
      <c r="T7" s="52" t="e">
        <f>#REF!</f>
        <v>#REF!</v>
      </c>
    </row>
    <row r="8" spans="1:20" s="51" customFormat="1" ht="22.5" customHeight="1">
      <c r="A8" s="39" t="s">
        <v>31</v>
      </c>
      <c r="B8" s="40"/>
      <c r="C8" s="40">
        <f>IF($D8="","",VLOOKUP($D8,'[4]男單50歲名單'!$A$7:$P$69,16))</f>
      </c>
      <c r="D8" s="41"/>
      <c r="E8" s="42" t="s">
        <v>124</v>
      </c>
      <c r="F8" s="40"/>
      <c r="G8" s="40"/>
      <c r="H8" s="43">
        <f>IF($D8="","",VLOOKUP($D8,'[4]男單50歲名單'!$A$7:$P$69,4))</f>
      </c>
      <c r="I8" s="218"/>
      <c r="J8" s="184">
        <f>UPPER(IF(OR(I10="a",I10="as"),E9,IF(OR(I10="b",I10="bs"),E10,)))</f>
      </c>
      <c r="K8" s="243"/>
      <c r="L8" s="265" t="s">
        <v>259</v>
      </c>
      <c r="M8" s="265"/>
      <c r="N8" s="69"/>
      <c r="O8" s="69"/>
      <c r="P8" s="69"/>
      <c r="Q8" s="69"/>
      <c r="R8" s="50"/>
      <c r="T8" s="60" t="e">
        <f>#REF!</f>
        <v>#REF!</v>
      </c>
    </row>
    <row r="9" spans="1:20" s="51" customFormat="1" ht="22.5" customHeight="1">
      <c r="A9" s="39" t="s">
        <v>32</v>
      </c>
      <c r="B9" s="40"/>
      <c r="C9" s="40"/>
      <c r="D9" s="41">
        <v>30</v>
      </c>
      <c r="E9" s="42" t="str">
        <f>UPPER(IF($D9="","",VLOOKUP($D9,'[4]男單50歲名單'!$A$7:$P$69,2)))</f>
        <v>何永隆</v>
      </c>
      <c r="F9" s="40"/>
      <c r="G9" s="40"/>
      <c r="H9" s="43" t="str">
        <f>IF($D9="","",VLOOKUP($D9,'[4]男單50歲名單'!$A$7:$P$69,4))</f>
        <v>台中市</v>
      </c>
      <c r="I9" s="217"/>
      <c r="J9" s="275" t="s">
        <v>260</v>
      </c>
      <c r="K9" s="273"/>
      <c r="L9" s="63">
        <v>61</v>
      </c>
      <c r="M9" s="72"/>
      <c r="N9" s="69"/>
      <c r="O9" s="69"/>
      <c r="P9" s="69"/>
      <c r="Q9" s="69"/>
      <c r="R9" s="50"/>
      <c r="T9" s="60" t="e">
        <f>#REF!</f>
        <v>#REF!</v>
      </c>
    </row>
    <row r="10" spans="1:20" s="51" customFormat="1" ht="22.5" customHeight="1">
      <c r="A10" s="39" t="s">
        <v>33</v>
      </c>
      <c r="B10" s="40"/>
      <c r="C10" s="40"/>
      <c r="D10" s="41">
        <v>33</v>
      </c>
      <c r="E10" s="42" t="str">
        <f>UPPER(IF($D10="","",VLOOKUP($D10,'[4]男單50歲名單'!$A$7:$P$69,2)))</f>
        <v>黃國楨</v>
      </c>
      <c r="F10" s="40"/>
      <c r="G10" s="40"/>
      <c r="H10" s="43" t="str">
        <f>IF($D10="","",VLOOKUP($D10,'[4]男單50歲名單'!$A$7:$P$69,4))</f>
        <v>台南市</v>
      </c>
      <c r="I10" s="218"/>
      <c r="J10" s="63">
        <v>62</v>
      </c>
      <c r="K10" s="77"/>
      <c r="L10" s="266"/>
      <c r="M10" s="255"/>
      <c r="N10" s="265" t="s">
        <v>259</v>
      </c>
      <c r="O10" s="265"/>
      <c r="P10" s="69"/>
      <c r="Q10" s="69"/>
      <c r="R10" s="50"/>
      <c r="T10" s="60" t="e">
        <f>#REF!</f>
        <v>#REF!</v>
      </c>
    </row>
    <row r="11" spans="1:20" s="51" customFormat="1" ht="22.5" customHeight="1">
      <c r="A11" s="39" t="s">
        <v>34</v>
      </c>
      <c r="B11" s="40"/>
      <c r="C11" s="40"/>
      <c r="D11" s="41"/>
      <c r="E11" s="42" t="s">
        <v>124</v>
      </c>
      <c r="F11" s="40"/>
      <c r="G11" s="40"/>
      <c r="H11" s="43">
        <f>IF($D11="","",VLOOKUP($D11,'[4]男單50歲名單'!$A$7:$P$69,4))</f>
      </c>
      <c r="I11" s="217"/>
      <c r="J11" s="265" t="s">
        <v>261</v>
      </c>
      <c r="K11" s="265"/>
      <c r="L11" s="266"/>
      <c r="M11" s="255"/>
      <c r="N11" s="63">
        <v>62</v>
      </c>
      <c r="O11" s="70"/>
      <c r="P11" s="69"/>
      <c r="Q11" s="69"/>
      <c r="R11" s="50"/>
      <c r="T11" s="60" t="e">
        <f>#REF!</f>
        <v>#REF!</v>
      </c>
    </row>
    <row r="12" spans="1:20" s="51" customFormat="1" ht="22.5" customHeight="1">
      <c r="A12" s="39" t="s">
        <v>35</v>
      </c>
      <c r="B12" s="40"/>
      <c r="C12" s="40"/>
      <c r="D12" s="41">
        <v>36</v>
      </c>
      <c r="E12" s="42" t="str">
        <f>UPPER(IF($D12="","",VLOOKUP($D12,'[4]男單50歲名單'!$A$7:$P$69,2)))</f>
        <v>范振祥</v>
      </c>
      <c r="F12" s="40"/>
      <c r="G12" s="40"/>
      <c r="H12" s="43" t="str">
        <f>IF($D12="","",VLOOKUP($D12,'[4]男單50歲名單'!$A$7:$P$69,4))</f>
        <v>中壢市</v>
      </c>
      <c r="I12" s="218"/>
      <c r="J12" s="184"/>
      <c r="K12" s="243"/>
      <c r="L12" s="275" t="s">
        <v>261</v>
      </c>
      <c r="M12" s="273"/>
      <c r="N12" s="69"/>
      <c r="O12" s="72"/>
      <c r="P12" s="69"/>
      <c r="Q12" s="69"/>
      <c r="R12" s="50"/>
      <c r="T12" s="60" t="e">
        <f>#REF!</f>
        <v>#REF!</v>
      </c>
    </row>
    <row r="13" spans="1:20" s="51" customFormat="1" ht="22.5" customHeight="1">
      <c r="A13" s="39" t="s">
        <v>36</v>
      </c>
      <c r="B13" s="40"/>
      <c r="C13" s="40">
        <f>IF($D13="","",VLOOKUP($D13,'[4]男單50歲名單'!$A$7:$P$69,16))</f>
      </c>
      <c r="D13" s="41"/>
      <c r="E13" s="42" t="s">
        <v>124</v>
      </c>
      <c r="F13" s="40"/>
      <c r="G13" s="40"/>
      <c r="H13" s="43">
        <f>IF($D13="","",VLOOKUP($D13,'[4]男單50歲名單'!$A$7:$P$69,4))</f>
      </c>
      <c r="I13" s="217"/>
      <c r="J13" s="275" t="s">
        <v>264</v>
      </c>
      <c r="K13" s="273"/>
      <c r="L13" s="63">
        <v>60</v>
      </c>
      <c r="M13" s="77"/>
      <c r="N13" s="69"/>
      <c r="O13" s="72"/>
      <c r="P13" s="69"/>
      <c r="Q13" s="69"/>
      <c r="R13" s="50"/>
      <c r="T13" s="60" t="e">
        <f>#REF!</f>
        <v>#REF!</v>
      </c>
    </row>
    <row r="14" spans="1:20" s="51" customFormat="1" ht="22.5" customHeight="1">
      <c r="A14" s="39" t="s">
        <v>37</v>
      </c>
      <c r="B14" s="40"/>
      <c r="C14" s="40">
        <f>IF($D14="","",VLOOKUP($D14,'[4]男單50歲名單'!$A$7:$P$69,16))</f>
        <v>15</v>
      </c>
      <c r="D14" s="41">
        <v>10</v>
      </c>
      <c r="E14" s="42" t="str">
        <f>UPPER(IF($D14="","",VLOOKUP($D14,'[4]男單50歲名單'!$A$7:$P$69,2)))</f>
        <v>邱炳煌</v>
      </c>
      <c r="F14" s="40"/>
      <c r="G14" s="40"/>
      <c r="H14" s="43" t="str">
        <f>IF($D14="","",VLOOKUP($D14,'[4]男單50歲名單'!$A$7:$P$69,4))</f>
        <v>屏東市</v>
      </c>
      <c r="I14" s="218"/>
      <c r="J14" s="63"/>
      <c r="K14" s="69"/>
      <c r="L14" s="77"/>
      <c r="M14" s="193"/>
      <c r="N14" s="266"/>
      <c r="O14" s="255"/>
      <c r="P14" s="265" t="s">
        <v>259</v>
      </c>
      <c r="Q14" s="265"/>
      <c r="R14" s="50"/>
      <c r="T14" s="60" t="e">
        <f>#REF!</f>
        <v>#REF!</v>
      </c>
    </row>
    <row r="15" spans="1:20" s="51" customFormat="1" ht="22.5" customHeight="1">
      <c r="A15" s="39" t="s">
        <v>38</v>
      </c>
      <c r="B15" s="40"/>
      <c r="C15" s="40">
        <f>IF($D15="","",VLOOKUP($D15,'[4]男單50歲名單'!$A$7:$P$69,16))</f>
        <v>15</v>
      </c>
      <c r="D15" s="41">
        <v>9</v>
      </c>
      <c r="E15" s="42" t="str">
        <f>UPPER(IF($D15="","",VLOOKUP($D15,'[4]男單50歲名單'!$A$7:$P$69,2)))</f>
        <v>羅步銘</v>
      </c>
      <c r="F15" s="40"/>
      <c r="G15" s="40"/>
      <c r="H15" s="43" t="str">
        <f>IF($D15="","",VLOOKUP($D15,'[4]男單50歲名單'!$A$7:$P$69,4))</f>
        <v>高雄市</v>
      </c>
      <c r="I15" s="217"/>
      <c r="J15" s="265" t="s">
        <v>262</v>
      </c>
      <c r="K15" s="265"/>
      <c r="L15" s="69"/>
      <c r="M15" s="69"/>
      <c r="N15" s="266"/>
      <c r="O15" s="255"/>
      <c r="P15" s="63">
        <v>83</v>
      </c>
      <c r="Q15" s="70"/>
      <c r="R15" s="50"/>
      <c r="T15" s="60" t="e">
        <f>#REF!</f>
        <v>#REF!</v>
      </c>
    </row>
    <row r="16" spans="1:20" s="51" customFormat="1" ht="22.5" customHeight="1" thickBot="1">
      <c r="A16" s="39" t="s">
        <v>39</v>
      </c>
      <c r="B16" s="40"/>
      <c r="C16" s="40">
        <f>IF($D16="","",VLOOKUP($D16,'[4]男單50歲名單'!$A$7:$P$69,16))</f>
      </c>
      <c r="D16" s="41"/>
      <c r="E16" s="42" t="s">
        <v>124</v>
      </c>
      <c r="F16" s="40"/>
      <c r="G16" s="40"/>
      <c r="H16" s="43">
        <f>IF($D16="","",VLOOKUP($D16,'[4]男單50歲名單'!$A$7:$P$69,4))</f>
      </c>
      <c r="I16" s="218"/>
      <c r="J16" s="184">
        <f>UPPER(IF(OR(I18="a",I18="as"),E17,IF(OR(I18="b",I18="bs"),E18,)))</f>
      </c>
      <c r="K16" s="243"/>
      <c r="L16" s="265" t="s">
        <v>263</v>
      </c>
      <c r="M16" s="265"/>
      <c r="N16" s="69"/>
      <c r="O16" s="72"/>
      <c r="P16" s="69"/>
      <c r="Q16" s="72"/>
      <c r="R16" s="50"/>
      <c r="T16" s="75" t="e">
        <f>#REF!</f>
        <v>#REF!</v>
      </c>
    </row>
    <row r="17" spans="1:18" s="51" customFormat="1" ht="22.5" customHeight="1">
      <c r="A17" s="39" t="s">
        <v>40</v>
      </c>
      <c r="B17" s="40"/>
      <c r="C17" s="40"/>
      <c r="D17" s="41">
        <v>28</v>
      </c>
      <c r="E17" s="42" t="str">
        <f>UPPER(IF($D17="","",VLOOKUP($D17,'[4]男單50歲名單'!$A$7:$P$69,2)))</f>
        <v>黃立中</v>
      </c>
      <c r="F17" s="40"/>
      <c r="G17" s="40"/>
      <c r="H17" s="43" t="str">
        <f>IF($D17="","",VLOOKUP($D17,'[4]男單50歲名單'!$A$7:$P$69,4))</f>
        <v>台中市</v>
      </c>
      <c r="I17" s="217"/>
      <c r="J17" s="275" t="s">
        <v>263</v>
      </c>
      <c r="K17" s="273"/>
      <c r="L17" s="63">
        <v>63</v>
      </c>
      <c r="M17" s="72"/>
      <c r="N17" s="69"/>
      <c r="O17" s="72"/>
      <c r="P17" s="69"/>
      <c r="Q17" s="72"/>
      <c r="R17" s="50"/>
    </row>
    <row r="18" spans="1:18" s="51" customFormat="1" ht="22.5" customHeight="1">
      <c r="A18" s="39" t="s">
        <v>41</v>
      </c>
      <c r="B18" s="40"/>
      <c r="C18" s="40"/>
      <c r="D18" s="41">
        <v>23</v>
      </c>
      <c r="E18" s="42" t="str">
        <f>UPPER(IF($D18="","",VLOOKUP($D18,'[4]男單50歲名單'!$A$7:$P$69,2)))</f>
        <v>杜宇農</v>
      </c>
      <c r="F18" s="40"/>
      <c r="G18" s="40"/>
      <c r="H18" s="43" t="str">
        <f>IF($D18="","",VLOOKUP($D18,'[4]男單50歲名單'!$A$7:$P$69,4))</f>
        <v>高雄市</v>
      </c>
      <c r="I18" s="218"/>
      <c r="J18" s="257" t="s">
        <v>201</v>
      </c>
      <c r="K18" s="259"/>
      <c r="L18" s="266"/>
      <c r="M18" s="255"/>
      <c r="N18" s="275" t="s">
        <v>265</v>
      </c>
      <c r="O18" s="273"/>
      <c r="P18" s="69"/>
      <c r="Q18" s="72"/>
      <c r="R18" s="50"/>
    </row>
    <row r="19" spans="1:18" s="51" customFormat="1" ht="22.5" customHeight="1">
      <c r="A19" s="39" t="s">
        <v>42</v>
      </c>
      <c r="B19" s="40"/>
      <c r="C19" s="40"/>
      <c r="D19" s="41">
        <v>43</v>
      </c>
      <c r="E19" s="42" t="str">
        <f>UPPER(IF($D19="","",VLOOKUP($D19,'[4]男單50歲名單'!$A$7:$P$69,2)))</f>
        <v>阮雄傑</v>
      </c>
      <c r="F19" s="40"/>
      <c r="G19" s="40"/>
      <c r="H19" s="43" t="str">
        <f>IF($D19="","",VLOOKUP($D19,'[4]男單50歲名單'!$A$7:$P$69,4))</f>
        <v>高雄市</v>
      </c>
      <c r="I19" s="217"/>
      <c r="J19" s="265" t="s">
        <v>265</v>
      </c>
      <c r="K19" s="265"/>
      <c r="L19" s="266"/>
      <c r="M19" s="255"/>
      <c r="N19" s="257" t="s">
        <v>292</v>
      </c>
      <c r="O19" s="259"/>
      <c r="P19" s="69"/>
      <c r="Q19" s="72"/>
      <c r="R19" s="50"/>
    </row>
    <row r="20" spans="1:18" s="51" customFormat="1" ht="22.5" customHeight="1">
      <c r="A20" s="39" t="s">
        <v>43</v>
      </c>
      <c r="B20" s="40"/>
      <c r="C20" s="40"/>
      <c r="D20" s="41">
        <v>31</v>
      </c>
      <c r="E20" s="42" t="str">
        <f>UPPER(IF($D20="","",VLOOKUP($D20,'[4]男單50歲名單'!$A$7:$P$69,2)))</f>
        <v>劉錦燉</v>
      </c>
      <c r="F20" s="40"/>
      <c r="G20" s="40"/>
      <c r="H20" s="43" t="str">
        <f>IF($D20="","",VLOOKUP($D20,'[4]男單50歲名單'!$A$7:$P$69,4))</f>
        <v>台中市</v>
      </c>
      <c r="I20" s="218"/>
      <c r="J20" s="184">
        <v>60</v>
      </c>
      <c r="K20" s="243"/>
      <c r="L20" s="275" t="s">
        <v>265</v>
      </c>
      <c r="M20" s="273"/>
      <c r="N20" s="69"/>
      <c r="O20" s="69"/>
      <c r="P20" s="69"/>
      <c r="Q20" s="72"/>
      <c r="R20" s="50"/>
    </row>
    <row r="21" spans="1:18" s="51" customFormat="1" ht="22.5" customHeight="1">
      <c r="A21" s="39" t="s">
        <v>44</v>
      </c>
      <c r="B21" s="40"/>
      <c r="C21" s="40">
        <f>IF($D21="","",VLOOKUP($D21,'[4]男單50歲名單'!$A$7:$P$69,16))</f>
      </c>
      <c r="D21" s="41"/>
      <c r="E21" s="42" t="s">
        <v>124</v>
      </c>
      <c r="F21" s="40"/>
      <c r="G21" s="40"/>
      <c r="H21" s="43">
        <f>IF($D21="","",VLOOKUP($D21,'[4]男單50歲名單'!$A$7:$P$69,4))</f>
      </c>
      <c r="I21" s="217"/>
      <c r="J21" s="275" t="s">
        <v>266</v>
      </c>
      <c r="K21" s="273"/>
      <c r="L21" s="63">
        <v>64</v>
      </c>
      <c r="M21" s="77"/>
      <c r="N21" s="69"/>
      <c r="O21" s="69"/>
      <c r="P21" s="69"/>
      <c r="Q21" s="72"/>
      <c r="R21" s="50"/>
    </row>
    <row r="22" spans="1:18" s="51" customFormat="1" ht="22.5" customHeight="1">
      <c r="A22" s="39" t="s">
        <v>45</v>
      </c>
      <c r="B22" s="40"/>
      <c r="C22" s="40">
        <f>IF($D22="","",VLOOKUP($D22,'[4]男單50歲名單'!$A$7:$P$69,16))</f>
        <v>6</v>
      </c>
      <c r="D22" s="41">
        <v>5</v>
      </c>
      <c r="E22" s="42" t="str">
        <f>UPPER(IF($D22="","",VLOOKUP($D22,'[4]男單50歲名單'!$A$7:$P$69,2)))</f>
        <v>林經敏</v>
      </c>
      <c r="F22" s="40"/>
      <c r="G22" s="40"/>
      <c r="H22" s="43" t="str">
        <f>IF($D22="","",VLOOKUP($D22,'[4]男單50歲名單'!$A$7:$P$69,4))</f>
        <v>宜蘭縣</v>
      </c>
      <c r="I22" s="218"/>
      <c r="J22" s="63"/>
      <c r="K22" s="69"/>
      <c r="L22" s="77"/>
      <c r="M22" s="193"/>
      <c r="N22" s="279"/>
      <c r="O22" s="81"/>
      <c r="P22" s="265" t="s">
        <v>259</v>
      </c>
      <c r="Q22" s="264"/>
      <c r="R22" s="50"/>
    </row>
    <row r="23" spans="1:18" s="51" customFormat="1" ht="22.5" customHeight="1">
      <c r="A23" s="39" t="s">
        <v>46</v>
      </c>
      <c r="B23" s="40"/>
      <c r="C23" s="40">
        <f>IF($D23="","",VLOOKUP($D23,'[4]男單50歲名單'!$A$7:$P$69,16))</f>
        <v>2</v>
      </c>
      <c r="D23" s="41">
        <v>4</v>
      </c>
      <c r="E23" s="42" t="str">
        <f>UPPER(IF($D23="","",VLOOKUP($D23,'[4]男單50歲名單'!$A$7:$P$69,2)))</f>
        <v>王明鴻</v>
      </c>
      <c r="F23" s="40"/>
      <c r="G23" s="40"/>
      <c r="H23" s="43" t="str">
        <f>IF($D23="","",VLOOKUP($D23,'[4]男單50歲名單'!$A$7:$P$69,4))</f>
        <v>宜蘭縣</v>
      </c>
      <c r="I23" s="217"/>
      <c r="J23" s="265" t="s">
        <v>267</v>
      </c>
      <c r="K23" s="265"/>
      <c r="L23" s="69"/>
      <c r="M23" s="69"/>
      <c r="N23" s="279"/>
      <c r="O23" s="82"/>
      <c r="P23" s="71">
        <v>83</v>
      </c>
      <c r="Q23" s="73"/>
      <c r="R23" s="50"/>
    </row>
    <row r="24" spans="1:18" s="51" customFormat="1" ht="22.5" customHeight="1">
      <c r="A24" s="39" t="s">
        <v>47</v>
      </c>
      <c r="B24" s="40"/>
      <c r="C24" s="40">
        <f>IF($D24="","",VLOOKUP($D24,'[4]男單50歲名單'!$A$7:$P$69,16))</f>
      </c>
      <c r="D24" s="41"/>
      <c r="E24" s="42" t="s">
        <v>124</v>
      </c>
      <c r="F24" s="40"/>
      <c r="G24" s="40"/>
      <c r="H24" s="43">
        <f>IF($D24="","",VLOOKUP($D24,'[4]男單50歲名單'!$A$7:$P$69,4))</f>
      </c>
      <c r="I24" s="218"/>
      <c r="J24" s="184">
        <f>UPPER(IF(OR(I26="a",I26="as"),E25,IF(OR(I26="b",I26="bs"),E26,)))</f>
      </c>
      <c r="K24" s="243"/>
      <c r="L24" s="265" t="s">
        <v>267</v>
      </c>
      <c r="M24" s="265"/>
      <c r="N24" s="69"/>
      <c r="O24" s="69"/>
      <c r="P24" s="69"/>
      <c r="Q24" s="72"/>
      <c r="R24" s="50"/>
    </row>
    <row r="25" spans="1:18" s="51" customFormat="1" ht="22.5" customHeight="1">
      <c r="A25" s="39" t="s">
        <v>48</v>
      </c>
      <c r="B25" s="40"/>
      <c r="C25" s="40"/>
      <c r="D25" s="41">
        <v>40</v>
      </c>
      <c r="E25" s="42" t="str">
        <f>UPPER(IF($D25="","",VLOOKUP($D25,'[4]男單50歲名單'!$A$7:$P$69,2)))</f>
        <v>林士章</v>
      </c>
      <c r="F25" s="40"/>
      <c r="G25" s="40"/>
      <c r="H25" s="43" t="str">
        <f>IF($D25="","",VLOOKUP($D25,'[4]男單50歲名單'!$A$7:$P$69,4))</f>
        <v>新北市</v>
      </c>
      <c r="I25" s="217"/>
      <c r="J25" s="275" t="s">
        <v>268</v>
      </c>
      <c r="K25" s="273"/>
      <c r="L25" s="63">
        <v>60</v>
      </c>
      <c r="M25" s="72"/>
      <c r="N25" s="69"/>
      <c r="O25" s="69"/>
      <c r="P25" s="69"/>
      <c r="Q25" s="72"/>
      <c r="R25" s="50"/>
    </row>
    <row r="26" spans="1:18" s="51" customFormat="1" ht="22.5" customHeight="1">
      <c r="A26" s="39" t="s">
        <v>49</v>
      </c>
      <c r="B26" s="40"/>
      <c r="C26" s="40"/>
      <c r="D26" s="41">
        <v>21</v>
      </c>
      <c r="E26" s="42" t="str">
        <f>UPPER(IF($D26="","",VLOOKUP($D26,'[4]男單50歲名單'!$A$7:$P$69,2)))</f>
        <v>趙建修</v>
      </c>
      <c r="F26" s="40"/>
      <c r="G26" s="40"/>
      <c r="H26" s="43" t="str">
        <f>IF($D26="","",VLOOKUP($D26,'[4]男單50歲名單'!$A$7:$P$69,4))</f>
        <v>桃園市</v>
      </c>
      <c r="I26" s="218"/>
      <c r="J26" s="63">
        <v>64</v>
      </c>
      <c r="K26" s="77"/>
      <c r="L26" s="266"/>
      <c r="M26" s="255"/>
      <c r="N26" s="265" t="s">
        <v>267</v>
      </c>
      <c r="O26" s="265"/>
      <c r="P26" s="69"/>
      <c r="Q26" s="72"/>
      <c r="R26" s="50"/>
    </row>
    <row r="27" spans="1:18" s="51" customFormat="1" ht="22.5" customHeight="1">
      <c r="A27" s="39" t="s">
        <v>50</v>
      </c>
      <c r="B27" s="40"/>
      <c r="C27" s="40"/>
      <c r="D27" s="41">
        <v>34</v>
      </c>
      <c r="E27" s="42" t="str">
        <f>UPPER(IF($D27="","",VLOOKUP($D27,'[4]男單50歲名單'!$A$7:$P$69,2)))</f>
        <v>林世傑</v>
      </c>
      <c r="F27" s="40"/>
      <c r="G27" s="40"/>
      <c r="H27" s="43" t="str">
        <f>IF($D27="","",VLOOKUP($D27,'[4]男單50歲名單'!$A$7:$P$69,4))</f>
        <v>台南市</v>
      </c>
      <c r="I27" s="217"/>
      <c r="J27" s="265" t="s">
        <v>269</v>
      </c>
      <c r="K27" s="265"/>
      <c r="L27" s="266"/>
      <c r="M27" s="255"/>
      <c r="N27" s="63">
        <v>60</v>
      </c>
      <c r="O27" s="70"/>
      <c r="P27" s="69"/>
      <c r="Q27" s="72"/>
      <c r="R27" s="50"/>
    </row>
    <row r="28" spans="1:18" s="51" customFormat="1" ht="22.5" customHeight="1">
      <c r="A28" s="39" t="s">
        <v>51</v>
      </c>
      <c r="B28" s="40"/>
      <c r="C28" s="40"/>
      <c r="D28" s="41">
        <v>41</v>
      </c>
      <c r="E28" s="42" t="str">
        <f>UPPER(IF($D28="","",VLOOKUP($D28,'[4]男單50歲名單'!$A$7:$P$69,2)))</f>
        <v>許元鴻</v>
      </c>
      <c r="F28" s="40"/>
      <c r="G28" s="40"/>
      <c r="H28" s="43" t="str">
        <f>IF($D28="","",VLOOKUP($D28,'[4]男單50歲名單'!$A$7:$P$69,4))</f>
        <v>台中市</v>
      </c>
      <c r="I28" s="218"/>
      <c r="J28" s="246">
        <v>62</v>
      </c>
      <c r="K28" s="243"/>
      <c r="L28" s="275" t="s">
        <v>269</v>
      </c>
      <c r="M28" s="273"/>
      <c r="N28" s="69"/>
      <c r="O28" s="72"/>
      <c r="P28" s="69"/>
      <c r="Q28" s="72"/>
      <c r="R28" s="50"/>
    </row>
    <row r="29" spans="1:18" s="51" customFormat="1" ht="22.5" customHeight="1">
      <c r="A29" s="39" t="s">
        <v>52</v>
      </c>
      <c r="B29" s="40"/>
      <c r="C29" s="40">
        <f>IF($D29="","",VLOOKUP($D29,'[4]男單50歲名單'!$A$7:$P$69,16))</f>
      </c>
      <c r="D29" s="41"/>
      <c r="E29" s="42" t="s">
        <v>124</v>
      </c>
      <c r="F29" s="40"/>
      <c r="G29" s="40"/>
      <c r="H29" s="43">
        <f>IF($D29="","",VLOOKUP($D29,'[4]男單50歲名單'!$A$7:$P$69,4))</f>
      </c>
      <c r="I29" s="217"/>
      <c r="J29" s="275" t="s">
        <v>270</v>
      </c>
      <c r="K29" s="273"/>
      <c r="L29" s="63">
        <v>62</v>
      </c>
      <c r="M29" s="77"/>
      <c r="N29" s="69"/>
      <c r="O29" s="72"/>
      <c r="P29" s="69"/>
      <c r="Q29" s="72"/>
      <c r="R29" s="50"/>
    </row>
    <row r="30" spans="1:18" s="51" customFormat="1" ht="22.5" customHeight="1">
      <c r="A30" s="39" t="s">
        <v>53</v>
      </c>
      <c r="B30" s="40"/>
      <c r="C30" s="40">
        <f>IF($D30="","",VLOOKUP($D30,'[4]男單50歲名單'!$A$7:$P$69,16))</f>
        <v>23</v>
      </c>
      <c r="D30" s="41">
        <v>16</v>
      </c>
      <c r="E30" s="42" t="str">
        <f>UPPER(IF($D30="","",VLOOKUP($D30,'[4]男單50歲名單'!$A$7:$P$69,2)))</f>
        <v>陳政達</v>
      </c>
      <c r="F30" s="40"/>
      <c r="G30" s="40"/>
      <c r="H30" s="43" t="str">
        <f>IF($D30="","",VLOOKUP($D30,'[4]男單50歲名單'!$A$7:$P$69,4))</f>
        <v>桃園縣</v>
      </c>
      <c r="I30" s="218"/>
      <c r="J30" s="63"/>
      <c r="K30" s="69"/>
      <c r="L30" s="77"/>
      <c r="M30" s="193"/>
      <c r="N30" s="266"/>
      <c r="O30" s="255"/>
      <c r="P30" s="263" t="s">
        <v>267</v>
      </c>
      <c r="Q30" s="264"/>
      <c r="R30" s="50"/>
    </row>
    <row r="31" spans="1:18" s="51" customFormat="1" ht="22.5" customHeight="1">
      <c r="A31" s="39" t="s">
        <v>54</v>
      </c>
      <c r="B31" s="40"/>
      <c r="C31" s="40">
        <f>IF($D31="","",VLOOKUP($D31,'[4]男單50歲名單'!$A$7:$P$69,16))</f>
        <v>15</v>
      </c>
      <c r="D31" s="41">
        <v>11</v>
      </c>
      <c r="E31" s="42" t="str">
        <f>UPPER(IF($D31="","",VLOOKUP($D31,'[4]男單50歲名單'!$A$7:$P$69,2)))</f>
        <v>楊源順</v>
      </c>
      <c r="F31" s="40"/>
      <c r="G31" s="40"/>
      <c r="H31" s="43" t="str">
        <f>IF($D31="","",VLOOKUP($D31,'[4]男單50歲名單'!$A$7:$P$69,4))</f>
        <v>台中市</v>
      </c>
      <c r="I31" s="217"/>
      <c r="J31" s="265" t="s">
        <v>271</v>
      </c>
      <c r="K31" s="265"/>
      <c r="L31" s="69"/>
      <c r="M31" s="69"/>
      <c r="N31" s="266"/>
      <c r="O31" s="255"/>
      <c r="P31" s="63">
        <v>60</v>
      </c>
      <c r="Q31" s="77"/>
      <c r="R31" s="50"/>
    </row>
    <row r="32" spans="1:18" s="51" customFormat="1" ht="22.5" customHeight="1">
      <c r="A32" s="39" t="s">
        <v>55</v>
      </c>
      <c r="B32" s="40"/>
      <c r="C32" s="40">
        <f>IF($D32="","",VLOOKUP($D32,'[4]男單50歲名單'!$A$7:$P$69,16))</f>
      </c>
      <c r="D32" s="41"/>
      <c r="E32" s="42" t="s">
        <v>124</v>
      </c>
      <c r="F32" s="40"/>
      <c r="G32" s="40"/>
      <c r="H32" s="43">
        <f>IF($D32="","",VLOOKUP($D32,'[4]男單50歲名單'!$A$7:$P$69,4))</f>
      </c>
      <c r="I32" s="218"/>
      <c r="J32" s="184">
        <f>UPPER(IF(OR(I34="a",I34="as"),E33,IF(OR(I34="b",I34="bs"),E34,)))</f>
      </c>
      <c r="K32" s="243"/>
      <c r="L32" s="265" t="s">
        <v>271</v>
      </c>
      <c r="M32" s="265"/>
      <c r="N32" s="69"/>
      <c r="O32" s="72"/>
      <c r="P32" s="69"/>
      <c r="Q32" s="77"/>
      <c r="R32" s="50"/>
    </row>
    <row r="33" spans="1:18" s="51" customFormat="1" ht="22.5" customHeight="1">
      <c r="A33" s="39" t="s">
        <v>56</v>
      </c>
      <c r="B33" s="40"/>
      <c r="C33" s="40"/>
      <c r="D33" s="41">
        <v>44</v>
      </c>
      <c r="E33" s="42" t="str">
        <f>UPPER(IF($D33="","",VLOOKUP($D33,'[4]男單50歲名單'!$A$7:$P$69,2)))</f>
        <v>劉詠恩</v>
      </c>
      <c r="F33" s="40"/>
      <c r="G33" s="40"/>
      <c r="H33" s="43" t="str">
        <f>IF($D33="","",VLOOKUP($D33,'[4]男單50歲名單'!$A$7:$P$69,4))</f>
        <v>台中市</v>
      </c>
      <c r="I33" s="217"/>
      <c r="J33" s="275" t="s">
        <v>272</v>
      </c>
      <c r="K33" s="273"/>
      <c r="L33" s="63">
        <v>62</v>
      </c>
      <c r="M33" s="72"/>
      <c r="N33" s="69"/>
      <c r="O33" s="72"/>
      <c r="P33" s="69"/>
      <c r="Q33" s="77"/>
      <c r="R33" s="50"/>
    </row>
    <row r="34" spans="1:18" s="51" customFormat="1" ht="22.5" customHeight="1">
      <c r="A34" s="39" t="s">
        <v>57</v>
      </c>
      <c r="B34" s="40"/>
      <c r="C34" s="40"/>
      <c r="D34" s="41">
        <v>18</v>
      </c>
      <c r="E34" s="42" t="str">
        <f>UPPER(IF($D34="","",VLOOKUP($D34,'[4]男單50歲名單'!$A$7:$P$69,2)))</f>
        <v>劉宏德</v>
      </c>
      <c r="F34" s="40"/>
      <c r="G34" s="40"/>
      <c r="H34" s="43" t="str">
        <f>IF($D34="","",VLOOKUP($D34,'[4]男單50歲名單'!$A$7:$P$69,4))</f>
        <v>桃園縣</v>
      </c>
      <c r="I34" s="218"/>
      <c r="J34" s="63">
        <v>63</v>
      </c>
      <c r="K34" s="77"/>
      <c r="L34" s="266"/>
      <c r="M34" s="255"/>
      <c r="N34" s="263" t="s">
        <v>273</v>
      </c>
      <c r="O34" s="264"/>
      <c r="P34" s="69"/>
      <c r="Q34" s="77"/>
      <c r="R34" s="50"/>
    </row>
    <row r="35" spans="1:18" s="51" customFormat="1" ht="22.5" customHeight="1">
      <c r="A35" s="39" t="s">
        <v>58</v>
      </c>
      <c r="B35" s="40"/>
      <c r="C35" s="40"/>
      <c r="D35" s="41"/>
      <c r="E35" s="42" t="s">
        <v>124</v>
      </c>
      <c r="F35" s="40"/>
      <c r="G35" s="40"/>
      <c r="H35" s="43">
        <f>IF($D35="","",VLOOKUP($D35,'[4]男單50歲名單'!$A$7:$P$69,4))</f>
      </c>
      <c r="I35" s="217"/>
      <c r="J35" s="265" t="s">
        <v>273</v>
      </c>
      <c r="K35" s="265"/>
      <c r="L35" s="266"/>
      <c r="M35" s="255"/>
      <c r="N35" s="63">
        <v>64</v>
      </c>
      <c r="O35" s="69"/>
      <c r="P35" s="69"/>
      <c r="Q35" s="69"/>
      <c r="R35" s="50"/>
    </row>
    <row r="36" spans="1:19" s="51" customFormat="1" ht="22.5" customHeight="1">
      <c r="A36" s="39" t="s">
        <v>59</v>
      </c>
      <c r="B36" s="40"/>
      <c r="C36" s="40"/>
      <c r="D36" s="41">
        <v>22</v>
      </c>
      <c r="E36" s="42" t="str">
        <f>UPPER(IF($D36="","",VLOOKUP($D36,'[4]男單50歲名單'!$A$7:$P$69,2)))</f>
        <v>賴經寬</v>
      </c>
      <c r="F36" s="40"/>
      <c r="G36" s="40"/>
      <c r="H36" s="43" t="str">
        <f>IF($D36="","",VLOOKUP($D36,'[4]男單50歲名單'!$A$7:$P$69,4))</f>
        <v>台中市</v>
      </c>
      <c r="I36" s="218"/>
      <c r="J36" s="184">
        <f>UPPER(IF(OR(I38="a",I38="as"),E37,IF(OR(I38="b",I38="bs"),E38,)))</f>
      </c>
      <c r="K36" s="243"/>
      <c r="L36" s="263" t="s">
        <v>273</v>
      </c>
      <c r="M36" s="264"/>
      <c r="N36" s="219"/>
      <c r="O36" s="69"/>
      <c r="P36" s="219"/>
      <c r="Q36" s="69"/>
      <c r="R36" s="137"/>
      <c r="S36" s="137"/>
    </row>
    <row r="37" spans="1:19" s="51" customFormat="1" ht="22.5" customHeight="1">
      <c r="A37" s="39" t="s">
        <v>60</v>
      </c>
      <c r="B37" s="40"/>
      <c r="C37" s="40">
        <f>IF($D37="","",VLOOKUP($D37,'[4]男單50歲名單'!$A$7:$P$69,16))</f>
      </c>
      <c r="D37" s="41"/>
      <c r="E37" s="42" t="s">
        <v>124</v>
      </c>
      <c r="F37" s="40"/>
      <c r="G37" s="40"/>
      <c r="H37" s="43">
        <f>IF($D37="","",VLOOKUP($D37,'[4]男單50歲名單'!$A$7:$P$69,4))</f>
      </c>
      <c r="I37" s="217"/>
      <c r="J37" s="275" t="s">
        <v>274</v>
      </c>
      <c r="K37" s="273"/>
      <c r="L37" s="63">
        <v>63</v>
      </c>
      <c r="M37" s="77"/>
      <c r="N37" s="71">
        <f>UPPER(IF(OR(O23="a",O23="as"),P8,IF(OR(O23="b",O23="bs"),P30,)))</f>
      </c>
      <c r="O37" s="77"/>
      <c r="P37" s="219"/>
      <c r="Q37" s="69"/>
      <c r="R37" s="137"/>
      <c r="S37" s="137"/>
    </row>
    <row r="38" spans="1:19" s="51" customFormat="1" ht="22.5" customHeight="1">
      <c r="A38" s="39" t="s">
        <v>61</v>
      </c>
      <c r="B38" s="40"/>
      <c r="C38" s="40">
        <f>IF($D38="","",VLOOKUP($D38,'[4]男單50歲名單'!$A$7:$P$69,16))</f>
        <v>8</v>
      </c>
      <c r="D38" s="41">
        <v>6</v>
      </c>
      <c r="E38" s="42" t="str">
        <f>UPPER(IF($D38="","",VLOOKUP($D38,'[4]男單50歲名單'!$A$7:$P$69,2)))</f>
        <v>徐榮海</v>
      </c>
      <c r="F38" s="40"/>
      <c r="G38" s="40"/>
      <c r="H38" s="43" t="str">
        <f>IF($D38="","",VLOOKUP($D38,'[4]男單50歲名單'!$A$7:$P$69,4))</f>
        <v>新北市</v>
      </c>
      <c r="I38" s="218"/>
      <c r="J38" s="63"/>
      <c r="K38" s="69"/>
      <c r="L38" s="77"/>
      <c r="M38" s="220"/>
      <c r="N38" s="85" t="s">
        <v>11</v>
      </c>
      <c r="O38" s="192"/>
      <c r="P38" s="71">
        <f>UPPER(IF(OR(O38="a",O38="as"),N37,IF(OR(O38="b",O38="bs"),N39,)))</f>
      </c>
      <c r="Q38" s="77"/>
      <c r="R38" s="137"/>
      <c r="S38" s="137"/>
    </row>
    <row r="39" spans="1:19" s="51" customFormat="1" ht="22.5" customHeight="1">
      <c r="A39" s="39" t="s">
        <v>62</v>
      </c>
      <c r="B39" s="40"/>
      <c r="C39" s="40">
        <f>IF($D39="","",VLOOKUP($D39,'[4]男單50歲名單'!$A$7:$P$69,16))</f>
        <v>13</v>
      </c>
      <c r="D39" s="41">
        <v>8</v>
      </c>
      <c r="E39" s="42" t="str">
        <f>UPPER(IF($D39="","",VLOOKUP($D39,'[4]男單50歲名單'!$A$7:$P$69,2)))</f>
        <v>鍾富宇</v>
      </c>
      <c r="F39" s="40"/>
      <c r="G39" s="40"/>
      <c r="H39" s="43" t="str">
        <f>IF($D39="","",VLOOKUP($D39,'[4]男單50歲名單'!$A$7:$P$69,4))</f>
        <v>台北市</v>
      </c>
      <c r="I39" s="217"/>
      <c r="J39" s="265" t="s">
        <v>275</v>
      </c>
      <c r="K39" s="265"/>
      <c r="L39" s="69"/>
      <c r="M39" s="221"/>
      <c r="N39" s="71">
        <f>UPPER(IF(OR(O55="a",O55="as"),P46,IF(OR(O55="b",O55="bs"),P62,)))</f>
      </c>
      <c r="O39" s="77"/>
      <c r="P39" s="77"/>
      <c r="Q39" s="69"/>
      <c r="R39" s="137"/>
      <c r="S39" s="137"/>
    </row>
    <row r="40" spans="1:19" s="51" customFormat="1" ht="22.5" customHeight="1">
      <c r="A40" s="39" t="s">
        <v>63</v>
      </c>
      <c r="B40" s="40"/>
      <c r="C40" s="40">
        <f>IF($D40="","",VLOOKUP($D40,'[4]男單50歲名單'!$A$7:$P$69,16))</f>
      </c>
      <c r="D40" s="41"/>
      <c r="E40" s="42" t="s">
        <v>124</v>
      </c>
      <c r="F40" s="40"/>
      <c r="G40" s="40"/>
      <c r="H40" s="43">
        <f>IF($D40="","",VLOOKUP($D40,'[4]男單50歲名單'!$A$7:$P$69,4))</f>
      </c>
      <c r="I40" s="218"/>
      <c r="J40" s="184">
        <f>UPPER(IF(OR(I42="a",I42="as"),E41,IF(OR(I42="b",I42="bs"),E42,)))</f>
      </c>
      <c r="K40" s="243"/>
      <c r="L40" s="265" t="s">
        <v>276</v>
      </c>
      <c r="M40" s="265"/>
      <c r="N40" s="69"/>
      <c r="O40" s="69"/>
      <c r="P40" s="69"/>
      <c r="Q40" s="69"/>
      <c r="R40" s="137"/>
      <c r="S40" s="137"/>
    </row>
    <row r="41" spans="1:19" s="51" customFormat="1" ht="22.5" customHeight="1">
      <c r="A41" s="39" t="s">
        <v>64</v>
      </c>
      <c r="B41" s="40"/>
      <c r="C41" s="40"/>
      <c r="D41" s="41">
        <v>26</v>
      </c>
      <c r="E41" s="42" t="str">
        <f>UPPER(IF($D41="","",VLOOKUP($D41,'[4]男單50歲名單'!$A$7:$P$69,2)))</f>
        <v>劉有原</v>
      </c>
      <c r="F41" s="40"/>
      <c r="G41" s="40"/>
      <c r="H41" s="43" t="str">
        <f>IF($D41="","",VLOOKUP($D41,'[4]男單50歲名單'!$A$7:$P$69,4))</f>
        <v>台中市</v>
      </c>
      <c r="I41" s="217"/>
      <c r="J41" s="275" t="s">
        <v>276</v>
      </c>
      <c r="K41" s="273"/>
      <c r="L41" s="63">
        <v>60</v>
      </c>
      <c r="M41" s="72"/>
      <c r="N41" s="69"/>
      <c r="O41" s="69"/>
      <c r="P41" s="69"/>
      <c r="Q41" s="69"/>
      <c r="R41" s="137"/>
      <c r="S41" s="137"/>
    </row>
    <row r="42" spans="1:19" s="51" customFormat="1" ht="22.5" customHeight="1">
      <c r="A42" s="39" t="s">
        <v>65</v>
      </c>
      <c r="B42" s="40"/>
      <c r="C42" s="40"/>
      <c r="D42" s="41">
        <v>38</v>
      </c>
      <c r="E42" s="42" t="str">
        <f>UPPER(IF($D42="","",VLOOKUP($D42,'[4]男單50歲名單'!$A$7:$P$69,2)))</f>
        <v>周宏治</v>
      </c>
      <c r="F42" s="40"/>
      <c r="G42" s="40"/>
      <c r="H42" s="43" t="str">
        <f>IF($D42="","",VLOOKUP($D42,'[4]男單50歲名單'!$A$7:$P$69,4))</f>
        <v>新北市</v>
      </c>
      <c r="I42" s="218"/>
      <c r="J42" s="63">
        <v>60</v>
      </c>
      <c r="K42" s="77"/>
      <c r="L42" s="266"/>
      <c r="M42" s="255"/>
      <c r="N42" s="265" t="s">
        <v>276</v>
      </c>
      <c r="O42" s="265"/>
      <c r="P42" s="69"/>
      <c r="Q42" s="69"/>
      <c r="R42" s="137"/>
      <c r="S42" s="137"/>
    </row>
    <row r="43" spans="1:18" s="51" customFormat="1" ht="22.5" customHeight="1">
      <c r="A43" s="39" t="s">
        <v>66</v>
      </c>
      <c r="B43" s="40"/>
      <c r="C43" s="40"/>
      <c r="D43" s="41"/>
      <c r="E43" s="42" t="s">
        <v>124</v>
      </c>
      <c r="F43" s="40"/>
      <c r="G43" s="40"/>
      <c r="H43" s="43">
        <f>IF($D43="","",VLOOKUP($D43,'[4]男單50歲名單'!$A$7:$P$69,4))</f>
      </c>
      <c r="I43" s="217"/>
      <c r="J43" s="265" t="s">
        <v>277</v>
      </c>
      <c r="K43" s="265"/>
      <c r="L43" s="266"/>
      <c r="M43" s="255"/>
      <c r="N43" s="257" t="s">
        <v>295</v>
      </c>
      <c r="O43" s="258"/>
      <c r="P43" s="69"/>
      <c r="Q43" s="69"/>
      <c r="R43" s="50"/>
    </row>
    <row r="44" spans="1:18" s="51" customFormat="1" ht="22.5" customHeight="1">
      <c r="A44" s="39" t="s">
        <v>67</v>
      </c>
      <c r="B44" s="40"/>
      <c r="C44" s="40"/>
      <c r="D44" s="41">
        <v>39</v>
      </c>
      <c r="E44" s="42" t="str">
        <f>UPPER(IF($D44="","",VLOOKUP($D44,'[4]男單50歲名單'!$A$7:$P$69,2)))</f>
        <v>楊政忠</v>
      </c>
      <c r="F44" s="40"/>
      <c r="G44" s="40"/>
      <c r="H44" s="43" t="str">
        <f>IF($D44="","",VLOOKUP($D44,'[4]男單50歲名單'!$A$7:$P$69,4))</f>
        <v>台中市</v>
      </c>
      <c r="I44" s="218"/>
      <c r="J44" s="184">
        <f>UPPER(IF(OR(I46="a",I46="as"),E45,IF(OR(I46="b",I46="bs"),E46,)))</f>
      </c>
      <c r="K44" s="243"/>
      <c r="L44" s="275" t="s">
        <v>278</v>
      </c>
      <c r="M44" s="273"/>
      <c r="N44" s="69"/>
      <c r="O44" s="72"/>
      <c r="P44" s="69"/>
      <c r="Q44" s="69"/>
      <c r="R44" s="50"/>
    </row>
    <row r="45" spans="1:18" s="51" customFormat="1" ht="22.5" customHeight="1">
      <c r="A45" s="39" t="s">
        <v>68</v>
      </c>
      <c r="B45" s="40"/>
      <c r="C45" s="40">
        <f>IF($D45="","",VLOOKUP($D45,'[4]男單50歲名單'!$A$7:$P$69,16))</f>
      </c>
      <c r="D45" s="41"/>
      <c r="E45" s="42" t="s">
        <v>124</v>
      </c>
      <c r="F45" s="40"/>
      <c r="G45" s="40"/>
      <c r="H45" s="43">
        <f>IF($D45="","",VLOOKUP($D45,'[4]男單50歲名單'!$A$7:$P$69,4))</f>
      </c>
      <c r="I45" s="217"/>
      <c r="J45" s="275" t="s">
        <v>278</v>
      </c>
      <c r="K45" s="273"/>
      <c r="L45" s="63">
        <v>61</v>
      </c>
      <c r="M45" s="77"/>
      <c r="N45" s="69"/>
      <c r="O45" s="72"/>
      <c r="P45" s="69"/>
      <c r="Q45" s="69"/>
      <c r="R45" s="50"/>
    </row>
    <row r="46" spans="1:18" s="51" customFormat="1" ht="22.5" customHeight="1">
      <c r="A46" s="39" t="s">
        <v>69</v>
      </c>
      <c r="B46" s="40"/>
      <c r="C46" s="40">
        <f>IF($D46="","",VLOOKUP($D46,'[4]男單50歲名單'!$A$7:$P$69,16))</f>
        <v>15</v>
      </c>
      <c r="D46" s="41">
        <v>12</v>
      </c>
      <c r="E46" s="42" t="str">
        <f>UPPER(IF($D46="","",VLOOKUP($D46,'[4]男單50歲名單'!$A$7:$P$69,2)))</f>
        <v>劉建宏</v>
      </c>
      <c r="F46" s="40"/>
      <c r="G46" s="40"/>
      <c r="H46" s="43" t="str">
        <f>IF($D46="","",VLOOKUP($D46,'[4]男單50歲名單'!$A$7:$P$69,4))</f>
        <v>高雄市</v>
      </c>
      <c r="I46" s="218"/>
      <c r="J46" s="63"/>
      <c r="K46" s="69"/>
      <c r="L46" s="77"/>
      <c r="M46" s="193"/>
      <c r="N46" s="266"/>
      <c r="O46" s="255"/>
      <c r="P46" s="272" t="s">
        <v>282</v>
      </c>
      <c r="Q46" s="275"/>
      <c r="R46" s="50"/>
    </row>
    <row r="47" spans="1:18" s="51" customFormat="1" ht="22.5" customHeight="1">
      <c r="A47" s="39" t="s">
        <v>70</v>
      </c>
      <c r="B47" s="40"/>
      <c r="C47" s="40">
        <f>IF($D47="","",VLOOKUP($D47,'[4]男單50歲名單'!$A$7:$P$69,16))</f>
        <v>23</v>
      </c>
      <c r="D47" s="41">
        <v>14</v>
      </c>
      <c r="E47" s="42" t="str">
        <f>UPPER(IF($D47="","",VLOOKUP($D47,'[4]男單50歲名單'!$A$7:$P$69,2)))</f>
        <v>賴昆光</v>
      </c>
      <c r="F47" s="40"/>
      <c r="G47" s="40"/>
      <c r="H47" s="43" t="str">
        <f>IF($D47="","",VLOOKUP($D47,'[4]男單50歲名單'!$A$7:$P$69,4))</f>
        <v>高雄市</v>
      </c>
      <c r="I47" s="217"/>
      <c r="J47" s="265" t="s">
        <v>279</v>
      </c>
      <c r="K47" s="265"/>
      <c r="L47" s="69"/>
      <c r="M47" s="69"/>
      <c r="N47" s="266"/>
      <c r="O47" s="255"/>
      <c r="P47" s="63">
        <v>60</v>
      </c>
      <c r="Q47" s="70"/>
      <c r="R47" s="50"/>
    </row>
    <row r="48" spans="1:18" s="51" customFormat="1" ht="22.5" customHeight="1">
      <c r="A48" s="39" t="s">
        <v>71</v>
      </c>
      <c r="B48" s="40"/>
      <c r="C48" s="40">
        <f>IF($D48="","",VLOOKUP($D48,'[4]男單50歲名單'!$A$7:$P$69,16))</f>
      </c>
      <c r="D48" s="41"/>
      <c r="E48" s="42" t="s">
        <v>124</v>
      </c>
      <c r="F48" s="40"/>
      <c r="G48" s="40"/>
      <c r="H48" s="43">
        <f>IF($D48="","",VLOOKUP($D48,'[4]男單50歲名單'!$A$7:$P$69,4))</f>
      </c>
      <c r="I48" s="218"/>
      <c r="J48" s="184">
        <f>UPPER(IF(OR(I50="a",I50="as"),E49,IF(OR(I50="b",I50="bs"),E50,)))</f>
      </c>
      <c r="K48" s="243"/>
      <c r="L48" s="265" t="s">
        <v>280</v>
      </c>
      <c r="M48" s="265"/>
      <c r="N48" s="69"/>
      <c r="O48" s="72"/>
      <c r="P48" s="69"/>
      <c r="Q48" s="72"/>
      <c r="R48" s="50"/>
    </row>
    <row r="49" spans="1:18" s="51" customFormat="1" ht="22.5" customHeight="1">
      <c r="A49" s="39" t="s">
        <v>72</v>
      </c>
      <c r="B49" s="40"/>
      <c r="C49" s="40"/>
      <c r="D49" s="41">
        <v>20</v>
      </c>
      <c r="E49" s="42" t="str">
        <f>UPPER(IF($D49="","",VLOOKUP($D49,'[4]男單50歲名單'!$A$7:$P$69,2)))</f>
        <v>周克中</v>
      </c>
      <c r="F49" s="40"/>
      <c r="G49" s="40"/>
      <c r="H49" s="43" t="str">
        <f>IF($D49="","",VLOOKUP($D49,'[4]男單50歲名單'!$A$7:$P$69,4))</f>
        <v>桃園市</v>
      </c>
      <c r="I49" s="217"/>
      <c r="J49" s="275" t="s">
        <v>280</v>
      </c>
      <c r="K49" s="273"/>
      <c r="L49" s="257" t="s">
        <v>295</v>
      </c>
      <c r="M49" s="258"/>
      <c r="N49" s="69"/>
      <c r="O49" s="72"/>
      <c r="P49" s="69"/>
      <c r="Q49" s="72"/>
      <c r="R49" s="50"/>
    </row>
    <row r="50" spans="1:18" s="51" customFormat="1" ht="22.5" customHeight="1">
      <c r="A50" s="39" t="s">
        <v>73</v>
      </c>
      <c r="B50" s="40"/>
      <c r="C50" s="40"/>
      <c r="D50" s="41">
        <v>25</v>
      </c>
      <c r="E50" s="42" t="str">
        <f>UPPER(IF($D50="","",VLOOKUP($D50,'[4]男單50歲名單'!$A$7:$P$69,2)))</f>
        <v>李潮勝</v>
      </c>
      <c r="F50" s="40"/>
      <c r="G50" s="40"/>
      <c r="H50" s="43" t="str">
        <f>IF($D50="","",VLOOKUP($D50,'[4]男單50歲名單'!$A$7:$P$69,4))</f>
        <v>台中市</v>
      </c>
      <c r="I50" s="218"/>
      <c r="J50" s="63">
        <v>60</v>
      </c>
      <c r="K50" s="77"/>
      <c r="L50" s="266"/>
      <c r="M50" s="255"/>
      <c r="N50" s="275" t="s">
        <v>282</v>
      </c>
      <c r="O50" s="273"/>
      <c r="P50" s="69"/>
      <c r="Q50" s="72"/>
      <c r="R50" s="50"/>
    </row>
    <row r="51" spans="1:18" s="51" customFormat="1" ht="22.5" customHeight="1">
      <c r="A51" s="39" t="s">
        <v>74</v>
      </c>
      <c r="B51" s="40"/>
      <c r="C51" s="40"/>
      <c r="D51" s="41">
        <v>24</v>
      </c>
      <c r="E51" s="42" t="str">
        <f>UPPER(IF($D51="","",VLOOKUP($D51,'[4]男單50歲名單'!$A$7:$P$69,2)))</f>
        <v>林志光</v>
      </c>
      <c r="F51" s="40"/>
      <c r="G51" s="40"/>
      <c r="H51" s="43" t="str">
        <f>IF($D51="","",VLOOKUP($D51,'[4]男單50歲名單'!$A$7:$P$69,4))</f>
        <v>台中市</v>
      </c>
      <c r="I51" s="217"/>
      <c r="J51" s="265" t="s">
        <v>281</v>
      </c>
      <c r="K51" s="265"/>
      <c r="L51" s="266"/>
      <c r="M51" s="255"/>
      <c r="N51" s="63">
        <v>75</v>
      </c>
      <c r="O51" s="69"/>
      <c r="P51" s="69"/>
      <c r="Q51" s="72"/>
      <c r="R51" s="50"/>
    </row>
    <row r="52" spans="1:18" s="51" customFormat="1" ht="22.5" customHeight="1">
      <c r="A52" s="39" t="s">
        <v>75</v>
      </c>
      <c r="B52" s="40"/>
      <c r="C52" s="40"/>
      <c r="D52" s="41">
        <v>32</v>
      </c>
      <c r="E52" s="42" t="str">
        <f>UPPER(IF($D52="","",VLOOKUP($D52,'[4]男單50歲名單'!$A$7:$P$69,2)))</f>
        <v>王振榮</v>
      </c>
      <c r="F52" s="40"/>
      <c r="G52" s="40"/>
      <c r="H52" s="43" t="str">
        <f>IF($D52="","",VLOOKUP($D52,'[4]男單50歲名單'!$A$7:$P$69,4))</f>
        <v>彰化市</v>
      </c>
      <c r="I52" s="218"/>
      <c r="J52" s="246">
        <v>75</v>
      </c>
      <c r="K52" s="243"/>
      <c r="L52" s="275" t="s">
        <v>282</v>
      </c>
      <c r="M52" s="273"/>
      <c r="N52" s="69"/>
      <c r="O52" s="69"/>
      <c r="P52" s="69"/>
      <c r="Q52" s="72"/>
      <c r="R52" s="50"/>
    </row>
    <row r="53" spans="1:18" s="51" customFormat="1" ht="22.5" customHeight="1">
      <c r="A53" s="39" t="s">
        <v>76</v>
      </c>
      <c r="B53" s="40"/>
      <c r="C53" s="40">
        <f>IF($D53="","",VLOOKUP($D53,'[4]男單50歲名單'!$A$7:$P$69,16))</f>
      </c>
      <c r="D53" s="41"/>
      <c r="E53" s="42" t="s">
        <v>124</v>
      </c>
      <c r="F53" s="40"/>
      <c r="G53" s="40"/>
      <c r="H53" s="43">
        <f>IF($D53="","",VLOOKUP($D53,'[4]男單50歲名單'!$A$7:$P$69,4))</f>
      </c>
      <c r="I53" s="217"/>
      <c r="J53" s="275" t="s">
        <v>282</v>
      </c>
      <c r="K53" s="273"/>
      <c r="L53" s="63">
        <v>60</v>
      </c>
      <c r="M53" s="77"/>
      <c r="N53" s="69"/>
      <c r="O53" s="69"/>
      <c r="P53" s="69"/>
      <c r="Q53" s="72"/>
      <c r="R53" s="50"/>
    </row>
    <row r="54" spans="1:18" s="51" customFormat="1" ht="22.5" customHeight="1">
      <c r="A54" s="39" t="s">
        <v>77</v>
      </c>
      <c r="B54" s="40"/>
      <c r="C54" s="40">
        <f>IF($D54="","",VLOOKUP($D54,'[4]男單50歲名單'!$A$7:$P$69,16))</f>
        <v>2</v>
      </c>
      <c r="D54" s="41">
        <v>2</v>
      </c>
      <c r="E54" s="42" t="str">
        <f>UPPER(IF($D54="","",VLOOKUP($D54,'[4]男單50歲名單'!$A$7:$P$69,2)))</f>
        <v>陳進祿</v>
      </c>
      <c r="F54" s="40"/>
      <c r="G54" s="40"/>
      <c r="H54" s="43" t="str">
        <f>IF($D54="","",VLOOKUP($D54,'[4]男單50歲名單'!$A$7:$P$69,4))</f>
        <v>彰化市</v>
      </c>
      <c r="I54" s="218"/>
      <c r="J54" s="63"/>
      <c r="K54" s="69"/>
      <c r="L54" s="77"/>
      <c r="M54" s="193"/>
      <c r="N54" s="279"/>
      <c r="O54" s="81"/>
      <c r="P54" s="275" t="s">
        <v>282</v>
      </c>
      <c r="Q54" s="273"/>
      <c r="R54" s="50"/>
    </row>
    <row r="55" spans="1:18" s="51" customFormat="1" ht="22.5" customHeight="1">
      <c r="A55" s="39" t="s">
        <v>78</v>
      </c>
      <c r="B55" s="40"/>
      <c r="C55" s="40">
        <f>IF($D55="","",VLOOKUP($D55,'[4]男單50歲名單'!$A$7:$P$69,16))</f>
        <v>13</v>
      </c>
      <c r="D55" s="41">
        <v>7</v>
      </c>
      <c r="E55" s="42" t="str">
        <f>UPPER(IF($D55="","",VLOOKUP($D55,'[4]男單50歲名單'!$A$7:$P$69,2)))</f>
        <v>孫福源</v>
      </c>
      <c r="F55" s="40"/>
      <c r="G55" s="40"/>
      <c r="H55" s="43" t="str">
        <f>IF($D55="","",VLOOKUP($D55,'[4]男單50歲名單'!$A$7:$P$69,4))</f>
        <v>彰化市</v>
      </c>
      <c r="I55" s="217"/>
      <c r="J55" s="275" t="str">
        <f>UPPER(IF($D55="","",VLOOKUP($D55,'[4]男單50歲名單'!$A$7:$P$69,2)))</f>
        <v>孫福源</v>
      </c>
      <c r="K55" s="275"/>
      <c r="L55" s="69"/>
      <c r="M55" s="69"/>
      <c r="N55" s="279"/>
      <c r="O55" s="82"/>
      <c r="P55" s="71">
        <v>83</v>
      </c>
      <c r="Q55" s="73"/>
      <c r="R55" s="50"/>
    </row>
    <row r="56" spans="1:18" s="51" customFormat="1" ht="22.5" customHeight="1">
      <c r="A56" s="39" t="s">
        <v>79</v>
      </c>
      <c r="B56" s="40"/>
      <c r="C56" s="40">
        <f>IF($D56="","",VLOOKUP($D56,'[4]男單50歲名單'!$A$7:$P$69,16))</f>
      </c>
      <c r="D56" s="41"/>
      <c r="E56" s="42" t="s">
        <v>124</v>
      </c>
      <c r="F56" s="40"/>
      <c r="G56" s="40"/>
      <c r="H56" s="43">
        <f>IF($D56="","",VLOOKUP($D56,'[4]男單50歲名單'!$A$7:$P$69,4))</f>
      </c>
      <c r="I56" s="218"/>
      <c r="J56" s="184">
        <f>UPPER(IF(OR(I58="a",I58="as"),E57,IF(OR(I58="b",I58="bs"),E58,)))</f>
      </c>
      <c r="K56" s="243"/>
      <c r="L56" s="275" t="s">
        <v>283</v>
      </c>
      <c r="M56" s="275"/>
      <c r="N56" s="69"/>
      <c r="O56" s="69"/>
      <c r="P56" s="69"/>
      <c r="Q56" s="72"/>
      <c r="R56" s="50"/>
    </row>
    <row r="57" spans="1:18" s="51" customFormat="1" ht="22.5" customHeight="1">
      <c r="A57" s="39" t="s">
        <v>80</v>
      </c>
      <c r="B57" s="40"/>
      <c r="C57" s="40"/>
      <c r="D57" s="41">
        <v>27</v>
      </c>
      <c r="E57" s="42" t="str">
        <f>UPPER(IF($D57="","",VLOOKUP($D57,'[4]男單50歲名單'!$A$7:$P$69,2)))</f>
        <v>馬連城</v>
      </c>
      <c r="F57" s="40"/>
      <c r="G57" s="40"/>
      <c r="H57" s="43" t="str">
        <f>IF($D57="","",VLOOKUP($D57,'[4]男單50歲名單'!$A$7:$P$69,4))</f>
        <v>基隆市</v>
      </c>
      <c r="I57" s="217"/>
      <c r="J57" s="275" t="s">
        <v>284</v>
      </c>
      <c r="K57" s="273"/>
      <c r="L57" s="63">
        <v>61</v>
      </c>
      <c r="M57" s="72"/>
      <c r="N57" s="69"/>
      <c r="O57" s="69"/>
      <c r="P57" s="69"/>
      <c r="Q57" s="72"/>
      <c r="R57" s="50"/>
    </row>
    <row r="58" spans="1:18" s="51" customFormat="1" ht="22.5" customHeight="1">
      <c r="A58" s="39" t="s">
        <v>81</v>
      </c>
      <c r="B58" s="40"/>
      <c r="C58" s="40"/>
      <c r="D58" s="41">
        <v>37</v>
      </c>
      <c r="E58" s="42" t="str">
        <f>UPPER(IF($D58="","",VLOOKUP($D58,'[4]男單50歲名單'!$A$7:$P$69,2)))</f>
        <v>陳永富</v>
      </c>
      <c r="F58" s="40"/>
      <c r="G58" s="40"/>
      <c r="H58" s="43" t="str">
        <f>IF($D58="","",VLOOKUP($D58,'[4]男單50歲名單'!$A$7:$P$69,4))</f>
        <v>台中市</v>
      </c>
      <c r="I58" s="218"/>
      <c r="J58" s="257" t="s">
        <v>292</v>
      </c>
      <c r="K58" s="259"/>
      <c r="L58" s="266"/>
      <c r="M58" s="255"/>
      <c r="N58" s="275" t="s">
        <v>283</v>
      </c>
      <c r="O58" s="275"/>
      <c r="P58" s="69"/>
      <c r="Q58" s="72"/>
      <c r="R58" s="50"/>
    </row>
    <row r="59" spans="1:18" s="51" customFormat="1" ht="22.5" customHeight="1">
      <c r="A59" s="39" t="s">
        <v>82</v>
      </c>
      <c r="B59" s="40"/>
      <c r="C59" s="40"/>
      <c r="D59" s="41">
        <v>29</v>
      </c>
      <c r="E59" s="42" t="str">
        <f>UPPER(IF($D59="","",VLOOKUP($D59,'[4]男單50歲名單'!$A$7:$P$69,2)))</f>
        <v>李善興</v>
      </c>
      <c r="F59" s="40"/>
      <c r="G59" s="40"/>
      <c r="H59" s="43" t="str">
        <f>IF($D59="","",VLOOKUP($D59,'[4]男單50歲名單'!$A$7:$P$69,4))</f>
        <v>台中市</v>
      </c>
      <c r="I59" s="217"/>
      <c r="J59" s="265" t="s">
        <v>285</v>
      </c>
      <c r="K59" s="265"/>
      <c r="L59" s="266"/>
      <c r="M59" s="255"/>
      <c r="N59" s="63">
        <v>63</v>
      </c>
      <c r="O59" s="70"/>
      <c r="P59" s="69"/>
      <c r="Q59" s="72"/>
      <c r="R59" s="50"/>
    </row>
    <row r="60" spans="1:18" s="51" customFormat="1" ht="22.5" customHeight="1">
      <c r="A60" s="39" t="s">
        <v>83</v>
      </c>
      <c r="B60" s="40"/>
      <c r="C60" s="40"/>
      <c r="D60" s="41">
        <v>42</v>
      </c>
      <c r="E60" s="42" t="str">
        <f>UPPER(IF($D60="","",VLOOKUP($D60,'[4]男單50歲名單'!$A$7:$P$69,2)))</f>
        <v>詹國龍</v>
      </c>
      <c r="F60" s="40"/>
      <c r="G60" s="40"/>
      <c r="H60" s="43" t="str">
        <f>IF($D60="","",VLOOKUP($D60,'[4]男單50歲名單'!$A$7:$P$69,4))</f>
        <v>彰化市</v>
      </c>
      <c r="I60" s="218"/>
      <c r="J60" s="246">
        <v>61</v>
      </c>
      <c r="K60" s="243"/>
      <c r="L60" s="275" t="s">
        <v>285</v>
      </c>
      <c r="M60" s="273"/>
      <c r="N60" s="69"/>
      <c r="O60" s="72"/>
      <c r="P60" s="69"/>
      <c r="Q60" s="72"/>
      <c r="R60" s="50"/>
    </row>
    <row r="61" spans="1:18" s="51" customFormat="1" ht="22.5" customHeight="1">
      <c r="A61" s="39" t="s">
        <v>84</v>
      </c>
      <c r="B61" s="40"/>
      <c r="C61" s="40">
        <f>IF($D61="","",VLOOKUP($D61,'[4]男單50歲名單'!$A$7:$P$69,16))</f>
      </c>
      <c r="D61" s="41"/>
      <c r="E61" s="42" t="s">
        <v>124</v>
      </c>
      <c r="F61" s="40"/>
      <c r="G61" s="40"/>
      <c r="H61" s="43">
        <f>IF($D61="","",VLOOKUP($D61,'[4]男單50歲名單'!$A$7:$P$69,4))</f>
      </c>
      <c r="I61" s="217"/>
      <c r="J61" s="275" t="s">
        <v>286</v>
      </c>
      <c r="K61" s="273"/>
      <c r="L61" s="63">
        <v>63</v>
      </c>
      <c r="M61" s="77"/>
      <c r="N61" s="69"/>
      <c r="O61" s="72"/>
      <c r="P61" s="69"/>
      <c r="Q61" s="72"/>
      <c r="R61" s="50"/>
    </row>
    <row r="62" spans="1:18" s="51" customFormat="1" ht="22.5" customHeight="1">
      <c r="A62" s="39" t="s">
        <v>85</v>
      </c>
      <c r="B62" s="40"/>
      <c r="C62" s="40">
        <f>IF($D62="","",VLOOKUP($D62,'[4]男單50歲名單'!$A$7:$P$69,16))</f>
        <v>15</v>
      </c>
      <c r="D62" s="41">
        <v>13</v>
      </c>
      <c r="E62" s="42" t="str">
        <f>UPPER(IF($D62="","",VLOOKUP($D62,'[4]男單50歲名單'!$A$7:$P$69,2)))</f>
        <v>陳柱明</v>
      </c>
      <c r="F62" s="40"/>
      <c r="G62" s="40"/>
      <c r="H62" s="43" t="str">
        <f>IF($D62="","",VLOOKUP($D62,'[4]男單50歲名單'!$A$7:$P$69,4))</f>
        <v>高雄市</v>
      </c>
      <c r="I62" s="218"/>
      <c r="J62" s="63"/>
      <c r="K62" s="69"/>
      <c r="L62" s="77"/>
      <c r="M62" s="193"/>
      <c r="N62" s="266"/>
      <c r="O62" s="255"/>
      <c r="P62" s="275" t="s">
        <v>287</v>
      </c>
      <c r="Q62" s="273"/>
      <c r="R62" s="50"/>
    </row>
    <row r="63" spans="1:18" s="51" customFormat="1" ht="22.5" customHeight="1">
      <c r="A63" s="39" t="s">
        <v>86</v>
      </c>
      <c r="B63" s="40"/>
      <c r="C63" s="40">
        <f>IF($D63="","",VLOOKUP($D63,'[4]男單50歲名單'!$A$7:$P$69,16))</f>
        <v>23</v>
      </c>
      <c r="D63" s="41">
        <v>15</v>
      </c>
      <c r="E63" s="42" t="str">
        <f>UPPER(IF($D63="","",VLOOKUP($D63,'[4]男單50歲名單'!$A$7:$P$69,2)))</f>
        <v>戴詒鵬</v>
      </c>
      <c r="F63" s="40"/>
      <c r="G63" s="40"/>
      <c r="H63" s="43" t="str">
        <f>IF($D63="","",VLOOKUP($D63,'[4]男單50歲名單'!$A$7:$P$69,4))</f>
        <v>台北市</v>
      </c>
      <c r="I63" s="217"/>
      <c r="J63" s="265" t="s">
        <v>287</v>
      </c>
      <c r="K63" s="265"/>
      <c r="L63" s="69"/>
      <c r="M63" s="69"/>
      <c r="N63" s="266"/>
      <c r="O63" s="255"/>
      <c r="P63" s="257" t="s">
        <v>293</v>
      </c>
      <c r="Q63" s="259"/>
      <c r="R63" s="50"/>
    </row>
    <row r="64" spans="1:18" s="51" customFormat="1" ht="22.5" customHeight="1">
      <c r="A64" s="39" t="s">
        <v>87</v>
      </c>
      <c r="B64" s="40"/>
      <c r="C64" s="40">
        <f>IF($D64="","",VLOOKUP($D64,'[4]男單50歲名單'!$A$7:$P$69,16))</f>
      </c>
      <c r="D64" s="41"/>
      <c r="E64" s="42" t="s">
        <v>124</v>
      </c>
      <c r="F64" s="40"/>
      <c r="G64" s="40"/>
      <c r="H64" s="43">
        <f>IF($D64="","",VLOOKUP($D64,'[4]男單50歲名單'!$A$7:$P$69,4))</f>
      </c>
      <c r="I64" s="218"/>
      <c r="J64" s="184">
        <f>UPPER(IF(OR(I66="a",I66="as"),E65,IF(OR(I66="b",I66="bs"),E66,)))</f>
      </c>
      <c r="K64" s="243"/>
      <c r="L64" s="265" t="s">
        <v>287</v>
      </c>
      <c r="M64" s="265"/>
      <c r="N64" s="69"/>
      <c r="O64" s="72"/>
      <c r="P64" s="69"/>
      <c r="Q64" s="77"/>
      <c r="R64" s="50"/>
    </row>
    <row r="65" spans="1:18" s="51" customFormat="1" ht="22.5" customHeight="1">
      <c r="A65" s="39" t="s">
        <v>88</v>
      </c>
      <c r="B65" s="40"/>
      <c r="C65" s="40">
        <f>IF($D65="","",VLOOKUP($D65,'[4]男單50歲名單'!$A$7:$P$69,16))</f>
      </c>
      <c r="D65" s="41"/>
      <c r="E65" s="42" t="s">
        <v>124</v>
      </c>
      <c r="F65" s="40"/>
      <c r="G65" s="40"/>
      <c r="H65" s="43">
        <f>IF($D65="","",VLOOKUP($D65,'[4]男單50歲名單'!$A$7:$P$69,4))</f>
      </c>
      <c r="I65" s="217"/>
      <c r="J65" s="275" t="s">
        <v>288</v>
      </c>
      <c r="K65" s="273"/>
      <c r="L65" s="63">
        <v>64</v>
      </c>
      <c r="M65" s="72"/>
      <c r="N65" s="69"/>
      <c r="O65" s="72"/>
      <c r="P65" s="69"/>
      <c r="Q65" s="77"/>
      <c r="R65" s="50"/>
    </row>
    <row r="66" spans="1:18" s="51" customFormat="1" ht="22.5" customHeight="1">
      <c r="A66" s="39" t="s">
        <v>89</v>
      </c>
      <c r="B66" s="40"/>
      <c r="C66" s="40"/>
      <c r="D66" s="41">
        <v>17</v>
      </c>
      <c r="E66" s="42" t="str">
        <f>UPPER(IF($D66="","",VLOOKUP($D66,'[4]男單50歲名單'!$A$7:$P$69,2)))</f>
        <v>陳順東</v>
      </c>
      <c r="F66" s="40"/>
      <c r="G66" s="40"/>
      <c r="H66" s="43" t="str">
        <f>IF($D66="","",VLOOKUP($D66,'[4]男單50歲名單'!$A$7:$P$69,4))</f>
        <v>桃園市</v>
      </c>
      <c r="I66" s="218"/>
      <c r="J66" s="63"/>
      <c r="K66" s="77"/>
      <c r="L66" s="266"/>
      <c r="M66" s="255"/>
      <c r="N66" s="275" t="s">
        <v>287</v>
      </c>
      <c r="O66" s="273"/>
      <c r="P66" s="69"/>
      <c r="Q66" s="77"/>
      <c r="R66" s="50"/>
    </row>
    <row r="67" spans="1:18" s="51" customFormat="1" ht="22.5" customHeight="1">
      <c r="A67" s="39" t="s">
        <v>90</v>
      </c>
      <c r="B67" s="40"/>
      <c r="C67" s="40"/>
      <c r="D67" s="41">
        <v>19</v>
      </c>
      <c r="E67" s="42" t="str">
        <f>UPPER(IF($D67="","",VLOOKUP($D67,'[4]男單50歲名單'!$A$7:$P$69,2)))</f>
        <v>張志中</v>
      </c>
      <c r="F67" s="40"/>
      <c r="G67" s="40"/>
      <c r="H67" s="43" t="str">
        <f>IF($D67="","",VLOOKUP($D67,'[4]男單50歲名單'!$A$7:$P$69,4))</f>
        <v>桃園縣</v>
      </c>
      <c r="I67" s="217"/>
      <c r="J67" s="265" t="s">
        <v>289</v>
      </c>
      <c r="K67" s="265"/>
      <c r="L67" s="266"/>
      <c r="M67" s="255"/>
      <c r="N67" s="63">
        <v>60</v>
      </c>
      <c r="O67" s="69"/>
      <c r="P67" s="69"/>
      <c r="Q67" s="69"/>
      <c r="R67" s="50"/>
    </row>
    <row r="68" spans="1:18" s="51" customFormat="1" ht="22.5" customHeight="1">
      <c r="A68" s="39" t="s">
        <v>91</v>
      </c>
      <c r="B68" s="40"/>
      <c r="C68" s="40"/>
      <c r="D68" s="41">
        <v>35</v>
      </c>
      <c r="E68" s="42" t="str">
        <f>UPPER(IF($D68="","",VLOOKUP($D68,'[4]男單50歲名單'!$A$7:$P$69,2)))</f>
        <v>游象添</v>
      </c>
      <c r="F68" s="40"/>
      <c r="G68" s="40"/>
      <c r="H68" s="43" t="str">
        <f>IF($D68="","",VLOOKUP($D68,'[4]男單50歲名單'!$A$7:$P$69,4))</f>
        <v>台中市</v>
      </c>
      <c r="I68" s="218"/>
      <c r="J68" s="246">
        <v>60</v>
      </c>
      <c r="K68" s="243"/>
      <c r="L68" s="275" t="s">
        <v>290</v>
      </c>
      <c r="M68" s="273"/>
      <c r="O68" s="69"/>
      <c r="Q68" s="69"/>
      <c r="R68" s="50"/>
    </row>
    <row r="69" spans="1:18" s="51" customFormat="1" ht="22.5" customHeight="1">
      <c r="A69" s="39" t="s">
        <v>92</v>
      </c>
      <c r="B69" s="40"/>
      <c r="C69" s="40">
        <f>IF($D69="","",VLOOKUP($D69,'[4]男單50歲名單'!$A$7:$P$69,16))</f>
      </c>
      <c r="D69" s="41"/>
      <c r="E69" s="42" t="s">
        <v>124</v>
      </c>
      <c r="F69" s="40"/>
      <c r="G69" s="40"/>
      <c r="H69" s="43">
        <f>IF($D69="","",VLOOKUP($D69,'[4]男單50歲名單'!$A$7:$P$69,4))</f>
      </c>
      <c r="I69" s="217"/>
      <c r="J69" s="275" t="s">
        <v>290</v>
      </c>
      <c r="K69" s="273"/>
      <c r="L69" s="63">
        <v>60</v>
      </c>
      <c r="M69" s="77"/>
      <c r="Q69" s="69"/>
      <c r="R69" s="50"/>
    </row>
    <row r="70" spans="1:18" s="51" customFormat="1" ht="22.5" customHeight="1">
      <c r="A70" s="39" t="s">
        <v>93</v>
      </c>
      <c r="B70" s="40"/>
      <c r="C70" s="40">
        <f>IF($D70="","",VLOOKUP($D70,'[4]男單50歲名單'!$A$7:$P$69,16))</f>
        <v>2</v>
      </c>
      <c r="D70" s="41">
        <v>3</v>
      </c>
      <c r="E70" s="42" t="str">
        <f>UPPER(IF($D70="","",VLOOKUP($D70,'[4]男單50歲名單'!$A$7:$P$69,2)))</f>
        <v>陳秋國</v>
      </c>
      <c r="F70" s="40"/>
      <c r="G70" s="40"/>
      <c r="H70" s="43" t="str">
        <f>IF($D70="","",VLOOKUP($D70,'[4]男單50歲名單'!$A$7:$P$69,4))</f>
        <v>彰化市</v>
      </c>
      <c r="I70" s="218"/>
      <c r="J70" s="63"/>
      <c r="K70" s="69"/>
      <c r="L70" s="77"/>
      <c r="M70" s="193"/>
      <c r="N70" s="265" t="s">
        <v>259</v>
      </c>
      <c r="O70" s="265"/>
      <c r="P70" s="219"/>
      <c r="Q70" s="77"/>
      <c r="R70" s="50"/>
    </row>
    <row r="71" spans="1:21" s="51" customFormat="1" ht="22.5" customHeight="1">
      <c r="A71" s="216"/>
      <c r="B71" s="216"/>
      <c r="C71" s="216"/>
      <c r="D71" s="222"/>
      <c r="E71" s="223"/>
      <c r="F71" s="77"/>
      <c r="G71" s="224"/>
      <c r="H71" s="224"/>
      <c r="I71" s="193"/>
      <c r="J71" s="69"/>
      <c r="K71" s="283" t="s">
        <v>291</v>
      </c>
      <c r="L71" s="283"/>
      <c r="M71" s="282"/>
      <c r="N71" s="284"/>
      <c r="O71" s="285"/>
      <c r="P71" s="280" t="s">
        <v>282</v>
      </c>
      <c r="Q71" s="281"/>
      <c r="R71" s="50"/>
      <c r="S71" s="286"/>
      <c r="T71" s="286"/>
      <c r="U71" s="286"/>
    </row>
    <row r="72" spans="2:21" ht="22.5" customHeight="1">
      <c r="B72" s="225"/>
      <c r="C72" s="225"/>
      <c r="D72" s="225"/>
      <c r="E72" s="226"/>
      <c r="F72" s="225"/>
      <c r="G72" s="225"/>
      <c r="H72" s="225"/>
      <c r="I72" s="227"/>
      <c r="J72" s="225"/>
      <c r="K72" s="283"/>
      <c r="L72" s="283"/>
      <c r="M72" s="282"/>
      <c r="N72" s="275" t="s">
        <v>282</v>
      </c>
      <c r="O72" s="273"/>
      <c r="P72" s="287" t="s">
        <v>294</v>
      </c>
      <c r="Q72" s="288"/>
      <c r="S72" s="286"/>
      <c r="T72" s="286"/>
      <c r="U72" s="286"/>
    </row>
    <row r="73" spans="5:17" ht="9" customHeight="1">
      <c r="E73" s="99"/>
      <c r="N73" s="69"/>
      <c r="O73" s="69"/>
      <c r="P73" s="69"/>
      <c r="Q73" s="69"/>
    </row>
    <row r="74" spans="5:17" ht="16.5">
      <c r="E74" s="99"/>
      <c r="N74" s="69"/>
      <c r="O74" s="69"/>
      <c r="P74" s="69"/>
      <c r="Q74" s="69"/>
    </row>
    <row r="75" ht="16.5">
      <c r="E75" s="99"/>
    </row>
    <row r="76" ht="16.5">
      <c r="E76" s="99"/>
    </row>
    <row r="77" ht="16.5">
      <c r="E77" s="99"/>
    </row>
    <row r="78" ht="16.5">
      <c r="E78" s="99"/>
    </row>
    <row r="79" ht="16.5">
      <c r="E79" s="99"/>
    </row>
    <row r="80" ht="16.5">
      <c r="E80" s="99"/>
    </row>
    <row r="81" ht="16.5">
      <c r="E81" s="99"/>
    </row>
    <row r="82" ht="16.5">
      <c r="E82" s="99"/>
    </row>
    <row r="83" ht="16.5">
      <c r="E83" s="99"/>
    </row>
    <row r="84" ht="16.5">
      <c r="E84" s="99"/>
    </row>
    <row r="85" ht="16.5">
      <c r="E85" s="99"/>
    </row>
    <row r="86" ht="16.5">
      <c r="E86" s="99"/>
    </row>
    <row r="87" ht="16.5">
      <c r="E87" s="99"/>
    </row>
    <row r="88" ht="16.5">
      <c r="E88" s="99"/>
    </row>
    <row r="89" ht="16.5">
      <c r="E89" s="99"/>
    </row>
    <row r="90" ht="16.5">
      <c r="E90" s="99"/>
    </row>
    <row r="91" ht="16.5">
      <c r="E91" s="99"/>
    </row>
    <row r="92" ht="16.5">
      <c r="E92" s="99"/>
    </row>
    <row r="93" ht="16.5">
      <c r="E93" s="99"/>
    </row>
    <row r="94" ht="16.5">
      <c r="E94" s="99"/>
    </row>
    <row r="95" ht="16.5">
      <c r="E95" s="99"/>
    </row>
    <row r="96" ht="16.5">
      <c r="E96" s="99"/>
    </row>
  </sheetData>
  <sheetProtection/>
  <mergeCells count="90">
    <mergeCell ref="P63:Q63"/>
    <mergeCell ref="J58:K58"/>
    <mergeCell ref="L49:M49"/>
    <mergeCell ref="N43:O43"/>
    <mergeCell ref="J57:K57"/>
    <mergeCell ref="J61:K61"/>
    <mergeCell ref="J53:K53"/>
    <mergeCell ref="P54:Q54"/>
    <mergeCell ref="N62:O63"/>
    <mergeCell ref="N54:N55"/>
    <mergeCell ref="P62:Q62"/>
    <mergeCell ref="L28:M28"/>
    <mergeCell ref="L36:M36"/>
    <mergeCell ref="L44:M44"/>
    <mergeCell ref="L52:M52"/>
    <mergeCell ref="L48:M48"/>
    <mergeCell ref="L40:M40"/>
    <mergeCell ref="N71:O71"/>
    <mergeCell ref="N72:O72"/>
    <mergeCell ref="S71:U72"/>
    <mergeCell ref="P30:Q30"/>
    <mergeCell ref="N58:O58"/>
    <mergeCell ref="P46:Q46"/>
    <mergeCell ref="N46:O47"/>
    <mergeCell ref="P72:Q72"/>
    <mergeCell ref="N34:O34"/>
    <mergeCell ref="N50:O50"/>
    <mergeCell ref="P14:Q14"/>
    <mergeCell ref="L8:M8"/>
    <mergeCell ref="N10:O10"/>
    <mergeCell ref="N42:O42"/>
    <mergeCell ref="L32:M32"/>
    <mergeCell ref="L24:M24"/>
    <mergeCell ref="N26:O26"/>
    <mergeCell ref="N19:O19"/>
    <mergeCell ref="P22:Q22"/>
    <mergeCell ref="N18:O18"/>
    <mergeCell ref="L12:M12"/>
    <mergeCell ref="L20:M20"/>
    <mergeCell ref="N22:N23"/>
    <mergeCell ref="L16:M16"/>
    <mergeCell ref="J49:K49"/>
    <mergeCell ref="J65:K65"/>
    <mergeCell ref="J69:K69"/>
    <mergeCell ref="L64:M64"/>
    <mergeCell ref="L56:M56"/>
    <mergeCell ref="L60:M60"/>
    <mergeCell ref="L68:M68"/>
    <mergeCell ref="J63:K63"/>
    <mergeCell ref="J67:K67"/>
    <mergeCell ref="L66:M67"/>
    <mergeCell ref="J35:K35"/>
    <mergeCell ref="J39:K39"/>
    <mergeCell ref="J43:K43"/>
    <mergeCell ref="J47:K47"/>
    <mergeCell ref="J37:K37"/>
    <mergeCell ref="J41:K41"/>
    <mergeCell ref="J45:K45"/>
    <mergeCell ref="J7:K7"/>
    <mergeCell ref="J9:K9"/>
    <mergeCell ref="J13:K13"/>
    <mergeCell ref="J17:K17"/>
    <mergeCell ref="J27:K27"/>
    <mergeCell ref="J21:K21"/>
    <mergeCell ref="J25:K25"/>
    <mergeCell ref="J11:K11"/>
    <mergeCell ref="J15:K15"/>
    <mergeCell ref="J19:K19"/>
    <mergeCell ref="J23:K23"/>
    <mergeCell ref="J18:K18"/>
    <mergeCell ref="L50:M51"/>
    <mergeCell ref="P71:Q71"/>
    <mergeCell ref="N70:O70"/>
    <mergeCell ref="L10:M11"/>
    <mergeCell ref="N14:O15"/>
    <mergeCell ref="L18:M19"/>
    <mergeCell ref="M71:M72"/>
    <mergeCell ref="K71:L72"/>
    <mergeCell ref="L26:M27"/>
    <mergeCell ref="N30:O31"/>
    <mergeCell ref="N66:O66"/>
    <mergeCell ref="J29:K29"/>
    <mergeCell ref="J31:K31"/>
    <mergeCell ref="L58:M59"/>
    <mergeCell ref="J59:K59"/>
    <mergeCell ref="J51:K51"/>
    <mergeCell ref="J55:K55"/>
    <mergeCell ref="J33:K33"/>
    <mergeCell ref="L34:M35"/>
    <mergeCell ref="L42:M43"/>
  </mergeCells>
  <conditionalFormatting sqref="G7:G70">
    <cfRule type="expression" priority="150" dxfId="0" stopIfTrue="1">
      <formula>AND($D7&lt;9,$C7&gt;0)</formula>
    </cfRule>
  </conditionalFormatting>
  <conditionalFormatting sqref="F7:F70 H7:H70">
    <cfRule type="expression" priority="149" dxfId="0" stopIfTrue="1">
      <formula>AND($D7&lt;17,$C7&gt;0)</formula>
    </cfRule>
  </conditionalFormatting>
  <conditionalFormatting sqref="L58 L42 L26 L10 L50 L34 L18 L66 N14 N30 N46 N62 N38">
    <cfRule type="expression" priority="146" dxfId="6" stopIfTrue="1">
      <formula>AND($N$2="CU",L10="Umpire")</formula>
    </cfRule>
    <cfRule type="expression" priority="147" dxfId="5" stopIfTrue="1">
      <formula>AND($N$2="CU",L10&lt;&gt;"Umpire",M10&lt;&gt;"")</formula>
    </cfRule>
    <cfRule type="expression" priority="148" dxfId="4" stopIfTrue="1">
      <formula>AND($N$2="CU",L10&lt;&gt;"Umpire")</formula>
    </cfRule>
  </conditionalFormatting>
  <conditionalFormatting sqref="L8 N10 L16 P38 L24 N42 L32 P14 L40 N26 L48 L64 P30">
    <cfRule type="expression" priority="144" dxfId="0" stopIfTrue="1">
      <formula>K8="as"</formula>
    </cfRule>
    <cfRule type="expression" priority="145" dxfId="0" stopIfTrue="1">
      <formula>K8="bs"</formula>
    </cfRule>
  </conditionalFormatting>
  <conditionalFormatting sqref="J7 J11 P54 J15 J19 J23 J27 J31 J35 J39 J43 J47 J51 P22 J59 J63 J67">
    <cfRule type="expression" priority="142" dxfId="0" stopIfTrue="1">
      <formula>I8="as"</formula>
    </cfRule>
    <cfRule type="expression" priority="143" dxfId="0" stopIfTrue="1">
      <formula>I8="bs"</formula>
    </cfRule>
  </conditionalFormatting>
  <conditionalFormatting sqref="D7:D70">
    <cfRule type="expression" priority="141" dxfId="440" stopIfTrue="1">
      <formula>$D7&lt;17</formula>
    </cfRule>
  </conditionalFormatting>
  <conditionalFormatting sqref="O23 I8 I10 I12 I14 I16 I18 I20 I22 I24 I26 I28 I30 I32 I34 I36 I38 I40 I42 I44 I46 I48 I50 I52 I54 I56 I58 I60 I62 I64 I66 I68 I70 O38 O55">
    <cfRule type="expression" priority="140" dxfId="25" stopIfTrue="1">
      <formula>$N$2="CU"</formula>
    </cfRule>
  </conditionalFormatting>
  <conditionalFormatting sqref="B7:B70">
    <cfRule type="cellIs" priority="138" dxfId="26" operator="equal" stopIfTrue="1">
      <formula>"QA"</formula>
    </cfRule>
    <cfRule type="cellIs" priority="139" dxfId="26" operator="equal" stopIfTrue="1">
      <formula>"DA"</formula>
    </cfRule>
  </conditionalFormatting>
  <conditionalFormatting sqref="G7:G70">
    <cfRule type="expression" priority="137" dxfId="0" stopIfTrue="1">
      <formula>AND($D7&lt;9,$C7&gt;0)</formula>
    </cfRule>
  </conditionalFormatting>
  <conditionalFormatting sqref="F7:F70 H7:H70">
    <cfRule type="expression" priority="136" dxfId="0" stopIfTrue="1">
      <formula>AND($D7&lt;17,$C7&gt;0)</formula>
    </cfRule>
  </conditionalFormatting>
  <conditionalFormatting sqref="L58 L42 L26 L10 L50 L34 L18 L66 N14 N30 N46 N62 N38">
    <cfRule type="expression" priority="133" dxfId="6" stopIfTrue="1">
      <formula>AND($N$2="CU",L10="Umpire")</formula>
    </cfRule>
    <cfRule type="expression" priority="134" dxfId="5" stopIfTrue="1">
      <formula>AND($N$2="CU",L10&lt;&gt;"Umpire",M10&lt;&gt;"")</formula>
    </cfRule>
    <cfRule type="expression" priority="135" dxfId="4" stopIfTrue="1">
      <formula>AND($N$2="CU",L10&lt;&gt;"Umpire")</formula>
    </cfRule>
  </conditionalFormatting>
  <conditionalFormatting sqref="L8 N10 L16 P38 L24 N42 L32 P14 L40 N26 L48 L64 P30">
    <cfRule type="expression" priority="131" dxfId="0" stopIfTrue="1">
      <formula>K8="as"</formula>
    </cfRule>
    <cfRule type="expression" priority="132" dxfId="0" stopIfTrue="1">
      <formula>K8="bs"</formula>
    </cfRule>
  </conditionalFormatting>
  <conditionalFormatting sqref="J7 J11 P54 J15 J19 J23 J27 J31 J35 J39 J43 J47 J51 P22 J59 J63 J67">
    <cfRule type="expression" priority="129" dxfId="0" stopIfTrue="1">
      <formula>I8="as"</formula>
    </cfRule>
    <cfRule type="expression" priority="130" dxfId="0" stopIfTrue="1">
      <formula>I8="bs"</formula>
    </cfRule>
  </conditionalFormatting>
  <conditionalFormatting sqref="D7:D70">
    <cfRule type="expression" priority="128" dxfId="440" stopIfTrue="1">
      <formula>$D7&lt;17</formula>
    </cfRule>
  </conditionalFormatting>
  <conditionalFormatting sqref="L64">
    <cfRule type="expression" priority="123" dxfId="0" stopIfTrue="1">
      <formula>K65="as"</formula>
    </cfRule>
    <cfRule type="expression" priority="124" dxfId="0" stopIfTrue="1">
      <formula>K65="bs"</formula>
    </cfRule>
  </conditionalFormatting>
  <conditionalFormatting sqref="L64">
    <cfRule type="expression" priority="121" dxfId="0" stopIfTrue="1">
      <formula>K65="as"</formula>
    </cfRule>
    <cfRule type="expression" priority="122" dxfId="0" stopIfTrue="1">
      <formula>K65="bs"</formula>
    </cfRule>
  </conditionalFormatting>
  <conditionalFormatting sqref="L48">
    <cfRule type="expression" priority="111" dxfId="0" stopIfTrue="1">
      <formula>K49="as"</formula>
    </cfRule>
    <cfRule type="expression" priority="112" dxfId="0" stopIfTrue="1">
      <formula>K49="bs"</formula>
    </cfRule>
  </conditionalFormatting>
  <conditionalFormatting sqref="L48">
    <cfRule type="expression" priority="109" dxfId="0" stopIfTrue="1">
      <formula>K49="as"</formula>
    </cfRule>
    <cfRule type="expression" priority="110" dxfId="0" stopIfTrue="1">
      <formula>K49="bs"</formula>
    </cfRule>
  </conditionalFormatting>
  <conditionalFormatting sqref="L40">
    <cfRule type="expression" priority="107" dxfId="0" stopIfTrue="1">
      <formula>K41="as"</formula>
    </cfRule>
    <cfRule type="expression" priority="108" dxfId="0" stopIfTrue="1">
      <formula>K41="bs"</formula>
    </cfRule>
  </conditionalFormatting>
  <conditionalFormatting sqref="L40">
    <cfRule type="expression" priority="105" dxfId="0" stopIfTrue="1">
      <formula>K41="as"</formula>
    </cfRule>
    <cfRule type="expression" priority="106" dxfId="0" stopIfTrue="1">
      <formula>K41="bs"</formula>
    </cfRule>
  </conditionalFormatting>
  <conditionalFormatting sqref="N42">
    <cfRule type="expression" priority="103" dxfId="0" stopIfTrue="1">
      <formula>M43="as"</formula>
    </cfRule>
    <cfRule type="expression" priority="104" dxfId="0" stopIfTrue="1">
      <formula>M43="bs"</formula>
    </cfRule>
  </conditionalFormatting>
  <conditionalFormatting sqref="N42">
    <cfRule type="expression" priority="101" dxfId="0" stopIfTrue="1">
      <formula>M43="as"</formula>
    </cfRule>
    <cfRule type="expression" priority="102" dxfId="0" stopIfTrue="1">
      <formula>M43="bs"</formula>
    </cfRule>
  </conditionalFormatting>
  <conditionalFormatting sqref="L40">
    <cfRule type="expression" priority="95" dxfId="0" stopIfTrue="1">
      <formula>K41="as"</formula>
    </cfRule>
    <cfRule type="expression" priority="96" dxfId="0" stopIfTrue="1">
      <formula>K41="bs"</formula>
    </cfRule>
  </conditionalFormatting>
  <conditionalFormatting sqref="L40">
    <cfRule type="expression" priority="93" dxfId="0" stopIfTrue="1">
      <formula>K41="as"</formula>
    </cfRule>
    <cfRule type="expression" priority="94" dxfId="0" stopIfTrue="1">
      <formula>K41="bs"</formula>
    </cfRule>
  </conditionalFormatting>
  <conditionalFormatting sqref="N42">
    <cfRule type="expression" priority="91" dxfId="0" stopIfTrue="1">
      <formula>M43="as"</formula>
    </cfRule>
    <cfRule type="expression" priority="92" dxfId="0" stopIfTrue="1">
      <formula>M43="bs"</formula>
    </cfRule>
  </conditionalFormatting>
  <conditionalFormatting sqref="N42">
    <cfRule type="expression" priority="89" dxfId="0" stopIfTrue="1">
      <formula>M43="as"</formula>
    </cfRule>
    <cfRule type="expression" priority="90" dxfId="0" stopIfTrue="1">
      <formula>M43="bs"</formula>
    </cfRule>
  </conditionalFormatting>
  <conditionalFormatting sqref="L32">
    <cfRule type="expression" priority="83" dxfId="0" stopIfTrue="1">
      <formula>K33="as"</formula>
    </cfRule>
    <cfRule type="expression" priority="84" dxfId="0" stopIfTrue="1">
      <formula>K33="bs"</formula>
    </cfRule>
  </conditionalFormatting>
  <conditionalFormatting sqref="L32">
    <cfRule type="expression" priority="81" dxfId="0" stopIfTrue="1">
      <formula>K33="as"</formula>
    </cfRule>
    <cfRule type="expression" priority="82" dxfId="0" stopIfTrue="1">
      <formula>K33="bs"</formula>
    </cfRule>
  </conditionalFormatting>
  <conditionalFormatting sqref="P30">
    <cfRule type="expression" priority="79" dxfId="0" stopIfTrue="1">
      <formula>O31="as"</formula>
    </cfRule>
    <cfRule type="expression" priority="80" dxfId="0" stopIfTrue="1">
      <formula>O31="bs"</formula>
    </cfRule>
  </conditionalFormatting>
  <conditionalFormatting sqref="P30">
    <cfRule type="expression" priority="77" dxfId="0" stopIfTrue="1">
      <formula>O31="as"</formula>
    </cfRule>
    <cfRule type="expression" priority="78" dxfId="0" stopIfTrue="1">
      <formula>O31="bs"</formula>
    </cfRule>
  </conditionalFormatting>
  <conditionalFormatting sqref="L24">
    <cfRule type="expression" priority="75" dxfId="0" stopIfTrue="1">
      <formula>K25="as"</formula>
    </cfRule>
    <cfRule type="expression" priority="76" dxfId="0" stopIfTrue="1">
      <formula>K25="bs"</formula>
    </cfRule>
  </conditionalFormatting>
  <conditionalFormatting sqref="L24">
    <cfRule type="expression" priority="73" dxfId="0" stopIfTrue="1">
      <formula>K25="as"</formula>
    </cfRule>
    <cfRule type="expression" priority="74" dxfId="0" stopIfTrue="1">
      <formula>K25="bs"</formula>
    </cfRule>
  </conditionalFormatting>
  <conditionalFormatting sqref="N26">
    <cfRule type="expression" priority="71" dxfId="0" stopIfTrue="1">
      <formula>M27="as"</formula>
    </cfRule>
    <cfRule type="expression" priority="72" dxfId="0" stopIfTrue="1">
      <formula>M27="bs"</formula>
    </cfRule>
  </conditionalFormatting>
  <conditionalFormatting sqref="N26">
    <cfRule type="expression" priority="69" dxfId="0" stopIfTrue="1">
      <formula>M27="as"</formula>
    </cfRule>
    <cfRule type="expression" priority="70" dxfId="0" stopIfTrue="1">
      <formula>M27="bs"</formula>
    </cfRule>
  </conditionalFormatting>
  <conditionalFormatting sqref="L16">
    <cfRule type="expression" priority="67" dxfId="0" stopIfTrue="1">
      <formula>K17="as"</formula>
    </cfRule>
    <cfRule type="expression" priority="68" dxfId="0" stopIfTrue="1">
      <formula>K17="bs"</formula>
    </cfRule>
  </conditionalFormatting>
  <conditionalFormatting sqref="L16">
    <cfRule type="expression" priority="65" dxfId="0" stopIfTrue="1">
      <formula>K17="as"</formula>
    </cfRule>
    <cfRule type="expression" priority="66" dxfId="0" stopIfTrue="1">
      <formula>K17="bs"</formula>
    </cfRule>
  </conditionalFormatting>
  <conditionalFormatting sqref="P14">
    <cfRule type="expression" priority="63" dxfId="0" stopIfTrue="1">
      <formula>O15="as"</formula>
    </cfRule>
    <cfRule type="expression" priority="64" dxfId="0" stopIfTrue="1">
      <formula>O15="bs"</formula>
    </cfRule>
  </conditionalFormatting>
  <conditionalFormatting sqref="P14">
    <cfRule type="expression" priority="61" dxfId="0" stopIfTrue="1">
      <formula>O15="as"</formula>
    </cfRule>
    <cfRule type="expression" priority="62" dxfId="0" stopIfTrue="1">
      <formula>O15="bs"</formula>
    </cfRule>
  </conditionalFormatting>
  <conditionalFormatting sqref="L8">
    <cfRule type="expression" priority="59" dxfId="0" stopIfTrue="1">
      <formula>K9="as"</formula>
    </cfRule>
    <cfRule type="expression" priority="60" dxfId="0" stopIfTrue="1">
      <formula>K9="bs"</formula>
    </cfRule>
  </conditionalFormatting>
  <conditionalFormatting sqref="L8">
    <cfRule type="expression" priority="57" dxfId="0" stopIfTrue="1">
      <formula>K9="as"</formula>
    </cfRule>
    <cfRule type="expression" priority="58" dxfId="0" stopIfTrue="1">
      <formula>K9="bs"</formula>
    </cfRule>
  </conditionalFormatting>
  <conditionalFormatting sqref="N10">
    <cfRule type="expression" priority="55" dxfId="0" stopIfTrue="1">
      <formula>M11="as"</formula>
    </cfRule>
    <cfRule type="expression" priority="56" dxfId="0" stopIfTrue="1">
      <formula>M11="bs"</formula>
    </cfRule>
  </conditionalFormatting>
  <conditionalFormatting sqref="N10">
    <cfRule type="expression" priority="53" dxfId="0" stopIfTrue="1">
      <formula>M11="as"</formula>
    </cfRule>
    <cfRule type="expression" priority="54" dxfId="0" stopIfTrue="1">
      <formula>M11="bs"</formula>
    </cfRule>
  </conditionalFormatting>
  <conditionalFormatting sqref="P14">
    <cfRule type="expression" priority="51" dxfId="0" stopIfTrue="1">
      <formula>O15="as"</formula>
    </cfRule>
    <cfRule type="expression" priority="52" dxfId="0" stopIfTrue="1">
      <formula>O15="bs"</formula>
    </cfRule>
  </conditionalFormatting>
  <conditionalFormatting sqref="P14">
    <cfRule type="expression" priority="49" dxfId="0" stopIfTrue="1">
      <formula>O15="as"</formula>
    </cfRule>
    <cfRule type="expression" priority="50" dxfId="0" stopIfTrue="1">
      <formula>O15="bs"</formula>
    </cfRule>
  </conditionalFormatting>
  <conditionalFormatting sqref="N34">
    <cfRule type="expression" priority="27" dxfId="0" stopIfTrue="1">
      <formula>M35="as"</formula>
    </cfRule>
    <cfRule type="expression" priority="28" dxfId="0" stopIfTrue="1">
      <formula>M35="bs"</formula>
    </cfRule>
  </conditionalFormatting>
  <conditionalFormatting sqref="N34">
    <cfRule type="expression" priority="25" dxfId="0" stopIfTrue="1">
      <formula>M35="as"</formula>
    </cfRule>
    <cfRule type="expression" priority="26" dxfId="0" stopIfTrue="1">
      <formula>M35="bs"</formula>
    </cfRule>
  </conditionalFormatting>
  <conditionalFormatting sqref="L8">
    <cfRule type="expression" priority="43" dxfId="0" stopIfTrue="1">
      <formula>K9="as"</formula>
    </cfRule>
    <cfRule type="expression" priority="44" dxfId="0" stopIfTrue="1">
      <formula>K9="bs"</formula>
    </cfRule>
  </conditionalFormatting>
  <conditionalFormatting sqref="L8">
    <cfRule type="expression" priority="41" dxfId="0" stopIfTrue="1">
      <formula>K9="as"</formula>
    </cfRule>
    <cfRule type="expression" priority="42" dxfId="0" stopIfTrue="1">
      <formula>K9="bs"</formula>
    </cfRule>
  </conditionalFormatting>
  <conditionalFormatting sqref="N10">
    <cfRule type="expression" priority="39" dxfId="0" stopIfTrue="1">
      <formula>M11="as"</formula>
    </cfRule>
    <cfRule type="expression" priority="40" dxfId="0" stopIfTrue="1">
      <formula>M11="bs"</formula>
    </cfRule>
  </conditionalFormatting>
  <conditionalFormatting sqref="N10">
    <cfRule type="expression" priority="37" dxfId="0" stopIfTrue="1">
      <formula>M11="as"</formula>
    </cfRule>
    <cfRule type="expression" priority="38" dxfId="0" stopIfTrue="1">
      <formula>M11="bs"</formula>
    </cfRule>
  </conditionalFormatting>
  <conditionalFormatting sqref="P14">
    <cfRule type="expression" priority="35" dxfId="0" stopIfTrue="1">
      <formula>O15="as"</formula>
    </cfRule>
    <cfRule type="expression" priority="36" dxfId="0" stopIfTrue="1">
      <formula>O15="bs"</formula>
    </cfRule>
  </conditionalFormatting>
  <conditionalFormatting sqref="P14">
    <cfRule type="expression" priority="33" dxfId="0" stopIfTrue="1">
      <formula>O15="as"</formula>
    </cfRule>
    <cfRule type="expression" priority="34" dxfId="0" stopIfTrue="1">
      <formula>O15="bs"</formula>
    </cfRule>
  </conditionalFormatting>
  <conditionalFormatting sqref="L36">
    <cfRule type="expression" priority="31" dxfId="0" stopIfTrue="1">
      <formula>K37="as"</formula>
    </cfRule>
    <cfRule type="expression" priority="32" dxfId="0" stopIfTrue="1">
      <formula>K37="bs"</formula>
    </cfRule>
  </conditionalFormatting>
  <conditionalFormatting sqref="L36">
    <cfRule type="expression" priority="29" dxfId="0" stopIfTrue="1">
      <formula>K37="as"</formula>
    </cfRule>
    <cfRule type="expression" priority="30" dxfId="0" stopIfTrue="1">
      <formula>K37="bs"</formula>
    </cfRule>
  </conditionalFormatting>
  <conditionalFormatting sqref="N72">
    <cfRule type="expression" priority="23" dxfId="0" stopIfTrue="1">
      <formula>M73="as"</formula>
    </cfRule>
    <cfRule type="expression" priority="24" dxfId="0" stopIfTrue="1">
      <formula>M73="bs"</formula>
    </cfRule>
  </conditionalFormatting>
  <conditionalFormatting sqref="N72">
    <cfRule type="expression" priority="21" dxfId="0" stopIfTrue="1">
      <formula>M73="as"</formula>
    </cfRule>
    <cfRule type="expression" priority="22" dxfId="0" stopIfTrue="1">
      <formula>M73="bs"</formula>
    </cfRule>
  </conditionalFormatting>
  <conditionalFormatting sqref="N70">
    <cfRule type="expression" priority="19" dxfId="0" stopIfTrue="1">
      <formula>M70="as"</formula>
    </cfRule>
    <cfRule type="expression" priority="20" dxfId="0" stopIfTrue="1">
      <formula>M70="bs"</formula>
    </cfRule>
  </conditionalFormatting>
  <conditionalFormatting sqref="N70">
    <cfRule type="expression" priority="17" dxfId="0" stopIfTrue="1">
      <formula>M70="as"</formula>
    </cfRule>
    <cfRule type="expression" priority="18" dxfId="0" stopIfTrue="1">
      <formula>M70="bs"</formula>
    </cfRule>
  </conditionalFormatting>
  <conditionalFormatting sqref="N70">
    <cfRule type="expression" priority="15" dxfId="0" stopIfTrue="1">
      <formula>M71="as"</formula>
    </cfRule>
    <cfRule type="expression" priority="16" dxfId="0" stopIfTrue="1">
      <formula>M71="bs"</formula>
    </cfRule>
  </conditionalFormatting>
  <conditionalFormatting sqref="N70">
    <cfRule type="expression" priority="13" dxfId="0" stopIfTrue="1">
      <formula>M71="as"</formula>
    </cfRule>
    <cfRule type="expression" priority="14" dxfId="0" stopIfTrue="1">
      <formula>M71="bs"</formula>
    </cfRule>
  </conditionalFormatting>
  <conditionalFormatting sqref="N70">
    <cfRule type="expression" priority="11" dxfId="0" stopIfTrue="1">
      <formula>M71="as"</formula>
    </cfRule>
    <cfRule type="expression" priority="12" dxfId="0" stopIfTrue="1">
      <formula>M71="bs"</formula>
    </cfRule>
  </conditionalFormatting>
  <conditionalFormatting sqref="N70">
    <cfRule type="expression" priority="9" dxfId="0" stopIfTrue="1">
      <formula>M71="as"</formula>
    </cfRule>
    <cfRule type="expression" priority="10" dxfId="0" stopIfTrue="1">
      <formula>M71="bs"</formula>
    </cfRule>
  </conditionalFormatting>
  <conditionalFormatting sqref="N70">
    <cfRule type="expression" priority="7" dxfId="0" stopIfTrue="1">
      <formula>M71="as"</formula>
    </cfRule>
    <cfRule type="expression" priority="8" dxfId="0" stopIfTrue="1">
      <formula>M71="bs"</formula>
    </cfRule>
  </conditionalFormatting>
  <conditionalFormatting sqref="N70">
    <cfRule type="expression" priority="5" dxfId="0" stopIfTrue="1">
      <formula>M71="as"</formula>
    </cfRule>
    <cfRule type="expression" priority="6" dxfId="0" stopIfTrue="1">
      <formula>M71="bs"</formula>
    </cfRule>
  </conditionalFormatting>
  <conditionalFormatting sqref="S71">
    <cfRule type="expression" priority="3" dxfId="0" stopIfTrue="1">
      <formula>R72="as"</formula>
    </cfRule>
    <cfRule type="expression" priority="4" dxfId="0" stopIfTrue="1">
      <formula>R72="bs"</formula>
    </cfRule>
  </conditionalFormatting>
  <conditionalFormatting sqref="S71">
    <cfRule type="expression" priority="1" dxfId="0" stopIfTrue="1">
      <formula>R72="as"</formula>
    </cfRule>
    <cfRule type="expression" priority="2" dxfId="0" stopIfTrue="1">
      <formula>R72="bs"</formula>
    </cfRule>
  </conditionalFormatting>
  <dataValidations count="1">
    <dataValidation type="list" allowBlank="1" showInputMessage="1" sqref="L34 L42 L50 L58 L66 N14 N30 N46 N62 L26 L18 N38 L10">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102"/>
  <sheetViews>
    <sheetView showGridLines="0" zoomScalePageLayoutView="0" workbookViewId="0" topLeftCell="A4">
      <selection activeCell="K31" sqref="K31"/>
    </sheetView>
  </sheetViews>
  <sheetFormatPr defaultColWidth="9.00390625" defaultRowHeight="16.5"/>
  <cols>
    <col min="1" max="1" width="2.875" style="98" customWidth="1"/>
    <col min="2" max="2" width="2.00390625" style="98" customWidth="1"/>
    <col min="3" max="3" width="2.50390625" style="98" customWidth="1"/>
    <col min="4" max="4" width="0.2421875" style="98" customWidth="1"/>
    <col min="5" max="5" width="8.50390625" style="98" customWidth="1"/>
    <col min="6" max="6" width="11.875" style="98" customWidth="1"/>
    <col min="7" max="7" width="0.2421875" style="98" customWidth="1"/>
    <col min="8" max="8" width="5.75390625" style="98" customWidth="1"/>
    <col min="9" max="9" width="0.2421875" style="100" customWidth="1"/>
    <col min="10" max="10" width="7.00390625" style="98" customWidth="1"/>
    <col min="11" max="11" width="7.00390625" style="100" customWidth="1"/>
    <col min="12" max="12" width="7.00390625" style="98" customWidth="1"/>
    <col min="13" max="13" width="7.00390625" style="101" customWidth="1"/>
    <col min="14" max="14" width="7.00390625" style="98" customWidth="1"/>
    <col min="15" max="15" width="7.00390625" style="100" customWidth="1"/>
    <col min="16" max="16" width="7.00390625" style="98" customWidth="1"/>
    <col min="17" max="17" width="6.875" style="101" customWidth="1"/>
    <col min="18" max="18" width="0" style="98" hidden="1" customWidth="1"/>
    <col min="19" max="19" width="7.625" style="98" customWidth="1"/>
    <col min="20" max="20" width="8.00390625" style="98" hidden="1" customWidth="1"/>
    <col min="21" max="16384" width="9.00390625" style="98" customWidth="1"/>
  </cols>
  <sheetData>
    <row r="1" spans="1:17" s="3" customFormat="1" ht="16.5" customHeight="1">
      <c r="A1" s="1" t="s">
        <v>158</v>
      </c>
      <c r="B1" s="2"/>
      <c r="C1" s="2"/>
      <c r="E1" s="4"/>
      <c r="I1" s="5"/>
      <c r="K1" s="5"/>
      <c r="M1" s="6"/>
      <c r="O1" s="5"/>
      <c r="Q1" s="6"/>
    </row>
    <row r="2" spans="1:17" s="12" customFormat="1" ht="6.75" customHeight="1">
      <c r="A2" s="7"/>
      <c r="B2" s="7"/>
      <c r="C2" s="7"/>
      <c r="D2" s="7"/>
      <c r="E2" s="7"/>
      <c r="F2" s="7"/>
      <c r="G2" s="7"/>
      <c r="H2" s="7"/>
      <c r="I2" s="8"/>
      <c r="J2" s="9"/>
      <c r="K2" s="8"/>
      <c r="L2" s="9"/>
      <c r="M2" s="8"/>
      <c r="N2" s="8"/>
      <c r="O2" s="8"/>
      <c r="P2" s="10"/>
      <c r="Q2" s="11"/>
    </row>
    <row r="3" spans="1:17" s="18" customFormat="1" ht="11.25" customHeight="1">
      <c r="A3" s="13" t="s">
        <v>0</v>
      </c>
      <c r="B3" s="13"/>
      <c r="C3" s="13"/>
      <c r="D3" s="13"/>
      <c r="E3" s="14"/>
      <c r="F3" s="13" t="s">
        <v>1</v>
      </c>
      <c r="G3" s="14"/>
      <c r="H3" s="13"/>
      <c r="I3" s="15"/>
      <c r="J3" s="13"/>
      <c r="K3" s="16"/>
      <c r="L3" s="13"/>
      <c r="M3" s="16"/>
      <c r="N3" s="13"/>
      <c r="O3" s="15"/>
      <c r="P3" s="14"/>
      <c r="Q3" s="17" t="s">
        <v>2</v>
      </c>
    </row>
    <row r="4" spans="1:17" s="26" customFormat="1" ht="11.25" customHeight="1" thickBot="1">
      <c r="A4" s="19" t="str">
        <f>'[5]Week SetUp'!$A$10</f>
        <v>2012/11/10-11/12</v>
      </c>
      <c r="B4" s="19"/>
      <c r="C4" s="19"/>
      <c r="D4" s="20"/>
      <c r="E4" s="20"/>
      <c r="F4" s="20" t="str">
        <f>'[5]Week SetUp'!$C$10</f>
        <v>台中市</v>
      </c>
      <c r="G4" s="21"/>
      <c r="H4" s="20"/>
      <c r="I4" s="22"/>
      <c r="J4" s="23"/>
      <c r="K4" s="22"/>
      <c r="L4" s="24"/>
      <c r="M4" s="22"/>
      <c r="N4" s="20"/>
      <c r="O4" s="22"/>
      <c r="P4" s="20"/>
      <c r="Q4" s="25" t="str">
        <f>'[5]Week SetUp'!$E$10</f>
        <v>王正松</v>
      </c>
    </row>
    <row r="5" spans="1:17" s="31" customFormat="1" ht="12" customHeight="1">
      <c r="A5" s="27"/>
      <c r="B5" s="28" t="s">
        <v>3</v>
      </c>
      <c r="C5" s="28" t="s">
        <v>4</v>
      </c>
      <c r="D5" s="28"/>
      <c r="E5" s="28" t="s">
        <v>5</v>
      </c>
      <c r="F5" s="29"/>
      <c r="G5" s="14"/>
      <c r="H5" s="29"/>
      <c r="I5" s="30"/>
      <c r="J5" s="28" t="s">
        <v>6</v>
      </c>
      <c r="K5" s="30"/>
      <c r="L5" s="28" t="s">
        <v>7</v>
      </c>
      <c r="M5" s="30"/>
      <c r="N5" s="28" t="s">
        <v>8</v>
      </c>
      <c r="O5" s="30"/>
      <c r="P5" s="28" t="s">
        <v>9</v>
      </c>
      <c r="Q5" s="16"/>
    </row>
    <row r="6" spans="1:17" s="31" customFormat="1" ht="11.25" customHeight="1" thickBot="1">
      <c r="A6" s="32"/>
      <c r="B6" s="33"/>
      <c r="C6" s="34"/>
      <c r="D6" s="33"/>
      <c r="E6" s="35"/>
      <c r="F6" s="35"/>
      <c r="G6" s="36"/>
      <c r="H6" s="35"/>
      <c r="I6" s="37"/>
      <c r="J6" s="33"/>
      <c r="K6" s="37"/>
      <c r="L6" s="33"/>
      <c r="M6" s="37"/>
      <c r="N6" s="46" t="s">
        <v>104</v>
      </c>
      <c r="O6" s="37"/>
      <c r="P6" s="33"/>
      <c r="Q6" s="38"/>
    </row>
    <row r="7" spans="1:20" s="51" customFormat="1" ht="14.25" customHeight="1">
      <c r="A7" s="39">
        <v>1</v>
      </c>
      <c r="B7" s="40"/>
      <c r="C7" s="40">
        <f>IF($D7="","",VLOOKUP($D7,'[5]男單55歲名單'!$A$7:$P$37,16))</f>
        <v>2</v>
      </c>
      <c r="D7" s="41">
        <v>1</v>
      </c>
      <c r="E7" s="42" t="str">
        <f>UPPER(IF($D7="","",VLOOKUP($D7,'[5]男單55歲名單'!$A$7:$P$37,2)))</f>
        <v>王松村</v>
      </c>
      <c r="F7" s="40"/>
      <c r="G7" s="40"/>
      <c r="H7" s="43" t="str">
        <f>IF($D7="","",VLOOKUP($D7,'[5]男單55歲名單'!$A$7:$P$37,4))</f>
        <v>台南市</v>
      </c>
      <c r="I7" s="44"/>
      <c r="J7" s="45"/>
      <c r="K7" s="45"/>
      <c r="L7" s="45"/>
      <c r="M7" s="45"/>
      <c r="N7" s="46" t="s">
        <v>105</v>
      </c>
      <c r="O7" s="47"/>
      <c r="P7" s="48"/>
      <c r="Q7" s="49"/>
      <c r="R7" s="50"/>
      <c r="T7" s="52" t="e">
        <f>#REF!</f>
        <v>#REF!</v>
      </c>
    </row>
    <row r="8" spans="1:20" s="51" customFormat="1" ht="14.25" customHeight="1">
      <c r="A8" s="39"/>
      <c r="B8" s="53"/>
      <c r="C8" s="53"/>
      <c r="D8" s="53"/>
      <c r="E8" s="54"/>
      <c r="F8" s="256"/>
      <c r="G8" s="55"/>
      <c r="H8" s="56" t="s">
        <v>11</v>
      </c>
      <c r="I8" s="57"/>
      <c r="J8" s="263" t="s">
        <v>297</v>
      </c>
      <c r="K8" s="265"/>
      <c r="L8" s="45"/>
      <c r="M8" s="45"/>
      <c r="N8" s="59"/>
      <c r="O8" s="47"/>
      <c r="P8" s="48"/>
      <c r="Q8" s="49"/>
      <c r="R8" s="50"/>
      <c r="T8" s="60" t="e">
        <f>#REF!</f>
        <v>#REF!</v>
      </c>
    </row>
    <row r="9" spans="1:20" s="51" customFormat="1" ht="14.25" customHeight="1">
      <c r="A9" s="39">
        <v>2</v>
      </c>
      <c r="B9" s="40"/>
      <c r="C9" s="40"/>
      <c r="D9" s="41">
        <v>33</v>
      </c>
      <c r="E9" s="42" t="s">
        <v>106</v>
      </c>
      <c r="F9" s="267"/>
      <c r="G9" s="40"/>
      <c r="H9" s="43" t="s">
        <v>107</v>
      </c>
      <c r="I9" s="62"/>
      <c r="J9" s="245" t="s">
        <v>292</v>
      </c>
      <c r="K9" s="64"/>
      <c r="L9" s="260" t="s">
        <v>297</v>
      </c>
      <c r="M9" s="262"/>
      <c r="N9" s="59"/>
      <c r="O9" s="47"/>
      <c r="P9" s="48"/>
      <c r="Q9" s="49"/>
      <c r="R9" s="50"/>
      <c r="T9" s="60" t="e">
        <f>#REF!</f>
        <v>#REF!</v>
      </c>
    </row>
    <row r="10" spans="1:20" s="51" customFormat="1" ht="3" customHeight="1">
      <c r="A10" s="39"/>
      <c r="B10" s="53"/>
      <c r="C10" s="53"/>
      <c r="D10" s="65"/>
      <c r="E10" s="54"/>
      <c r="F10" s="45"/>
      <c r="G10" s="55"/>
      <c r="H10" s="55"/>
      <c r="I10" s="66"/>
      <c r="J10" s="266"/>
      <c r="K10" s="255"/>
      <c r="L10" s="58">
        <f>UPPER(IF(OR(K10="a",K10="as"),J8,IF(OR(K10="b",K10="bs"),J12,)))</f>
      </c>
      <c r="M10" s="68"/>
      <c r="N10" s="69"/>
      <c r="O10" s="69"/>
      <c r="P10" s="48"/>
      <c r="Q10" s="49"/>
      <c r="R10" s="50"/>
      <c r="T10" s="60" t="e">
        <f>#REF!</f>
        <v>#REF!</v>
      </c>
    </row>
    <row r="11" spans="1:20" s="51" customFormat="1" ht="14.25" customHeight="1">
      <c r="A11" s="39">
        <v>3</v>
      </c>
      <c r="B11" s="40"/>
      <c r="C11" s="40"/>
      <c r="D11" s="41">
        <v>17</v>
      </c>
      <c r="E11" s="42" t="str">
        <f>UPPER(IF($D11="","",VLOOKUP($D11,'[5]男單55歲名單'!$A$7:$P$37,2)))</f>
        <v>林香筍</v>
      </c>
      <c r="F11" s="40"/>
      <c r="G11" s="40"/>
      <c r="H11" s="43" t="str">
        <f>IF($D11="","",VLOOKUP($D11,'[5]男單55歲名單'!$A$7:$P$37,4))</f>
        <v>台中市</v>
      </c>
      <c r="I11" s="44"/>
      <c r="J11" s="266"/>
      <c r="K11" s="255"/>
      <c r="L11" s="63">
        <v>62</v>
      </c>
      <c r="M11" s="70"/>
      <c r="N11" s="69"/>
      <c r="O11" s="69"/>
      <c r="P11" s="48"/>
      <c r="Q11" s="49"/>
      <c r="R11" s="50"/>
      <c r="T11" s="60" t="e">
        <f>#REF!</f>
        <v>#REF!</v>
      </c>
    </row>
    <row r="12" spans="1:20" s="51" customFormat="1" ht="14.25" customHeight="1">
      <c r="A12" s="39"/>
      <c r="B12" s="53"/>
      <c r="C12" s="53"/>
      <c r="D12" s="65"/>
      <c r="E12" s="54"/>
      <c r="F12" s="256"/>
      <c r="G12" s="55"/>
      <c r="H12" s="56" t="s">
        <v>11</v>
      </c>
      <c r="I12" s="57"/>
      <c r="J12" s="263" t="s">
        <v>298</v>
      </c>
      <c r="K12" s="264"/>
      <c r="L12" s="71"/>
      <c r="M12" s="72"/>
      <c r="N12" s="69"/>
      <c r="O12" s="69"/>
      <c r="P12" s="48"/>
      <c r="Q12" s="49"/>
      <c r="R12" s="50"/>
      <c r="T12" s="60" t="e">
        <f>#REF!</f>
        <v>#REF!</v>
      </c>
    </row>
    <row r="13" spans="1:20" s="51" customFormat="1" ht="14.25" customHeight="1">
      <c r="A13" s="39">
        <v>4</v>
      </c>
      <c r="B13" s="40"/>
      <c r="C13" s="40"/>
      <c r="D13" s="41">
        <v>24</v>
      </c>
      <c r="E13" s="42" t="str">
        <f>UPPER(IF($D13="","",VLOOKUP($D13,'[5]男單55歲名單'!$A$7:$P$37,2)))</f>
        <v>唐皮爾</v>
      </c>
      <c r="F13" s="267"/>
      <c r="G13" s="40"/>
      <c r="H13" s="43" t="str">
        <f>IF($D13="","",VLOOKUP($D13,'[5]男單55歲名單'!$A$7:$P$37,4))</f>
        <v>新北市</v>
      </c>
      <c r="I13" s="62"/>
      <c r="J13" s="63">
        <v>75</v>
      </c>
      <c r="K13" s="45"/>
      <c r="L13" s="71"/>
      <c r="M13" s="72"/>
      <c r="N13" s="260" t="s">
        <v>299</v>
      </c>
      <c r="O13" s="262"/>
      <c r="P13" s="48"/>
      <c r="Q13" s="49"/>
      <c r="R13" s="50"/>
      <c r="T13" s="60" t="e">
        <f>#REF!</f>
        <v>#REF!</v>
      </c>
    </row>
    <row r="14" spans="1:20" s="51" customFormat="1" ht="3" customHeight="1">
      <c r="A14" s="39"/>
      <c r="B14" s="53"/>
      <c r="C14" s="53"/>
      <c r="D14" s="65"/>
      <c r="E14" s="54"/>
      <c r="F14" s="45"/>
      <c r="G14" s="55"/>
      <c r="H14" s="55"/>
      <c r="I14" s="66"/>
      <c r="J14" s="45"/>
      <c r="K14" s="45"/>
      <c r="L14" s="266"/>
      <c r="M14" s="255"/>
      <c r="N14" s="58">
        <f>UPPER(IF(OR(M14="a",M14="as"),L10,IF(OR(M14="b",M14="bs"),L18,)))</f>
      </c>
      <c r="O14" s="68"/>
      <c r="P14" s="48"/>
      <c r="Q14" s="49"/>
      <c r="R14" s="50"/>
      <c r="T14" s="60" t="e">
        <f>#REF!</f>
        <v>#REF!</v>
      </c>
    </row>
    <row r="15" spans="1:20" s="51" customFormat="1" ht="14.25" customHeight="1">
      <c r="A15" s="39">
        <v>5</v>
      </c>
      <c r="B15" s="40"/>
      <c r="C15" s="40">
        <f>IF($D15="","",VLOOKUP($D15,'[5]男單55歲名單'!$A$7:$P$37,16))</f>
        <v>21</v>
      </c>
      <c r="D15" s="41">
        <v>11</v>
      </c>
      <c r="E15" s="42" t="str">
        <f>UPPER(IF($D15="","",VLOOKUP($D15,'[5]男單55歲名單'!$A$7:$P$37,2)))</f>
        <v>李芳茂</v>
      </c>
      <c r="F15" s="40"/>
      <c r="G15" s="40"/>
      <c r="H15" s="43" t="str">
        <f>IF($D15="","",VLOOKUP($D15,'[5]男單55歲名單'!$A$7:$P$37,4))</f>
        <v>高雄市</v>
      </c>
      <c r="I15" s="44"/>
      <c r="J15" s="45"/>
      <c r="K15" s="45"/>
      <c r="L15" s="266"/>
      <c r="M15" s="255"/>
      <c r="N15" s="63">
        <v>63</v>
      </c>
      <c r="O15" s="73"/>
      <c r="P15" s="59"/>
      <c r="Q15" s="47"/>
      <c r="R15" s="50"/>
      <c r="T15" s="60" t="e">
        <f>#REF!</f>
        <v>#REF!</v>
      </c>
    </row>
    <row r="16" spans="1:20" s="51" customFormat="1" ht="14.25" customHeight="1" thickBot="1">
      <c r="A16" s="39" t="s">
        <v>26</v>
      </c>
      <c r="B16" s="179"/>
      <c r="C16" s="179"/>
      <c r="D16" s="180"/>
      <c r="E16" s="181" t="s">
        <v>108</v>
      </c>
      <c r="F16" s="182">
        <v>62</v>
      </c>
      <c r="G16" s="55"/>
      <c r="H16" s="183" t="s">
        <v>29</v>
      </c>
      <c r="I16" s="57"/>
      <c r="J16" s="263" t="s">
        <v>299</v>
      </c>
      <c r="K16" s="265"/>
      <c r="L16" s="45"/>
      <c r="M16" s="72"/>
      <c r="N16" s="74"/>
      <c r="O16" s="73"/>
      <c r="P16" s="59"/>
      <c r="Q16" s="47"/>
      <c r="R16" s="50"/>
      <c r="T16" s="75" t="e">
        <f>#REF!</f>
        <v>#REF!</v>
      </c>
    </row>
    <row r="17" spans="1:18" s="51" customFormat="1" ht="14.25" customHeight="1">
      <c r="A17" s="39">
        <v>6</v>
      </c>
      <c r="B17" s="40"/>
      <c r="C17" s="40">
        <f>IF($D17="","",VLOOKUP($D17,'[5]男單55歲名單'!$A$7:$P$37,16))</f>
        <v>21</v>
      </c>
      <c r="D17" s="41">
        <v>14</v>
      </c>
      <c r="E17" s="42" t="str">
        <f>UPPER(IF($D17="","",VLOOKUP($D17,'[5]男單55歲名單'!$A$7:$P$37,2)))</f>
        <v>毛  驥</v>
      </c>
      <c r="F17" s="43"/>
      <c r="G17" s="40"/>
      <c r="H17" s="43" t="str">
        <f>IF($D17="","",VLOOKUP($D17,'[5]男單55歲名單'!$A$7:$P$37,4))</f>
        <v>台北市</v>
      </c>
      <c r="I17" s="62"/>
      <c r="J17" s="63">
        <v>64</v>
      </c>
      <c r="K17" s="64"/>
      <c r="L17" s="260" t="s">
        <v>299</v>
      </c>
      <c r="M17" s="261"/>
      <c r="N17" s="74"/>
      <c r="O17" s="73"/>
      <c r="P17" s="59"/>
      <c r="Q17" s="47"/>
      <c r="R17" s="50"/>
    </row>
    <row r="18" spans="1:18" s="51" customFormat="1" ht="3" customHeight="1">
      <c r="A18" s="39"/>
      <c r="B18" s="53"/>
      <c r="C18" s="53"/>
      <c r="D18" s="65"/>
      <c r="E18" s="54"/>
      <c r="F18" s="45"/>
      <c r="G18" s="55"/>
      <c r="H18" s="55"/>
      <c r="I18" s="66"/>
      <c r="J18" s="266"/>
      <c r="K18" s="255"/>
      <c r="L18" s="58">
        <f>UPPER(IF(OR(K18="a",K18="as"),J16,IF(OR(K18="b",K18="bs"),J20,)))</f>
      </c>
      <c r="M18" s="76"/>
      <c r="N18" s="74"/>
      <c r="O18" s="73"/>
      <c r="P18" s="59"/>
      <c r="Q18" s="47"/>
      <c r="R18" s="50"/>
    </row>
    <row r="19" spans="1:18" s="51" customFormat="1" ht="14.25" customHeight="1">
      <c r="A19" s="39">
        <v>7</v>
      </c>
      <c r="B19" s="40"/>
      <c r="C19" s="40"/>
      <c r="D19" s="41">
        <v>20</v>
      </c>
      <c r="E19" s="42" t="str">
        <f>UPPER(IF($D19="","",VLOOKUP($D19,'[5]男單55歲名單'!$A$7:$P$37,2)))</f>
        <v>林志榮</v>
      </c>
      <c r="F19" s="40"/>
      <c r="G19" s="40"/>
      <c r="H19" s="43" t="str">
        <f>IF($D19="","",VLOOKUP($D19,'[5]男單55歲名單'!$A$7:$P$37,4))</f>
        <v>台南市</v>
      </c>
      <c r="I19" s="44"/>
      <c r="J19" s="266"/>
      <c r="K19" s="255"/>
      <c r="L19" s="63">
        <v>64</v>
      </c>
      <c r="M19" s="69"/>
      <c r="N19" s="74"/>
      <c r="O19" s="73"/>
      <c r="P19" s="59"/>
      <c r="Q19" s="47"/>
      <c r="R19" s="50"/>
    </row>
    <row r="20" spans="1:18" s="51" customFormat="1" ht="14.25" customHeight="1">
      <c r="A20" s="39"/>
      <c r="B20" s="53"/>
      <c r="C20" s="53"/>
      <c r="D20" s="53"/>
      <c r="E20" s="54"/>
      <c r="F20" s="256"/>
      <c r="G20" s="55"/>
      <c r="H20" s="56" t="s">
        <v>11</v>
      </c>
      <c r="I20" s="57"/>
      <c r="J20" s="263" t="s">
        <v>300</v>
      </c>
      <c r="K20" s="264"/>
      <c r="L20" s="71"/>
      <c r="M20" s="69"/>
      <c r="N20" s="74"/>
      <c r="O20" s="73"/>
      <c r="P20" s="59"/>
      <c r="Q20" s="47"/>
      <c r="R20" s="50"/>
    </row>
    <row r="21" spans="1:18" s="51" customFormat="1" ht="14.25" customHeight="1">
      <c r="A21" s="39">
        <v>8</v>
      </c>
      <c r="B21" s="40"/>
      <c r="C21" s="40">
        <f>IF($D21="","",VLOOKUP($D21,'[5]男單55歲名單'!$A$7:$P$37,16))</f>
        <v>8</v>
      </c>
      <c r="D21" s="41">
        <v>5</v>
      </c>
      <c r="E21" s="42" t="str">
        <f>UPPER(IF($D21="","",VLOOKUP($D21,'[5]男單55歲名單'!$A$7:$P$37,2)))</f>
        <v>劉辛騰</v>
      </c>
      <c r="F21" s="267"/>
      <c r="G21" s="40"/>
      <c r="H21" s="43" t="str">
        <f>IF($D21="","",VLOOKUP($D21,'[5]男單55歲名單'!$A$7:$P$37,4))</f>
        <v>台中市</v>
      </c>
      <c r="I21" s="62"/>
      <c r="J21" s="63">
        <v>62</v>
      </c>
      <c r="K21" s="45"/>
      <c r="L21" s="71"/>
      <c r="M21" s="69"/>
      <c r="N21" s="268"/>
      <c r="O21" s="269"/>
      <c r="P21" s="260" t="s">
        <v>304</v>
      </c>
      <c r="Q21" s="262"/>
      <c r="R21" s="50"/>
    </row>
    <row r="22" spans="1:18" s="51" customFormat="1" ht="3" customHeight="1">
      <c r="A22" s="39"/>
      <c r="B22" s="53"/>
      <c r="C22" s="53"/>
      <c r="D22" s="53"/>
      <c r="E22" s="54"/>
      <c r="F22" s="45"/>
      <c r="G22" s="55"/>
      <c r="H22" s="55"/>
      <c r="I22" s="66"/>
      <c r="J22" s="45"/>
      <c r="K22" s="45"/>
      <c r="L22" s="71"/>
      <c r="M22" s="77"/>
      <c r="N22" s="268"/>
      <c r="O22" s="269"/>
      <c r="P22" s="58">
        <f>UPPER(IF(OR(O22="a",O22="as"),N14,IF(OR(O22="b",O22="bs"),N30,)))</f>
      </c>
      <c r="Q22" s="78"/>
      <c r="R22" s="50"/>
    </row>
    <row r="23" spans="1:18" s="51" customFormat="1" ht="14.25" customHeight="1">
      <c r="A23" s="39">
        <v>9</v>
      </c>
      <c r="B23" s="40"/>
      <c r="C23" s="40">
        <f>IF($D23="","",VLOOKUP($D23,'[5]男單55歲名單'!$A$7:$P$37,16))</f>
        <v>5</v>
      </c>
      <c r="D23" s="41">
        <v>3</v>
      </c>
      <c r="E23" s="42" t="str">
        <f>UPPER(IF($D23="","",VLOOKUP($D23,'[5]男單55歲名單'!$A$7:$P$37,2)))</f>
        <v>葉  為</v>
      </c>
      <c r="F23" s="40"/>
      <c r="G23" s="40"/>
      <c r="H23" s="43" t="str">
        <f>IF($D23="","",VLOOKUP($D23,'[5]男單55歲名單'!$A$7:$P$37,4))</f>
        <v>彰化縣</v>
      </c>
      <c r="I23" s="44"/>
      <c r="J23" s="45"/>
      <c r="K23" s="45"/>
      <c r="L23" s="45"/>
      <c r="M23" s="69"/>
      <c r="N23" s="268"/>
      <c r="O23" s="269"/>
      <c r="P23" s="63">
        <v>84</v>
      </c>
      <c r="Q23" s="73"/>
      <c r="R23" s="50"/>
    </row>
    <row r="24" spans="1:18" s="51" customFormat="1" ht="14.25" customHeight="1">
      <c r="A24" s="39"/>
      <c r="B24" s="53"/>
      <c r="C24" s="53"/>
      <c r="D24" s="53"/>
      <c r="E24" s="54"/>
      <c r="F24" s="256"/>
      <c r="G24" s="55"/>
      <c r="H24" s="56" t="s">
        <v>11</v>
      </c>
      <c r="I24" s="57"/>
      <c r="J24" s="263" t="s">
        <v>301</v>
      </c>
      <c r="K24" s="265"/>
      <c r="L24" s="45"/>
      <c r="M24" s="69"/>
      <c r="N24" s="59"/>
      <c r="O24" s="73"/>
      <c r="P24" s="59"/>
      <c r="Q24" s="73"/>
      <c r="R24" s="50"/>
    </row>
    <row r="25" spans="1:18" s="51" customFormat="1" ht="14.25" customHeight="1">
      <c r="A25" s="39">
        <v>10</v>
      </c>
      <c r="B25" s="40"/>
      <c r="C25" s="40"/>
      <c r="D25" s="41">
        <v>22</v>
      </c>
      <c r="E25" s="42" t="str">
        <f>UPPER(IF($D25="","",VLOOKUP($D25,'[5]男單55歲名單'!$A$7:$P$37,2)))</f>
        <v>吳志成</v>
      </c>
      <c r="F25" s="267"/>
      <c r="G25" s="40"/>
      <c r="H25" s="43" t="str">
        <f>IF($D25="","",VLOOKUP($D25,'[5]男單55歲名單'!$A$7:$P$37,4))</f>
        <v>屏東市</v>
      </c>
      <c r="I25" s="62"/>
      <c r="J25" s="63">
        <v>60</v>
      </c>
      <c r="K25" s="64"/>
      <c r="L25" s="260" t="s">
        <v>302</v>
      </c>
      <c r="M25" s="262"/>
      <c r="N25" s="59"/>
      <c r="O25" s="73"/>
      <c r="P25" s="59"/>
      <c r="Q25" s="73"/>
      <c r="R25" s="50"/>
    </row>
    <row r="26" spans="1:18" s="51" customFormat="1" ht="3" customHeight="1">
      <c r="A26" s="39"/>
      <c r="B26" s="53"/>
      <c r="C26" s="53"/>
      <c r="D26" s="65"/>
      <c r="E26" s="54"/>
      <c r="F26" s="45"/>
      <c r="G26" s="55"/>
      <c r="H26" s="55"/>
      <c r="I26" s="66"/>
      <c r="J26" s="266"/>
      <c r="K26" s="255"/>
      <c r="L26" s="58">
        <f>UPPER(IF(OR(K26="a",K26="as"),J24,IF(OR(K26="b",K26="bs"),J28,)))</f>
      </c>
      <c r="M26" s="68"/>
      <c r="N26" s="59"/>
      <c r="O26" s="73"/>
      <c r="P26" s="59"/>
      <c r="Q26" s="73"/>
      <c r="R26" s="50"/>
    </row>
    <row r="27" spans="1:18" s="51" customFormat="1" ht="14.25" customHeight="1">
      <c r="A27" s="39">
        <v>11</v>
      </c>
      <c r="B27" s="40"/>
      <c r="C27" s="40"/>
      <c r="D27" s="41">
        <v>29</v>
      </c>
      <c r="E27" s="42" t="str">
        <f>UPPER(IF($D27="","",VLOOKUP($D27,'[5]男單55歲名單'!$A$7:$P$37,2)))</f>
        <v>陳禮城</v>
      </c>
      <c r="F27" s="40"/>
      <c r="G27" s="40"/>
      <c r="H27" s="43" t="str">
        <f>IF($D27="","",VLOOKUP($D27,'[5]男單55歲名單'!$A$7:$P$37,4))</f>
        <v>新北市</v>
      </c>
      <c r="I27" s="44"/>
      <c r="J27" s="266"/>
      <c r="K27" s="255"/>
      <c r="L27" s="257" t="s">
        <v>313</v>
      </c>
      <c r="M27" s="258"/>
      <c r="N27" s="59"/>
      <c r="O27" s="73"/>
      <c r="P27" s="59"/>
      <c r="Q27" s="73"/>
      <c r="R27" s="50"/>
    </row>
    <row r="28" spans="1:18" s="51" customFormat="1" ht="14.25" customHeight="1">
      <c r="A28" s="39"/>
      <c r="B28" s="53"/>
      <c r="C28" s="53"/>
      <c r="D28" s="65"/>
      <c r="E28" s="54"/>
      <c r="F28" s="256"/>
      <c r="G28" s="55"/>
      <c r="H28" s="56" t="s">
        <v>11</v>
      </c>
      <c r="I28" s="57"/>
      <c r="J28" s="263" t="s">
        <v>302</v>
      </c>
      <c r="K28" s="264"/>
      <c r="L28" s="71"/>
      <c r="M28" s="72"/>
      <c r="N28" s="59"/>
      <c r="O28" s="73"/>
      <c r="P28" s="59"/>
      <c r="Q28" s="73"/>
      <c r="R28" s="50"/>
    </row>
    <row r="29" spans="1:18" s="51" customFormat="1" ht="14.25" customHeight="1">
      <c r="A29" s="39">
        <v>12</v>
      </c>
      <c r="B29" s="40"/>
      <c r="C29" s="40"/>
      <c r="D29" s="41">
        <v>30</v>
      </c>
      <c r="E29" s="42" t="s">
        <v>150</v>
      </c>
      <c r="F29" s="267"/>
      <c r="G29" s="40"/>
      <c r="H29" s="43" t="s">
        <v>135</v>
      </c>
      <c r="I29" s="62"/>
      <c r="J29" s="257" t="s">
        <v>200</v>
      </c>
      <c r="K29" s="258"/>
      <c r="L29" s="71"/>
      <c r="M29" s="72"/>
      <c r="N29" s="260" t="s">
        <v>304</v>
      </c>
      <c r="O29" s="261"/>
      <c r="P29" s="59"/>
      <c r="Q29" s="73"/>
      <c r="R29" s="50"/>
    </row>
    <row r="30" spans="1:18" s="51" customFormat="1" ht="3" customHeight="1">
      <c r="A30" s="39"/>
      <c r="B30" s="53"/>
      <c r="C30" s="53"/>
      <c r="D30" s="65"/>
      <c r="E30" s="54"/>
      <c r="F30" s="45"/>
      <c r="G30" s="55"/>
      <c r="H30" s="55"/>
      <c r="I30" s="66"/>
      <c r="J30" s="45"/>
      <c r="K30" s="45"/>
      <c r="L30" s="266"/>
      <c r="M30" s="255"/>
      <c r="N30" s="58">
        <f>UPPER(IF(OR(M30="a",M30="as"),L26,IF(OR(M30="b",M30="bs"),L34,)))</f>
      </c>
      <c r="O30" s="79"/>
      <c r="P30" s="59"/>
      <c r="Q30" s="73"/>
      <c r="R30" s="50"/>
    </row>
    <row r="31" spans="1:18" s="51" customFormat="1" ht="14.25" customHeight="1">
      <c r="A31" s="39">
        <v>13</v>
      </c>
      <c r="B31" s="40"/>
      <c r="C31" s="40">
        <f>IF($D31="","",VLOOKUP($D31,'[5]男單55歲名單'!$A$7:$P$37,16))</f>
        <v>21</v>
      </c>
      <c r="D31" s="41">
        <v>13</v>
      </c>
      <c r="E31" s="42" t="str">
        <f>UPPER(IF($D31="","",VLOOKUP($D31,'[5]男單55歲名單'!$A$7:$P$37,2)))</f>
        <v>葉豐田</v>
      </c>
      <c r="F31" s="40"/>
      <c r="G31" s="40"/>
      <c r="H31" s="43" t="str">
        <f>IF($D31="","",VLOOKUP($D31,'[5]男單55歲名單'!$A$7:$P$37,4))</f>
        <v>高雄市</v>
      </c>
      <c r="I31" s="44"/>
      <c r="J31" s="45"/>
      <c r="K31" s="45"/>
      <c r="L31" s="266"/>
      <c r="M31" s="255"/>
      <c r="N31" s="63">
        <v>64</v>
      </c>
      <c r="O31" s="80"/>
      <c r="P31" s="59"/>
      <c r="Q31" s="73"/>
      <c r="R31" s="50"/>
    </row>
    <row r="32" spans="1:18" s="51" customFormat="1" ht="14.25" customHeight="1">
      <c r="A32" s="39"/>
      <c r="B32" s="53"/>
      <c r="C32" s="53"/>
      <c r="D32" s="65"/>
      <c r="E32" s="54"/>
      <c r="F32" s="256"/>
      <c r="G32" s="55"/>
      <c r="H32" s="56" t="s">
        <v>11</v>
      </c>
      <c r="I32" s="57"/>
      <c r="J32" s="263" t="s">
        <v>304</v>
      </c>
      <c r="K32" s="265"/>
      <c r="L32" s="45"/>
      <c r="M32" s="72"/>
      <c r="N32" s="74"/>
      <c r="O32" s="80"/>
      <c r="P32" s="59"/>
      <c r="Q32" s="73"/>
      <c r="R32" s="50"/>
    </row>
    <row r="33" spans="1:18" s="51" customFormat="1" ht="14.25" customHeight="1">
      <c r="A33" s="39">
        <v>14</v>
      </c>
      <c r="B33" s="40"/>
      <c r="C33" s="40"/>
      <c r="D33" s="41">
        <v>32</v>
      </c>
      <c r="E33" s="42" t="str">
        <f>UPPER(IF($D33="","",VLOOKUP($D33,'[5]男單55歲名單'!$A$7:$P$37,2)))</f>
        <v>張世群</v>
      </c>
      <c r="F33" s="267"/>
      <c r="G33" s="40"/>
      <c r="H33" s="43" t="str">
        <f>IF($D33="","",VLOOKUP($D33,'[5]男單55歲名單'!$A$7:$P$37,4))</f>
        <v>台北市</v>
      </c>
      <c r="I33" s="62"/>
      <c r="J33" s="63">
        <v>75</v>
      </c>
      <c r="K33" s="64"/>
      <c r="L33" s="260" t="s">
        <v>304</v>
      </c>
      <c r="M33" s="261"/>
      <c r="N33" s="74"/>
      <c r="O33" s="80"/>
      <c r="P33" s="59"/>
      <c r="Q33" s="73"/>
      <c r="R33" s="50"/>
    </row>
    <row r="34" spans="1:18" s="51" customFormat="1" ht="3" customHeight="1">
      <c r="A34" s="39"/>
      <c r="B34" s="53"/>
      <c r="C34" s="53"/>
      <c r="D34" s="65"/>
      <c r="E34" s="54"/>
      <c r="F34" s="45"/>
      <c r="G34" s="55"/>
      <c r="H34" s="55"/>
      <c r="I34" s="66"/>
      <c r="J34" s="266"/>
      <c r="K34" s="255"/>
      <c r="L34" s="58">
        <f>UPPER(IF(OR(K34="a",K34="as"),J32,IF(OR(K34="b",K34="bs"),J36,)))</f>
      </c>
      <c r="M34" s="76"/>
      <c r="N34" s="74"/>
      <c r="O34" s="80"/>
      <c r="P34" s="59"/>
      <c r="Q34" s="73"/>
      <c r="R34" s="50"/>
    </row>
    <row r="35" spans="1:18" s="51" customFormat="1" ht="14.25" customHeight="1">
      <c r="A35" s="39">
        <v>15</v>
      </c>
      <c r="B35" s="40"/>
      <c r="C35" s="40"/>
      <c r="D35" s="41">
        <v>26</v>
      </c>
      <c r="E35" s="42" t="str">
        <f>UPPER(IF($D35="","",VLOOKUP($D35,'[5]男單55歲名單'!$A$7:$P$37,2)))</f>
        <v>郭芳榮</v>
      </c>
      <c r="F35" s="40"/>
      <c r="G35" s="40"/>
      <c r="H35" s="43" t="str">
        <f>IF($D35="","",VLOOKUP($D35,'[5]男單55歲名單'!$A$7:$P$37,4))</f>
        <v>台中市</v>
      </c>
      <c r="I35" s="44"/>
      <c r="J35" s="266"/>
      <c r="K35" s="255"/>
      <c r="L35" s="63">
        <v>63</v>
      </c>
      <c r="M35" s="69"/>
      <c r="N35" s="74"/>
      <c r="O35" s="80"/>
      <c r="P35" s="59"/>
      <c r="Q35" s="73"/>
      <c r="R35" s="50"/>
    </row>
    <row r="36" spans="1:18" s="51" customFormat="1" ht="14.25" customHeight="1">
      <c r="A36" s="39"/>
      <c r="B36" s="53"/>
      <c r="C36" s="53"/>
      <c r="D36" s="53"/>
      <c r="E36" s="54"/>
      <c r="F36" s="256"/>
      <c r="G36" s="55"/>
      <c r="H36" s="56" t="s">
        <v>11</v>
      </c>
      <c r="I36" s="57"/>
      <c r="J36" s="263" t="s">
        <v>303</v>
      </c>
      <c r="K36" s="264"/>
      <c r="L36" s="71"/>
      <c r="M36" s="69"/>
      <c r="N36" s="74"/>
      <c r="O36" s="80"/>
      <c r="P36" s="59"/>
      <c r="Q36" s="73"/>
      <c r="R36" s="50"/>
    </row>
    <row r="37" spans="1:18" s="51" customFormat="1" ht="14.25" customHeight="1">
      <c r="A37" s="39">
        <v>16</v>
      </c>
      <c r="B37" s="40"/>
      <c r="C37" s="40">
        <f>IF($D37="","",VLOOKUP($D37,'[5]男單55歲名單'!$A$7:$P$37,16))</f>
        <v>12</v>
      </c>
      <c r="D37" s="41">
        <v>10</v>
      </c>
      <c r="E37" s="42" t="str">
        <f>UPPER(IF($D37="","",VLOOKUP($D37,'[5]男單55歲名單'!$A$7:$P$37,2)))</f>
        <v>黃禎宏</v>
      </c>
      <c r="F37" s="267"/>
      <c r="G37" s="40"/>
      <c r="H37" s="43" t="str">
        <f>IF($D37="","",VLOOKUP($D37,'[5]男單55歲名單'!$A$7:$P$37,4))</f>
        <v>新竹市</v>
      </c>
      <c r="I37" s="62"/>
      <c r="J37" s="63">
        <v>61</v>
      </c>
      <c r="K37" s="45"/>
      <c r="L37" s="71"/>
      <c r="M37" s="69"/>
      <c r="N37" s="271" t="s">
        <v>13</v>
      </c>
      <c r="O37" s="271"/>
      <c r="P37" s="276" t="s">
        <v>309</v>
      </c>
      <c r="Q37" s="277"/>
      <c r="R37" s="50"/>
    </row>
    <row r="38" spans="1:18" s="51" customFormat="1" ht="3" customHeight="1">
      <c r="A38" s="39"/>
      <c r="B38" s="53"/>
      <c r="C38" s="53"/>
      <c r="D38" s="53"/>
      <c r="E38" s="54"/>
      <c r="F38" s="45"/>
      <c r="G38" s="55"/>
      <c r="H38" s="55"/>
      <c r="I38" s="66"/>
      <c r="J38" s="45"/>
      <c r="K38" s="45"/>
      <c r="L38" s="71"/>
      <c r="M38" s="77"/>
      <c r="N38" s="271"/>
      <c r="O38" s="271"/>
      <c r="P38" s="275"/>
      <c r="Q38" s="273"/>
      <c r="R38" s="50"/>
    </row>
    <row r="39" spans="1:18" s="51" customFormat="1" ht="14.25" customHeight="1">
      <c r="A39" s="39">
        <v>17</v>
      </c>
      <c r="B39" s="40"/>
      <c r="C39" s="40">
        <f>IF($D39="","",VLOOKUP($D39,'[5]男單55歲名單'!$A$7:$P$37,16))</f>
        <v>11</v>
      </c>
      <c r="D39" s="41">
        <v>7</v>
      </c>
      <c r="E39" s="42" t="str">
        <f>UPPER(IF($D39="","",VLOOKUP($D39,'[5]男單55歲名單'!$A$7:$P$37,2)))</f>
        <v>吳崇楨</v>
      </c>
      <c r="F39" s="40"/>
      <c r="G39" s="40"/>
      <c r="H39" s="43" t="str">
        <f>IF($D39="","",VLOOKUP($D39,'[5]男單55歲名單'!$A$7:$P$37,4))</f>
        <v>桃園市</v>
      </c>
      <c r="I39" s="44"/>
      <c r="J39" s="45"/>
      <c r="K39" s="45"/>
      <c r="L39" s="45"/>
      <c r="M39" s="69"/>
      <c r="N39" s="271"/>
      <c r="O39" s="271"/>
      <c r="P39" s="83">
        <v>80</v>
      </c>
      <c r="Q39" s="84"/>
      <c r="R39" s="50"/>
    </row>
    <row r="40" spans="1:18" s="51" customFormat="1" ht="14.25" customHeight="1">
      <c r="A40" s="39"/>
      <c r="B40" s="53"/>
      <c r="C40" s="53"/>
      <c r="D40" s="53"/>
      <c r="E40" s="54"/>
      <c r="F40" s="256"/>
      <c r="G40" s="55"/>
      <c r="H40" s="56" t="s">
        <v>11</v>
      </c>
      <c r="I40" s="57"/>
      <c r="J40" s="263" t="s">
        <v>305</v>
      </c>
      <c r="K40" s="265"/>
      <c r="L40" s="45"/>
      <c r="M40" s="69"/>
      <c r="N40" s="59"/>
      <c r="O40" s="47"/>
      <c r="P40" s="59"/>
      <c r="Q40" s="73"/>
      <c r="R40" s="50"/>
    </row>
    <row r="41" spans="1:18" s="51" customFormat="1" ht="14.25" customHeight="1">
      <c r="A41" s="39">
        <v>18</v>
      </c>
      <c r="B41" s="40"/>
      <c r="C41" s="40"/>
      <c r="D41" s="41">
        <v>16</v>
      </c>
      <c r="E41" s="42" t="str">
        <f>UPPER(IF($D41="","",VLOOKUP($D41,'[5]男單55歲名單'!$A$7:$P$37,2)))</f>
        <v>羅光永</v>
      </c>
      <c r="F41" s="267"/>
      <c r="G41" s="40"/>
      <c r="H41" s="43" t="str">
        <f>IF($D41="","",VLOOKUP($D41,'[5]男單55歲名單'!$A$7:$P$37,4))</f>
        <v>台中市</v>
      </c>
      <c r="I41" s="62"/>
      <c r="J41" s="63">
        <v>62</v>
      </c>
      <c r="K41" s="64"/>
      <c r="L41" s="260" t="s">
        <v>306</v>
      </c>
      <c r="M41" s="262"/>
      <c r="N41" s="59"/>
      <c r="O41" s="47"/>
      <c r="P41" s="59"/>
      <c r="Q41" s="73"/>
      <c r="R41" s="50"/>
    </row>
    <row r="42" spans="1:18" s="51" customFormat="1" ht="3" customHeight="1">
      <c r="A42" s="39"/>
      <c r="B42" s="53"/>
      <c r="C42" s="53"/>
      <c r="D42" s="65"/>
      <c r="E42" s="54"/>
      <c r="F42" s="45"/>
      <c r="G42" s="55"/>
      <c r="H42" s="55"/>
      <c r="I42" s="66"/>
      <c r="J42" s="266"/>
      <c r="K42" s="255"/>
      <c r="L42" s="58">
        <f>UPPER(IF(OR(K42="a",K42="as"),J40,IF(OR(K42="b",K42="bs"),J44,)))</f>
      </c>
      <c r="M42" s="68"/>
      <c r="N42" s="59"/>
      <c r="O42" s="47"/>
      <c r="P42" s="59"/>
      <c r="Q42" s="73"/>
      <c r="R42" s="50"/>
    </row>
    <row r="43" spans="1:18" s="51" customFormat="1" ht="14.25" customHeight="1">
      <c r="A43" s="39">
        <v>19</v>
      </c>
      <c r="B43" s="40"/>
      <c r="C43" s="40"/>
      <c r="D43" s="41">
        <v>27</v>
      </c>
      <c r="E43" s="42" t="str">
        <f>UPPER(IF($D43="","",VLOOKUP($D43,'[5]男單55歲名單'!$A$7:$P$37,2)))</f>
        <v>尹大明</v>
      </c>
      <c r="F43" s="40"/>
      <c r="G43" s="40"/>
      <c r="H43" s="43" t="str">
        <f>IF($D43="","",VLOOKUP($D43,'[5]男單55歲名單'!$A$7:$P$37,4))</f>
        <v>台北市</v>
      </c>
      <c r="I43" s="44"/>
      <c r="J43" s="266"/>
      <c r="K43" s="255"/>
      <c r="L43" s="63">
        <v>64</v>
      </c>
      <c r="M43" s="70"/>
      <c r="N43" s="59"/>
      <c r="O43" s="47"/>
      <c r="P43" s="59"/>
      <c r="Q43" s="73"/>
      <c r="R43" s="50"/>
    </row>
    <row r="44" spans="1:18" s="51" customFormat="1" ht="14.25" customHeight="1">
      <c r="A44" s="39"/>
      <c r="B44" s="53"/>
      <c r="C44" s="53"/>
      <c r="D44" s="65"/>
      <c r="E44" s="54"/>
      <c r="F44" s="256"/>
      <c r="G44" s="55"/>
      <c r="H44" s="56" t="s">
        <v>11</v>
      </c>
      <c r="I44" s="57"/>
      <c r="J44" s="263" t="s">
        <v>306</v>
      </c>
      <c r="K44" s="264"/>
      <c r="L44" s="71"/>
      <c r="M44" s="72"/>
      <c r="N44" s="59"/>
      <c r="O44" s="47"/>
      <c r="P44" s="59"/>
      <c r="Q44" s="73"/>
      <c r="R44" s="50"/>
    </row>
    <row r="45" spans="1:18" s="51" customFormat="1" ht="14.25" customHeight="1">
      <c r="A45" s="39">
        <v>20</v>
      </c>
      <c r="B45" s="40"/>
      <c r="C45" s="40">
        <f>IF($D45="","",VLOOKUP($D45,'[5]男單55歲名單'!$A$7:$P$37,16))</f>
        <v>12</v>
      </c>
      <c r="D45" s="41">
        <v>9</v>
      </c>
      <c r="E45" s="42" t="str">
        <f>UPPER(IF($D45="","",VLOOKUP($D45,'[5]男單55歲名單'!$A$7:$P$37,2)))</f>
        <v>宋偉雄</v>
      </c>
      <c r="F45" s="267"/>
      <c r="G45" s="40"/>
      <c r="H45" s="43" t="str">
        <f>IF($D45="","",VLOOKUP($D45,'[5]男單55歲名單'!$A$7:$P$37,4))</f>
        <v>新竹市</v>
      </c>
      <c r="I45" s="62"/>
      <c r="J45" s="257" t="s">
        <v>201</v>
      </c>
      <c r="K45" s="259"/>
      <c r="L45" s="71"/>
      <c r="M45" s="72"/>
      <c r="N45" s="260" t="s">
        <v>306</v>
      </c>
      <c r="O45" s="262"/>
      <c r="P45" s="59"/>
      <c r="Q45" s="73"/>
      <c r="R45" s="50"/>
    </row>
    <row r="46" spans="1:18" s="51" customFormat="1" ht="3" customHeight="1">
      <c r="A46" s="39"/>
      <c r="B46" s="53"/>
      <c r="C46" s="53"/>
      <c r="D46" s="65"/>
      <c r="E46" s="54"/>
      <c r="F46" s="45"/>
      <c r="G46" s="55"/>
      <c r="H46" s="55"/>
      <c r="I46" s="66"/>
      <c r="J46" s="45"/>
      <c r="K46" s="45"/>
      <c r="L46" s="266"/>
      <c r="M46" s="255"/>
      <c r="N46" s="58">
        <f>UPPER(IF(OR(M46="a",M46="as"),L42,IF(OR(M46="b",M46="bs"),L50,)))</f>
      </c>
      <c r="O46" s="78"/>
      <c r="P46" s="59"/>
      <c r="Q46" s="73"/>
      <c r="R46" s="50"/>
    </row>
    <row r="47" spans="1:18" s="51" customFormat="1" ht="14.25" customHeight="1">
      <c r="A47" s="39">
        <v>21</v>
      </c>
      <c r="B47" s="40"/>
      <c r="C47" s="40"/>
      <c r="D47" s="41">
        <v>25</v>
      </c>
      <c r="E47" s="42" t="str">
        <f>UPPER(IF($D47="","",VLOOKUP($D47,'[5]男單55歲名單'!$A$7:$P$37,2)))</f>
        <v>陳源成</v>
      </c>
      <c r="F47" s="40"/>
      <c r="G47" s="40"/>
      <c r="H47" s="43" t="str">
        <f>IF($D47="","",VLOOKUP($D47,'[5]男單55歲名單'!$A$7:$P$37,4))</f>
        <v>新竹市</v>
      </c>
      <c r="I47" s="44"/>
      <c r="J47" s="45"/>
      <c r="K47" s="45"/>
      <c r="L47" s="266"/>
      <c r="M47" s="255"/>
      <c r="N47" s="257" t="s">
        <v>313</v>
      </c>
      <c r="O47" s="258"/>
      <c r="P47" s="59"/>
      <c r="Q47" s="73"/>
      <c r="R47" s="50"/>
    </row>
    <row r="48" spans="1:18" s="51" customFormat="1" ht="14.25" customHeight="1">
      <c r="A48" s="39"/>
      <c r="B48" s="53"/>
      <c r="C48" s="53"/>
      <c r="D48" s="65"/>
      <c r="E48" s="54"/>
      <c r="F48" s="256"/>
      <c r="G48" s="55"/>
      <c r="H48" s="56" t="s">
        <v>11</v>
      </c>
      <c r="I48" s="57"/>
      <c r="J48" s="263" t="s">
        <v>307</v>
      </c>
      <c r="K48" s="265"/>
      <c r="L48" s="45"/>
      <c r="M48" s="72"/>
      <c r="N48" s="74"/>
      <c r="O48" s="73"/>
      <c r="P48" s="59"/>
      <c r="Q48" s="73"/>
      <c r="R48" s="50"/>
    </row>
    <row r="49" spans="1:18" s="51" customFormat="1" ht="14.25" customHeight="1">
      <c r="A49" s="39">
        <v>22</v>
      </c>
      <c r="B49" s="40"/>
      <c r="C49" s="40"/>
      <c r="D49" s="41">
        <v>23</v>
      </c>
      <c r="E49" s="42" t="str">
        <f>UPPER(IF($D49="","",VLOOKUP($D49,'[5]男單55歲名單'!$A$7:$P$37,2)))</f>
        <v>吳樹強</v>
      </c>
      <c r="F49" s="267"/>
      <c r="G49" s="40"/>
      <c r="H49" s="43" t="str">
        <f>IF($D49="","",VLOOKUP($D49,'[5]男單55歲名單'!$A$7:$P$37,4))</f>
        <v>台中市</v>
      </c>
      <c r="I49" s="62"/>
      <c r="J49" s="257" t="s">
        <v>200</v>
      </c>
      <c r="K49" s="258"/>
      <c r="L49" s="260" t="s">
        <v>308</v>
      </c>
      <c r="M49" s="261"/>
      <c r="N49" s="74"/>
      <c r="O49" s="73"/>
      <c r="P49" s="59"/>
      <c r="Q49" s="73"/>
      <c r="R49" s="50"/>
    </row>
    <row r="50" spans="1:18" s="51" customFormat="1" ht="3" customHeight="1">
      <c r="A50" s="39"/>
      <c r="B50" s="53"/>
      <c r="C50" s="53"/>
      <c r="D50" s="65"/>
      <c r="E50" s="54"/>
      <c r="F50" s="45"/>
      <c r="G50" s="55"/>
      <c r="H50" s="55"/>
      <c r="I50" s="66"/>
      <c r="J50" s="266"/>
      <c r="K50" s="255"/>
      <c r="L50" s="58">
        <f>UPPER(IF(OR(K50="a",K50="as"),J48,IF(OR(K50="b",K50="bs"),J52,)))</f>
      </c>
      <c r="M50" s="76"/>
      <c r="N50" s="74"/>
      <c r="O50" s="73"/>
      <c r="P50" s="59"/>
      <c r="Q50" s="73"/>
      <c r="R50" s="50"/>
    </row>
    <row r="51" spans="1:18" s="51" customFormat="1" ht="14.25" customHeight="1">
      <c r="A51" s="39">
        <v>23</v>
      </c>
      <c r="B51" s="40"/>
      <c r="C51" s="40"/>
      <c r="D51" s="41">
        <v>15</v>
      </c>
      <c r="E51" s="42" t="str">
        <f>UPPER(IF($D51="","",VLOOKUP($D51,'[5]男單55歲名單'!$A$7:$P$37,2)))</f>
        <v>林幸昌</v>
      </c>
      <c r="F51" s="40"/>
      <c r="G51" s="40"/>
      <c r="H51" s="43" t="str">
        <f>IF($D51="","",VLOOKUP($D51,'[5]男單55歲名單'!$A$7:$P$37,4))</f>
        <v>高雄市</v>
      </c>
      <c r="I51" s="44"/>
      <c r="J51" s="266"/>
      <c r="K51" s="255"/>
      <c r="L51" s="63">
        <v>63</v>
      </c>
      <c r="M51" s="69"/>
      <c r="N51" s="74"/>
      <c r="O51" s="73"/>
      <c r="P51" s="59"/>
      <c r="Q51" s="73"/>
      <c r="R51" s="50"/>
    </row>
    <row r="52" spans="1:18" s="51" customFormat="1" ht="14.25" customHeight="1">
      <c r="A52" s="39"/>
      <c r="B52" s="53"/>
      <c r="C52" s="53"/>
      <c r="D52" s="53"/>
      <c r="E52" s="54"/>
      <c r="F52" s="256"/>
      <c r="G52" s="55"/>
      <c r="H52" s="56" t="s">
        <v>11</v>
      </c>
      <c r="I52" s="57"/>
      <c r="J52" s="263" t="s">
        <v>308</v>
      </c>
      <c r="K52" s="264"/>
      <c r="L52" s="71"/>
      <c r="M52" s="69"/>
      <c r="N52" s="74"/>
      <c r="O52" s="73"/>
      <c r="P52" s="59"/>
      <c r="Q52" s="73"/>
      <c r="R52" s="50"/>
    </row>
    <row r="53" spans="1:18" s="51" customFormat="1" ht="14.25" customHeight="1">
      <c r="A53" s="39">
        <v>24</v>
      </c>
      <c r="B53" s="40"/>
      <c r="C53" s="40">
        <f>IF($D53="","",VLOOKUP($D53,'[5]男單55歲名單'!$A$7:$P$37,16))</f>
        <v>5</v>
      </c>
      <c r="D53" s="41">
        <v>4</v>
      </c>
      <c r="E53" s="42" t="str">
        <f>UPPER(IF($D53="","",VLOOKUP($D53,'[5]男單55歲名單'!$A$7:$P$37,2)))</f>
        <v>詹行愨</v>
      </c>
      <c r="F53" s="267"/>
      <c r="G53" s="40"/>
      <c r="H53" s="43" t="str">
        <f>IF($D53="","",VLOOKUP($D53,'[5]男單55歲名單'!$A$7:$P$37,4))</f>
        <v>台北市</v>
      </c>
      <c r="I53" s="62"/>
      <c r="J53" s="63">
        <v>64</v>
      </c>
      <c r="K53" s="45"/>
      <c r="L53" s="71"/>
      <c r="M53" s="69"/>
      <c r="N53" s="266"/>
      <c r="O53" s="255"/>
      <c r="P53" s="260" t="s">
        <v>309</v>
      </c>
      <c r="Q53" s="261"/>
      <c r="R53" s="50"/>
    </row>
    <row r="54" spans="1:18" s="51" customFormat="1" ht="3" customHeight="1">
      <c r="A54" s="39"/>
      <c r="B54" s="53"/>
      <c r="C54" s="53"/>
      <c r="D54" s="53"/>
      <c r="E54" s="54"/>
      <c r="F54" s="45"/>
      <c r="G54" s="55"/>
      <c r="H54" s="55"/>
      <c r="I54" s="66"/>
      <c r="J54" s="45"/>
      <c r="K54" s="45"/>
      <c r="L54" s="71"/>
      <c r="M54" s="77"/>
      <c r="N54" s="266"/>
      <c r="O54" s="255"/>
      <c r="P54" s="58">
        <f>UPPER(IF(OR(O54="a",O54="as"),N46,IF(OR(O54="b",O54="bs"),N62,)))</f>
      </c>
      <c r="Q54" s="79"/>
      <c r="R54" s="50"/>
    </row>
    <row r="55" spans="1:18" s="51" customFormat="1" ht="14.25" customHeight="1">
      <c r="A55" s="39">
        <v>25</v>
      </c>
      <c r="B55" s="40"/>
      <c r="C55" s="40">
        <f>IF($D55="","",VLOOKUP($D55,'[5]男單55歲名單'!$A$7:$P$37,16))</f>
        <v>9</v>
      </c>
      <c r="D55" s="41">
        <v>6</v>
      </c>
      <c r="E55" s="42" t="str">
        <f>UPPER(IF($D55="","",VLOOKUP($D55,'[5]男單55歲名單'!$A$7:$P$37,2)))</f>
        <v>林榮基</v>
      </c>
      <c r="F55" s="40"/>
      <c r="G55" s="40"/>
      <c r="H55" s="43" t="str">
        <f>IF($D55="","",VLOOKUP($D55,'[5]男單55歲名單'!$A$7:$P$37,4))</f>
        <v>台中市</v>
      </c>
      <c r="I55" s="44"/>
      <c r="J55" s="45"/>
      <c r="K55" s="45"/>
      <c r="L55" s="45"/>
      <c r="M55" s="69"/>
      <c r="N55" s="266"/>
      <c r="O55" s="255"/>
      <c r="P55" s="63">
        <v>80</v>
      </c>
      <c r="Q55" s="87"/>
      <c r="R55" s="50"/>
    </row>
    <row r="56" spans="1:18" s="51" customFormat="1" ht="14.25" customHeight="1">
      <c r="A56" s="39"/>
      <c r="B56" s="230"/>
      <c r="C56" s="230"/>
      <c r="D56" s="230"/>
      <c r="E56" s="231"/>
      <c r="F56" s="256"/>
      <c r="G56" s="55"/>
      <c r="H56" s="56" t="s">
        <v>11</v>
      </c>
      <c r="I56" s="57"/>
      <c r="J56" s="263" t="s">
        <v>309</v>
      </c>
      <c r="K56" s="265"/>
      <c r="L56" s="45"/>
      <c r="M56" s="69"/>
      <c r="N56" s="59"/>
      <c r="O56" s="73"/>
      <c r="P56" s="59"/>
      <c r="Q56" s="80"/>
      <c r="R56" s="50"/>
    </row>
    <row r="57" spans="1:18" s="51" customFormat="1" ht="14.25" customHeight="1">
      <c r="A57" s="39">
        <v>26</v>
      </c>
      <c r="B57" s="40"/>
      <c r="C57" s="40"/>
      <c r="D57" s="41">
        <v>21</v>
      </c>
      <c r="E57" s="42" t="str">
        <f>UPPER(IF($D57="","",VLOOKUP($D57,'[5]男單55歲名單'!$A$7:$P$37,2)))</f>
        <v>姜自立</v>
      </c>
      <c r="F57" s="267"/>
      <c r="G57" s="40"/>
      <c r="H57" s="43" t="str">
        <f>IF($D57="","",VLOOKUP($D57,'[5]男單55歲名單'!$A$7:$P$37,4))</f>
        <v>台南市</v>
      </c>
      <c r="I57" s="62"/>
      <c r="J57" s="63">
        <v>60</v>
      </c>
      <c r="K57" s="64"/>
      <c r="L57" s="260" t="s">
        <v>309</v>
      </c>
      <c r="M57" s="262"/>
      <c r="N57" s="59"/>
      <c r="O57" s="73"/>
      <c r="P57" s="59"/>
      <c r="Q57" s="80"/>
      <c r="R57" s="50"/>
    </row>
    <row r="58" spans="1:18" s="51" customFormat="1" ht="3" customHeight="1">
      <c r="A58" s="39"/>
      <c r="B58" s="53"/>
      <c r="C58" s="53"/>
      <c r="D58" s="65"/>
      <c r="E58" s="54"/>
      <c r="F58" s="45"/>
      <c r="G58" s="55"/>
      <c r="H58" s="55"/>
      <c r="I58" s="66"/>
      <c r="J58" s="266"/>
      <c r="K58" s="255"/>
      <c r="L58" s="58">
        <f>UPPER(IF(OR(K58="a",K58="as"),J56,IF(OR(K58="b",K58="bs"),J60,)))</f>
      </c>
      <c r="M58" s="68"/>
      <c r="N58" s="59"/>
      <c r="O58" s="73"/>
      <c r="P58" s="59"/>
      <c r="Q58" s="80"/>
      <c r="R58" s="50"/>
    </row>
    <row r="59" spans="1:18" s="51" customFormat="1" ht="14.25" customHeight="1">
      <c r="A59" s="39">
        <v>27</v>
      </c>
      <c r="B59" s="40"/>
      <c r="C59" s="40"/>
      <c r="D59" s="41">
        <v>18</v>
      </c>
      <c r="E59" s="42" t="str">
        <f>UPPER(IF($D59="","",VLOOKUP($D59,'[5]男單55歲名單'!$A$7:$P$37,2)))</f>
        <v>劉陞權</v>
      </c>
      <c r="F59" s="40"/>
      <c r="G59" s="40"/>
      <c r="H59" s="43" t="str">
        <f>IF($D59="","",VLOOKUP($D59,'[5]男單55歲名單'!$A$7:$P$37,4))</f>
        <v>台中市</v>
      </c>
      <c r="I59" s="44"/>
      <c r="J59" s="266"/>
      <c r="K59" s="255"/>
      <c r="L59" s="63">
        <v>62</v>
      </c>
      <c r="M59" s="70"/>
      <c r="N59" s="59"/>
      <c r="O59" s="73"/>
      <c r="P59" s="59"/>
      <c r="Q59" s="80"/>
      <c r="R59" s="88"/>
    </row>
    <row r="60" spans="1:18" s="51" customFormat="1" ht="14.25" customHeight="1">
      <c r="A60" s="39" t="s">
        <v>145</v>
      </c>
      <c r="B60" s="179"/>
      <c r="C60" s="179"/>
      <c r="D60" s="180"/>
      <c r="E60" s="181" t="s">
        <v>151</v>
      </c>
      <c r="F60" s="247" t="s">
        <v>296</v>
      </c>
      <c r="G60" s="55"/>
      <c r="H60" s="183" t="s">
        <v>152</v>
      </c>
      <c r="I60" s="57"/>
      <c r="J60" s="263" t="s">
        <v>310</v>
      </c>
      <c r="K60" s="264"/>
      <c r="L60" s="71"/>
      <c r="M60" s="72"/>
      <c r="N60" s="59"/>
      <c r="O60" s="73"/>
      <c r="P60" s="59"/>
      <c r="Q60" s="80"/>
      <c r="R60" s="50"/>
    </row>
    <row r="61" spans="1:18" s="51" customFormat="1" ht="14.25" customHeight="1">
      <c r="A61" s="39">
        <v>28</v>
      </c>
      <c r="B61" s="40"/>
      <c r="C61" s="40">
        <f>IF($D61="","",VLOOKUP($D61,'[5]男單55歲名單'!$A$7:$P$37,16))</f>
        <v>12</v>
      </c>
      <c r="D61" s="41">
        <v>8</v>
      </c>
      <c r="E61" s="42" t="str">
        <f>UPPER(IF($D61="","",VLOOKUP($D61,'[5]男單55歲名單'!$A$7:$P$37,2)))</f>
        <v>王昭輝</v>
      </c>
      <c r="F61" s="43"/>
      <c r="G61" s="40"/>
      <c r="H61" s="43" t="str">
        <f>IF($D61="","",VLOOKUP($D61,'[5]男單55歲名單'!$A$7:$P$37,4))</f>
        <v>高雄市</v>
      </c>
      <c r="I61" s="62"/>
      <c r="J61" s="63">
        <v>60</v>
      </c>
      <c r="K61" s="45"/>
      <c r="L61" s="71"/>
      <c r="M61" s="72"/>
      <c r="N61" s="260" t="s">
        <v>309</v>
      </c>
      <c r="O61" s="261"/>
      <c r="P61" s="59"/>
      <c r="Q61" s="80"/>
      <c r="R61" s="50"/>
    </row>
    <row r="62" spans="1:18" s="51" customFormat="1" ht="3" customHeight="1">
      <c r="A62" s="39"/>
      <c r="B62" s="53"/>
      <c r="C62" s="53"/>
      <c r="D62" s="65"/>
      <c r="E62" s="54"/>
      <c r="F62" s="45"/>
      <c r="G62" s="55"/>
      <c r="H62" s="55"/>
      <c r="I62" s="66"/>
      <c r="J62" s="45"/>
      <c r="K62" s="45"/>
      <c r="L62" s="266"/>
      <c r="M62" s="255"/>
      <c r="N62" s="58">
        <f>UPPER(IF(OR(M62="a",M62="as"),L58,IF(OR(M62="b",M62="bs"),L66,)))</f>
      </c>
      <c r="O62" s="79"/>
      <c r="P62" s="59"/>
      <c r="Q62" s="80"/>
      <c r="R62" s="50"/>
    </row>
    <row r="63" spans="1:18" s="51" customFormat="1" ht="14.25" customHeight="1">
      <c r="A63" s="39">
        <v>29</v>
      </c>
      <c r="B63" s="40"/>
      <c r="C63" s="40">
        <f>IF($D63="","",VLOOKUP($D63,'[5]男單55歲名單'!$A$7:$P$37,16))</f>
        <v>21</v>
      </c>
      <c r="D63" s="41">
        <v>12</v>
      </c>
      <c r="E63" s="42" t="str">
        <f>UPPER(IF($D63="","",VLOOKUP($D63,'[5]男單55歲名單'!$A$7:$P$37,2)))</f>
        <v>謝明祥</v>
      </c>
      <c r="F63" s="40"/>
      <c r="G63" s="40"/>
      <c r="H63" s="43" t="str">
        <f>IF($D63="","",VLOOKUP($D63,'[5]男單55歲名單'!$A$7:$P$37,4))</f>
        <v>高雄市</v>
      </c>
      <c r="I63" s="44"/>
      <c r="J63" s="45"/>
      <c r="K63" s="45"/>
      <c r="L63" s="266"/>
      <c r="M63" s="255"/>
      <c r="N63" s="63">
        <v>62</v>
      </c>
      <c r="O63" s="77"/>
      <c r="P63" s="48"/>
      <c r="Q63" s="49"/>
      <c r="R63" s="50"/>
    </row>
    <row r="64" spans="1:18" s="51" customFormat="1" ht="14.25" customHeight="1">
      <c r="A64" s="39"/>
      <c r="B64" s="53"/>
      <c r="C64" s="53"/>
      <c r="D64" s="65"/>
      <c r="E64" s="54"/>
      <c r="F64" s="256"/>
      <c r="G64" s="55"/>
      <c r="H64" s="56" t="s">
        <v>11</v>
      </c>
      <c r="I64" s="57"/>
      <c r="J64" s="263" t="s">
        <v>311</v>
      </c>
      <c r="K64" s="265"/>
      <c r="L64" s="45"/>
      <c r="M64" s="72"/>
      <c r="N64" s="69"/>
      <c r="O64" s="77"/>
      <c r="P64" s="48"/>
      <c r="Q64" s="49"/>
      <c r="R64" s="50"/>
    </row>
    <row r="65" spans="1:18" s="51" customFormat="1" ht="14.25" customHeight="1">
      <c r="A65" s="39">
        <v>30</v>
      </c>
      <c r="B65" s="40"/>
      <c r="C65" s="40"/>
      <c r="D65" s="41">
        <v>31</v>
      </c>
      <c r="E65" s="42" t="str">
        <f>UPPER(IF($D65="","",VLOOKUP($D65,'[5]男單55歲名單'!$A$7:$P$37,2)))</f>
        <v>張世群</v>
      </c>
      <c r="F65" s="267"/>
      <c r="G65" s="40"/>
      <c r="H65" s="43" t="str">
        <f>IF($D65="","",VLOOKUP($D65,'[5]男單55歲名單'!$A$7:$P$37,4))</f>
        <v>台北市</v>
      </c>
      <c r="I65" s="62"/>
      <c r="J65" s="63">
        <v>75</v>
      </c>
      <c r="K65" s="64"/>
      <c r="L65" s="260" t="s">
        <v>312</v>
      </c>
      <c r="M65" s="261"/>
      <c r="N65" s="69"/>
      <c r="O65" s="77"/>
      <c r="P65" s="48"/>
      <c r="Q65" s="49"/>
      <c r="R65" s="50"/>
    </row>
    <row r="66" spans="1:18" s="51" customFormat="1" ht="3" customHeight="1">
      <c r="A66" s="39"/>
      <c r="B66" s="53"/>
      <c r="C66" s="53"/>
      <c r="D66" s="65"/>
      <c r="E66" s="54"/>
      <c r="F66" s="45"/>
      <c r="G66" s="55"/>
      <c r="H66" s="55"/>
      <c r="I66" s="66"/>
      <c r="J66" s="266"/>
      <c r="K66" s="255"/>
      <c r="L66" s="58">
        <f>UPPER(IF(OR(K66="a",K66="as"),J64,IF(OR(K66="b",K66="bs"),J68,)))</f>
      </c>
      <c r="M66" s="76"/>
      <c r="N66" s="69"/>
      <c r="O66" s="77"/>
      <c r="P66" s="48"/>
      <c r="Q66" s="49"/>
      <c r="R66" s="50"/>
    </row>
    <row r="67" spans="1:18" s="51" customFormat="1" ht="14.25" customHeight="1">
      <c r="A67" s="39">
        <v>31</v>
      </c>
      <c r="B67" s="40"/>
      <c r="C67" s="40"/>
      <c r="D67" s="41">
        <v>19</v>
      </c>
      <c r="E67" s="42" t="str">
        <f>UPPER(IF($D67="","",VLOOKUP($D67,'[5]男單55歲名單'!$A$7:$P$37,2)))</f>
        <v>張東佶</v>
      </c>
      <c r="F67" s="40"/>
      <c r="G67" s="40"/>
      <c r="H67" s="43" t="str">
        <f>IF($D67="","",VLOOKUP($D67,'[5]男單55歲名單'!$A$7:$P$37,4))</f>
        <v>高雄市</v>
      </c>
      <c r="I67" s="44"/>
      <c r="J67" s="266"/>
      <c r="K67" s="255"/>
      <c r="L67" s="63">
        <v>61</v>
      </c>
      <c r="M67" s="69"/>
      <c r="N67" s="69"/>
      <c r="O67" s="69"/>
      <c r="P67" s="48"/>
      <c r="Q67" s="49"/>
      <c r="R67" s="50"/>
    </row>
    <row r="68" spans="1:18" s="51" customFormat="1" ht="14.25" customHeight="1">
      <c r="A68" s="39"/>
      <c r="B68" s="53"/>
      <c r="C68" s="53"/>
      <c r="D68" s="53"/>
      <c r="E68" s="54"/>
      <c r="F68" s="256"/>
      <c r="G68" s="55"/>
      <c r="H68" s="56" t="s">
        <v>11</v>
      </c>
      <c r="I68" s="57"/>
      <c r="J68" s="263" t="s">
        <v>312</v>
      </c>
      <c r="K68" s="264"/>
      <c r="L68" s="71"/>
      <c r="M68" s="69"/>
      <c r="N68" s="69"/>
      <c r="O68" s="69"/>
      <c r="P68" s="48"/>
      <c r="Q68" s="49"/>
      <c r="R68" s="50"/>
    </row>
    <row r="69" spans="1:18" s="51" customFormat="1" ht="14.25" customHeight="1">
      <c r="A69" s="39">
        <v>32</v>
      </c>
      <c r="B69" s="40"/>
      <c r="C69" s="40">
        <f>IF($D69="","",VLOOKUP($D69,'[5]男單55歲名單'!$A$7:$P$37,16))</f>
        <v>4</v>
      </c>
      <c r="D69" s="41">
        <v>2</v>
      </c>
      <c r="E69" s="42" t="str">
        <f>UPPER(IF($D69="","",VLOOKUP($D69,'[5]男單55歲名單'!$A$7:$P$37,2)))</f>
        <v>張天和</v>
      </c>
      <c r="F69" s="267"/>
      <c r="G69" s="40"/>
      <c r="H69" s="43" t="str">
        <f>IF($D69="","",VLOOKUP($D69,'[5]男單55歲名單'!$A$7:$P$37,4))</f>
        <v>台中市</v>
      </c>
      <c r="I69" s="62"/>
      <c r="J69" s="63">
        <v>61</v>
      </c>
      <c r="K69" s="45"/>
      <c r="L69" s="71"/>
      <c r="M69" s="71"/>
      <c r="N69" s="74"/>
      <c r="O69" s="80"/>
      <c r="P69" s="48"/>
      <c r="Q69" s="49"/>
      <c r="R69" s="50"/>
    </row>
    <row r="70" spans="1:18" s="51" customFormat="1" ht="6.75" customHeight="1">
      <c r="A70" s="89"/>
      <c r="B70" s="89"/>
      <c r="C70" s="89"/>
      <c r="D70" s="89"/>
      <c r="E70" s="90"/>
      <c r="F70" s="91"/>
      <c r="G70" s="91"/>
      <c r="H70" s="92"/>
      <c r="I70" s="93"/>
      <c r="J70" s="94"/>
      <c r="K70" s="95"/>
      <c r="L70" s="96"/>
      <c r="M70" s="97"/>
      <c r="N70" s="96"/>
      <c r="O70" s="97"/>
      <c r="P70" s="94"/>
      <c r="Q70" s="95"/>
      <c r="R70" s="50"/>
    </row>
    <row r="71" ht="16.5">
      <c r="E71" s="99"/>
    </row>
    <row r="72" ht="16.5">
      <c r="E72" s="99"/>
    </row>
    <row r="73" ht="16.5">
      <c r="E73" s="99"/>
    </row>
    <row r="74" ht="16.5">
      <c r="E74" s="99"/>
    </row>
    <row r="75" ht="16.5">
      <c r="E75" s="99"/>
    </row>
    <row r="76" ht="16.5">
      <c r="E76" s="99"/>
    </row>
    <row r="77" ht="16.5">
      <c r="E77" s="99"/>
    </row>
    <row r="78" ht="16.5">
      <c r="E78" s="99"/>
    </row>
    <row r="79" ht="16.5">
      <c r="E79" s="99"/>
    </row>
    <row r="80" ht="16.5">
      <c r="E80" s="99"/>
    </row>
    <row r="81" ht="16.5">
      <c r="E81" s="99"/>
    </row>
    <row r="82" ht="16.5">
      <c r="E82" s="99"/>
    </row>
    <row r="83" ht="16.5">
      <c r="E83" s="99"/>
    </row>
    <row r="84" ht="16.5">
      <c r="E84" s="99"/>
    </row>
    <row r="85" ht="16.5">
      <c r="E85" s="99"/>
    </row>
    <row r="86" ht="16.5">
      <c r="E86" s="99"/>
    </row>
    <row r="87" ht="16.5">
      <c r="E87" s="99"/>
    </row>
    <row r="88" ht="16.5">
      <c r="E88" s="99"/>
    </row>
    <row r="89" ht="16.5">
      <c r="E89" s="99"/>
    </row>
    <row r="90" ht="16.5">
      <c r="E90" s="99"/>
    </row>
    <row r="91" ht="16.5">
      <c r="E91" s="99"/>
    </row>
    <row r="92" ht="16.5">
      <c r="E92" s="99"/>
    </row>
    <row r="93" ht="16.5">
      <c r="E93" s="99"/>
    </row>
    <row r="94" ht="16.5">
      <c r="E94" s="99"/>
    </row>
    <row r="95" ht="16.5">
      <c r="E95" s="99"/>
    </row>
    <row r="96" ht="16.5">
      <c r="E96" s="99"/>
    </row>
    <row r="97" ht="16.5">
      <c r="E97" s="99"/>
    </row>
    <row r="98" ht="16.5">
      <c r="E98" s="99"/>
    </row>
    <row r="99" ht="16.5">
      <c r="E99" s="99"/>
    </row>
    <row r="100" ht="16.5">
      <c r="E100" s="99"/>
    </row>
    <row r="101" ht="16.5">
      <c r="E101" s="99"/>
    </row>
    <row r="102" ht="16.5">
      <c r="E102" s="99"/>
    </row>
  </sheetData>
  <sheetProtection/>
  <mergeCells count="65">
    <mergeCell ref="N61:O61"/>
    <mergeCell ref="N29:O29"/>
    <mergeCell ref="J44:K44"/>
    <mergeCell ref="J52:K52"/>
    <mergeCell ref="J49:K49"/>
    <mergeCell ref="J45:K45"/>
    <mergeCell ref="J48:K48"/>
    <mergeCell ref="J42:K43"/>
    <mergeCell ref="P53:Q53"/>
    <mergeCell ref="P37:Q38"/>
    <mergeCell ref="L41:M41"/>
    <mergeCell ref="N45:O45"/>
    <mergeCell ref="N47:O47"/>
    <mergeCell ref="L49:M49"/>
    <mergeCell ref="N53:O55"/>
    <mergeCell ref="N13:O13"/>
    <mergeCell ref="P21:Q21"/>
    <mergeCell ref="J12:K12"/>
    <mergeCell ref="J20:K20"/>
    <mergeCell ref="L17:M17"/>
    <mergeCell ref="J18:K19"/>
    <mergeCell ref="N21:O23"/>
    <mergeCell ref="J28:K28"/>
    <mergeCell ref="J36:K36"/>
    <mergeCell ref="J34:K35"/>
    <mergeCell ref="L25:M25"/>
    <mergeCell ref="L33:M33"/>
    <mergeCell ref="L27:M27"/>
    <mergeCell ref="J29:K29"/>
    <mergeCell ref="F20:F21"/>
    <mergeCell ref="J8:K8"/>
    <mergeCell ref="J16:K16"/>
    <mergeCell ref="L9:M9"/>
    <mergeCell ref="F8:F9"/>
    <mergeCell ref="J10:K11"/>
    <mergeCell ref="F12:F13"/>
    <mergeCell ref="L14:M15"/>
    <mergeCell ref="F24:F25"/>
    <mergeCell ref="J26:K27"/>
    <mergeCell ref="F28:F29"/>
    <mergeCell ref="L30:M31"/>
    <mergeCell ref="J24:K24"/>
    <mergeCell ref="F32:F33"/>
    <mergeCell ref="N37:O39"/>
    <mergeCell ref="J32:K32"/>
    <mergeCell ref="J40:K40"/>
    <mergeCell ref="F36:F37"/>
    <mergeCell ref="F40:F41"/>
    <mergeCell ref="F64:F65"/>
    <mergeCell ref="J66:K67"/>
    <mergeCell ref="F56:F57"/>
    <mergeCell ref="L57:M57"/>
    <mergeCell ref="J56:K56"/>
    <mergeCell ref="J64:K64"/>
    <mergeCell ref="L65:M65"/>
    <mergeCell ref="F68:F69"/>
    <mergeCell ref="F44:F45"/>
    <mergeCell ref="L46:M47"/>
    <mergeCell ref="F48:F49"/>
    <mergeCell ref="J50:K51"/>
    <mergeCell ref="F52:F53"/>
    <mergeCell ref="J60:K60"/>
    <mergeCell ref="J68:K68"/>
    <mergeCell ref="J58:K59"/>
    <mergeCell ref="L62:M63"/>
  </mergeCells>
  <conditionalFormatting sqref="G39 G41 G7 G9 G11 G13 G15 G17 G19 G23 G43 G45 G47 G49 G51 G53 G21 G25 G27 G29 G31 G33 G35 G37 G55 G57 G59 G61 G63 G65 G67 G69">
    <cfRule type="expression" priority="110" dxfId="0" stopIfTrue="1">
      <formula>AND($D7&lt;9,$C7&gt;0)</formula>
    </cfRule>
  </conditionalFormatting>
  <conditionalFormatting sqref="H8 H40 H16 L14 H20 L30 H24 H48 L46 H52 H32 H44 H36 H12 L62 H28 J18 J26 J34 J42 J50 J58 J66 J10 H56 H64 H68 H60">
    <cfRule type="expression" priority="107" dxfId="6" stopIfTrue="1">
      <formula>AND($N$2="CU",H8="Umpire")</formula>
    </cfRule>
    <cfRule type="expression" priority="108" dxfId="5" stopIfTrue="1">
      <formula>AND($N$2="CU",H8&lt;&gt;"Umpire",I8&lt;&gt;"")</formula>
    </cfRule>
    <cfRule type="expression" priority="109" dxfId="4" stopIfTrue="1">
      <formula>AND($N$2="CU",H8&lt;&gt;"Umpire")</formula>
    </cfRule>
  </conditionalFormatting>
  <conditionalFormatting sqref="D67 D65 D63 D13 D61 D15 D17 D21 D19 D23 D25 D27 D29 D31 D33 D37 D35 D39 D41 D43 D47 D49 D45 D51 D53 D55 D57 D59 D69">
    <cfRule type="expression" priority="106" dxfId="440" stopIfTrue="1">
      <formula>AND($D13&lt;9,$C13&gt;0)</formula>
    </cfRule>
  </conditionalFormatting>
  <conditionalFormatting sqref="L10 L18 L26 L34 L42 L50 L58 L66 N14 N30 N46 N62 P22 P54 J8 J12 J16 J24 J32 J40 J48 J56 J64 J20 J28 J36 J44 J52 J60 J68">
    <cfRule type="expression" priority="104" dxfId="0" stopIfTrue="1">
      <formula>I8="as"</formula>
    </cfRule>
    <cfRule type="expression" priority="105" dxfId="0" stopIfTrue="1">
      <formula>I8="bs"</formula>
    </cfRule>
  </conditionalFormatting>
  <conditionalFormatting sqref="D7 D9 D11">
    <cfRule type="expression" priority="103" dxfId="440" stopIfTrue="1">
      <formula>$D7&lt;9</formula>
    </cfRule>
  </conditionalFormatting>
  <conditionalFormatting sqref="B7 B9 B11 B13 B15 B17 B19 B21 B23 B25 B27 B29 B31 B33 B35 B37 B39 B41 B43 B45 B47 B49 B51 B53 B55 B57 B59 B61 B63 B65 B67 B69">
    <cfRule type="cellIs" priority="101" dxfId="26" operator="equal" stopIfTrue="1">
      <formula>"QA"</formula>
    </cfRule>
    <cfRule type="cellIs" priority="102" dxfId="26" operator="equal" stopIfTrue="1">
      <formula>"DA"</formula>
    </cfRule>
  </conditionalFormatting>
  <conditionalFormatting sqref="I8 I12 I16 I20 I24 I28 I32 I36 I40 I44 I48 I52 I56 I60 I64 I68">
    <cfRule type="expression" priority="100" dxfId="25" stopIfTrue="1">
      <formula>$N$2="CU"</formula>
    </cfRule>
  </conditionalFormatting>
  <conditionalFormatting sqref="G39 G41 G7 G9 G11 G13 G15 G17 G19 G23 G43 G45 G47 G49 G51 G53 G21 G25 G27 G29 G31 G33 G35 G37 G55 G57 G59 G61 G63 G65 G67 G69">
    <cfRule type="expression" priority="99" dxfId="0" stopIfTrue="1">
      <formula>AND($D7&lt;9,$C7&gt;0)</formula>
    </cfRule>
  </conditionalFormatting>
  <conditionalFormatting sqref="H8 H40 H16 L14 H20 L30 H24 H48 L46 H52 H32 H44 H36 H12 L62 H28 J18 J26 J34 J42 J50 J58 J66 J10 H56 H64 H68 H60">
    <cfRule type="expression" priority="96" dxfId="6" stopIfTrue="1">
      <formula>AND($N$2="CU",H8="Umpire")</formula>
    </cfRule>
    <cfRule type="expression" priority="97" dxfId="5" stopIfTrue="1">
      <formula>AND($N$2="CU",H8&lt;&gt;"Umpire",I8&lt;&gt;"")</formula>
    </cfRule>
    <cfRule type="expression" priority="98" dxfId="4" stopIfTrue="1">
      <formula>AND($N$2="CU",H8&lt;&gt;"Umpire")</formula>
    </cfRule>
  </conditionalFormatting>
  <conditionalFormatting sqref="D67 D65 D63 D13 D61 D15 D17 D21 D19 D23 D25 D27 D29 D31 D33 D37 D35 D39 D41 D43 D47 D49 D45 D51 D53 D55 D57 D59 D69">
    <cfRule type="expression" priority="95" dxfId="440" stopIfTrue="1">
      <formula>AND($D13&lt;9,$C13&gt;0)</formula>
    </cfRule>
  </conditionalFormatting>
  <conditionalFormatting sqref="L10 L18 L26 L34 L42 L50 L58 L66 N14 N30 N46 N62 P22 P54 J8 J12 J16 J24 J32 J40 J48 J56 J64 J20 J28 J36 J44 J52 J60 J68">
    <cfRule type="expression" priority="93" dxfId="0" stopIfTrue="1">
      <formula>I8="as"</formula>
    </cfRule>
    <cfRule type="expression" priority="94" dxfId="0" stopIfTrue="1">
      <formula>I8="bs"</formula>
    </cfRule>
  </conditionalFormatting>
  <conditionalFormatting sqref="D7 D9 D11">
    <cfRule type="expression" priority="92" dxfId="440" stopIfTrue="1">
      <formula>$D7&lt;9</formula>
    </cfRule>
  </conditionalFormatting>
  <conditionalFormatting sqref="L57">
    <cfRule type="expression" priority="87" dxfId="0" stopIfTrue="1">
      <formula>K57="as"</formula>
    </cfRule>
    <cfRule type="expression" priority="88" dxfId="0" stopIfTrue="1">
      <formula>K57="bs"</formula>
    </cfRule>
  </conditionalFormatting>
  <conditionalFormatting sqref="L57">
    <cfRule type="expression" priority="85" dxfId="0" stopIfTrue="1">
      <formula>K57="as"</formula>
    </cfRule>
    <cfRule type="expression" priority="86" dxfId="0" stopIfTrue="1">
      <formula>K57="bs"</formula>
    </cfRule>
  </conditionalFormatting>
  <conditionalFormatting sqref="L41">
    <cfRule type="expression" priority="83" dxfId="0" stopIfTrue="1">
      <formula>K41="as"</formula>
    </cfRule>
    <cfRule type="expression" priority="84" dxfId="0" stopIfTrue="1">
      <formula>K41="bs"</formula>
    </cfRule>
  </conditionalFormatting>
  <conditionalFormatting sqref="L41">
    <cfRule type="expression" priority="81" dxfId="0" stopIfTrue="1">
      <formula>K41="as"</formula>
    </cfRule>
    <cfRule type="expression" priority="82" dxfId="0" stopIfTrue="1">
      <formula>K41="bs"</formula>
    </cfRule>
  </conditionalFormatting>
  <conditionalFormatting sqref="N45">
    <cfRule type="expression" priority="79" dxfId="0" stopIfTrue="1">
      <formula>M45="as"</formula>
    </cfRule>
    <cfRule type="expression" priority="80" dxfId="0" stopIfTrue="1">
      <formula>M45="bs"</formula>
    </cfRule>
  </conditionalFormatting>
  <conditionalFormatting sqref="N45">
    <cfRule type="expression" priority="77" dxfId="0" stopIfTrue="1">
      <formula>M45="as"</formula>
    </cfRule>
    <cfRule type="expression" priority="78" dxfId="0" stopIfTrue="1">
      <formula>M45="bs"</formula>
    </cfRule>
  </conditionalFormatting>
  <conditionalFormatting sqref="L25">
    <cfRule type="expression" priority="75" dxfId="0" stopIfTrue="1">
      <formula>K25="as"</formula>
    </cfRule>
    <cfRule type="expression" priority="76" dxfId="0" stopIfTrue="1">
      <formula>K25="bs"</formula>
    </cfRule>
  </conditionalFormatting>
  <conditionalFormatting sqref="L25">
    <cfRule type="expression" priority="73" dxfId="0" stopIfTrue="1">
      <formula>K25="as"</formula>
    </cfRule>
    <cfRule type="expression" priority="74" dxfId="0" stopIfTrue="1">
      <formula>K25="bs"</formula>
    </cfRule>
  </conditionalFormatting>
  <conditionalFormatting sqref="L9">
    <cfRule type="expression" priority="71" dxfId="0" stopIfTrue="1">
      <formula>K9="as"</formula>
    </cfRule>
    <cfRule type="expression" priority="72" dxfId="0" stopIfTrue="1">
      <formula>K9="bs"</formula>
    </cfRule>
  </conditionalFormatting>
  <conditionalFormatting sqref="L9">
    <cfRule type="expression" priority="69" dxfId="0" stopIfTrue="1">
      <formula>K9="as"</formula>
    </cfRule>
    <cfRule type="expression" priority="70" dxfId="0" stopIfTrue="1">
      <formula>K9="bs"</formula>
    </cfRule>
  </conditionalFormatting>
  <conditionalFormatting sqref="N13">
    <cfRule type="expression" priority="67" dxfId="0" stopIfTrue="1">
      <formula>M13="as"</formula>
    </cfRule>
    <cfRule type="expression" priority="68" dxfId="0" stopIfTrue="1">
      <formula>M13="bs"</formula>
    </cfRule>
  </conditionalFormatting>
  <conditionalFormatting sqref="N13">
    <cfRule type="expression" priority="65" dxfId="0" stopIfTrue="1">
      <formula>M13="as"</formula>
    </cfRule>
    <cfRule type="expression" priority="66" dxfId="0" stopIfTrue="1">
      <formula>M13="bs"</formula>
    </cfRule>
  </conditionalFormatting>
  <conditionalFormatting sqref="P21">
    <cfRule type="expression" priority="63" dxfId="0" stopIfTrue="1">
      <formula>O21="as"</formula>
    </cfRule>
    <cfRule type="expression" priority="64" dxfId="0" stopIfTrue="1">
      <formula>O21="bs"</formula>
    </cfRule>
  </conditionalFormatting>
  <conditionalFormatting sqref="P21">
    <cfRule type="expression" priority="61" dxfId="0" stopIfTrue="1">
      <formula>O21="as"</formula>
    </cfRule>
    <cfRule type="expression" priority="62" dxfId="0" stopIfTrue="1">
      <formula>O21="bs"</formula>
    </cfRule>
  </conditionalFormatting>
  <conditionalFormatting sqref="P21">
    <cfRule type="expression" priority="59" dxfId="0" stopIfTrue="1">
      <formula>O21="as"</formula>
    </cfRule>
    <cfRule type="expression" priority="60" dxfId="0" stopIfTrue="1">
      <formula>O21="bs"</formula>
    </cfRule>
  </conditionalFormatting>
  <conditionalFormatting sqref="P21">
    <cfRule type="expression" priority="57" dxfId="0" stopIfTrue="1">
      <formula>O21="as"</formula>
    </cfRule>
    <cfRule type="expression" priority="58" dxfId="0" stopIfTrue="1">
      <formula>O21="bs"</formula>
    </cfRule>
  </conditionalFormatting>
  <conditionalFormatting sqref="L25">
    <cfRule type="expression" priority="55" dxfId="0" stopIfTrue="1">
      <formula>K25="as"</formula>
    </cfRule>
    <cfRule type="expression" priority="56" dxfId="0" stopIfTrue="1">
      <formula>K25="bs"</formula>
    </cfRule>
  </conditionalFormatting>
  <conditionalFormatting sqref="L25">
    <cfRule type="expression" priority="53" dxfId="0" stopIfTrue="1">
      <formula>K25="as"</formula>
    </cfRule>
    <cfRule type="expression" priority="54" dxfId="0" stopIfTrue="1">
      <formula>K25="bs"</formula>
    </cfRule>
  </conditionalFormatting>
  <conditionalFormatting sqref="L41">
    <cfRule type="expression" priority="51" dxfId="0" stopIfTrue="1">
      <formula>K41="as"</formula>
    </cfRule>
    <cfRule type="expression" priority="52" dxfId="0" stopIfTrue="1">
      <formula>K41="bs"</formula>
    </cfRule>
  </conditionalFormatting>
  <conditionalFormatting sqref="L41">
    <cfRule type="expression" priority="49" dxfId="0" stopIfTrue="1">
      <formula>K41="as"</formula>
    </cfRule>
    <cfRule type="expression" priority="50" dxfId="0" stopIfTrue="1">
      <formula>K41="bs"</formula>
    </cfRule>
  </conditionalFormatting>
  <conditionalFormatting sqref="N45">
    <cfRule type="expression" priority="47" dxfId="0" stopIfTrue="1">
      <formula>M45="as"</formula>
    </cfRule>
    <cfRule type="expression" priority="48" dxfId="0" stopIfTrue="1">
      <formula>M45="bs"</formula>
    </cfRule>
  </conditionalFormatting>
  <conditionalFormatting sqref="N45">
    <cfRule type="expression" priority="45" dxfId="0" stopIfTrue="1">
      <formula>M45="as"</formula>
    </cfRule>
    <cfRule type="expression" priority="46" dxfId="0" stopIfTrue="1">
      <formula>M45="bs"</formula>
    </cfRule>
  </conditionalFormatting>
  <conditionalFormatting sqref="L57">
    <cfRule type="expression" priority="43" dxfId="0" stopIfTrue="1">
      <formula>K57="as"</formula>
    </cfRule>
    <cfRule type="expression" priority="44" dxfId="0" stopIfTrue="1">
      <formula>K57="bs"</formula>
    </cfRule>
  </conditionalFormatting>
  <conditionalFormatting sqref="L57">
    <cfRule type="expression" priority="41" dxfId="0" stopIfTrue="1">
      <formula>K57="as"</formula>
    </cfRule>
    <cfRule type="expression" priority="42" dxfId="0" stopIfTrue="1">
      <formula>K57="bs"</formula>
    </cfRule>
  </conditionalFormatting>
  <conditionalFormatting sqref="L17">
    <cfRule type="expression" priority="39" dxfId="0" stopIfTrue="1">
      <formula>K17="as"</formula>
    </cfRule>
    <cfRule type="expression" priority="40" dxfId="0" stopIfTrue="1">
      <formula>K17="bs"</formula>
    </cfRule>
  </conditionalFormatting>
  <conditionalFormatting sqref="L17">
    <cfRule type="expression" priority="37" dxfId="0" stopIfTrue="1">
      <formula>K17="as"</formula>
    </cfRule>
    <cfRule type="expression" priority="38" dxfId="0" stopIfTrue="1">
      <formula>K17="bs"</formula>
    </cfRule>
  </conditionalFormatting>
  <conditionalFormatting sqref="L33">
    <cfRule type="expression" priority="35" dxfId="0" stopIfTrue="1">
      <formula>K33="as"</formula>
    </cfRule>
    <cfRule type="expression" priority="36" dxfId="0" stopIfTrue="1">
      <formula>K33="bs"</formula>
    </cfRule>
  </conditionalFormatting>
  <conditionalFormatting sqref="L33">
    <cfRule type="expression" priority="33" dxfId="0" stopIfTrue="1">
      <formula>K33="as"</formula>
    </cfRule>
    <cfRule type="expression" priority="34" dxfId="0" stopIfTrue="1">
      <formula>K33="bs"</formula>
    </cfRule>
  </conditionalFormatting>
  <conditionalFormatting sqref="L49">
    <cfRule type="expression" priority="31" dxfId="0" stopIfTrue="1">
      <formula>K49="as"</formula>
    </cfRule>
    <cfRule type="expression" priority="32" dxfId="0" stopIfTrue="1">
      <formula>K49="bs"</formula>
    </cfRule>
  </conditionalFormatting>
  <conditionalFormatting sqref="L49">
    <cfRule type="expression" priority="29" dxfId="0" stopIfTrue="1">
      <formula>K49="as"</formula>
    </cfRule>
    <cfRule type="expression" priority="30" dxfId="0" stopIfTrue="1">
      <formula>K49="bs"</formula>
    </cfRule>
  </conditionalFormatting>
  <conditionalFormatting sqref="L65">
    <cfRule type="expression" priority="27" dxfId="0" stopIfTrue="1">
      <formula>K65="as"</formula>
    </cfRule>
    <cfRule type="expression" priority="28" dxfId="0" stopIfTrue="1">
      <formula>K65="bs"</formula>
    </cfRule>
  </conditionalFormatting>
  <conditionalFormatting sqref="L65">
    <cfRule type="expression" priority="25" dxfId="0" stopIfTrue="1">
      <formula>K65="as"</formula>
    </cfRule>
    <cfRule type="expression" priority="26" dxfId="0" stopIfTrue="1">
      <formula>K65="bs"</formula>
    </cfRule>
  </conditionalFormatting>
  <conditionalFormatting sqref="N61">
    <cfRule type="expression" priority="23" dxfId="0" stopIfTrue="1">
      <formula>M61="as"</formula>
    </cfRule>
    <cfRule type="expression" priority="24" dxfId="0" stopIfTrue="1">
      <formula>M61="bs"</formula>
    </cfRule>
  </conditionalFormatting>
  <conditionalFormatting sqref="N61">
    <cfRule type="expression" priority="21" dxfId="0" stopIfTrue="1">
      <formula>M61="as"</formula>
    </cfRule>
    <cfRule type="expression" priority="22" dxfId="0" stopIfTrue="1">
      <formula>M61="bs"</formula>
    </cfRule>
  </conditionalFormatting>
  <conditionalFormatting sqref="N29">
    <cfRule type="expression" priority="19" dxfId="0" stopIfTrue="1">
      <formula>M29="as"</formula>
    </cfRule>
    <cfRule type="expression" priority="20" dxfId="0" stopIfTrue="1">
      <formula>M29="bs"</formula>
    </cfRule>
  </conditionalFormatting>
  <conditionalFormatting sqref="N29">
    <cfRule type="expression" priority="17" dxfId="0" stopIfTrue="1">
      <formula>M29="as"</formula>
    </cfRule>
    <cfRule type="expression" priority="18" dxfId="0" stopIfTrue="1">
      <formula>M29="bs"</formula>
    </cfRule>
  </conditionalFormatting>
  <conditionalFormatting sqref="P53">
    <cfRule type="expression" priority="15" dxfId="0" stopIfTrue="1">
      <formula>O53="as"</formula>
    </cfRule>
    <cfRule type="expression" priority="16" dxfId="0" stopIfTrue="1">
      <formula>O53="bs"</formula>
    </cfRule>
  </conditionalFormatting>
  <conditionalFormatting sqref="P53">
    <cfRule type="expression" priority="13" dxfId="0" stopIfTrue="1">
      <formula>O53="as"</formula>
    </cfRule>
    <cfRule type="expression" priority="14" dxfId="0" stopIfTrue="1">
      <formula>O53="bs"</formula>
    </cfRule>
  </conditionalFormatting>
  <conditionalFormatting sqref="L17">
    <cfRule type="expression" priority="11" dxfId="0" stopIfTrue="1">
      <formula>K17="as"</formula>
    </cfRule>
    <cfRule type="expression" priority="12" dxfId="0" stopIfTrue="1">
      <formula>K17="bs"</formula>
    </cfRule>
  </conditionalFormatting>
  <conditionalFormatting sqref="L17">
    <cfRule type="expression" priority="9" dxfId="0" stopIfTrue="1">
      <formula>K17="as"</formula>
    </cfRule>
    <cfRule type="expression" priority="10" dxfId="0" stopIfTrue="1">
      <formula>K17="bs"</formula>
    </cfRule>
  </conditionalFormatting>
  <conditionalFormatting sqref="L49">
    <cfRule type="expression" priority="7" dxfId="0" stopIfTrue="1">
      <formula>K49="as"</formula>
    </cfRule>
    <cfRule type="expression" priority="8" dxfId="0" stopIfTrue="1">
      <formula>K49="bs"</formula>
    </cfRule>
  </conditionalFormatting>
  <conditionalFormatting sqref="L49">
    <cfRule type="expression" priority="5" dxfId="0" stopIfTrue="1">
      <formula>K49="as"</formula>
    </cfRule>
    <cfRule type="expression" priority="6" dxfId="0" stopIfTrue="1">
      <formula>K49="bs"</formula>
    </cfRule>
  </conditionalFormatting>
  <conditionalFormatting sqref="L41">
    <cfRule type="expression" priority="3" dxfId="0" stopIfTrue="1">
      <formula>K41="as"</formula>
    </cfRule>
    <cfRule type="expression" priority="4" dxfId="0" stopIfTrue="1">
      <formula>K41="bs"</formula>
    </cfRule>
  </conditionalFormatting>
  <conditionalFormatting sqref="L41">
    <cfRule type="expression" priority="1" dxfId="0" stopIfTrue="1">
      <formula>K41="as"</formula>
    </cfRule>
    <cfRule type="expression" priority="2" dxfId="0" stopIfTrue="1">
      <formula>K41="bs"</formula>
    </cfRule>
  </conditionalFormatting>
  <dataValidations count="2">
    <dataValidation type="list" allowBlank="1" showInputMessage="1" sqref="N53">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T102"/>
  <sheetViews>
    <sheetView showGridLines="0" zoomScalePageLayoutView="0" workbookViewId="0" topLeftCell="A5">
      <selection activeCell="N53" sqref="N53:O55"/>
    </sheetView>
  </sheetViews>
  <sheetFormatPr defaultColWidth="9.00390625" defaultRowHeight="16.5"/>
  <cols>
    <col min="1" max="1" width="2.375" style="98" customWidth="1"/>
    <col min="2" max="2" width="2.50390625" style="98" customWidth="1"/>
    <col min="3" max="3" width="2.375" style="98" customWidth="1"/>
    <col min="4" max="4" width="0.2421875" style="98" customWidth="1"/>
    <col min="5" max="5" width="8.50390625" style="98" customWidth="1"/>
    <col min="6" max="6" width="11.75390625" style="98" customWidth="1"/>
    <col min="7" max="7" width="0.2421875" style="98" customWidth="1"/>
    <col min="8" max="8" width="5.875" style="98" customWidth="1"/>
    <col min="9" max="9" width="0.2421875" style="100" customWidth="1"/>
    <col min="10" max="10" width="7.00390625" style="98" customWidth="1"/>
    <col min="11" max="11" width="7.00390625" style="100" customWidth="1"/>
    <col min="12" max="12" width="7.00390625" style="98" customWidth="1"/>
    <col min="13" max="13" width="7.00390625" style="101" customWidth="1"/>
    <col min="14" max="14" width="7.00390625" style="98" customWidth="1"/>
    <col min="15" max="15" width="7.00390625" style="100" customWidth="1"/>
    <col min="16" max="16" width="7.00390625" style="98" customWidth="1"/>
    <col min="17" max="17" width="7.00390625" style="101" customWidth="1"/>
    <col min="18" max="18" width="0" style="98" hidden="1" customWidth="1"/>
    <col min="19" max="19" width="7.625" style="98" customWidth="1"/>
    <col min="20" max="20" width="8.00390625" style="98" hidden="1" customWidth="1"/>
    <col min="21" max="16384" width="9.00390625" style="98" customWidth="1"/>
  </cols>
  <sheetData>
    <row r="1" spans="1:17" s="3" customFormat="1" ht="16.5" customHeight="1">
      <c r="A1" s="1" t="s">
        <v>159</v>
      </c>
      <c r="B1" s="2"/>
      <c r="C1" s="2"/>
      <c r="E1" s="4"/>
      <c r="I1" s="5"/>
      <c r="K1" s="5"/>
      <c r="M1" s="6"/>
      <c r="O1" s="5"/>
      <c r="Q1" s="6"/>
    </row>
    <row r="2" spans="1:17" s="12" customFormat="1" ht="6.75" customHeight="1">
      <c r="A2" s="7"/>
      <c r="B2" s="7"/>
      <c r="C2" s="7"/>
      <c r="D2" s="7"/>
      <c r="E2" s="7"/>
      <c r="F2" s="7"/>
      <c r="G2" s="7"/>
      <c r="H2" s="7"/>
      <c r="I2" s="8"/>
      <c r="J2" s="9"/>
      <c r="K2" s="8"/>
      <c r="L2" s="9"/>
      <c r="M2" s="8"/>
      <c r="N2" s="8"/>
      <c r="O2" s="8"/>
      <c r="P2" s="10"/>
      <c r="Q2" s="11"/>
    </row>
    <row r="3" spans="1:17" s="18" customFormat="1" ht="11.25" customHeight="1">
      <c r="A3" s="13" t="s">
        <v>113</v>
      </c>
      <c r="B3" s="13"/>
      <c r="C3" s="13"/>
      <c r="D3" s="13"/>
      <c r="E3" s="14"/>
      <c r="F3" s="13" t="s">
        <v>114</v>
      </c>
      <c r="G3" s="14"/>
      <c r="H3" s="13"/>
      <c r="I3" s="15"/>
      <c r="J3" s="13"/>
      <c r="K3" s="16"/>
      <c r="L3" s="13"/>
      <c r="M3" s="16"/>
      <c r="N3" s="13"/>
      <c r="O3" s="15"/>
      <c r="P3" s="14"/>
      <c r="Q3" s="17" t="s">
        <v>115</v>
      </c>
    </row>
    <row r="4" spans="1:17" s="26" customFormat="1" ht="11.25" customHeight="1" thickBot="1">
      <c r="A4" s="19" t="str">
        <f>'[6]Week SetUp'!$A$10</f>
        <v>2012/11/10-11/12</v>
      </c>
      <c r="B4" s="19"/>
      <c r="C4" s="19"/>
      <c r="D4" s="20"/>
      <c r="E4" s="20"/>
      <c r="F4" s="20" t="str">
        <f>'[6]Week SetUp'!$C$10</f>
        <v>台中市</v>
      </c>
      <c r="G4" s="21"/>
      <c r="H4" s="20"/>
      <c r="I4" s="22"/>
      <c r="J4" s="23"/>
      <c r="K4" s="22"/>
      <c r="L4" s="24"/>
      <c r="M4" s="22"/>
      <c r="N4" s="20"/>
      <c r="O4" s="22"/>
      <c r="P4" s="20"/>
      <c r="Q4" s="25" t="str">
        <f>'[6]Week SetUp'!$E$10</f>
        <v>王正松</v>
      </c>
    </row>
    <row r="5" spans="1:17" s="31" customFormat="1" ht="12" customHeight="1">
      <c r="A5" s="27"/>
      <c r="B5" s="28" t="s">
        <v>116</v>
      </c>
      <c r="C5" s="28" t="s">
        <v>117</v>
      </c>
      <c r="D5" s="28"/>
      <c r="E5" s="28" t="s">
        <v>118</v>
      </c>
      <c r="F5" s="29"/>
      <c r="G5" s="14"/>
      <c r="H5" s="29"/>
      <c r="I5" s="30"/>
      <c r="J5" s="28" t="s">
        <v>119</v>
      </c>
      <c r="K5" s="30"/>
      <c r="L5" s="28" t="s">
        <v>120</v>
      </c>
      <c r="M5" s="30"/>
      <c r="N5" s="28" t="s">
        <v>121</v>
      </c>
      <c r="O5" s="30"/>
      <c r="P5" s="28" t="s">
        <v>122</v>
      </c>
      <c r="Q5" s="16"/>
    </row>
    <row r="6" spans="1:17" s="31" customFormat="1" ht="11.25" customHeight="1" thickBot="1">
      <c r="A6" s="32"/>
      <c r="B6" s="33"/>
      <c r="C6" s="34"/>
      <c r="D6" s="33"/>
      <c r="E6" s="35"/>
      <c r="F6" s="35"/>
      <c r="G6" s="36"/>
      <c r="H6" s="35"/>
      <c r="I6" s="37"/>
      <c r="J6" s="33"/>
      <c r="K6" s="37"/>
      <c r="L6" s="33"/>
      <c r="M6" s="37"/>
      <c r="N6" s="46" t="s">
        <v>126</v>
      </c>
      <c r="O6" s="37"/>
      <c r="P6" s="33"/>
      <c r="Q6" s="38"/>
    </row>
    <row r="7" spans="1:20" s="51" customFormat="1" ht="14.25" customHeight="1">
      <c r="A7" s="39">
        <v>1</v>
      </c>
      <c r="B7" s="40"/>
      <c r="C7" s="40">
        <f>IF($D7="","",VLOOKUP($D7,'[6]男單60歲名單'!$A$7:$P$38,16))</f>
        <v>1</v>
      </c>
      <c r="D7" s="41">
        <v>1</v>
      </c>
      <c r="E7" s="42" t="str">
        <f>UPPER(IF($D7="","",VLOOKUP($D7,'[6]男單60歲名單'!$A$7:$P$38,2)))</f>
        <v>黃建賓</v>
      </c>
      <c r="F7" s="40"/>
      <c r="G7" s="40"/>
      <c r="H7" s="43" t="str">
        <f>IF($D7="","",VLOOKUP($D7,'[6]男單60歲名單'!$A$7:$P$38,4))</f>
        <v>台中市</v>
      </c>
      <c r="I7" s="44"/>
      <c r="J7" s="45"/>
      <c r="K7" s="45"/>
      <c r="L7" s="45"/>
      <c r="M7" s="45"/>
      <c r="N7" s="46" t="s">
        <v>127</v>
      </c>
      <c r="O7" s="47"/>
      <c r="P7" s="48"/>
      <c r="Q7" s="49"/>
      <c r="R7" s="50"/>
      <c r="T7" s="52" t="e">
        <f>#REF!</f>
        <v>#REF!</v>
      </c>
    </row>
    <row r="8" spans="1:20" s="51" customFormat="1" ht="14.25" customHeight="1">
      <c r="A8" s="39"/>
      <c r="B8" s="53"/>
      <c r="C8" s="53"/>
      <c r="D8" s="53"/>
      <c r="E8" s="54"/>
      <c r="F8" s="256"/>
      <c r="G8" s="55"/>
      <c r="H8" s="56" t="s">
        <v>11</v>
      </c>
      <c r="I8" s="57"/>
      <c r="J8" s="263" t="s">
        <v>314</v>
      </c>
      <c r="K8" s="265"/>
      <c r="L8" s="45"/>
      <c r="M8" s="45"/>
      <c r="N8" s="59"/>
      <c r="O8" s="47"/>
      <c r="P8" s="48"/>
      <c r="Q8" s="49"/>
      <c r="R8" s="50"/>
      <c r="T8" s="60" t="e">
        <f>#REF!</f>
        <v>#REF!</v>
      </c>
    </row>
    <row r="9" spans="1:20" s="51" customFormat="1" ht="14.25" customHeight="1">
      <c r="A9" s="39">
        <v>2</v>
      </c>
      <c r="B9" s="40"/>
      <c r="C9" s="40">
        <f>IF($D9="","",VLOOKUP($D9,'[6]男單60歲名單'!$A$7:$P$38,16))</f>
      </c>
      <c r="D9" s="41"/>
      <c r="E9" s="42" t="s">
        <v>124</v>
      </c>
      <c r="F9" s="267"/>
      <c r="G9" s="40"/>
      <c r="H9" s="43">
        <f>IF($D9="","",VLOOKUP($D9,'[6]男單60歲名單'!$A$7:$P$38,4))</f>
      </c>
      <c r="I9" s="62"/>
      <c r="J9" s="63"/>
      <c r="K9" s="64"/>
      <c r="L9" s="260" t="s">
        <v>314</v>
      </c>
      <c r="M9" s="262"/>
      <c r="N9" s="59"/>
      <c r="O9" s="47"/>
      <c r="P9" s="48"/>
      <c r="Q9" s="49"/>
      <c r="R9" s="50"/>
      <c r="T9" s="60" t="e">
        <f>#REF!</f>
        <v>#REF!</v>
      </c>
    </row>
    <row r="10" spans="1:20" s="51" customFormat="1" ht="3" customHeight="1">
      <c r="A10" s="39"/>
      <c r="B10" s="53"/>
      <c r="C10" s="53"/>
      <c r="D10" s="65"/>
      <c r="E10" s="54"/>
      <c r="F10" s="45"/>
      <c r="G10" s="55"/>
      <c r="H10" s="55"/>
      <c r="I10" s="66"/>
      <c r="J10" s="266"/>
      <c r="K10" s="255"/>
      <c r="L10" s="58">
        <f>UPPER(IF(OR(K10="a",K10="as"),J8,IF(OR(K10="b",K10="bs"),J12,)))</f>
      </c>
      <c r="M10" s="68"/>
      <c r="N10" s="69"/>
      <c r="O10" s="69"/>
      <c r="P10" s="48"/>
      <c r="Q10" s="49"/>
      <c r="R10" s="50"/>
      <c r="T10" s="60" t="e">
        <f>#REF!</f>
        <v>#REF!</v>
      </c>
    </row>
    <row r="11" spans="1:20" s="51" customFormat="1" ht="14.25" customHeight="1">
      <c r="A11" s="39">
        <v>3</v>
      </c>
      <c r="B11" s="40"/>
      <c r="C11" s="40"/>
      <c r="D11" s="41">
        <v>26</v>
      </c>
      <c r="E11" s="42" t="str">
        <f>UPPER(IF($D11="","",VLOOKUP($D11,'[6]男單60歲名單'!$A$7:$P$38,2)))</f>
        <v>段國明</v>
      </c>
      <c r="F11" s="40"/>
      <c r="G11" s="40"/>
      <c r="H11" s="43" t="str">
        <f>IF($D11="","",VLOOKUP($D11,'[6]男單60歲名單'!$A$7:$P$38,4))</f>
        <v>桃園市</v>
      </c>
      <c r="I11" s="44"/>
      <c r="J11" s="266"/>
      <c r="K11" s="255"/>
      <c r="L11" s="63">
        <v>61</v>
      </c>
      <c r="M11" s="70"/>
      <c r="N11" s="69"/>
      <c r="O11" s="69"/>
      <c r="P11" s="48"/>
      <c r="Q11" s="49"/>
      <c r="R11" s="50"/>
      <c r="T11" s="60" t="e">
        <f>#REF!</f>
        <v>#REF!</v>
      </c>
    </row>
    <row r="12" spans="1:20" s="51" customFormat="1" ht="14.25" customHeight="1">
      <c r="A12" s="39"/>
      <c r="B12" s="53"/>
      <c r="C12" s="53"/>
      <c r="D12" s="65"/>
      <c r="E12" s="54"/>
      <c r="F12" s="256"/>
      <c r="G12" s="55"/>
      <c r="H12" s="56" t="s">
        <v>11</v>
      </c>
      <c r="I12" s="57"/>
      <c r="J12" s="263" t="s">
        <v>315</v>
      </c>
      <c r="K12" s="264"/>
      <c r="L12" s="71"/>
      <c r="M12" s="72"/>
      <c r="N12" s="69"/>
      <c r="O12" s="69"/>
      <c r="P12" s="48"/>
      <c r="Q12" s="49"/>
      <c r="R12" s="50"/>
      <c r="T12" s="60" t="e">
        <f>#REF!</f>
        <v>#REF!</v>
      </c>
    </row>
    <row r="13" spans="1:20" s="51" customFormat="1" ht="14.25" customHeight="1">
      <c r="A13" s="39">
        <v>4</v>
      </c>
      <c r="B13" s="40"/>
      <c r="C13" s="40"/>
      <c r="D13" s="41">
        <v>29</v>
      </c>
      <c r="E13" s="42" t="str">
        <f>UPPER(IF($D13="","",VLOOKUP($D13,'[6]男單60歲名單'!$A$7:$P$38,2)))</f>
        <v>陳永波</v>
      </c>
      <c r="F13" s="267"/>
      <c r="G13" s="40"/>
      <c r="H13" s="43" t="str">
        <f>IF($D13="","",VLOOKUP($D13,'[6]男單60歲名單'!$A$7:$P$38,4))</f>
        <v>台中市</v>
      </c>
      <c r="I13" s="62"/>
      <c r="J13" s="63">
        <v>60</v>
      </c>
      <c r="K13" s="45"/>
      <c r="L13" s="266"/>
      <c r="M13" s="255"/>
      <c r="N13" s="260" t="s">
        <v>314</v>
      </c>
      <c r="O13" s="262"/>
      <c r="P13" s="48"/>
      <c r="Q13" s="49"/>
      <c r="R13" s="50"/>
      <c r="T13" s="60" t="e">
        <f>#REF!</f>
        <v>#REF!</v>
      </c>
    </row>
    <row r="14" spans="1:20" s="51" customFormat="1" ht="3" customHeight="1">
      <c r="A14" s="39"/>
      <c r="B14" s="53"/>
      <c r="C14" s="53"/>
      <c r="D14" s="65"/>
      <c r="E14" s="54"/>
      <c r="F14" s="45"/>
      <c r="G14" s="55"/>
      <c r="H14" s="55"/>
      <c r="I14" s="66"/>
      <c r="J14" s="45"/>
      <c r="K14" s="45"/>
      <c r="L14" s="266"/>
      <c r="M14" s="255"/>
      <c r="N14" s="58">
        <f>UPPER(IF(OR(M14="a",M14="as"),L10,IF(OR(M14="b",M14="bs"),L18,)))</f>
      </c>
      <c r="O14" s="68"/>
      <c r="P14" s="48"/>
      <c r="Q14" s="49"/>
      <c r="R14" s="50"/>
      <c r="T14" s="60" t="e">
        <f>#REF!</f>
        <v>#REF!</v>
      </c>
    </row>
    <row r="15" spans="1:20" s="51" customFormat="1" ht="14.25" customHeight="1">
      <c r="A15" s="39">
        <v>5</v>
      </c>
      <c r="B15" s="40"/>
      <c r="C15" s="40">
        <f>IF($D15="","",VLOOKUP($D15,'[6]男單60歲名單'!$A$7:$P$38,16))</f>
        <v>14</v>
      </c>
      <c r="D15" s="41">
        <v>9</v>
      </c>
      <c r="E15" s="42" t="str">
        <f>UPPER(IF($D15="","",VLOOKUP($D15,'[6]男單60歲名單'!$A$7:$P$38,2)))</f>
        <v>蔣聯鎔</v>
      </c>
      <c r="F15" s="40"/>
      <c r="G15" s="40"/>
      <c r="H15" s="43" t="str">
        <f>IF($D15="","",VLOOKUP($D15,'[6]男單60歲名單'!$A$7:$P$38,4))</f>
        <v>台北市</v>
      </c>
      <c r="I15" s="44"/>
      <c r="J15" s="45"/>
      <c r="K15" s="45"/>
      <c r="L15" s="266"/>
      <c r="M15" s="255"/>
      <c r="N15" s="63">
        <v>61</v>
      </c>
      <c r="O15" s="73"/>
      <c r="P15" s="59"/>
      <c r="Q15" s="47"/>
      <c r="R15" s="50"/>
      <c r="T15" s="60" t="e">
        <f>#REF!</f>
        <v>#REF!</v>
      </c>
    </row>
    <row r="16" spans="1:20" s="51" customFormat="1" ht="14.25" customHeight="1" thickBot="1">
      <c r="A16" s="39"/>
      <c r="B16" s="53"/>
      <c r="C16" s="53"/>
      <c r="D16" s="65"/>
      <c r="E16" s="54"/>
      <c r="F16" s="256"/>
      <c r="G16" s="55"/>
      <c r="H16" s="56" t="s">
        <v>11</v>
      </c>
      <c r="I16" s="57"/>
      <c r="J16" s="263" t="s">
        <v>316</v>
      </c>
      <c r="K16" s="265"/>
      <c r="L16" s="45"/>
      <c r="M16" s="72"/>
      <c r="N16" s="74"/>
      <c r="O16" s="73"/>
      <c r="P16" s="59"/>
      <c r="Q16" s="47"/>
      <c r="R16" s="50"/>
      <c r="T16" s="75" t="e">
        <f>#REF!</f>
        <v>#REF!</v>
      </c>
    </row>
    <row r="17" spans="1:18" s="51" customFormat="1" ht="14.25" customHeight="1">
      <c r="A17" s="39">
        <v>6</v>
      </c>
      <c r="B17" s="40"/>
      <c r="C17" s="40"/>
      <c r="D17" s="41">
        <v>20</v>
      </c>
      <c r="E17" s="42" t="str">
        <f>UPPER(IF($D17="","",VLOOKUP($D17,'[6]男單60歲名單'!$A$7:$P$38,2)))</f>
        <v>林欽珍</v>
      </c>
      <c r="F17" s="267"/>
      <c r="G17" s="40"/>
      <c r="H17" s="43" t="str">
        <f>IF($D17="","",VLOOKUP($D17,'[6]男單60歲名單'!$A$7:$P$38,4))</f>
        <v>中壢市</v>
      </c>
      <c r="I17" s="62"/>
      <c r="J17" s="63">
        <v>75</v>
      </c>
      <c r="K17" s="64"/>
      <c r="L17" s="260" t="s">
        <v>316</v>
      </c>
      <c r="M17" s="261"/>
      <c r="N17" s="74"/>
      <c r="O17" s="73"/>
      <c r="P17" s="59"/>
      <c r="Q17" s="47"/>
      <c r="R17" s="50"/>
    </row>
    <row r="18" spans="1:18" s="51" customFormat="1" ht="3" customHeight="1">
      <c r="A18" s="39"/>
      <c r="B18" s="53"/>
      <c r="C18" s="53"/>
      <c r="D18" s="65"/>
      <c r="E18" s="54"/>
      <c r="F18" s="45"/>
      <c r="G18" s="55"/>
      <c r="H18" s="55"/>
      <c r="I18" s="66"/>
      <c r="J18" s="266"/>
      <c r="K18" s="255"/>
      <c r="L18" s="58">
        <f>UPPER(IF(OR(K18="a",K18="as"),J16,IF(OR(K18="b",K18="bs"),J20,)))</f>
      </c>
      <c r="M18" s="76"/>
      <c r="N18" s="74"/>
      <c r="O18" s="73"/>
      <c r="P18" s="59"/>
      <c r="Q18" s="47"/>
      <c r="R18" s="50"/>
    </row>
    <row r="19" spans="1:18" s="51" customFormat="1" ht="14.25" customHeight="1">
      <c r="A19" s="39">
        <v>7</v>
      </c>
      <c r="B19" s="40"/>
      <c r="C19" s="40"/>
      <c r="D19" s="41">
        <v>22</v>
      </c>
      <c r="E19" s="42" t="str">
        <f>UPPER(IF($D19="","",VLOOKUP($D19,'[6]男單60歲名單'!$A$7:$P$38,2)))</f>
        <v>李永明</v>
      </c>
      <c r="F19" s="40"/>
      <c r="G19" s="40"/>
      <c r="H19" s="43" t="str">
        <f>IF($D19="","",VLOOKUP($D19,'[6]男單60歲名單'!$A$7:$P$38,4))</f>
        <v>台北市</v>
      </c>
      <c r="I19" s="44"/>
      <c r="J19" s="266"/>
      <c r="K19" s="255"/>
      <c r="L19" s="63">
        <v>61</v>
      </c>
      <c r="M19" s="69"/>
      <c r="N19" s="74"/>
      <c r="O19" s="73"/>
      <c r="P19" s="59"/>
      <c r="Q19" s="47"/>
      <c r="R19" s="50"/>
    </row>
    <row r="20" spans="1:18" s="51" customFormat="1" ht="14.25" customHeight="1">
      <c r="A20" s="39"/>
      <c r="B20" s="53"/>
      <c r="C20" s="53"/>
      <c r="D20" s="53"/>
      <c r="E20" s="54"/>
      <c r="F20" s="256"/>
      <c r="G20" s="55"/>
      <c r="H20" s="56" t="s">
        <v>11</v>
      </c>
      <c r="I20" s="57"/>
      <c r="J20" s="263" t="s">
        <v>317</v>
      </c>
      <c r="K20" s="264"/>
      <c r="L20" s="71"/>
      <c r="M20" s="69"/>
      <c r="N20" s="74"/>
      <c r="O20" s="73"/>
      <c r="P20" s="59"/>
      <c r="Q20" s="47"/>
      <c r="R20" s="50"/>
    </row>
    <row r="21" spans="1:18" s="51" customFormat="1" ht="14.25" customHeight="1">
      <c r="A21" s="39">
        <v>8</v>
      </c>
      <c r="B21" s="40"/>
      <c r="C21" s="40">
        <f>IF($D21="","",VLOOKUP($D21,'[6]男單60歲名單'!$A$7:$P$38,16))</f>
        <v>8</v>
      </c>
      <c r="D21" s="41">
        <v>6</v>
      </c>
      <c r="E21" s="42" t="str">
        <f>UPPER(IF($D21="","",VLOOKUP($D21,'[6]男單60歲名單'!$A$7:$P$38,2)))</f>
        <v>顏榮洲</v>
      </c>
      <c r="F21" s="267"/>
      <c r="G21" s="40"/>
      <c r="H21" s="43" t="str">
        <f>IF($D21="","",VLOOKUP($D21,'[6]男單60歲名單'!$A$7:$P$38,4))</f>
        <v>台中市</v>
      </c>
      <c r="I21" s="62"/>
      <c r="J21" s="63">
        <v>75</v>
      </c>
      <c r="K21" s="45"/>
      <c r="L21" s="71"/>
      <c r="M21" s="69"/>
      <c r="N21" s="268"/>
      <c r="O21" s="269"/>
      <c r="P21" s="260" t="s">
        <v>314</v>
      </c>
      <c r="Q21" s="262"/>
      <c r="R21" s="50"/>
    </row>
    <row r="22" spans="1:18" s="51" customFormat="1" ht="3" customHeight="1">
      <c r="A22" s="39"/>
      <c r="B22" s="53"/>
      <c r="C22" s="53"/>
      <c r="D22" s="53"/>
      <c r="E22" s="54"/>
      <c r="F22" s="45"/>
      <c r="G22" s="55"/>
      <c r="H22" s="55"/>
      <c r="I22" s="66"/>
      <c r="J22" s="45"/>
      <c r="K22" s="45"/>
      <c r="L22" s="71"/>
      <c r="M22" s="77"/>
      <c r="N22" s="268"/>
      <c r="O22" s="269"/>
      <c r="P22" s="58">
        <f>UPPER(IF(OR(O22="a",O22="as"),N14,IF(OR(O22="b",O22="bs"),N30,)))</f>
      </c>
      <c r="Q22" s="78"/>
      <c r="R22" s="50"/>
    </row>
    <row r="23" spans="1:18" s="51" customFormat="1" ht="14.25" customHeight="1">
      <c r="A23" s="39">
        <v>9</v>
      </c>
      <c r="B23" s="40"/>
      <c r="C23" s="40">
        <f>IF($D23="","",VLOOKUP($D23,'[6]男單60歲名單'!$A$7:$P$38,16))</f>
        <v>3</v>
      </c>
      <c r="D23" s="41">
        <v>3</v>
      </c>
      <c r="E23" s="42" t="str">
        <f>UPPER(IF($D23="","",VLOOKUP($D23,'[6]男單60歲名單'!$A$7:$P$38,2)))</f>
        <v>鐘仕長</v>
      </c>
      <c r="F23" s="40"/>
      <c r="G23" s="40"/>
      <c r="H23" s="43" t="str">
        <f>IF($D23="","",VLOOKUP($D23,'[6]男單60歲名單'!$A$7:$P$38,4))</f>
        <v>高雄市</v>
      </c>
      <c r="I23" s="44"/>
      <c r="J23" s="45"/>
      <c r="K23" s="45"/>
      <c r="L23" s="45"/>
      <c r="M23" s="69"/>
      <c r="N23" s="268"/>
      <c r="O23" s="269"/>
      <c r="P23" s="63">
        <v>83</v>
      </c>
      <c r="Q23" s="73"/>
      <c r="R23" s="50"/>
    </row>
    <row r="24" spans="1:18" s="51" customFormat="1" ht="14.25" customHeight="1">
      <c r="A24" s="39"/>
      <c r="B24" s="53"/>
      <c r="C24" s="53"/>
      <c r="D24" s="53"/>
      <c r="E24" s="54"/>
      <c r="F24" s="256"/>
      <c r="G24" s="55"/>
      <c r="H24" s="56" t="s">
        <v>11</v>
      </c>
      <c r="I24" s="57"/>
      <c r="J24" s="263" t="s">
        <v>318</v>
      </c>
      <c r="K24" s="265"/>
      <c r="L24" s="45"/>
      <c r="M24" s="69"/>
      <c r="N24" s="59"/>
      <c r="O24" s="73"/>
      <c r="P24" s="59"/>
      <c r="Q24" s="73"/>
      <c r="R24" s="50"/>
    </row>
    <row r="25" spans="1:18" s="51" customFormat="1" ht="14.25" customHeight="1">
      <c r="A25" s="39">
        <v>10</v>
      </c>
      <c r="B25" s="40"/>
      <c r="C25" s="40"/>
      <c r="D25" s="41">
        <v>31</v>
      </c>
      <c r="E25" s="42" t="str">
        <f>UPPER(IF($D25="","",VLOOKUP($D25,'[6]男單60歲名單'!$A$7:$P$38,2)))</f>
        <v>張正興</v>
      </c>
      <c r="F25" s="267"/>
      <c r="G25" s="40"/>
      <c r="H25" s="43" t="str">
        <f>IF($D25="","",VLOOKUP($D25,'[6]男單60歲名單'!$A$7:$P$38,4))</f>
        <v>台東市</v>
      </c>
      <c r="I25" s="62"/>
      <c r="J25" s="63">
        <v>61</v>
      </c>
      <c r="K25" s="64"/>
      <c r="L25" s="260" t="s">
        <v>318</v>
      </c>
      <c r="M25" s="262"/>
      <c r="N25" s="59"/>
      <c r="O25" s="73"/>
      <c r="P25" s="59"/>
      <c r="Q25" s="73"/>
      <c r="R25" s="50"/>
    </row>
    <row r="26" spans="1:18" s="51" customFormat="1" ht="3" customHeight="1">
      <c r="A26" s="39"/>
      <c r="B26" s="53"/>
      <c r="C26" s="53"/>
      <c r="D26" s="65"/>
      <c r="E26" s="54"/>
      <c r="F26" s="45"/>
      <c r="G26" s="55"/>
      <c r="H26" s="55"/>
      <c r="I26" s="66"/>
      <c r="J26" s="266"/>
      <c r="K26" s="255"/>
      <c r="L26" s="58">
        <f>UPPER(IF(OR(K26="a",K26="as"),J24,IF(OR(K26="b",K26="bs"),J28,)))</f>
      </c>
      <c r="M26" s="68"/>
      <c r="N26" s="59"/>
      <c r="O26" s="73"/>
      <c r="P26" s="59"/>
      <c r="Q26" s="73"/>
      <c r="R26" s="50"/>
    </row>
    <row r="27" spans="1:18" s="51" customFormat="1" ht="14.25" customHeight="1">
      <c r="A27" s="39">
        <v>11</v>
      </c>
      <c r="B27" s="40"/>
      <c r="C27" s="40"/>
      <c r="D27" s="41">
        <v>24</v>
      </c>
      <c r="E27" s="42" t="str">
        <f>UPPER(IF($D27="","",VLOOKUP($D27,'[6]男單60歲名單'!$A$7:$P$38,2)))</f>
        <v>盧英釗</v>
      </c>
      <c r="F27" s="40"/>
      <c r="G27" s="40"/>
      <c r="H27" s="43" t="str">
        <f>IF($D27="","",VLOOKUP($D27,'[6]男單60歲名單'!$A$7:$P$38,4))</f>
        <v>台北市</v>
      </c>
      <c r="I27" s="44"/>
      <c r="J27" s="266"/>
      <c r="K27" s="255"/>
      <c r="L27" s="63">
        <v>62</v>
      </c>
      <c r="M27" s="70"/>
      <c r="N27" s="59"/>
      <c r="O27" s="73"/>
      <c r="P27" s="59"/>
      <c r="Q27" s="73"/>
      <c r="R27" s="50"/>
    </row>
    <row r="28" spans="1:18" s="51" customFormat="1" ht="14.25" customHeight="1">
      <c r="A28" s="39"/>
      <c r="B28" s="53"/>
      <c r="C28" s="53"/>
      <c r="D28" s="65"/>
      <c r="E28" s="54"/>
      <c r="F28" s="256"/>
      <c r="G28" s="55"/>
      <c r="H28" s="56" t="s">
        <v>11</v>
      </c>
      <c r="I28" s="57"/>
      <c r="J28" s="263" t="s">
        <v>319</v>
      </c>
      <c r="K28" s="264"/>
      <c r="L28" s="71"/>
      <c r="M28" s="72"/>
      <c r="N28" s="59"/>
      <c r="O28" s="73"/>
      <c r="P28" s="59"/>
      <c r="Q28" s="73"/>
      <c r="R28" s="50"/>
    </row>
    <row r="29" spans="1:18" s="51" customFormat="1" ht="14.25" customHeight="1">
      <c r="A29" s="39">
        <v>12</v>
      </c>
      <c r="B29" s="40"/>
      <c r="C29" s="40"/>
      <c r="D29" s="41">
        <v>18</v>
      </c>
      <c r="E29" s="42" t="str">
        <f>UPPER(IF($D29="","",VLOOKUP($D29,'[6]男單60歲名單'!$A$7:$P$38,2)))</f>
        <v>王朝榮</v>
      </c>
      <c r="F29" s="267"/>
      <c r="G29" s="40"/>
      <c r="H29" s="43" t="str">
        <f>IF($D29="","",VLOOKUP($D29,'[6]男單60歲名單'!$A$7:$P$38,4))</f>
        <v>台南市</v>
      </c>
      <c r="I29" s="62"/>
      <c r="J29" s="63">
        <v>63</v>
      </c>
      <c r="K29" s="45"/>
      <c r="L29" s="266"/>
      <c r="M29" s="255"/>
      <c r="N29" s="289" t="s">
        <v>320</v>
      </c>
      <c r="O29" s="290"/>
      <c r="P29" s="59"/>
      <c r="Q29" s="73"/>
      <c r="R29" s="50"/>
    </row>
    <row r="30" spans="1:18" s="51" customFormat="1" ht="3" customHeight="1">
      <c r="A30" s="39"/>
      <c r="B30" s="53"/>
      <c r="C30" s="53"/>
      <c r="D30" s="65"/>
      <c r="E30" s="54"/>
      <c r="F30" s="45"/>
      <c r="G30" s="55"/>
      <c r="H30" s="55"/>
      <c r="I30" s="66"/>
      <c r="J30" s="45"/>
      <c r="K30" s="45"/>
      <c r="L30" s="266"/>
      <c r="M30" s="255"/>
      <c r="N30" s="58">
        <f>UPPER(IF(OR(M30="a",M30="as"),L26,IF(OR(M30="b",M30="bs"),L34,)))</f>
      </c>
      <c r="O30" s="79"/>
      <c r="P30" s="59"/>
      <c r="Q30" s="73"/>
      <c r="R30" s="50"/>
    </row>
    <row r="31" spans="1:18" s="51" customFormat="1" ht="14.25" customHeight="1">
      <c r="A31" s="39">
        <v>13</v>
      </c>
      <c r="B31" s="40"/>
      <c r="C31" s="40">
        <f>IF($D31="","",VLOOKUP($D31,'[6]男單60歲名單'!$A$7:$P$38,16))</f>
        <v>14</v>
      </c>
      <c r="D31" s="41">
        <v>10</v>
      </c>
      <c r="E31" s="42" t="str">
        <f>UPPER(IF($D31="","",VLOOKUP($D31,'[6]男單60歲名單'!$A$7:$P$38,2)))</f>
        <v>蘇錦堂</v>
      </c>
      <c r="F31" s="40"/>
      <c r="G31" s="40"/>
      <c r="H31" s="43" t="str">
        <f>IF($D31="","",VLOOKUP($D31,'[6]男單60歲名單'!$A$7:$P$38,4))</f>
        <v>台中市</v>
      </c>
      <c r="I31" s="44"/>
      <c r="J31" s="45"/>
      <c r="K31" s="45"/>
      <c r="L31" s="266"/>
      <c r="M31" s="255"/>
      <c r="N31" s="63">
        <v>63</v>
      </c>
      <c r="O31" s="80"/>
      <c r="P31" s="59"/>
      <c r="Q31" s="73"/>
      <c r="R31" s="50"/>
    </row>
    <row r="32" spans="1:18" s="51" customFormat="1" ht="14.25" customHeight="1">
      <c r="A32" s="39"/>
      <c r="B32" s="53"/>
      <c r="C32" s="53"/>
      <c r="D32" s="65"/>
      <c r="E32" s="54"/>
      <c r="F32" s="256"/>
      <c r="G32" s="55"/>
      <c r="H32" s="56" t="s">
        <v>11</v>
      </c>
      <c r="I32" s="57"/>
      <c r="J32" s="263" t="s">
        <v>320</v>
      </c>
      <c r="K32" s="265"/>
      <c r="L32" s="45"/>
      <c r="M32" s="72"/>
      <c r="N32" s="74"/>
      <c r="O32" s="80"/>
      <c r="P32" s="59"/>
      <c r="Q32" s="73"/>
      <c r="R32" s="50"/>
    </row>
    <row r="33" spans="1:18" s="51" customFormat="1" ht="14.25" customHeight="1">
      <c r="A33" s="39">
        <v>14</v>
      </c>
      <c r="B33" s="40"/>
      <c r="C33" s="40"/>
      <c r="D33" s="41">
        <v>25</v>
      </c>
      <c r="E33" s="42" t="str">
        <f>UPPER(IF($D33="","",VLOOKUP($D33,'[6]男單60歲名單'!$A$7:$P$38,2)))</f>
        <v>謝頂敏</v>
      </c>
      <c r="F33" s="267"/>
      <c r="G33" s="40"/>
      <c r="H33" s="43" t="str">
        <f>IF($D33="","",VLOOKUP($D33,'[6]男單60歲名單'!$A$7:$P$38,4))</f>
        <v>彰化市</v>
      </c>
      <c r="I33" s="62"/>
      <c r="J33" s="63">
        <v>75</v>
      </c>
      <c r="K33" s="64"/>
      <c r="L33" s="260" t="s">
        <v>320</v>
      </c>
      <c r="M33" s="261"/>
      <c r="N33" s="74"/>
      <c r="O33" s="80"/>
      <c r="P33" s="59"/>
      <c r="Q33" s="73"/>
      <c r="R33" s="50"/>
    </row>
    <row r="34" spans="1:18" s="51" customFormat="1" ht="3" customHeight="1">
      <c r="A34" s="39"/>
      <c r="B34" s="53"/>
      <c r="C34" s="53"/>
      <c r="D34" s="65"/>
      <c r="E34" s="54"/>
      <c r="F34" s="45"/>
      <c r="G34" s="55"/>
      <c r="H34" s="55"/>
      <c r="I34" s="66"/>
      <c r="J34" s="266"/>
      <c r="K34" s="255"/>
      <c r="L34" s="58">
        <f>UPPER(IF(OR(K34="a",K34="as"),J32,IF(OR(K34="b",K34="bs"),J36,)))</f>
      </c>
      <c r="M34" s="76"/>
      <c r="N34" s="74"/>
      <c r="O34" s="80"/>
      <c r="P34" s="59"/>
      <c r="Q34" s="73"/>
      <c r="R34" s="50"/>
    </row>
    <row r="35" spans="1:18" s="51" customFormat="1" ht="14.25" customHeight="1">
      <c r="A35" s="39">
        <v>15</v>
      </c>
      <c r="B35" s="40"/>
      <c r="C35" s="40"/>
      <c r="D35" s="41">
        <v>23</v>
      </c>
      <c r="E35" s="42" t="str">
        <f>UPPER(IF($D35="","",VLOOKUP($D35,'[6]男單60歲名單'!$A$7:$P$38,2)))</f>
        <v>林幸福</v>
      </c>
      <c r="F35" s="40"/>
      <c r="G35" s="40"/>
      <c r="H35" s="43" t="str">
        <f>IF($D35="","",VLOOKUP($D35,'[6]男單60歲名單'!$A$7:$P$38,4))</f>
        <v>台北市</v>
      </c>
      <c r="I35" s="44"/>
      <c r="J35" s="266"/>
      <c r="K35" s="255"/>
      <c r="L35" s="63">
        <v>62</v>
      </c>
      <c r="M35" s="69"/>
      <c r="N35" s="74"/>
      <c r="O35" s="80"/>
      <c r="P35" s="59"/>
      <c r="Q35" s="73"/>
      <c r="R35" s="50"/>
    </row>
    <row r="36" spans="1:18" s="51" customFormat="1" ht="14.25" customHeight="1">
      <c r="A36" s="39"/>
      <c r="B36" s="53"/>
      <c r="C36" s="53"/>
      <c r="D36" s="53"/>
      <c r="E36" s="54"/>
      <c r="F36" s="256"/>
      <c r="G36" s="55"/>
      <c r="H36" s="56" t="s">
        <v>11</v>
      </c>
      <c r="I36" s="57"/>
      <c r="J36" s="263" t="s">
        <v>321</v>
      </c>
      <c r="K36" s="264"/>
      <c r="L36" s="71"/>
      <c r="M36" s="69"/>
      <c r="N36" s="74"/>
      <c r="O36" s="80"/>
      <c r="P36" s="59"/>
      <c r="Q36" s="73"/>
      <c r="R36" s="50"/>
    </row>
    <row r="37" spans="1:18" s="51" customFormat="1" ht="14.25" customHeight="1">
      <c r="A37" s="39">
        <v>16</v>
      </c>
      <c r="B37" s="40"/>
      <c r="C37" s="40">
        <f>IF($D37="","",VLOOKUP($D37,'[6]男單60歲名單'!$A$7:$P$38,16))</f>
        <v>8</v>
      </c>
      <c r="D37" s="41">
        <v>7</v>
      </c>
      <c r="E37" s="42" t="str">
        <f>UPPER(IF($D37="","",VLOOKUP($D37,'[6]男單60歲名單'!$A$7:$P$38,2)))</f>
        <v>黃瑞添</v>
      </c>
      <c r="F37" s="267"/>
      <c r="G37" s="40"/>
      <c r="H37" s="43" t="str">
        <f>IF($D37="","",VLOOKUP($D37,'[6]男單60歲名單'!$A$7:$P$38,4))</f>
        <v>南投縣</v>
      </c>
      <c r="I37" s="62"/>
      <c r="J37" s="63">
        <v>62</v>
      </c>
      <c r="K37" s="45"/>
      <c r="L37" s="71"/>
      <c r="M37" s="69"/>
      <c r="N37" s="271" t="s">
        <v>13</v>
      </c>
      <c r="O37" s="271"/>
      <c r="P37" s="276" t="s">
        <v>314</v>
      </c>
      <c r="Q37" s="277"/>
      <c r="R37" s="50"/>
    </row>
    <row r="38" spans="1:18" s="51" customFormat="1" ht="3" customHeight="1">
      <c r="A38" s="39"/>
      <c r="B38" s="53"/>
      <c r="C38" s="53"/>
      <c r="D38" s="53"/>
      <c r="E38" s="54"/>
      <c r="F38" s="45"/>
      <c r="G38" s="55"/>
      <c r="H38" s="55"/>
      <c r="I38" s="66"/>
      <c r="J38" s="45"/>
      <c r="K38" s="45"/>
      <c r="L38" s="71"/>
      <c r="M38" s="77"/>
      <c r="N38" s="271"/>
      <c r="O38" s="271"/>
      <c r="P38" s="275"/>
      <c r="Q38" s="273"/>
      <c r="R38" s="50"/>
    </row>
    <row r="39" spans="1:18" s="51" customFormat="1" ht="14.25" customHeight="1">
      <c r="A39" s="39">
        <v>17</v>
      </c>
      <c r="B39" s="40"/>
      <c r="C39" s="40">
        <f>IF($D39="","",VLOOKUP($D39,'[6]男單60歲名單'!$A$7:$P$38,16))</f>
        <v>7</v>
      </c>
      <c r="D39" s="41">
        <v>5</v>
      </c>
      <c r="E39" s="42" t="str">
        <f>UPPER(IF($D39="","",VLOOKUP($D39,'[6]男單60歲名單'!$A$7:$P$38,2)))</f>
        <v>楊明順</v>
      </c>
      <c r="F39" s="40"/>
      <c r="G39" s="40"/>
      <c r="H39" s="43" t="str">
        <f>IF($D39="","",VLOOKUP($D39,'[6]男單60歲名單'!$A$7:$P$38,4))</f>
        <v>屏東縣</v>
      </c>
      <c r="I39" s="44"/>
      <c r="J39" s="45"/>
      <c r="K39" s="45"/>
      <c r="L39" s="45"/>
      <c r="M39" s="69"/>
      <c r="N39" s="271"/>
      <c r="O39" s="271"/>
      <c r="P39" s="83">
        <v>83</v>
      </c>
      <c r="Q39" s="84"/>
      <c r="R39" s="50"/>
    </row>
    <row r="40" spans="1:18" s="51" customFormat="1" ht="14.25" customHeight="1">
      <c r="A40" s="39"/>
      <c r="B40" s="53"/>
      <c r="C40" s="53"/>
      <c r="D40" s="53"/>
      <c r="E40" s="54"/>
      <c r="F40" s="256"/>
      <c r="G40" s="55"/>
      <c r="H40" s="56" t="s">
        <v>11</v>
      </c>
      <c r="I40" s="57"/>
      <c r="J40" s="263" t="s">
        <v>322</v>
      </c>
      <c r="K40" s="265"/>
      <c r="L40" s="45"/>
      <c r="M40" s="69"/>
      <c r="N40" s="59"/>
      <c r="O40" s="47"/>
      <c r="P40" s="59"/>
      <c r="Q40" s="73"/>
      <c r="R40" s="50"/>
    </row>
    <row r="41" spans="1:18" s="51" customFormat="1" ht="14.25" customHeight="1">
      <c r="A41" s="39">
        <v>18</v>
      </c>
      <c r="B41" s="40"/>
      <c r="C41" s="40"/>
      <c r="D41" s="41">
        <v>28</v>
      </c>
      <c r="E41" s="42" t="str">
        <f>UPPER(IF($D41="","",VLOOKUP($D41,'[6]男單60歲名單'!$A$7:$P$38,2)))</f>
        <v>鄧源祿</v>
      </c>
      <c r="F41" s="267"/>
      <c r="G41" s="40"/>
      <c r="H41" s="43" t="str">
        <f>IF($D41="","",VLOOKUP($D41,'[6]男單60歲名單'!$A$7:$P$38,4))</f>
        <v>桃園縣</v>
      </c>
      <c r="I41" s="62"/>
      <c r="J41" s="63">
        <v>62</v>
      </c>
      <c r="K41" s="64"/>
      <c r="L41" s="260" t="s">
        <v>322</v>
      </c>
      <c r="M41" s="262"/>
      <c r="N41" s="59"/>
      <c r="O41" s="47"/>
      <c r="P41" s="59"/>
      <c r="Q41" s="73"/>
      <c r="R41" s="50"/>
    </row>
    <row r="42" spans="1:18" s="51" customFormat="1" ht="3" customHeight="1">
      <c r="A42" s="39"/>
      <c r="B42" s="53"/>
      <c r="C42" s="53"/>
      <c r="D42" s="65"/>
      <c r="E42" s="54"/>
      <c r="F42" s="45"/>
      <c r="G42" s="55"/>
      <c r="H42" s="55"/>
      <c r="I42" s="66"/>
      <c r="J42" s="266"/>
      <c r="K42" s="255"/>
      <c r="L42" s="58">
        <f>UPPER(IF(OR(K42="a",K42="as"),J40,IF(OR(K42="b",K42="bs"),J44,)))</f>
      </c>
      <c r="M42" s="68"/>
      <c r="N42" s="59"/>
      <c r="O42" s="47"/>
      <c r="P42" s="59"/>
      <c r="Q42" s="73"/>
      <c r="R42" s="50"/>
    </row>
    <row r="43" spans="1:18" s="51" customFormat="1" ht="14.25" customHeight="1">
      <c r="A43" s="39">
        <v>19</v>
      </c>
      <c r="B43" s="40"/>
      <c r="C43" s="40"/>
      <c r="D43" s="41">
        <v>16</v>
      </c>
      <c r="E43" s="42" t="str">
        <f>UPPER(IF($D43="","",VLOOKUP($D43,'[6]男單60歲名單'!$A$7:$P$38,2)))</f>
        <v>蔡榮源</v>
      </c>
      <c r="F43" s="40"/>
      <c r="G43" s="40"/>
      <c r="H43" s="43" t="str">
        <f>IF($D43="","",VLOOKUP($D43,'[6]男單60歲名單'!$A$7:$P$38,4))</f>
        <v>台北市</v>
      </c>
      <c r="I43" s="44"/>
      <c r="J43" s="266"/>
      <c r="K43" s="255"/>
      <c r="L43" s="63">
        <v>63</v>
      </c>
      <c r="M43" s="70"/>
      <c r="N43" s="59"/>
      <c r="O43" s="47"/>
      <c r="P43" s="59"/>
      <c r="Q43" s="73"/>
      <c r="R43" s="50"/>
    </row>
    <row r="44" spans="1:18" s="51" customFormat="1" ht="14.25" customHeight="1">
      <c r="A44" s="39"/>
      <c r="B44" s="53"/>
      <c r="C44" s="53"/>
      <c r="D44" s="65"/>
      <c r="E44" s="54"/>
      <c r="F44" s="256"/>
      <c r="G44" s="55"/>
      <c r="H44" s="56" t="s">
        <v>11</v>
      </c>
      <c r="I44" s="57"/>
      <c r="J44" s="263" t="s">
        <v>323</v>
      </c>
      <c r="K44" s="264"/>
      <c r="L44" s="71"/>
      <c r="M44" s="72"/>
      <c r="N44" s="59"/>
      <c r="O44" s="47"/>
      <c r="P44" s="59"/>
      <c r="Q44" s="73"/>
      <c r="R44" s="50"/>
    </row>
    <row r="45" spans="1:18" s="51" customFormat="1" ht="14.25" customHeight="1">
      <c r="A45" s="39">
        <v>20</v>
      </c>
      <c r="B45" s="40"/>
      <c r="C45" s="40">
        <f>IF($D45="","",VLOOKUP($D45,'[6]男單60歲名單'!$A$7:$P$38,16))</f>
        <v>14</v>
      </c>
      <c r="D45" s="41">
        <v>12</v>
      </c>
      <c r="E45" s="42" t="str">
        <f>UPPER(IF($D45="","",VLOOKUP($D45,'[6]男單60歲名單'!$A$7:$P$38,2)))</f>
        <v>陳明亮</v>
      </c>
      <c r="F45" s="267"/>
      <c r="G45" s="40"/>
      <c r="H45" s="43" t="str">
        <f>IF($D45="","",VLOOKUP($D45,'[6]男單60歲名單'!$A$7:$P$38,4))</f>
        <v>苗栗縣</v>
      </c>
      <c r="I45" s="62"/>
      <c r="J45" s="63">
        <v>63</v>
      </c>
      <c r="K45" s="45"/>
      <c r="L45" s="266"/>
      <c r="M45" s="255"/>
      <c r="N45" s="260" t="s">
        <v>324</v>
      </c>
      <c r="O45" s="262"/>
      <c r="P45" s="59"/>
      <c r="Q45" s="73"/>
      <c r="R45" s="50"/>
    </row>
    <row r="46" spans="1:18" s="51" customFormat="1" ht="3" customHeight="1">
      <c r="A46" s="39"/>
      <c r="B46" s="53"/>
      <c r="C46" s="53"/>
      <c r="D46" s="65"/>
      <c r="E46" s="54"/>
      <c r="F46" s="45"/>
      <c r="G46" s="55"/>
      <c r="H46" s="55"/>
      <c r="I46" s="66"/>
      <c r="J46" s="45"/>
      <c r="K46" s="45"/>
      <c r="L46" s="266"/>
      <c r="M46" s="255"/>
      <c r="N46" s="58">
        <f>UPPER(IF(OR(M46="a",M46="as"),L42,IF(OR(M46="b",M46="bs"),L50,)))</f>
      </c>
      <c r="O46" s="78"/>
      <c r="P46" s="59"/>
      <c r="Q46" s="73"/>
      <c r="R46" s="50"/>
    </row>
    <row r="47" spans="1:18" s="51" customFormat="1" ht="14.25" customHeight="1">
      <c r="A47" s="39">
        <v>21</v>
      </c>
      <c r="B47" s="40"/>
      <c r="C47" s="40"/>
      <c r="D47" s="41">
        <v>15</v>
      </c>
      <c r="E47" s="42" t="str">
        <f>UPPER(IF($D47="","",VLOOKUP($D47,'[6]男單60歲名單'!$A$7:$P$38,2)))</f>
        <v>戎智雄</v>
      </c>
      <c r="F47" s="40"/>
      <c r="G47" s="40"/>
      <c r="H47" s="43" t="str">
        <f>IF($D47="","",VLOOKUP($D47,'[6]男單60歲名單'!$A$7:$P$38,4))</f>
        <v>台北市</v>
      </c>
      <c r="I47" s="44"/>
      <c r="J47" s="45"/>
      <c r="K47" s="45"/>
      <c r="L47" s="266"/>
      <c r="M47" s="255"/>
      <c r="N47" s="63">
        <v>64</v>
      </c>
      <c r="O47" s="73"/>
      <c r="P47" s="59"/>
      <c r="Q47" s="73"/>
      <c r="R47" s="50"/>
    </row>
    <row r="48" spans="1:18" s="51" customFormat="1" ht="14.25" customHeight="1">
      <c r="A48" s="39"/>
      <c r="B48" s="53"/>
      <c r="C48" s="53"/>
      <c r="D48" s="65"/>
      <c r="E48" s="54"/>
      <c r="F48" s="256"/>
      <c r="G48" s="55"/>
      <c r="H48" s="56" t="s">
        <v>11</v>
      </c>
      <c r="I48" s="57"/>
      <c r="J48" s="263" t="s">
        <v>324</v>
      </c>
      <c r="K48" s="265"/>
      <c r="L48" s="45"/>
      <c r="M48" s="72"/>
      <c r="N48" s="74"/>
      <c r="O48" s="73"/>
      <c r="P48" s="59"/>
      <c r="Q48" s="73"/>
      <c r="R48" s="50"/>
    </row>
    <row r="49" spans="1:18" s="51" customFormat="1" ht="14.25" customHeight="1">
      <c r="A49" s="39">
        <v>22</v>
      </c>
      <c r="B49" s="40"/>
      <c r="C49" s="40"/>
      <c r="D49" s="41">
        <v>17</v>
      </c>
      <c r="E49" s="42" t="str">
        <f>UPPER(IF($D49="","",VLOOKUP($D49,'[6]男單60歲名單'!$A$7:$P$38,2)))</f>
        <v>王國衍</v>
      </c>
      <c r="F49" s="267"/>
      <c r="G49" s="40"/>
      <c r="H49" s="43" t="str">
        <f>IF($D49="","",VLOOKUP($D49,'[6]男單60歲名單'!$A$7:$P$38,4))</f>
        <v>台中市</v>
      </c>
      <c r="I49" s="62"/>
      <c r="J49" s="257" t="s">
        <v>256</v>
      </c>
      <c r="K49" s="258"/>
      <c r="L49" s="260" t="s">
        <v>324</v>
      </c>
      <c r="M49" s="261"/>
      <c r="N49" s="74"/>
      <c r="O49" s="73"/>
      <c r="P49" s="59"/>
      <c r="Q49" s="73"/>
      <c r="R49" s="50"/>
    </row>
    <row r="50" spans="1:18" s="51" customFormat="1" ht="3" customHeight="1">
      <c r="A50" s="39"/>
      <c r="B50" s="53"/>
      <c r="C50" s="53"/>
      <c r="D50" s="65"/>
      <c r="E50" s="54"/>
      <c r="F50" s="45"/>
      <c r="G50" s="55"/>
      <c r="H50" s="55"/>
      <c r="I50" s="66"/>
      <c r="J50" s="266"/>
      <c r="K50" s="255"/>
      <c r="L50" s="58">
        <f>UPPER(IF(OR(K50="a",K50="as"),J48,IF(OR(K50="b",K50="bs"),J52,)))</f>
      </c>
      <c r="M50" s="76"/>
      <c r="N50" s="74"/>
      <c r="O50" s="73"/>
      <c r="P50" s="59"/>
      <c r="Q50" s="73"/>
      <c r="R50" s="50"/>
    </row>
    <row r="51" spans="1:18" s="51" customFormat="1" ht="14.25" customHeight="1">
      <c r="A51" s="39">
        <v>23</v>
      </c>
      <c r="B51" s="40"/>
      <c r="C51" s="40"/>
      <c r="D51" s="41">
        <v>13</v>
      </c>
      <c r="E51" s="42" t="str">
        <f>UPPER(IF($D51="","",VLOOKUP($D51,'[6]男單60歲名單'!$A$7:$P$38,2)))</f>
        <v>柳廷憲</v>
      </c>
      <c r="F51" s="40"/>
      <c r="G51" s="40"/>
      <c r="H51" s="43" t="str">
        <f>IF($D51="","",VLOOKUP($D51,'[6]男單60歲名單'!$A$7:$P$38,4))</f>
        <v>台北市</v>
      </c>
      <c r="I51" s="44"/>
      <c r="J51" s="266"/>
      <c r="K51" s="255"/>
      <c r="L51" s="63">
        <v>62</v>
      </c>
      <c r="M51" s="69"/>
      <c r="N51" s="74"/>
      <c r="O51" s="73"/>
      <c r="P51" s="59"/>
      <c r="Q51" s="73"/>
      <c r="R51" s="50"/>
    </row>
    <row r="52" spans="1:18" s="51" customFormat="1" ht="14.25" customHeight="1">
      <c r="A52" s="39"/>
      <c r="B52" s="53"/>
      <c r="C52" s="53"/>
      <c r="D52" s="53"/>
      <c r="E52" s="54"/>
      <c r="F52" s="256"/>
      <c r="G52" s="55"/>
      <c r="H52" s="56" t="s">
        <v>11</v>
      </c>
      <c r="I52" s="57"/>
      <c r="J52" s="263" t="s">
        <v>325</v>
      </c>
      <c r="K52" s="264"/>
      <c r="L52" s="71"/>
      <c r="M52" s="69"/>
      <c r="N52" s="74"/>
      <c r="O52" s="73"/>
      <c r="P52" s="59"/>
      <c r="Q52" s="73"/>
      <c r="R52" s="50"/>
    </row>
    <row r="53" spans="1:18" s="51" customFormat="1" ht="14.25" customHeight="1">
      <c r="A53" s="39">
        <v>24</v>
      </c>
      <c r="B53" s="40"/>
      <c r="C53" s="40">
        <f>IF($D53="","",VLOOKUP($D53,'[6]男單60歲名單'!$A$7:$P$38,16))</f>
        <v>6</v>
      </c>
      <c r="D53" s="41">
        <v>4</v>
      </c>
      <c r="E53" s="42" t="str">
        <f>UPPER(IF($D53="","",VLOOKUP($D53,'[6]男單60歲名單'!$A$7:$P$38,2)))</f>
        <v>葉錦祥</v>
      </c>
      <c r="F53" s="267"/>
      <c r="G53" s="40"/>
      <c r="H53" s="43" t="str">
        <f>IF($D53="","",VLOOKUP($D53,'[6]男單60歲名單'!$A$7:$P$38,4))</f>
        <v>高雄市</v>
      </c>
      <c r="I53" s="62"/>
      <c r="J53" s="63">
        <v>64</v>
      </c>
      <c r="K53" s="45"/>
      <c r="L53" s="71"/>
      <c r="M53" s="69"/>
      <c r="N53" s="266"/>
      <c r="O53" s="255"/>
      <c r="P53" s="289" t="s">
        <v>324</v>
      </c>
      <c r="Q53" s="290"/>
      <c r="R53" s="50"/>
    </row>
    <row r="54" spans="1:18" s="51" customFormat="1" ht="3" customHeight="1">
      <c r="A54" s="39"/>
      <c r="B54" s="53"/>
      <c r="C54" s="53"/>
      <c r="D54" s="53"/>
      <c r="E54" s="54"/>
      <c r="F54" s="45"/>
      <c r="G54" s="55"/>
      <c r="H54" s="55"/>
      <c r="I54" s="66"/>
      <c r="J54" s="45"/>
      <c r="K54" s="45"/>
      <c r="L54" s="71"/>
      <c r="M54" s="77"/>
      <c r="N54" s="266"/>
      <c r="O54" s="255"/>
      <c r="P54" s="58">
        <f>UPPER(IF(OR(O54="a",O54="as"),N46,IF(OR(O54="b",O54="bs"),N62,)))</f>
      </c>
      <c r="Q54" s="79"/>
      <c r="R54" s="50"/>
    </row>
    <row r="55" spans="1:18" s="51" customFormat="1" ht="14.25" customHeight="1">
      <c r="A55" s="39">
        <v>25</v>
      </c>
      <c r="B55" s="40"/>
      <c r="C55" s="40">
        <f>IF($D55="","",VLOOKUP($D55,'[6]男單60歲名單'!$A$7:$P$38,16))</f>
        <v>8</v>
      </c>
      <c r="D55" s="41">
        <v>8</v>
      </c>
      <c r="E55" s="42" t="str">
        <f>UPPER(IF($D55="","",VLOOKUP($D55,'[6]男單60歲名單'!$A$7:$P$38,2)))</f>
        <v>賴波章</v>
      </c>
      <c r="F55" s="40"/>
      <c r="G55" s="40"/>
      <c r="H55" s="43" t="str">
        <f>IF($D55="","",VLOOKUP($D55,'[6]男單60歲名單'!$A$7:$P$38,4))</f>
        <v>台北市</v>
      </c>
      <c r="I55" s="44"/>
      <c r="J55" s="45"/>
      <c r="K55" s="45"/>
      <c r="L55" s="45"/>
      <c r="M55" s="69"/>
      <c r="N55" s="266"/>
      <c r="O55" s="255"/>
      <c r="P55" s="257" t="s">
        <v>200</v>
      </c>
      <c r="Q55" s="259"/>
      <c r="R55" s="50"/>
    </row>
    <row r="56" spans="1:18" s="51" customFormat="1" ht="14.25" customHeight="1">
      <c r="A56" s="39"/>
      <c r="B56" s="53"/>
      <c r="C56" s="53"/>
      <c r="D56" s="53"/>
      <c r="E56" s="54"/>
      <c r="F56" s="256"/>
      <c r="G56" s="55"/>
      <c r="H56" s="56" t="s">
        <v>11</v>
      </c>
      <c r="I56" s="57"/>
      <c r="J56" s="263" t="s">
        <v>326</v>
      </c>
      <c r="K56" s="265"/>
      <c r="L56" s="45"/>
      <c r="M56" s="69"/>
      <c r="N56" s="59"/>
      <c r="O56" s="73"/>
      <c r="P56" s="59"/>
      <c r="Q56" s="80"/>
      <c r="R56" s="50"/>
    </row>
    <row r="57" spans="1:18" s="51" customFormat="1" ht="14.25" customHeight="1">
      <c r="A57" s="39">
        <v>26</v>
      </c>
      <c r="B57" s="40"/>
      <c r="C57" s="40"/>
      <c r="D57" s="41">
        <v>19</v>
      </c>
      <c r="E57" s="42" t="str">
        <f>UPPER(IF($D57="","",VLOOKUP($D57,'[6]男單60歲名單'!$A$7:$P$38,2)))</f>
        <v>李孟賢</v>
      </c>
      <c r="F57" s="267"/>
      <c r="G57" s="40"/>
      <c r="H57" s="43" t="str">
        <f>IF($D57="","",VLOOKUP($D57,'[6]男單60歲名單'!$A$7:$P$38,4))</f>
        <v>高雄市</v>
      </c>
      <c r="I57" s="62"/>
      <c r="J57" s="63">
        <v>63</v>
      </c>
      <c r="K57" s="64"/>
      <c r="L57" s="260" t="s">
        <v>327</v>
      </c>
      <c r="M57" s="262"/>
      <c r="N57" s="59"/>
      <c r="O57" s="73"/>
      <c r="P57" s="59"/>
      <c r="Q57" s="80"/>
      <c r="R57" s="50"/>
    </row>
    <row r="58" spans="1:18" s="51" customFormat="1" ht="3" customHeight="1">
      <c r="A58" s="39"/>
      <c r="B58" s="53"/>
      <c r="C58" s="53"/>
      <c r="D58" s="65"/>
      <c r="E58" s="54"/>
      <c r="F58" s="45"/>
      <c r="G58" s="55"/>
      <c r="H58" s="55"/>
      <c r="I58" s="66"/>
      <c r="J58" s="266"/>
      <c r="K58" s="255"/>
      <c r="L58" s="58">
        <f>UPPER(IF(OR(K58="a",K58="as"),J56,IF(OR(K58="b",K58="bs"),J60,)))</f>
      </c>
      <c r="M58" s="68"/>
      <c r="N58" s="59"/>
      <c r="O58" s="73"/>
      <c r="P58" s="59"/>
      <c r="Q58" s="80"/>
      <c r="R58" s="50"/>
    </row>
    <row r="59" spans="1:18" s="51" customFormat="1" ht="14.25" customHeight="1">
      <c r="A59" s="39">
        <v>27</v>
      </c>
      <c r="B59" s="40"/>
      <c r="C59" s="40"/>
      <c r="D59" s="41">
        <v>14</v>
      </c>
      <c r="E59" s="42" t="str">
        <f>UPPER(IF($D59="","",VLOOKUP($D59,'[6]男單60歲名單'!$A$7:$P$38,2)))</f>
        <v>劉建民</v>
      </c>
      <c r="F59" s="40"/>
      <c r="G59" s="40"/>
      <c r="H59" s="43" t="str">
        <f>IF($D59="","",VLOOKUP($D59,'[6]男單60歲名單'!$A$7:$P$38,4))</f>
        <v>苗栗市</v>
      </c>
      <c r="I59" s="44"/>
      <c r="J59" s="266"/>
      <c r="K59" s="255"/>
      <c r="L59" s="63">
        <v>62</v>
      </c>
      <c r="M59" s="70"/>
      <c r="N59" s="59"/>
      <c r="O59" s="73"/>
      <c r="P59" s="59"/>
      <c r="Q59" s="80"/>
      <c r="R59" s="88"/>
    </row>
    <row r="60" spans="1:18" s="51" customFormat="1" ht="14.25" customHeight="1">
      <c r="A60" s="39"/>
      <c r="B60" s="53"/>
      <c r="C60" s="53"/>
      <c r="D60" s="65"/>
      <c r="E60" s="54"/>
      <c r="F60" s="256"/>
      <c r="G60" s="55"/>
      <c r="H60" s="56" t="s">
        <v>11</v>
      </c>
      <c r="I60" s="57"/>
      <c r="J60" s="263" t="s">
        <v>327</v>
      </c>
      <c r="K60" s="264"/>
      <c r="L60" s="71"/>
      <c r="M60" s="72"/>
      <c r="N60" s="59"/>
      <c r="O60" s="73"/>
      <c r="P60" s="59"/>
      <c r="Q60" s="80"/>
      <c r="R60" s="50"/>
    </row>
    <row r="61" spans="1:18" s="51" customFormat="1" ht="14.25" customHeight="1">
      <c r="A61" s="39">
        <v>28</v>
      </c>
      <c r="B61" s="40"/>
      <c r="C61" s="40">
        <f>IF($D61="","",VLOOKUP($D61,'[6]男單60歲名單'!$A$7:$P$38,16))</f>
        <v>14</v>
      </c>
      <c r="D61" s="41">
        <v>11</v>
      </c>
      <c r="E61" s="42" t="str">
        <f>UPPER(IF($D61="","",VLOOKUP($D61,'[6]男單60歲名單'!$A$7:$P$38,2)))</f>
        <v>吳金霖</v>
      </c>
      <c r="F61" s="267"/>
      <c r="G61" s="40"/>
      <c r="H61" s="43" t="str">
        <f>IF($D61="","",VLOOKUP($D61,'[6]男單60歲名單'!$A$7:$P$38,4))</f>
        <v>桃園市</v>
      </c>
      <c r="I61" s="62"/>
      <c r="J61" s="63">
        <v>61</v>
      </c>
      <c r="K61" s="45"/>
      <c r="L61" s="266"/>
      <c r="M61" s="255"/>
      <c r="N61" s="289" t="s">
        <v>329</v>
      </c>
      <c r="O61" s="290"/>
      <c r="P61" s="59"/>
      <c r="Q61" s="80"/>
      <c r="R61" s="50"/>
    </row>
    <row r="62" spans="1:18" s="51" customFormat="1" ht="3" customHeight="1">
      <c r="A62" s="39"/>
      <c r="B62" s="53"/>
      <c r="C62" s="53"/>
      <c r="D62" s="65"/>
      <c r="E62" s="54"/>
      <c r="F62" s="45"/>
      <c r="G62" s="55"/>
      <c r="H62" s="55"/>
      <c r="I62" s="66"/>
      <c r="J62" s="45"/>
      <c r="K62" s="45"/>
      <c r="L62" s="266"/>
      <c r="M62" s="255"/>
      <c r="N62" s="58">
        <f>UPPER(IF(OR(M62="a",M62="as"),L58,IF(OR(M62="b",M62="bs"),L66,)))</f>
      </c>
      <c r="O62" s="79"/>
      <c r="P62" s="59"/>
      <c r="Q62" s="80"/>
      <c r="R62" s="50"/>
    </row>
    <row r="63" spans="1:18" s="51" customFormat="1" ht="14.25" customHeight="1">
      <c r="A63" s="39">
        <v>29</v>
      </c>
      <c r="B63" s="40"/>
      <c r="C63" s="40"/>
      <c r="D63" s="41">
        <v>21</v>
      </c>
      <c r="E63" s="42" t="str">
        <f>UPPER(IF($D63="","",VLOOKUP($D63,'[6]男單60歲名單'!$A$7:$P$38,2)))</f>
        <v>蔡天枝</v>
      </c>
      <c r="F63" s="40"/>
      <c r="G63" s="40"/>
      <c r="H63" s="43" t="str">
        <f>IF($D63="","",VLOOKUP($D63,'[6]男單60歲名單'!$A$7:$P$38,4))</f>
        <v>彰化縣</v>
      </c>
      <c r="I63" s="44"/>
      <c r="J63" s="45"/>
      <c r="K63" s="45"/>
      <c r="L63" s="266"/>
      <c r="M63" s="255"/>
      <c r="N63" s="63">
        <v>63</v>
      </c>
      <c r="O63" s="77"/>
      <c r="P63" s="48"/>
      <c r="Q63" s="49"/>
      <c r="R63" s="50"/>
    </row>
    <row r="64" spans="1:18" s="51" customFormat="1" ht="14.25" customHeight="1">
      <c r="A64" s="39"/>
      <c r="B64" s="53"/>
      <c r="C64" s="53"/>
      <c r="D64" s="65"/>
      <c r="E64" s="54"/>
      <c r="F64" s="256"/>
      <c r="G64" s="55"/>
      <c r="H64" s="56" t="s">
        <v>11</v>
      </c>
      <c r="I64" s="57"/>
      <c r="J64" s="263" t="s">
        <v>328</v>
      </c>
      <c r="K64" s="265"/>
      <c r="L64" s="45"/>
      <c r="M64" s="72"/>
      <c r="N64" s="69"/>
      <c r="O64" s="77"/>
      <c r="P64" s="48"/>
      <c r="Q64" s="49"/>
      <c r="R64" s="50"/>
    </row>
    <row r="65" spans="1:18" s="51" customFormat="1" ht="14.25" customHeight="1">
      <c r="A65" s="39">
        <v>30</v>
      </c>
      <c r="B65" s="40"/>
      <c r="C65" s="40"/>
      <c r="D65" s="41">
        <v>27</v>
      </c>
      <c r="E65" s="42" t="str">
        <f>UPPER(IF($D65="","",VLOOKUP($D65,'[6]男單60歲名單'!$A$7:$P$38,2)))</f>
        <v>楊鴻輝</v>
      </c>
      <c r="F65" s="267"/>
      <c r="G65" s="40"/>
      <c r="H65" s="43" t="str">
        <f>IF($D65="","",VLOOKUP($D65,'[6]男單60歲名單'!$A$7:$P$38,4))</f>
        <v>高雄市</v>
      </c>
      <c r="I65" s="62"/>
      <c r="J65" s="63">
        <v>62</v>
      </c>
      <c r="K65" s="64"/>
      <c r="L65" s="260" t="s">
        <v>329</v>
      </c>
      <c r="M65" s="261"/>
      <c r="N65" s="69"/>
      <c r="O65" s="77"/>
      <c r="P65" s="48"/>
      <c r="Q65" s="49"/>
      <c r="R65" s="50"/>
    </row>
    <row r="66" spans="1:18" s="51" customFormat="1" ht="3" customHeight="1">
      <c r="A66" s="39"/>
      <c r="B66" s="53"/>
      <c r="C66" s="53"/>
      <c r="D66" s="65"/>
      <c r="E66" s="54"/>
      <c r="F66" s="45"/>
      <c r="G66" s="55"/>
      <c r="H66" s="55"/>
      <c r="I66" s="66"/>
      <c r="J66" s="266"/>
      <c r="K66" s="255"/>
      <c r="L66" s="58">
        <f>UPPER(IF(OR(K66="a",K66="as"),J64,IF(OR(K66="b",K66="bs"),J68,)))</f>
      </c>
      <c r="M66" s="76"/>
      <c r="N66" s="69"/>
      <c r="O66" s="77"/>
      <c r="P66" s="48"/>
      <c r="Q66" s="49"/>
      <c r="R66" s="50"/>
    </row>
    <row r="67" spans="1:18" s="51" customFormat="1" ht="14.25" customHeight="1">
      <c r="A67" s="39">
        <v>31</v>
      </c>
      <c r="B67" s="40"/>
      <c r="C67" s="40"/>
      <c r="D67" s="41">
        <v>30</v>
      </c>
      <c r="E67" s="42" t="str">
        <f>UPPER(IF($D67="","",VLOOKUP($D67,'[6]男單60歲名單'!$A$7:$P$38,2)))</f>
        <v>李金池</v>
      </c>
      <c r="F67" s="40"/>
      <c r="G67" s="40"/>
      <c r="H67" s="43" t="str">
        <f>IF($D67="","",VLOOKUP($D67,'[6]男單60歲名單'!$A$7:$P$38,4))</f>
        <v>嘉義市</v>
      </c>
      <c r="I67" s="44"/>
      <c r="J67" s="266"/>
      <c r="K67" s="255"/>
      <c r="L67" s="257" t="s">
        <v>256</v>
      </c>
      <c r="M67" s="259"/>
      <c r="N67" s="69"/>
      <c r="O67" s="69"/>
      <c r="P67" s="48"/>
      <c r="Q67" s="49"/>
      <c r="R67" s="50"/>
    </row>
    <row r="68" spans="1:18" s="51" customFormat="1" ht="14.25" customHeight="1">
      <c r="A68" s="39"/>
      <c r="B68" s="53"/>
      <c r="C68" s="53"/>
      <c r="D68" s="53"/>
      <c r="E68" s="54"/>
      <c r="F68" s="256"/>
      <c r="G68" s="55"/>
      <c r="H68" s="56" t="s">
        <v>11</v>
      </c>
      <c r="I68" s="57"/>
      <c r="J68" s="263" t="s">
        <v>329</v>
      </c>
      <c r="K68" s="264"/>
      <c r="L68" s="71"/>
      <c r="M68" s="69"/>
      <c r="N68" s="69"/>
      <c r="O68" s="69"/>
      <c r="P68" s="48"/>
      <c r="Q68" s="49"/>
      <c r="R68" s="50"/>
    </row>
    <row r="69" spans="1:18" s="51" customFormat="1" ht="14.25" customHeight="1">
      <c r="A69" s="39">
        <v>32</v>
      </c>
      <c r="B69" s="40"/>
      <c r="C69" s="40">
        <f>IF($D69="","",VLOOKUP($D69,'[6]男單60歲名單'!$A$7:$P$38,16))</f>
        <v>2</v>
      </c>
      <c r="D69" s="41">
        <v>2</v>
      </c>
      <c r="E69" s="42" t="str">
        <f>UPPER(IF($D69="","",VLOOKUP($D69,'[6]男單60歲名單'!$A$7:$P$38,2)))</f>
        <v>張殷嘉</v>
      </c>
      <c r="F69" s="267"/>
      <c r="G69" s="40"/>
      <c r="H69" s="43" t="str">
        <f>IF($D69="","",VLOOKUP($D69,'[6]男單60歲名單'!$A$7:$P$38,4))</f>
        <v>高雄市</v>
      </c>
      <c r="I69" s="62"/>
      <c r="J69" s="63">
        <v>62</v>
      </c>
      <c r="K69" s="45"/>
      <c r="L69" s="71"/>
      <c r="M69" s="71"/>
      <c r="N69" s="74"/>
      <c r="O69" s="80"/>
      <c r="P69" s="48"/>
      <c r="Q69" s="49"/>
      <c r="R69" s="50"/>
    </row>
    <row r="70" spans="1:18" s="51" customFormat="1" ht="6.75" customHeight="1">
      <c r="A70" s="89"/>
      <c r="B70" s="89"/>
      <c r="C70" s="89"/>
      <c r="D70" s="89"/>
      <c r="E70" s="90"/>
      <c r="F70" s="91"/>
      <c r="G70" s="91"/>
      <c r="H70" s="92"/>
      <c r="I70" s="93"/>
      <c r="J70" s="94"/>
      <c r="K70" s="95"/>
      <c r="L70" s="96"/>
      <c r="M70" s="97"/>
      <c r="N70" s="96"/>
      <c r="O70" s="97"/>
      <c r="P70" s="94"/>
      <c r="Q70" s="95"/>
      <c r="R70" s="50"/>
    </row>
    <row r="71" ht="16.5">
      <c r="E71" s="99"/>
    </row>
    <row r="72" ht="16.5">
      <c r="E72" s="99"/>
    </row>
    <row r="73" ht="16.5">
      <c r="E73" s="99"/>
    </row>
    <row r="74" ht="16.5">
      <c r="E74" s="99"/>
    </row>
    <row r="75" ht="16.5">
      <c r="E75" s="99"/>
    </row>
    <row r="76" ht="16.5">
      <c r="E76" s="99"/>
    </row>
    <row r="77" ht="16.5">
      <c r="E77" s="99"/>
    </row>
    <row r="78" ht="16.5">
      <c r="E78" s="99"/>
    </row>
    <row r="79" ht="16.5">
      <c r="E79" s="99"/>
    </row>
    <row r="80" ht="16.5">
      <c r="E80" s="99"/>
    </row>
    <row r="81" ht="16.5">
      <c r="E81" s="99"/>
    </row>
    <row r="82" ht="16.5">
      <c r="E82" s="99"/>
    </row>
    <row r="83" ht="16.5">
      <c r="E83" s="99"/>
    </row>
    <row r="84" ht="16.5">
      <c r="E84" s="99"/>
    </row>
    <row r="85" ht="16.5">
      <c r="E85" s="99"/>
    </row>
    <row r="86" ht="16.5">
      <c r="E86" s="99"/>
    </row>
    <row r="87" ht="16.5">
      <c r="E87" s="99"/>
    </row>
    <row r="88" ht="16.5">
      <c r="E88" s="99"/>
    </row>
    <row r="89" ht="16.5">
      <c r="E89" s="99"/>
    </row>
    <row r="90" ht="16.5">
      <c r="E90" s="99"/>
    </row>
    <row r="91" ht="16.5">
      <c r="E91" s="99"/>
    </row>
    <row r="92" ht="16.5">
      <c r="E92" s="99"/>
    </row>
    <row r="93" ht="16.5">
      <c r="E93" s="99"/>
    </row>
    <row r="94" ht="16.5">
      <c r="E94" s="99"/>
    </row>
    <row r="95" ht="16.5">
      <c r="E95" s="99"/>
    </row>
    <row r="96" ht="16.5">
      <c r="E96" s="99"/>
    </row>
    <row r="97" ht="16.5">
      <c r="E97" s="99"/>
    </row>
    <row r="98" ht="16.5">
      <c r="E98" s="99"/>
    </row>
    <row r="99" ht="16.5">
      <c r="E99" s="99"/>
    </row>
    <row r="100" ht="16.5">
      <c r="E100" s="99"/>
    </row>
    <row r="101" ht="16.5">
      <c r="E101" s="99"/>
    </row>
    <row r="102" ht="16.5">
      <c r="E102" s="99"/>
    </row>
  </sheetData>
  <sheetProtection/>
  <mergeCells count="65">
    <mergeCell ref="F68:F69"/>
    <mergeCell ref="F56:F57"/>
    <mergeCell ref="J58:K59"/>
    <mergeCell ref="F60:F61"/>
    <mergeCell ref="F64:F65"/>
    <mergeCell ref="J66:K67"/>
    <mergeCell ref="F48:F49"/>
    <mergeCell ref="J50:K51"/>
    <mergeCell ref="P55:Q55"/>
    <mergeCell ref="P37:Q38"/>
    <mergeCell ref="N37:O39"/>
    <mergeCell ref="F52:F53"/>
    <mergeCell ref="L45:M47"/>
    <mergeCell ref="N53:O55"/>
    <mergeCell ref="F32:F33"/>
    <mergeCell ref="J34:K35"/>
    <mergeCell ref="F36:F37"/>
    <mergeCell ref="F40:F41"/>
    <mergeCell ref="J32:K32"/>
    <mergeCell ref="J49:K49"/>
    <mergeCell ref="F44:F45"/>
    <mergeCell ref="F20:F21"/>
    <mergeCell ref="F24:F25"/>
    <mergeCell ref="J26:K27"/>
    <mergeCell ref="F28:F29"/>
    <mergeCell ref="J24:K24"/>
    <mergeCell ref="F8:F9"/>
    <mergeCell ref="J10:K11"/>
    <mergeCell ref="F12:F13"/>
    <mergeCell ref="F16:F17"/>
    <mergeCell ref="J18:K19"/>
    <mergeCell ref="L13:M15"/>
    <mergeCell ref="J8:K8"/>
    <mergeCell ref="J16:K16"/>
    <mergeCell ref="L9:M9"/>
    <mergeCell ref="L17:M17"/>
    <mergeCell ref="L25:M25"/>
    <mergeCell ref="L41:M41"/>
    <mergeCell ref="L57:M57"/>
    <mergeCell ref="J52:K52"/>
    <mergeCell ref="L29:M31"/>
    <mergeCell ref="J42:K43"/>
    <mergeCell ref="L33:M33"/>
    <mergeCell ref="N13:O13"/>
    <mergeCell ref="N45:O45"/>
    <mergeCell ref="P21:Q21"/>
    <mergeCell ref="J12:K12"/>
    <mergeCell ref="J20:K20"/>
    <mergeCell ref="J28:K28"/>
    <mergeCell ref="J36:K36"/>
    <mergeCell ref="J44:K44"/>
    <mergeCell ref="J40:K40"/>
    <mergeCell ref="N21:O23"/>
    <mergeCell ref="P53:Q53"/>
    <mergeCell ref="J68:K68"/>
    <mergeCell ref="L65:M65"/>
    <mergeCell ref="L49:M49"/>
    <mergeCell ref="J64:K64"/>
    <mergeCell ref="J60:K60"/>
    <mergeCell ref="L61:M63"/>
    <mergeCell ref="L67:M67"/>
    <mergeCell ref="N29:O29"/>
    <mergeCell ref="N61:O61"/>
    <mergeCell ref="J48:K48"/>
    <mergeCell ref="J56:K56"/>
  </mergeCells>
  <conditionalFormatting sqref="G39 G41 G7 G9 G11 G13 G15 G17 G19 G23 G43 G45 G47 G49 G51 G53 G21 G25 G27 G29 G31 G33 G35 G37 G55 G57 G59 G61 G63 G65 G67 G69">
    <cfRule type="expression" priority="33" dxfId="0" stopIfTrue="1">
      <formula>AND($D7&lt;9,$C7&gt;0)</formula>
    </cfRule>
  </conditionalFormatting>
  <conditionalFormatting sqref="H8 H40 H16 H56 H20 H64 H24 H48 H68 H52 H32 H44 H36 H12 H60 H28 J18 J26 J34 J42 J50 J58 J66 J10">
    <cfRule type="expression" priority="30" dxfId="6" stopIfTrue="1">
      <formula>AND($N$2="CU",H8="Umpire")</formula>
    </cfRule>
    <cfRule type="expression" priority="31" dxfId="5" stopIfTrue="1">
      <formula>AND($N$2="CU",H8&lt;&gt;"Umpire",I8&lt;&gt;"")</formula>
    </cfRule>
    <cfRule type="expression" priority="32" dxfId="4" stopIfTrue="1">
      <formula>AND($N$2="CU",H8&lt;&gt;"Umpire")</formula>
    </cfRule>
  </conditionalFormatting>
  <conditionalFormatting sqref="D67 D65 D63 D13 D61 D15 D17 D21 D19 D23 D25 D27 D29 D31 D33 D37 D35 D39 D41 D43 D47 D49 D45 D51 D53 D55 D57 D59 D69">
    <cfRule type="expression" priority="29" dxfId="440" stopIfTrue="1">
      <formula>AND($D13&lt;9,$C13&gt;0)</formula>
    </cfRule>
  </conditionalFormatting>
  <conditionalFormatting sqref="L10 L18 L26 L34 L42 L50 L58 L66 N14 N30 N46 N62 P22 P54 J8 J12 J16 J24 J32 J40 J48 J56 J64 J20 J28 J36 J44 J52 J60 J68">
    <cfRule type="expression" priority="27" dxfId="0" stopIfTrue="1">
      <formula>I8="as"</formula>
    </cfRule>
    <cfRule type="expression" priority="28" dxfId="0" stopIfTrue="1">
      <formula>I8="bs"</formula>
    </cfRule>
  </conditionalFormatting>
  <conditionalFormatting sqref="D7 D9 D11">
    <cfRule type="expression" priority="26" dxfId="440" stopIfTrue="1">
      <formula>$D7&lt;9</formula>
    </cfRule>
  </conditionalFormatting>
  <conditionalFormatting sqref="B7 B9 B11 B13 B15 B17 B19 B21 B23 B25 B27 B29 B31 B33 B35 B37 B39 B41 B43 B45 B47 B49 B51 B53 B55 B57 B59 B61 B63 B65 B67 B69">
    <cfRule type="cellIs" priority="24" dxfId="26" operator="equal" stopIfTrue="1">
      <formula>"QA"</formula>
    </cfRule>
    <cfRule type="cellIs" priority="25" dxfId="26" operator="equal" stopIfTrue="1">
      <formula>"DA"</formula>
    </cfRule>
  </conditionalFormatting>
  <conditionalFormatting sqref="I8 I12 I16 I20 I24 I28 I32 I36 I40 I44 I48 I52 I56 I60 I64 I68">
    <cfRule type="expression" priority="23" dxfId="25" stopIfTrue="1">
      <formula>$N$2="CU"</formula>
    </cfRule>
  </conditionalFormatting>
  <conditionalFormatting sqref="L9">
    <cfRule type="expression" priority="21" dxfId="0" stopIfTrue="1">
      <formula>K9="as"</formula>
    </cfRule>
    <cfRule type="expression" priority="22" dxfId="0" stopIfTrue="1">
      <formula>K9="bs"</formula>
    </cfRule>
  </conditionalFormatting>
  <conditionalFormatting sqref="L25">
    <cfRule type="expression" priority="19" dxfId="0" stopIfTrue="1">
      <formula>K25="as"</formula>
    </cfRule>
    <cfRule type="expression" priority="20" dxfId="0" stopIfTrue="1">
      <formula>K25="bs"</formula>
    </cfRule>
  </conditionalFormatting>
  <conditionalFormatting sqref="L41">
    <cfRule type="expression" priority="17" dxfId="0" stopIfTrue="1">
      <formula>K41="as"</formula>
    </cfRule>
    <cfRule type="expression" priority="18" dxfId="0" stopIfTrue="1">
      <formula>K41="bs"</formula>
    </cfRule>
  </conditionalFormatting>
  <conditionalFormatting sqref="L57">
    <cfRule type="expression" priority="15" dxfId="0" stopIfTrue="1">
      <formula>K57="as"</formula>
    </cfRule>
    <cfRule type="expression" priority="16" dxfId="0" stopIfTrue="1">
      <formula>K57="bs"</formula>
    </cfRule>
  </conditionalFormatting>
  <conditionalFormatting sqref="N13">
    <cfRule type="expression" priority="13" dxfId="0" stopIfTrue="1">
      <formula>M13="as"</formula>
    </cfRule>
    <cfRule type="expression" priority="14" dxfId="0" stopIfTrue="1">
      <formula>M13="bs"</formula>
    </cfRule>
  </conditionalFormatting>
  <conditionalFormatting sqref="N45">
    <cfRule type="expression" priority="11" dxfId="0" stopIfTrue="1">
      <formula>M45="as"</formula>
    </cfRule>
    <cfRule type="expression" priority="12" dxfId="0" stopIfTrue="1">
      <formula>M45="bs"</formula>
    </cfRule>
  </conditionalFormatting>
  <conditionalFormatting sqref="P21">
    <cfRule type="expression" priority="9" dxfId="0" stopIfTrue="1">
      <formula>O21="as"</formula>
    </cfRule>
    <cfRule type="expression" priority="10" dxfId="0" stopIfTrue="1">
      <formula>O21="bs"</formula>
    </cfRule>
  </conditionalFormatting>
  <conditionalFormatting sqref="L65">
    <cfRule type="expression" priority="7" dxfId="0" stopIfTrue="1">
      <formula>K65="as"</formula>
    </cfRule>
    <cfRule type="expression" priority="8" dxfId="0" stopIfTrue="1">
      <formula>K65="bs"</formula>
    </cfRule>
  </conditionalFormatting>
  <conditionalFormatting sqref="L49">
    <cfRule type="expression" priority="5" dxfId="0" stopIfTrue="1">
      <formula>K49="as"</formula>
    </cfRule>
    <cfRule type="expression" priority="6" dxfId="0" stopIfTrue="1">
      <formula>K49="bs"</formula>
    </cfRule>
  </conditionalFormatting>
  <conditionalFormatting sqref="L33">
    <cfRule type="expression" priority="3" dxfId="0" stopIfTrue="1">
      <formula>K33="as"</formula>
    </cfRule>
    <cfRule type="expression" priority="4" dxfId="0" stopIfTrue="1">
      <formula>K33="bs"</formula>
    </cfRule>
  </conditionalFormatting>
  <conditionalFormatting sqref="L17">
    <cfRule type="expression" priority="1" dxfId="0" stopIfTrue="1">
      <formula>K17="as"</formula>
    </cfRule>
    <cfRule type="expression" priority="2" dxfId="0" stopIfTrue="1">
      <formula>K17="bs"</formula>
    </cfRule>
  </conditionalFormatting>
  <dataValidations count="2">
    <dataValidation type="list" allowBlank="1" showInputMessage="1" sqref="N53">
      <formula1>$U$8:$U$17</formula1>
    </dataValidation>
    <dataValidation type="list" allowBlank="1" showInputMessage="1" sqref="H8 H24 H12 H28 H16 H40 H20 H44 H48 H52 H32 H36 H56 H60 H64 H68 J66 J58 J50 J42 J34 J26 J18 J10">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T71"/>
  <sheetViews>
    <sheetView showGridLines="0" zoomScalePageLayoutView="0" workbookViewId="0" topLeftCell="A5">
      <selection activeCell="Q24" sqref="Q24"/>
    </sheetView>
  </sheetViews>
  <sheetFormatPr defaultColWidth="9.00390625" defaultRowHeight="16.5"/>
  <cols>
    <col min="1" max="1" width="2.50390625" style="98" customWidth="1"/>
    <col min="2" max="3" width="2.625" style="98" customWidth="1"/>
    <col min="4" max="4" width="0.2421875" style="98" customWidth="1"/>
    <col min="5" max="5" width="8.50390625" style="98" customWidth="1"/>
    <col min="6" max="6" width="11.25390625" style="98" customWidth="1"/>
    <col min="7" max="7" width="0.37109375" style="98" customWidth="1"/>
    <col min="8" max="8" width="5.75390625" style="98" customWidth="1"/>
    <col min="9" max="9" width="0.37109375" style="100" customWidth="1"/>
    <col min="10" max="10" width="7.00390625" style="98" customWidth="1"/>
    <col min="11" max="11" width="7.00390625" style="100" customWidth="1"/>
    <col min="12" max="12" width="7.00390625" style="98" customWidth="1"/>
    <col min="13" max="13" width="7.00390625" style="101" customWidth="1"/>
    <col min="14" max="14" width="7.00390625" style="98" customWidth="1"/>
    <col min="15" max="15" width="7.00390625" style="100" customWidth="1"/>
    <col min="16" max="16" width="7.00390625" style="98" customWidth="1"/>
    <col min="17" max="17" width="6.875" style="101" customWidth="1"/>
    <col min="18" max="18" width="8.00390625" style="98" hidden="1" customWidth="1"/>
    <col min="19" max="19" width="7.625" style="98" customWidth="1"/>
    <col min="20" max="20" width="8.00390625" style="98" hidden="1" customWidth="1"/>
    <col min="21" max="16384" width="9.00390625" style="98" customWidth="1"/>
  </cols>
  <sheetData>
    <row r="1" spans="1:17" s="3" customFormat="1" ht="16.5" customHeight="1">
      <c r="A1" s="1" t="s">
        <v>160</v>
      </c>
      <c r="B1" s="2"/>
      <c r="C1" s="2"/>
      <c r="E1" s="4"/>
      <c r="I1" s="5"/>
      <c r="K1" s="5"/>
      <c r="M1" s="6"/>
      <c r="O1" s="5"/>
      <c r="Q1" s="6"/>
    </row>
    <row r="2" spans="1:17" s="3" customFormat="1" ht="11.25" customHeight="1">
      <c r="A2" s="1"/>
      <c r="B2" s="2"/>
      <c r="C2" s="2"/>
      <c r="E2" s="4"/>
      <c r="I2" s="5"/>
      <c r="K2" s="5"/>
      <c r="M2" s="6"/>
      <c r="O2" s="5"/>
      <c r="Q2" s="6"/>
    </row>
    <row r="3" spans="1:17" s="18" customFormat="1" ht="11.25" customHeight="1">
      <c r="A3" s="13" t="s">
        <v>113</v>
      </c>
      <c r="B3" s="13"/>
      <c r="C3" s="13"/>
      <c r="D3" s="13"/>
      <c r="E3" s="14"/>
      <c r="F3" s="13" t="s">
        <v>114</v>
      </c>
      <c r="G3" s="14"/>
      <c r="H3" s="13"/>
      <c r="I3" s="15"/>
      <c r="J3" s="13"/>
      <c r="K3" s="16"/>
      <c r="L3" s="13"/>
      <c r="M3" s="16"/>
      <c r="N3" s="13"/>
      <c r="O3" s="15"/>
      <c r="P3" s="14"/>
      <c r="Q3" s="17" t="s">
        <v>115</v>
      </c>
    </row>
    <row r="4" spans="1:17" s="26" customFormat="1" ht="11.25" customHeight="1" thickBot="1">
      <c r="A4" s="19" t="str">
        <f>'[7]Week SetUp'!$A$10</f>
        <v>2012/11/10-11/12</v>
      </c>
      <c r="B4" s="19"/>
      <c r="C4" s="19"/>
      <c r="D4" s="20"/>
      <c r="E4" s="20"/>
      <c r="F4" s="20" t="str">
        <f>'[7]Week SetUp'!$C$10</f>
        <v>台中市</v>
      </c>
      <c r="G4" s="21"/>
      <c r="H4" s="20"/>
      <c r="I4" s="22"/>
      <c r="J4" s="23"/>
      <c r="K4" s="22"/>
      <c r="L4" s="24"/>
      <c r="M4" s="22"/>
      <c r="N4" s="20"/>
      <c r="O4" s="22"/>
      <c r="P4" s="20"/>
      <c r="Q4" s="25" t="str">
        <f>'[7]Week SetUp'!$E$10</f>
        <v>王正松</v>
      </c>
    </row>
    <row r="5" spans="1:17" s="31" customFormat="1" ht="12.75" customHeight="1">
      <c r="A5" s="27"/>
      <c r="B5" s="28" t="s">
        <v>116</v>
      </c>
      <c r="C5" s="28" t="s">
        <v>117</v>
      </c>
      <c r="D5" s="28"/>
      <c r="E5" s="28" t="s">
        <v>118</v>
      </c>
      <c r="F5" s="29"/>
      <c r="G5" s="14"/>
      <c r="H5" s="29"/>
      <c r="I5" s="30"/>
      <c r="J5" s="28" t="s">
        <v>119</v>
      </c>
      <c r="K5" s="30"/>
      <c r="L5" s="28" t="s">
        <v>121</v>
      </c>
      <c r="M5" s="30"/>
      <c r="N5" s="28" t="s">
        <v>122</v>
      </c>
      <c r="O5" s="30"/>
      <c r="P5" s="28" t="s">
        <v>125</v>
      </c>
      <c r="Q5" s="16"/>
    </row>
    <row r="6" spans="1:17" s="31" customFormat="1" ht="14.25" customHeight="1" thickBot="1">
      <c r="A6" s="32"/>
      <c r="B6" s="33"/>
      <c r="C6" s="34"/>
      <c r="D6" s="33"/>
      <c r="E6" s="35"/>
      <c r="F6" s="35"/>
      <c r="G6" s="36"/>
      <c r="H6" s="35"/>
      <c r="I6" s="37"/>
      <c r="J6" s="33"/>
      <c r="K6" s="37"/>
      <c r="L6" s="33"/>
      <c r="M6" s="37"/>
      <c r="N6" s="33"/>
      <c r="O6" s="37"/>
      <c r="P6" s="33"/>
      <c r="Q6" s="38"/>
    </row>
    <row r="7" spans="1:20" s="51" customFormat="1" ht="18.75" customHeight="1">
      <c r="A7" s="39">
        <v>1</v>
      </c>
      <c r="B7" s="40"/>
      <c r="C7" s="40">
        <f>IF($D7="","",VLOOKUP($D7,'[7]男單65歲名單'!$A$7:$P$22,16))</f>
        <v>2</v>
      </c>
      <c r="D7" s="41">
        <v>2</v>
      </c>
      <c r="E7" s="42" t="str">
        <f>UPPER(IF($D7="","",VLOOKUP($D7,'[7]男單65歲名單'!$A$7:$P$22,2)))</f>
        <v>張安南</v>
      </c>
      <c r="F7" s="40"/>
      <c r="G7" s="40"/>
      <c r="H7" s="43" t="str">
        <f>IF($D7="","",VLOOKUP($D7,'[7]男單65歲名單'!$A$7:$P$22,4))</f>
        <v>南投縣</v>
      </c>
      <c r="I7" s="44"/>
      <c r="J7" s="45"/>
      <c r="K7" s="45"/>
      <c r="L7" s="45"/>
      <c r="M7" s="45"/>
      <c r="N7" s="46" t="s">
        <v>126</v>
      </c>
      <c r="O7" s="47"/>
      <c r="P7" s="48"/>
      <c r="Q7" s="49"/>
      <c r="R7" s="50"/>
      <c r="T7" s="52" t="e">
        <f>#REF!</f>
        <v>#REF!</v>
      </c>
    </row>
    <row r="8" spans="1:20" s="51" customFormat="1" ht="18.75" customHeight="1">
      <c r="A8" s="39"/>
      <c r="B8" s="53"/>
      <c r="C8" s="53"/>
      <c r="D8" s="53"/>
      <c r="E8" s="54"/>
      <c r="F8" s="256"/>
      <c r="G8" s="55"/>
      <c r="H8" s="56" t="s">
        <v>11</v>
      </c>
      <c r="I8" s="57"/>
      <c r="J8" s="263" t="s">
        <v>330</v>
      </c>
      <c r="K8" s="265"/>
      <c r="L8" s="45"/>
      <c r="M8" s="45"/>
      <c r="N8" s="46" t="s">
        <v>127</v>
      </c>
      <c r="O8" s="47"/>
      <c r="P8" s="48"/>
      <c r="Q8" s="49"/>
      <c r="R8" s="50"/>
      <c r="T8" s="60" t="e">
        <f>#REF!</f>
        <v>#REF!</v>
      </c>
    </row>
    <row r="9" spans="1:20" s="51" customFormat="1" ht="18.75" customHeight="1">
      <c r="A9" s="39">
        <v>2</v>
      </c>
      <c r="B9" s="40"/>
      <c r="C9" s="40"/>
      <c r="D9" s="41">
        <v>13</v>
      </c>
      <c r="E9" s="42" t="str">
        <f>UPPER(IF($D9="","",VLOOKUP($D9,'[7]男單65歲名單'!$A$7:$P$22,2)))</f>
        <v>張泰進</v>
      </c>
      <c r="F9" s="267"/>
      <c r="G9" s="40"/>
      <c r="H9" s="43" t="str">
        <f>IF($D9="","",VLOOKUP($D9,'[7]男單65歲名單'!$A$7:$P$22,4))</f>
        <v>新北市</v>
      </c>
      <c r="I9" s="62"/>
      <c r="J9" s="63">
        <v>60</v>
      </c>
      <c r="K9" s="64"/>
      <c r="L9" s="45"/>
      <c r="M9" s="45"/>
      <c r="N9" s="59"/>
      <c r="O9" s="47"/>
      <c r="P9" s="48"/>
      <c r="Q9" s="49"/>
      <c r="R9" s="50"/>
      <c r="T9" s="60" t="e">
        <f>#REF!</f>
        <v>#REF!</v>
      </c>
    </row>
    <row r="10" spans="1:20" s="51" customFormat="1" ht="18.75" customHeight="1">
      <c r="A10" s="39"/>
      <c r="B10" s="53"/>
      <c r="C10" s="53"/>
      <c r="D10" s="65"/>
      <c r="E10" s="54"/>
      <c r="F10" s="45"/>
      <c r="G10" s="55"/>
      <c r="H10" s="55"/>
      <c r="I10" s="66"/>
      <c r="J10" s="266"/>
      <c r="K10" s="255"/>
      <c r="L10" s="263" t="s">
        <v>330</v>
      </c>
      <c r="M10" s="265"/>
      <c r="N10" s="69"/>
      <c r="O10" s="69"/>
      <c r="P10" s="48"/>
      <c r="Q10" s="49"/>
      <c r="R10" s="50"/>
      <c r="T10" s="60" t="e">
        <f>#REF!</f>
        <v>#REF!</v>
      </c>
    </row>
    <row r="11" spans="1:20" s="51" customFormat="1" ht="18.75" customHeight="1">
      <c r="A11" s="39">
        <v>3</v>
      </c>
      <c r="B11" s="40"/>
      <c r="C11" s="40"/>
      <c r="D11" s="41">
        <v>15</v>
      </c>
      <c r="E11" s="42" t="str">
        <f>UPPER(IF($D11="","",VLOOKUP($D11,'[7]男單65歲名單'!$A$7:$P$22,2)))</f>
        <v>范姜國雄</v>
      </c>
      <c r="F11" s="40"/>
      <c r="G11" s="40"/>
      <c r="H11" s="43" t="str">
        <f>IF($D11="","",VLOOKUP($D11,'[7]男單65歲名單'!$A$7:$P$22,4))</f>
        <v>中壢市</v>
      </c>
      <c r="I11" s="44"/>
      <c r="J11" s="266"/>
      <c r="K11" s="255"/>
      <c r="L11" s="63">
        <v>62</v>
      </c>
      <c r="M11" s="70"/>
      <c r="N11" s="69"/>
      <c r="O11" s="69"/>
      <c r="P11" s="48"/>
      <c r="Q11" s="49"/>
      <c r="R11" s="50"/>
      <c r="T11" s="60" t="e">
        <f>#REF!</f>
        <v>#REF!</v>
      </c>
    </row>
    <row r="12" spans="1:20" s="51" customFormat="1" ht="18.75" customHeight="1">
      <c r="A12" s="39"/>
      <c r="B12" s="53"/>
      <c r="C12" s="53"/>
      <c r="D12" s="65"/>
      <c r="E12" s="54"/>
      <c r="F12" s="256"/>
      <c r="G12" s="55"/>
      <c r="H12" s="56" t="s">
        <v>11</v>
      </c>
      <c r="I12" s="57"/>
      <c r="J12" s="263" t="s">
        <v>331</v>
      </c>
      <c r="K12" s="264"/>
      <c r="L12" s="71"/>
      <c r="M12" s="72"/>
      <c r="N12" s="69"/>
      <c r="O12" s="69"/>
      <c r="P12" s="48"/>
      <c r="Q12" s="49"/>
      <c r="R12" s="50"/>
      <c r="T12" s="60" t="e">
        <f>#REF!</f>
        <v>#REF!</v>
      </c>
    </row>
    <row r="13" spans="1:20" s="51" customFormat="1" ht="18.75" customHeight="1">
      <c r="A13" s="39">
        <v>4</v>
      </c>
      <c r="B13" s="40"/>
      <c r="C13" s="40">
        <f>IF($D13="","",VLOOKUP($D13,'[7]男單65歲名單'!$A$7:$P$22,16))</f>
        <v>8</v>
      </c>
      <c r="D13" s="41">
        <v>9</v>
      </c>
      <c r="E13" s="42" t="str">
        <f>UPPER(IF($D13="","",VLOOKUP($D13,'[7]男單65歲名單'!$A$7:$P$22,2)))</f>
        <v>張  文</v>
      </c>
      <c r="F13" s="267"/>
      <c r="G13" s="40"/>
      <c r="H13" s="43" t="str">
        <f>IF($D13="","",VLOOKUP($D13,'[7]男單65歲名單'!$A$7:$P$22,4))</f>
        <v>新北市</v>
      </c>
      <c r="I13" s="62"/>
      <c r="J13" s="63">
        <v>61</v>
      </c>
      <c r="K13" s="45"/>
      <c r="L13" s="71"/>
      <c r="M13" s="72"/>
      <c r="N13" s="69"/>
      <c r="O13" s="69"/>
      <c r="P13" s="48"/>
      <c r="Q13" s="49"/>
      <c r="R13" s="50"/>
      <c r="T13" s="60" t="e">
        <f>#REF!</f>
        <v>#REF!</v>
      </c>
    </row>
    <row r="14" spans="1:20" s="51" customFormat="1" ht="18.75" customHeight="1">
      <c r="A14" s="39"/>
      <c r="B14" s="53"/>
      <c r="C14" s="53"/>
      <c r="D14" s="65"/>
      <c r="E14" s="54"/>
      <c r="F14" s="45"/>
      <c r="G14" s="55"/>
      <c r="H14" s="55"/>
      <c r="I14" s="66"/>
      <c r="J14" s="45"/>
      <c r="K14" s="45"/>
      <c r="L14" s="266"/>
      <c r="M14" s="255"/>
      <c r="N14" s="263" t="s">
        <v>332</v>
      </c>
      <c r="O14" s="265"/>
      <c r="P14" s="48"/>
      <c r="Q14" s="49"/>
      <c r="R14" s="50"/>
      <c r="T14" s="60" t="e">
        <f>#REF!</f>
        <v>#REF!</v>
      </c>
    </row>
    <row r="15" spans="1:20" s="51" customFormat="1" ht="18.75" customHeight="1">
      <c r="A15" s="39">
        <v>5</v>
      </c>
      <c r="B15" s="40"/>
      <c r="C15" s="40">
        <f>IF($D15="","",VLOOKUP($D15,'[7]男單65歲名單'!$A$7:$P$22,16))</f>
        <v>4</v>
      </c>
      <c r="D15" s="41">
        <v>4</v>
      </c>
      <c r="E15" s="42" t="str">
        <f>UPPER(IF($D15="","",VLOOKUP($D15,'[7]男單65歲名單'!$A$7:$P$22,2)))</f>
        <v>莊奎文</v>
      </c>
      <c r="F15" s="40"/>
      <c r="G15" s="40"/>
      <c r="H15" s="43" t="str">
        <f>IF($D15="","",VLOOKUP($D15,'[7]男單65歲名單'!$A$7:$P$22,4))</f>
        <v>台中市</v>
      </c>
      <c r="I15" s="44"/>
      <c r="J15" s="45"/>
      <c r="K15" s="45"/>
      <c r="L15" s="266"/>
      <c r="M15" s="255"/>
      <c r="N15" s="63">
        <v>86</v>
      </c>
      <c r="O15" s="70"/>
      <c r="P15" s="48"/>
      <c r="Q15" s="49"/>
      <c r="R15" s="50"/>
      <c r="T15" s="60" t="e">
        <f>#REF!</f>
        <v>#REF!</v>
      </c>
    </row>
    <row r="16" spans="1:20" s="51" customFormat="1" ht="18.75" customHeight="1" thickBot="1">
      <c r="A16" s="39"/>
      <c r="B16" s="53"/>
      <c r="C16" s="53"/>
      <c r="D16" s="65"/>
      <c r="E16" s="54"/>
      <c r="F16" s="256"/>
      <c r="G16" s="55"/>
      <c r="H16" s="56" t="s">
        <v>11</v>
      </c>
      <c r="I16" s="57"/>
      <c r="J16" s="263" t="s">
        <v>332</v>
      </c>
      <c r="K16" s="265"/>
      <c r="L16" s="45"/>
      <c r="M16" s="72"/>
      <c r="N16" s="69"/>
      <c r="O16" s="72"/>
      <c r="P16" s="48"/>
      <c r="Q16" s="49"/>
      <c r="R16" s="50"/>
      <c r="T16" s="75" t="e">
        <f>#REF!</f>
        <v>#REF!</v>
      </c>
    </row>
    <row r="17" spans="1:18" s="51" customFormat="1" ht="18.75" customHeight="1">
      <c r="A17" s="39">
        <v>6</v>
      </c>
      <c r="B17" s="40"/>
      <c r="C17" s="40"/>
      <c r="D17" s="41">
        <v>12</v>
      </c>
      <c r="E17" s="42" t="str">
        <f>UPPER(IF($D17="","",VLOOKUP($D17,'[7]男單65歲名單'!$A$7:$P$22,2)))</f>
        <v>邱錫吉</v>
      </c>
      <c r="F17" s="267"/>
      <c r="G17" s="40"/>
      <c r="H17" s="43" t="str">
        <f>IF($D17="","",VLOOKUP($D17,'[7]男單65歲名單'!$A$7:$P$22,4))</f>
        <v>新北市</v>
      </c>
      <c r="I17" s="62"/>
      <c r="J17" s="63">
        <v>62</v>
      </c>
      <c r="K17" s="64"/>
      <c r="L17" s="45"/>
      <c r="M17" s="72"/>
      <c r="N17" s="69"/>
      <c r="O17" s="72"/>
      <c r="P17" s="48"/>
      <c r="Q17" s="49"/>
      <c r="R17" s="50"/>
    </row>
    <row r="18" spans="1:18" s="51" customFormat="1" ht="18.75" customHeight="1">
      <c r="A18" s="39"/>
      <c r="B18" s="53"/>
      <c r="C18" s="53"/>
      <c r="D18" s="65"/>
      <c r="E18" s="54"/>
      <c r="F18" s="45"/>
      <c r="G18" s="55"/>
      <c r="H18" s="55"/>
      <c r="I18" s="66"/>
      <c r="J18" s="266"/>
      <c r="K18" s="255"/>
      <c r="L18" s="263" t="s">
        <v>332</v>
      </c>
      <c r="M18" s="264"/>
      <c r="N18" s="69"/>
      <c r="O18" s="72"/>
      <c r="P18" s="48"/>
      <c r="Q18" s="49"/>
      <c r="R18" s="50"/>
    </row>
    <row r="19" spans="1:18" s="51" customFormat="1" ht="18.75" customHeight="1">
      <c r="A19" s="39">
        <v>7</v>
      </c>
      <c r="B19" s="40"/>
      <c r="C19" s="40">
        <f>IF($D19="","",VLOOKUP($D19,'[7]男單65歲名單'!$A$7:$P$22,16))</f>
        <v>8</v>
      </c>
      <c r="D19" s="41">
        <v>8</v>
      </c>
      <c r="E19" s="42" t="str">
        <f>UPPER(IF($D19="","",VLOOKUP($D19,'[7]男單65歲名單'!$A$7:$P$22,2)))</f>
        <v>吳新喜</v>
      </c>
      <c r="F19" s="40"/>
      <c r="G19" s="40"/>
      <c r="H19" s="43" t="str">
        <f>IF($D19="","",VLOOKUP($D19,'[7]男單65歲名單'!$A$7:$P$22,4))</f>
        <v>高雄市</v>
      </c>
      <c r="I19" s="44"/>
      <c r="J19" s="266"/>
      <c r="K19" s="255"/>
      <c r="L19" s="63">
        <v>62</v>
      </c>
      <c r="M19" s="69"/>
      <c r="N19" s="69"/>
      <c r="O19" s="72"/>
      <c r="P19" s="48"/>
      <c r="Q19" s="49"/>
      <c r="R19" s="50"/>
    </row>
    <row r="20" spans="1:18" s="51" customFormat="1" ht="18.75" customHeight="1">
      <c r="A20" s="39"/>
      <c r="B20" s="53"/>
      <c r="C20" s="53"/>
      <c r="D20" s="53"/>
      <c r="E20" s="54"/>
      <c r="F20" s="256"/>
      <c r="G20" s="55"/>
      <c r="H20" s="56" t="s">
        <v>11</v>
      </c>
      <c r="I20" s="57"/>
      <c r="J20" s="263" t="s">
        <v>333</v>
      </c>
      <c r="K20" s="264"/>
      <c r="L20" s="71"/>
      <c r="M20" s="69"/>
      <c r="N20" s="69"/>
      <c r="O20" s="72"/>
      <c r="P20" s="48"/>
      <c r="Q20" s="49"/>
      <c r="R20" s="50"/>
    </row>
    <row r="21" spans="1:18" s="51" customFormat="1" ht="18.75" customHeight="1">
      <c r="A21" s="39">
        <v>8</v>
      </c>
      <c r="B21" s="40"/>
      <c r="C21" s="40">
        <f>IF($D21="","",VLOOKUP($D21,'[7]男單65歲名單'!$A$7:$P$22,16))</f>
        <v>8</v>
      </c>
      <c r="D21" s="41">
        <v>7</v>
      </c>
      <c r="E21" s="42" t="str">
        <f>UPPER(IF($D21="","",VLOOKUP($D21,'[7]男單65歲名單'!$A$7:$P$22,2)))</f>
        <v>程明振</v>
      </c>
      <c r="F21" s="267"/>
      <c r="G21" s="40"/>
      <c r="H21" s="43" t="str">
        <f>IF($D21="","",VLOOKUP($D21,'[7]男單65歲名單'!$A$7:$P$22,4))</f>
        <v>楊梅市</v>
      </c>
      <c r="I21" s="62"/>
      <c r="J21" s="63">
        <v>61</v>
      </c>
      <c r="K21" s="45"/>
      <c r="L21" s="71"/>
      <c r="M21" s="69"/>
      <c r="N21" s="69"/>
      <c r="O21" s="72"/>
      <c r="P21" s="48"/>
      <c r="Q21" s="49"/>
      <c r="R21" s="50"/>
    </row>
    <row r="22" spans="1:18" s="51" customFormat="1" ht="18.75" customHeight="1">
      <c r="A22" s="39"/>
      <c r="B22" s="53"/>
      <c r="C22" s="53"/>
      <c r="D22" s="53"/>
      <c r="E22" s="54"/>
      <c r="F22" s="45"/>
      <c r="G22" s="55"/>
      <c r="H22" s="55"/>
      <c r="I22" s="66"/>
      <c r="J22" s="45"/>
      <c r="K22" s="45"/>
      <c r="L22" s="71"/>
      <c r="M22" s="77"/>
      <c r="N22" s="266"/>
      <c r="O22" s="255"/>
      <c r="P22" s="263" t="s">
        <v>332</v>
      </c>
      <c r="Q22" s="265"/>
      <c r="R22" s="50"/>
    </row>
    <row r="23" spans="1:18" s="51" customFormat="1" ht="18.75" customHeight="1">
      <c r="A23" s="39">
        <v>9</v>
      </c>
      <c r="B23" s="40"/>
      <c r="C23" s="40">
        <f>IF($D23="","",VLOOKUP($D23,'[7]男單65歲名單'!$A$7:$P$22,16))</f>
        <v>8</v>
      </c>
      <c r="D23" s="41">
        <v>6</v>
      </c>
      <c r="E23" s="42" t="str">
        <f>UPPER(IF($D23="","",VLOOKUP($D23,'[7]男單65歲名單'!$A$7:$P$22,2)))</f>
        <v>蔡龍根</v>
      </c>
      <c r="F23" s="40"/>
      <c r="G23" s="40"/>
      <c r="H23" s="43" t="str">
        <f>IF($D23="","",VLOOKUP($D23,'[7]男單65歲名單'!$A$7:$P$22,4))</f>
        <v>台中市</v>
      </c>
      <c r="I23" s="44"/>
      <c r="J23" s="45"/>
      <c r="K23" s="45"/>
      <c r="L23" s="45"/>
      <c r="M23" s="69"/>
      <c r="N23" s="266"/>
      <c r="O23" s="255"/>
      <c r="P23" s="257" t="s">
        <v>338</v>
      </c>
      <c r="Q23" s="259"/>
      <c r="R23" s="50"/>
    </row>
    <row r="24" spans="1:18" s="51" customFormat="1" ht="18.75" customHeight="1">
      <c r="A24" s="39"/>
      <c r="B24" s="53"/>
      <c r="C24" s="53"/>
      <c r="D24" s="53"/>
      <c r="E24" s="54"/>
      <c r="F24" s="256"/>
      <c r="G24" s="55"/>
      <c r="H24" s="56" t="s">
        <v>11</v>
      </c>
      <c r="I24" s="57"/>
      <c r="J24" s="263" t="s">
        <v>334</v>
      </c>
      <c r="K24" s="265"/>
      <c r="L24" s="45"/>
      <c r="M24" s="69"/>
      <c r="N24" s="69"/>
      <c r="O24" s="72"/>
      <c r="P24" s="48"/>
      <c r="Q24" s="232"/>
      <c r="R24" s="50"/>
    </row>
    <row r="25" spans="1:18" s="51" customFormat="1" ht="18.75" customHeight="1">
      <c r="A25" s="39">
        <v>10</v>
      </c>
      <c r="B25" s="40"/>
      <c r="C25" s="40"/>
      <c r="D25" s="41">
        <v>14</v>
      </c>
      <c r="E25" s="42" t="str">
        <f>UPPER(IF($D25="","",VLOOKUP($D25,'[7]男單65歲名單'!$A$7:$P$22,2)))</f>
        <v>鍾恒廣</v>
      </c>
      <c r="F25" s="267"/>
      <c r="G25" s="40"/>
      <c r="H25" s="43" t="str">
        <f>IF($D25="","",VLOOKUP($D25,'[7]男單65歲名單'!$A$7:$P$22,4))</f>
        <v>屏東縣</v>
      </c>
      <c r="I25" s="62"/>
      <c r="J25" s="63">
        <v>64</v>
      </c>
      <c r="K25" s="64"/>
      <c r="L25" s="45"/>
      <c r="M25" s="69"/>
      <c r="N25" s="69"/>
      <c r="O25" s="72"/>
      <c r="P25" s="48"/>
      <c r="Q25" s="232"/>
      <c r="R25" s="50"/>
    </row>
    <row r="26" spans="1:18" s="51" customFormat="1" ht="18.75" customHeight="1">
      <c r="A26" s="39"/>
      <c r="B26" s="53"/>
      <c r="C26" s="53"/>
      <c r="D26" s="65"/>
      <c r="E26" s="54"/>
      <c r="F26" s="45"/>
      <c r="G26" s="55"/>
      <c r="H26" s="55"/>
      <c r="I26" s="66"/>
      <c r="J26" s="266"/>
      <c r="K26" s="255"/>
      <c r="L26" s="263" t="s">
        <v>335</v>
      </c>
      <c r="M26" s="265"/>
      <c r="N26" s="69"/>
      <c r="O26" s="72"/>
      <c r="P26" s="48"/>
      <c r="Q26" s="232"/>
      <c r="R26" s="50"/>
    </row>
    <row r="27" spans="1:18" s="51" customFormat="1" ht="18.75" customHeight="1">
      <c r="A27" s="39">
        <v>11</v>
      </c>
      <c r="B27" s="40"/>
      <c r="C27" s="40"/>
      <c r="D27" s="41">
        <v>11</v>
      </c>
      <c r="E27" s="42" t="str">
        <f>UPPER(IF($D27="","",VLOOKUP($D27,'[7]男單65歲名單'!$A$7:$P$22,2)))</f>
        <v>楊國昌</v>
      </c>
      <c r="F27" s="40"/>
      <c r="G27" s="40"/>
      <c r="H27" s="43" t="str">
        <f>IF($D27="","",VLOOKUP($D27,'[7]男單65歲名單'!$A$7:$P$22,4))</f>
        <v>新竹市</v>
      </c>
      <c r="I27" s="44"/>
      <c r="J27" s="266"/>
      <c r="K27" s="255"/>
      <c r="L27" s="63">
        <v>62</v>
      </c>
      <c r="M27" s="70"/>
      <c r="N27" s="69"/>
      <c r="O27" s="72"/>
      <c r="P27" s="48"/>
      <c r="Q27" s="232"/>
      <c r="R27" s="50"/>
    </row>
    <row r="28" spans="1:18" s="51" customFormat="1" ht="18.75" customHeight="1">
      <c r="A28" s="39"/>
      <c r="B28" s="53"/>
      <c r="C28" s="53"/>
      <c r="D28" s="65"/>
      <c r="E28" s="54"/>
      <c r="F28" s="256"/>
      <c r="G28" s="55"/>
      <c r="H28" s="56" t="s">
        <v>11</v>
      </c>
      <c r="I28" s="57"/>
      <c r="J28" s="263" t="s">
        <v>335</v>
      </c>
      <c r="K28" s="264"/>
      <c r="L28" s="71"/>
      <c r="M28" s="72"/>
      <c r="N28" s="69"/>
      <c r="O28" s="72"/>
      <c r="P28" s="48"/>
      <c r="Q28" s="232"/>
      <c r="R28" s="50"/>
    </row>
    <row r="29" spans="1:18" s="51" customFormat="1" ht="18.75" customHeight="1">
      <c r="A29" s="39">
        <v>12</v>
      </c>
      <c r="B29" s="40"/>
      <c r="C29" s="40">
        <f>IF($D29="","",VLOOKUP($D29,'[7]男單65歲名單'!$A$7:$P$22,16))</f>
        <v>4</v>
      </c>
      <c r="D29" s="41">
        <v>3</v>
      </c>
      <c r="E29" s="42" t="str">
        <f>UPPER(IF($D29="","",VLOOKUP($D29,'[7]男單65歲名單'!$A$7:$P$22,2)))</f>
        <v>江宏凱</v>
      </c>
      <c r="F29" s="267"/>
      <c r="G29" s="40"/>
      <c r="H29" s="43" t="str">
        <f>IF($D29="","",VLOOKUP($D29,'[7]男單65歲名單'!$A$7:$P$22,4))</f>
        <v>台中市</v>
      </c>
      <c r="I29" s="62"/>
      <c r="J29" s="63">
        <v>62</v>
      </c>
      <c r="K29" s="45"/>
      <c r="L29" s="71"/>
      <c r="M29" s="72"/>
      <c r="N29" s="69"/>
      <c r="O29" s="72"/>
      <c r="P29" s="48"/>
      <c r="Q29" s="232"/>
      <c r="R29" s="50"/>
    </row>
    <row r="30" spans="1:18" s="51" customFormat="1" ht="18.75" customHeight="1">
      <c r="A30" s="39"/>
      <c r="B30" s="53"/>
      <c r="C30" s="53"/>
      <c r="D30" s="65"/>
      <c r="E30" s="54"/>
      <c r="F30" s="45"/>
      <c r="G30" s="55"/>
      <c r="H30" s="55"/>
      <c r="I30" s="66"/>
      <c r="J30" s="45"/>
      <c r="K30" s="45"/>
      <c r="L30" s="266"/>
      <c r="M30" s="255"/>
      <c r="N30" s="263" t="s">
        <v>335</v>
      </c>
      <c r="O30" s="264"/>
      <c r="P30" s="48"/>
      <c r="Q30" s="232"/>
      <c r="R30" s="50"/>
    </row>
    <row r="31" spans="1:18" s="51" customFormat="1" ht="18.75" customHeight="1">
      <c r="A31" s="39">
        <v>13</v>
      </c>
      <c r="B31" s="40"/>
      <c r="C31" s="40">
        <f>IF($D31="","",VLOOKUP($D31,'[7]男單65歲名單'!$A$7:$P$22,16))</f>
        <v>4</v>
      </c>
      <c r="D31" s="41">
        <v>5</v>
      </c>
      <c r="E31" s="42" t="str">
        <f>UPPER(IF($D31="","",VLOOKUP($D31,'[7]男單65歲名單'!$A$7:$P$22,2)))</f>
        <v>謝德亮</v>
      </c>
      <c r="F31" s="40"/>
      <c r="G31" s="40"/>
      <c r="H31" s="43" t="str">
        <f>IF($D31="","",VLOOKUP($D31,'[7]男單65歲名單'!$A$7:$P$22,4))</f>
        <v>南投縣</v>
      </c>
      <c r="I31" s="44"/>
      <c r="J31" s="45"/>
      <c r="K31" s="45"/>
      <c r="L31" s="266"/>
      <c r="M31" s="255"/>
      <c r="N31" s="63">
        <v>85</v>
      </c>
      <c r="O31" s="77"/>
      <c r="P31" s="48"/>
      <c r="Q31" s="232"/>
      <c r="R31" s="50"/>
    </row>
    <row r="32" spans="1:18" s="51" customFormat="1" ht="18.75" customHeight="1">
      <c r="A32" s="39"/>
      <c r="B32" s="53"/>
      <c r="C32" s="53"/>
      <c r="D32" s="65"/>
      <c r="E32" s="54"/>
      <c r="F32" s="256"/>
      <c r="G32" s="55"/>
      <c r="H32" s="56" t="s">
        <v>11</v>
      </c>
      <c r="I32" s="57"/>
      <c r="J32" s="263" t="s">
        <v>336</v>
      </c>
      <c r="K32" s="265"/>
      <c r="L32" s="45"/>
      <c r="M32" s="72"/>
      <c r="N32" s="69"/>
      <c r="O32" s="77"/>
      <c r="P32" s="48"/>
      <c r="Q32" s="232"/>
      <c r="R32" s="50"/>
    </row>
    <row r="33" spans="1:18" s="51" customFormat="1" ht="18.75" customHeight="1">
      <c r="A33" s="39">
        <v>14</v>
      </c>
      <c r="B33" s="40"/>
      <c r="C33" s="40"/>
      <c r="D33" s="41">
        <v>10</v>
      </c>
      <c r="E33" s="42" t="str">
        <f>UPPER(IF($D33="","",VLOOKUP($D33,'[7]男單65歲名單'!$A$7:$P$22,2)))</f>
        <v>湯献進</v>
      </c>
      <c r="F33" s="267"/>
      <c r="G33" s="40"/>
      <c r="H33" s="43" t="str">
        <f>IF($D33="","",VLOOKUP($D33,'[7]男單65歲名單'!$A$7:$P$22,4))</f>
        <v>台中市</v>
      </c>
      <c r="I33" s="62"/>
      <c r="J33" s="63">
        <v>60</v>
      </c>
      <c r="K33" s="64"/>
      <c r="L33" s="45"/>
      <c r="M33" s="72"/>
      <c r="N33" s="69"/>
      <c r="O33" s="77"/>
      <c r="P33" s="48"/>
      <c r="Q33" s="232"/>
      <c r="R33" s="50"/>
    </row>
    <row r="34" spans="1:18" s="51" customFormat="1" ht="18.75" customHeight="1">
      <c r="A34" s="39"/>
      <c r="B34" s="53"/>
      <c r="C34" s="53"/>
      <c r="D34" s="65"/>
      <c r="E34" s="54"/>
      <c r="F34" s="45"/>
      <c r="G34" s="55"/>
      <c r="H34" s="55"/>
      <c r="I34" s="66"/>
      <c r="J34" s="266"/>
      <c r="K34" s="255"/>
      <c r="L34" s="263" t="s">
        <v>337</v>
      </c>
      <c r="M34" s="264"/>
      <c r="N34" s="69"/>
      <c r="O34" s="77"/>
      <c r="P34" s="48"/>
      <c r="Q34" s="232"/>
      <c r="R34" s="50"/>
    </row>
    <row r="35" spans="1:18" s="51" customFormat="1" ht="18.75" customHeight="1">
      <c r="A35" s="39">
        <v>15</v>
      </c>
      <c r="B35" s="40"/>
      <c r="C35" s="40"/>
      <c r="D35" s="41">
        <v>16</v>
      </c>
      <c r="E35" s="42" t="str">
        <f>UPPER(IF($D35="","",VLOOKUP($D35,'[7]男單65歲名單'!$A$7:$P$22,2)))</f>
        <v>潘進鍂</v>
      </c>
      <c r="F35" s="40"/>
      <c r="G35" s="40"/>
      <c r="H35" s="43" t="str">
        <f>IF($D35="","",VLOOKUP($D35,'[7]男單65歲名單'!$A$7:$P$22,4))</f>
        <v>南投縣</v>
      </c>
      <c r="I35" s="44"/>
      <c r="J35" s="266"/>
      <c r="K35" s="255"/>
      <c r="L35" s="63">
        <v>63</v>
      </c>
      <c r="M35" s="69"/>
      <c r="N35" s="69"/>
      <c r="O35" s="69"/>
      <c r="P35" s="48"/>
      <c r="Q35" s="232"/>
      <c r="R35" s="50"/>
    </row>
    <row r="36" spans="1:18" s="51" customFormat="1" ht="18.75" customHeight="1">
      <c r="A36" s="39"/>
      <c r="B36" s="53"/>
      <c r="C36" s="53"/>
      <c r="D36" s="53"/>
      <c r="E36" s="54"/>
      <c r="F36" s="256"/>
      <c r="G36" s="55"/>
      <c r="H36" s="56" t="s">
        <v>11</v>
      </c>
      <c r="I36" s="57"/>
      <c r="J36" s="263" t="s">
        <v>337</v>
      </c>
      <c r="K36" s="264"/>
      <c r="L36" s="71"/>
      <c r="M36" s="69"/>
      <c r="N36" s="69"/>
      <c r="O36" s="69"/>
      <c r="P36" s="48"/>
      <c r="Q36" s="232"/>
      <c r="R36" s="50"/>
    </row>
    <row r="37" spans="1:18" s="51" customFormat="1" ht="18.75" customHeight="1">
      <c r="A37" s="39">
        <v>16</v>
      </c>
      <c r="B37" s="40"/>
      <c r="C37" s="40">
        <f>IF($D37="","",VLOOKUP($D37,'[7]男單65歲名單'!$A$7:$P$22,16))</f>
        <v>2</v>
      </c>
      <c r="D37" s="41">
        <v>1</v>
      </c>
      <c r="E37" s="42" t="str">
        <f>UPPER(IF($D37="","",VLOOKUP($D37,'[7]男單65歲名單'!$A$7:$P$22,2)))</f>
        <v>劉雲忠</v>
      </c>
      <c r="F37" s="267"/>
      <c r="G37" s="40"/>
      <c r="H37" s="43" t="str">
        <f>IF($D37="","",VLOOKUP($D37,'[7]男單65歲名單'!$A$7:$P$22,4))</f>
        <v>高雄市</v>
      </c>
      <c r="I37" s="62"/>
      <c r="J37" s="63">
        <v>61</v>
      </c>
      <c r="K37" s="45"/>
      <c r="L37" s="71"/>
      <c r="M37" s="69"/>
      <c r="N37" s="69"/>
      <c r="O37" s="69"/>
      <c r="P37" s="48"/>
      <c r="Q37" s="232"/>
      <c r="R37" s="50"/>
    </row>
    <row r="38" spans="1:18" s="51" customFormat="1" ht="9" customHeight="1">
      <c r="A38" s="216"/>
      <c r="B38" s="53"/>
      <c r="C38" s="53"/>
      <c r="D38" s="53"/>
      <c r="E38" s="54"/>
      <c r="F38" s="45"/>
      <c r="G38" s="55"/>
      <c r="H38" s="55"/>
      <c r="I38" s="66"/>
      <c r="J38" s="45"/>
      <c r="K38" s="45"/>
      <c r="L38" s="71"/>
      <c r="M38" s="77"/>
      <c r="N38" s="77"/>
      <c r="O38" s="77"/>
      <c r="P38" s="201"/>
      <c r="Q38" s="232"/>
      <c r="R38" s="50"/>
    </row>
    <row r="39" spans="1:18" s="51" customFormat="1" ht="9" customHeight="1">
      <c r="A39" s="216"/>
      <c r="B39" s="148"/>
      <c r="C39" s="148"/>
      <c r="D39" s="146"/>
      <c r="E39" s="150"/>
      <c r="F39" s="148"/>
      <c r="G39" s="148"/>
      <c r="H39" s="151"/>
      <c r="I39" s="146"/>
      <c r="J39" s="148"/>
      <c r="K39" s="148"/>
      <c r="L39" s="148"/>
      <c r="M39" s="233"/>
      <c r="N39" s="233"/>
      <c r="O39" s="233"/>
      <c r="P39" s="48"/>
      <c r="Q39" s="49"/>
      <c r="R39" s="50"/>
    </row>
    <row r="40" spans="1:18" s="51" customFormat="1" ht="9" customHeight="1">
      <c r="A40" s="216"/>
      <c r="B40" s="146"/>
      <c r="C40" s="146"/>
      <c r="D40" s="146"/>
      <c r="E40" s="150"/>
      <c r="F40" s="148"/>
      <c r="G40" s="151"/>
      <c r="H40" s="183"/>
      <c r="I40" s="146"/>
      <c r="J40" s="148"/>
      <c r="K40" s="148"/>
      <c r="L40" s="148"/>
      <c r="M40" s="233"/>
      <c r="N40" s="233"/>
      <c r="O40" s="233"/>
      <c r="P40" s="48"/>
      <c r="Q40" s="49"/>
      <c r="R40" s="50"/>
    </row>
    <row r="41" spans="1:18" s="51" customFormat="1" ht="9" customHeight="1">
      <c r="A41" s="216"/>
      <c r="B41" s="148"/>
      <c r="C41" s="148"/>
      <c r="D41" s="146"/>
      <c r="E41" s="150"/>
      <c r="F41" s="148"/>
      <c r="G41" s="148"/>
      <c r="H41" s="151"/>
      <c r="I41" s="146"/>
      <c r="J41" s="148"/>
      <c r="K41" s="161"/>
      <c r="L41" s="148"/>
      <c r="M41" s="233"/>
      <c r="N41" s="233"/>
      <c r="O41" s="233"/>
      <c r="P41" s="48"/>
      <c r="Q41" s="49"/>
      <c r="R41" s="50"/>
    </row>
    <row r="42" spans="1:18" s="51" customFormat="1" ht="9" customHeight="1">
      <c r="A42" s="216"/>
      <c r="B42" s="146"/>
      <c r="C42" s="146"/>
      <c r="D42" s="146"/>
      <c r="E42" s="150"/>
      <c r="F42" s="148"/>
      <c r="G42" s="151"/>
      <c r="H42" s="151"/>
      <c r="I42" s="146"/>
      <c r="J42" s="234"/>
      <c r="K42" s="146"/>
      <c r="L42" s="148"/>
      <c r="M42" s="233"/>
      <c r="N42" s="233"/>
      <c r="O42" s="233"/>
      <c r="P42" s="48"/>
      <c r="Q42" s="49"/>
      <c r="R42" s="50"/>
    </row>
    <row r="43" spans="1:18" s="51" customFormat="1" ht="9" customHeight="1">
      <c r="A43" s="216"/>
      <c r="B43" s="148"/>
      <c r="C43" s="148"/>
      <c r="D43" s="146"/>
      <c r="E43" s="150"/>
      <c r="F43" s="148"/>
      <c r="G43" s="148"/>
      <c r="H43" s="151"/>
      <c r="I43" s="146"/>
      <c r="J43" s="148"/>
      <c r="K43" s="148"/>
      <c r="L43" s="148"/>
      <c r="M43" s="233"/>
      <c r="N43" s="233"/>
      <c r="O43" s="233"/>
      <c r="P43" s="48"/>
      <c r="Q43" s="49"/>
      <c r="R43" s="88"/>
    </row>
    <row r="44" spans="1:18" s="51" customFormat="1" ht="9" customHeight="1">
      <c r="A44" s="216"/>
      <c r="B44" s="146"/>
      <c r="C44" s="146"/>
      <c r="D44" s="146"/>
      <c r="E44" s="150"/>
      <c r="F44" s="148"/>
      <c r="G44" s="151"/>
      <c r="H44" s="183"/>
      <c r="I44" s="146"/>
      <c r="J44" s="148"/>
      <c r="K44" s="148"/>
      <c r="L44" s="148"/>
      <c r="M44" s="233"/>
      <c r="N44" s="233"/>
      <c r="O44" s="233"/>
      <c r="P44" s="48"/>
      <c r="Q44" s="49"/>
      <c r="R44" s="50"/>
    </row>
    <row r="45" spans="1:18" s="51" customFormat="1" ht="9" customHeight="1">
      <c r="A45" s="216"/>
      <c r="B45" s="148"/>
      <c r="C45" s="148"/>
      <c r="D45" s="146"/>
      <c r="E45" s="150"/>
      <c r="F45" s="148"/>
      <c r="G45" s="148"/>
      <c r="H45" s="151"/>
      <c r="I45" s="146"/>
      <c r="J45" s="148"/>
      <c r="K45" s="148"/>
      <c r="L45" s="148"/>
      <c r="M45" s="233"/>
      <c r="N45" s="233"/>
      <c r="O45" s="233"/>
      <c r="P45" s="48"/>
      <c r="Q45" s="49"/>
      <c r="R45" s="50"/>
    </row>
    <row r="46" spans="1:18" s="51" customFormat="1" ht="9" customHeight="1">
      <c r="A46" s="216"/>
      <c r="B46" s="146"/>
      <c r="C46" s="146"/>
      <c r="D46" s="146"/>
      <c r="E46" s="150"/>
      <c r="F46" s="148"/>
      <c r="G46" s="151"/>
      <c r="H46" s="151"/>
      <c r="I46" s="146"/>
      <c r="J46" s="148"/>
      <c r="K46" s="148"/>
      <c r="L46" s="234"/>
      <c r="M46" s="146"/>
      <c r="N46" s="148"/>
      <c r="O46" s="233"/>
      <c r="P46" s="48"/>
      <c r="Q46" s="49"/>
      <c r="R46" s="50"/>
    </row>
    <row r="47" spans="1:18" s="51" customFormat="1" ht="9" customHeight="1">
      <c r="A47" s="216"/>
      <c r="B47" s="148"/>
      <c r="C47" s="148"/>
      <c r="D47" s="146"/>
      <c r="E47" s="150"/>
      <c r="F47" s="148"/>
      <c r="G47" s="148"/>
      <c r="H47" s="151"/>
      <c r="I47" s="146"/>
      <c r="J47" s="148"/>
      <c r="K47" s="148"/>
      <c r="L47" s="148"/>
      <c r="M47" s="233"/>
      <c r="N47" s="148"/>
      <c r="O47" s="233"/>
      <c r="P47" s="48"/>
      <c r="Q47" s="49"/>
      <c r="R47" s="50"/>
    </row>
    <row r="48" spans="1:18" s="51" customFormat="1" ht="9" customHeight="1">
      <c r="A48" s="216"/>
      <c r="B48" s="146"/>
      <c r="C48" s="146"/>
      <c r="D48" s="146"/>
      <c r="E48" s="150"/>
      <c r="F48" s="148"/>
      <c r="G48" s="151"/>
      <c r="H48" s="183"/>
      <c r="I48" s="146"/>
      <c r="J48" s="148"/>
      <c r="K48" s="148"/>
      <c r="L48" s="148"/>
      <c r="M48" s="233"/>
      <c r="N48" s="233"/>
      <c r="O48" s="233"/>
      <c r="P48" s="48"/>
      <c r="Q48" s="49"/>
      <c r="R48" s="50"/>
    </row>
    <row r="49" spans="1:18" s="51" customFormat="1" ht="9" customHeight="1">
      <c r="A49" s="216"/>
      <c r="B49" s="148"/>
      <c r="C49" s="148"/>
      <c r="D49" s="146"/>
      <c r="E49" s="150"/>
      <c r="F49" s="148"/>
      <c r="G49" s="148"/>
      <c r="H49" s="151"/>
      <c r="I49" s="146"/>
      <c r="J49" s="148"/>
      <c r="K49" s="161"/>
      <c r="L49" s="148"/>
      <c r="M49" s="233"/>
      <c r="N49" s="233"/>
      <c r="O49" s="233"/>
      <c r="P49" s="48"/>
      <c r="Q49" s="49"/>
      <c r="R49" s="50"/>
    </row>
    <row r="50" spans="1:18" s="51" customFormat="1" ht="9" customHeight="1">
      <c r="A50" s="216"/>
      <c r="B50" s="146"/>
      <c r="C50" s="146"/>
      <c r="D50" s="146"/>
      <c r="E50" s="150"/>
      <c r="F50" s="148"/>
      <c r="G50" s="151"/>
      <c r="H50" s="151"/>
      <c r="I50" s="146"/>
      <c r="J50" s="234"/>
      <c r="K50" s="146"/>
      <c r="L50" s="148"/>
      <c r="M50" s="233"/>
      <c r="N50" s="233"/>
      <c r="O50" s="233"/>
      <c r="P50" s="48"/>
      <c r="Q50" s="49"/>
      <c r="R50" s="50"/>
    </row>
    <row r="51" spans="1:18" s="51" customFormat="1" ht="9" customHeight="1">
      <c r="A51" s="216"/>
      <c r="B51" s="148"/>
      <c r="C51" s="148"/>
      <c r="D51" s="146"/>
      <c r="E51" s="150"/>
      <c r="F51" s="148"/>
      <c r="G51" s="148"/>
      <c r="H51" s="151"/>
      <c r="I51" s="146"/>
      <c r="J51" s="148"/>
      <c r="K51" s="148"/>
      <c r="L51" s="148"/>
      <c r="M51" s="233"/>
      <c r="N51" s="233"/>
      <c r="O51" s="233"/>
      <c r="P51" s="48"/>
      <c r="Q51" s="49"/>
      <c r="R51" s="50"/>
    </row>
    <row r="52" spans="1:18" s="51" customFormat="1" ht="9" customHeight="1">
      <c r="A52" s="216"/>
      <c r="B52" s="146"/>
      <c r="C52" s="146"/>
      <c r="D52" s="146"/>
      <c r="E52" s="150"/>
      <c r="F52" s="148"/>
      <c r="G52" s="151"/>
      <c r="H52" s="183"/>
      <c r="I52" s="146"/>
      <c r="J52" s="148"/>
      <c r="K52" s="148"/>
      <c r="L52" s="148"/>
      <c r="M52" s="233"/>
      <c r="N52" s="233"/>
      <c r="O52" s="233"/>
      <c r="P52" s="48"/>
      <c r="Q52" s="49"/>
      <c r="R52" s="50"/>
    </row>
    <row r="53" spans="1:18" s="51" customFormat="1" ht="9" customHeight="1">
      <c r="A53" s="216"/>
      <c r="B53" s="148"/>
      <c r="C53" s="148"/>
      <c r="D53" s="146"/>
      <c r="E53" s="150"/>
      <c r="F53" s="148"/>
      <c r="G53" s="148"/>
      <c r="H53" s="151"/>
      <c r="I53" s="146"/>
      <c r="J53" s="148"/>
      <c r="K53" s="148"/>
      <c r="L53" s="148"/>
      <c r="M53" s="148"/>
      <c r="N53" s="74"/>
      <c r="O53" s="74"/>
      <c r="P53" s="48"/>
      <c r="Q53" s="49"/>
      <c r="R53" s="50"/>
    </row>
    <row r="54" spans="1:18" s="51" customFormat="1" ht="9" customHeight="1">
      <c r="A54" s="216"/>
      <c r="B54" s="53"/>
      <c r="C54" s="53"/>
      <c r="D54" s="53"/>
      <c r="E54" s="54"/>
      <c r="F54" s="45"/>
      <c r="G54" s="55"/>
      <c r="H54" s="55"/>
      <c r="I54" s="66"/>
      <c r="J54" s="45"/>
      <c r="K54" s="45"/>
      <c r="L54" s="71"/>
      <c r="M54" s="77"/>
      <c r="N54" s="77"/>
      <c r="O54" s="77"/>
      <c r="P54" s="201"/>
      <c r="Q54" s="232"/>
      <c r="R54" s="50"/>
    </row>
    <row r="55" spans="1:18" s="51" customFormat="1" ht="9" customHeight="1">
      <c r="A55" s="216"/>
      <c r="B55" s="148"/>
      <c r="C55" s="148"/>
      <c r="D55" s="146"/>
      <c r="E55" s="150"/>
      <c r="F55" s="148"/>
      <c r="G55" s="148"/>
      <c r="H55" s="151"/>
      <c r="I55" s="146"/>
      <c r="J55" s="148"/>
      <c r="K55" s="148"/>
      <c r="L55" s="148"/>
      <c r="M55" s="233"/>
      <c r="N55" s="233"/>
      <c r="O55" s="233"/>
      <c r="P55" s="48"/>
      <c r="Q55" s="49"/>
      <c r="R55" s="50"/>
    </row>
    <row r="56" spans="1:18" s="51" customFormat="1" ht="9" customHeight="1">
      <c r="A56" s="216"/>
      <c r="B56" s="146"/>
      <c r="C56" s="146"/>
      <c r="D56" s="146"/>
      <c r="E56" s="150"/>
      <c r="F56" s="148"/>
      <c r="G56" s="151"/>
      <c r="H56" s="183"/>
      <c r="I56" s="146"/>
      <c r="J56" s="148"/>
      <c r="K56" s="148"/>
      <c r="L56" s="148"/>
      <c r="M56" s="233"/>
      <c r="N56" s="233"/>
      <c r="O56" s="233"/>
      <c r="P56" s="48"/>
      <c r="Q56" s="49"/>
      <c r="R56" s="50"/>
    </row>
    <row r="57" spans="1:18" s="51" customFormat="1" ht="9" customHeight="1">
      <c r="A57" s="216"/>
      <c r="B57" s="148"/>
      <c r="C57" s="148"/>
      <c r="D57" s="146"/>
      <c r="E57" s="150"/>
      <c r="F57" s="148"/>
      <c r="G57" s="148"/>
      <c r="H57" s="151"/>
      <c r="I57" s="146"/>
      <c r="J57" s="148"/>
      <c r="K57" s="161"/>
      <c r="L57" s="148"/>
      <c r="M57" s="233"/>
      <c r="N57" s="233"/>
      <c r="O57" s="233"/>
      <c r="P57" s="48"/>
      <c r="Q57" s="49"/>
      <c r="R57" s="50"/>
    </row>
    <row r="58" spans="1:18" s="51" customFormat="1" ht="9" customHeight="1">
      <c r="A58" s="216"/>
      <c r="B58" s="146"/>
      <c r="C58" s="146"/>
      <c r="D58" s="146"/>
      <c r="E58" s="150"/>
      <c r="F58" s="148"/>
      <c r="G58" s="151"/>
      <c r="H58" s="151"/>
      <c r="I58" s="146"/>
      <c r="J58" s="234"/>
      <c r="K58" s="146"/>
      <c r="L58" s="148"/>
      <c r="M58" s="233"/>
      <c r="N58" s="233"/>
      <c r="O58" s="233"/>
      <c r="P58" s="48"/>
      <c r="Q58" s="49"/>
      <c r="R58" s="50"/>
    </row>
    <row r="59" spans="1:18" s="51" customFormat="1" ht="9" customHeight="1">
      <c r="A59" s="216"/>
      <c r="B59" s="148"/>
      <c r="C59" s="148"/>
      <c r="D59" s="146"/>
      <c r="E59" s="150"/>
      <c r="F59" s="148"/>
      <c r="G59" s="148"/>
      <c r="H59" s="151"/>
      <c r="I59" s="146"/>
      <c r="J59" s="148"/>
      <c r="K59" s="148"/>
      <c r="L59" s="148"/>
      <c r="M59" s="233"/>
      <c r="N59" s="233"/>
      <c r="O59" s="233"/>
      <c r="P59" s="48"/>
      <c r="Q59" s="49"/>
      <c r="R59" s="88"/>
    </row>
    <row r="60" spans="1:18" s="51" customFormat="1" ht="9" customHeight="1">
      <c r="A60" s="216"/>
      <c r="B60" s="146"/>
      <c r="C60" s="146"/>
      <c r="D60" s="146"/>
      <c r="E60" s="150"/>
      <c r="F60" s="148"/>
      <c r="G60" s="151"/>
      <c r="H60" s="183"/>
      <c r="I60" s="146"/>
      <c r="J60" s="148"/>
      <c r="K60" s="148"/>
      <c r="L60" s="148"/>
      <c r="M60" s="233"/>
      <c r="N60" s="233"/>
      <c r="O60" s="233"/>
      <c r="P60" s="48"/>
      <c r="Q60" s="49"/>
      <c r="R60" s="50"/>
    </row>
    <row r="61" spans="1:18" s="51" customFormat="1" ht="9" customHeight="1">
      <c r="A61" s="216"/>
      <c r="B61" s="148"/>
      <c r="C61" s="148"/>
      <c r="D61" s="146"/>
      <c r="E61" s="150"/>
      <c r="F61" s="148"/>
      <c r="G61" s="148"/>
      <c r="H61" s="151"/>
      <c r="I61" s="146"/>
      <c r="J61" s="148"/>
      <c r="K61" s="148"/>
      <c r="L61" s="148"/>
      <c r="M61" s="233"/>
      <c r="N61" s="233"/>
      <c r="O61" s="233"/>
      <c r="P61" s="48"/>
      <c r="Q61" s="49"/>
      <c r="R61" s="50"/>
    </row>
    <row r="62" spans="1:18" s="51" customFormat="1" ht="9" customHeight="1">
      <c r="A62" s="216"/>
      <c r="B62" s="146"/>
      <c r="C62" s="146"/>
      <c r="D62" s="146"/>
      <c r="E62" s="150"/>
      <c r="F62" s="148"/>
      <c r="G62" s="151"/>
      <c r="H62" s="151"/>
      <c r="I62" s="146"/>
      <c r="J62" s="148"/>
      <c r="K62" s="148"/>
      <c r="L62" s="234"/>
      <c r="M62" s="146"/>
      <c r="N62" s="148"/>
      <c r="O62" s="233"/>
      <c r="P62" s="48"/>
      <c r="Q62" s="49"/>
      <c r="R62" s="50"/>
    </row>
    <row r="63" spans="1:18" s="51" customFormat="1" ht="9" customHeight="1">
      <c r="A63" s="216"/>
      <c r="B63" s="148"/>
      <c r="C63" s="148"/>
      <c r="D63" s="146"/>
      <c r="E63" s="150"/>
      <c r="F63" s="148"/>
      <c r="G63" s="148"/>
      <c r="H63" s="151"/>
      <c r="I63" s="146"/>
      <c r="J63" s="148"/>
      <c r="K63" s="148"/>
      <c r="L63" s="148"/>
      <c r="M63" s="233"/>
      <c r="N63" s="148"/>
      <c r="O63" s="233"/>
      <c r="P63" s="48"/>
      <c r="Q63" s="49"/>
      <c r="R63" s="50"/>
    </row>
    <row r="64" spans="1:18" s="51" customFormat="1" ht="9" customHeight="1">
      <c r="A64" s="216"/>
      <c r="B64" s="146"/>
      <c r="C64" s="146"/>
      <c r="D64" s="146"/>
      <c r="E64" s="150"/>
      <c r="F64" s="148"/>
      <c r="G64" s="151"/>
      <c r="H64" s="183"/>
      <c r="I64" s="146"/>
      <c r="J64" s="148"/>
      <c r="K64" s="148"/>
      <c r="L64" s="148"/>
      <c r="M64" s="233"/>
      <c r="N64" s="233"/>
      <c r="O64" s="233"/>
      <c r="P64" s="48"/>
      <c r="Q64" s="49"/>
      <c r="R64" s="50"/>
    </row>
    <row r="65" spans="1:18" s="51" customFormat="1" ht="9" customHeight="1">
      <c r="A65" s="216"/>
      <c r="B65" s="148"/>
      <c r="C65" s="148"/>
      <c r="D65" s="146"/>
      <c r="E65" s="150"/>
      <c r="F65" s="148"/>
      <c r="G65" s="148"/>
      <c r="H65" s="151"/>
      <c r="I65" s="146"/>
      <c r="J65" s="148"/>
      <c r="K65" s="161"/>
      <c r="L65" s="148"/>
      <c r="M65" s="233"/>
      <c r="N65" s="233"/>
      <c r="O65" s="233"/>
      <c r="P65" s="48"/>
      <c r="Q65" s="49"/>
      <c r="R65" s="50"/>
    </row>
    <row r="66" spans="1:18" s="51" customFormat="1" ht="9" customHeight="1">
      <c r="A66" s="216"/>
      <c r="B66" s="146"/>
      <c r="C66" s="146"/>
      <c r="D66" s="146"/>
      <c r="E66" s="150"/>
      <c r="F66" s="148"/>
      <c r="G66" s="151"/>
      <c r="H66" s="151"/>
      <c r="I66" s="146"/>
      <c r="J66" s="234"/>
      <c r="K66" s="146"/>
      <c r="L66" s="148"/>
      <c r="M66" s="233"/>
      <c r="N66" s="233"/>
      <c r="O66" s="233"/>
      <c r="P66" s="48"/>
      <c r="Q66" s="49"/>
      <c r="R66" s="50"/>
    </row>
    <row r="67" spans="1:18" s="51" customFormat="1" ht="9" customHeight="1">
      <c r="A67" s="216"/>
      <c r="B67" s="148"/>
      <c r="C67" s="148"/>
      <c r="D67" s="146"/>
      <c r="E67" s="150"/>
      <c r="F67" s="148"/>
      <c r="G67" s="148"/>
      <c r="H67" s="151"/>
      <c r="I67" s="146"/>
      <c r="J67" s="148"/>
      <c r="K67" s="148"/>
      <c r="L67" s="148"/>
      <c r="M67" s="233"/>
      <c r="N67" s="233"/>
      <c r="O67" s="233"/>
      <c r="P67" s="48"/>
      <c r="Q67" s="49"/>
      <c r="R67" s="50"/>
    </row>
    <row r="68" spans="1:18" s="51" customFormat="1" ht="9" customHeight="1">
      <c r="A68" s="216"/>
      <c r="B68" s="146"/>
      <c r="C68" s="146"/>
      <c r="D68" s="146"/>
      <c r="E68" s="150"/>
      <c r="F68" s="148"/>
      <c r="G68" s="151"/>
      <c r="H68" s="183"/>
      <c r="I68" s="146"/>
      <c r="J68" s="148"/>
      <c r="K68" s="148"/>
      <c r="L68" s="148"/>
      <c r="M68" s="233"/>
      <c r="N68" s="233"/>
      <c r="O68" s="233"/>
      <c r="P68" s="48"/>
      <c r="Q68" s="49"/>
      <c r="R68" s="50"/>
    </row>
    <row r="69" spans="1:18" s="51" customFormat="1" ht="9" customHeight="1">
      <c r="A69" s="216"/>
      <c r="B69" s="148"/>
      <c r="C69" s="148"/>
      <c r="D69" s="146"/>
      <c r="E69" s="150"/>
      <c r="F69" s="148"/>
      <c r="G69" s="148"/>
      <c r="H69" s="151"/>
      <c r="I69" s="146"/>
      <c r="J69" s="148"/>
      <c r="K69" s="148"/>
      <c r="L69" s="148"/>
      <c r="M69" s="148"/>
      <c r="N69" s="74"/>
      <c r="O69" s="74"/>
      <c r="P69" s="48"/>
      <c r="Q69" s="49"/>
      <c r="R69" s="50"/>
    </row>
    <row r="70" spans="1:18" s="51" customFormat="1" ht="6.75" customHeight="1">
      <c r="A70" s="89"/>
      <c r="B70" s="89"/>
      <c r="C70" s="89"/>
      <c r="D70" s="89"/>
      <c r="E70" s="90"/>
      <c r="F70" s="91"/>
      <c r="G70" s="91"/>
      <c r="H70" s="92"/>
      <c r="I70" s="93"/>
      <c r="J70" s="94"/>
      <c r="K70" s="95"/>
      <c r="L70" s="96"/>
      <c r="M70" s="97"/>
      <c r="N70" s="96"/>
      <c r="O70" s="97"/>
      <c r="P70" s="94"/>
      <c r="Q70" s="95"/>
      <c r="R70" s="50"/>
    </row>
    <row r="71" ht="16.5">
      <c r="E71" s="99"/>
    </row>
  </sheetData>
  <sheetProtection/>
  <mergeCells count="31">
    <mergeCell ref="F32:F33"/>
    <mergeCell ref="J34:K35"/>
    <mergeCell ref="F36:F37"/>
    <mergeCell ref="F20:F21"/>
    <mergeCell ref="J36:K36"/>
    <mergeCell ref="J32:K32"/>
    <mergeCell ref="F24:F25"/>
    <mergeCell ref="J26:K27"/>
    <mergeCell ref="F28:F29"/>
    <mergeCell ref="J28:K28"/>
    <mergeCell ref="F16:F17"/>
    <mergeCell ref="J18:K19"/>
    <mergeCell ref="J8:K8"/>
    <mergeCell ref="J16:K16"/>
    <mergeCell ref="F8:F9"/>
    <mergeCell ref="J10:K11"/>
    <mergeCell ref="F12:F13"/>
    <mergeCell ref="L14:M15"/>
    <mergeCell ref="L10:M10"/>
    <mergeCell ref="L26:M26"/>
    <mergeCell ref="N14:O14"/>
    <mergeCell ref="J12:K12"/>
    <mergeCell ref="J20:K20"/>
    <mergeCell ref="J24:K24"/>
    <mergeCell ref="N22:O23"/>
    <mergeCell ref="L34:M34"/>
    <mergeCell ref="N30:O30"/>
    <mergeCell ref="L18:M18"/>
    <mergeCell ref="P22:Q22"/>
    <mergeCell ref="P23:Q23"/>
    <mergeCell ref="L30:M31"/>
  </mergeCells>
  <conditionalFormatting sqref="F67:H67 F51:H51 F53:H53 F39:H39 F41:H41 F43:H43 F45:H45 F47:H47 G23 G25 G27 G29 G31 G33 G35 G37 F49:H49 F69:H69 F55:H55 F57:H57 F59:H59 F61:H61 F63:H63 F65:H65 G7 G9 G11 G13 G15 G17 G19 G21">
    <cfRule type="expression" priority="14" dxfId="0" stopIfTrue="1">
      <formula>AND($D7&lt;9,$C7&gt;0)</formula>
    </cfRule>
  </conditionalFormatting>
  <conditionalFormatting sqref="D53 D47 D45 D43 D41 D39 D69 D67 D49 D65 D63 D61 D59 D57 D55 D51">
    <cfRule type="expression" priority="13" dxfId="440" stopIfTrue="1">
      <formula>AND($D39&lt;9,$C39&gt;0)</formula>
    </cfRule>
  </conditionalFormatting>
  <conditionalFormatting sqref="E55 E57 E59 E61 E63 E65 E67 E69 E39 E41 E43 E45 E47 E49 E51 E53">
    <cfRule type="cellIs" priority="11" dxfId="24" operator="equal" stopIfTrue="1">
      <formula>"Bye"</formula>
    </cfRule>
    <cfRule type="expression" priority="12" dxfId="0" stopIfTrue="1">
      <formula>AND($D39&lt;9,$C39&gt;0)</formula>
    </cfRule>
  </conditionalFormatting>
  <conditionalFormatting sqref="L10 N62 L58 L66 N46 L42 L50 J8 J12 J56 J60 J64 J68 J40 J44 J48 J52 J16 J24 J32 L26 N14 J20 J28 J36 L34 N30 L18 P22">
    <cfRule type="expression" priority="9" dxfId="0" stopIfTrue="1">
      <formula>I8="as"</formula>
    </cfRule>
    <cfRule type="expression" priority="10" dxfId="0" stopIfTrue="1">
      <formula>I8="bs"</formula>
    </cfRule>
  </conditionalFormatting>
  <conditionalFormatting sqref="D9 D7 D11 D13 D15 D17 D19 D21 D23 D25 D27 D29 D31 D33 D35 D37">
    <cfRule type="expression" priority="8" dxfId="440" stopIfTrue="1">
      <formula>$D7&lt;5</formula>
    </cfRule>
  </conditionalFormatting>
  <conditionalFormatting sqref="B7 B9 B11 B13 B15 B17 B19 B21 B23 B25 B27 B29 B31 B33 B35 B37 B55 B57 B59 B61 B63 B65 B67 B69 B39 B41 B43 B45 B47 B49 B51 B53">
    <cfRule type="cellIs" priority="6" dxfId="26" operator="equal" stopIfTrue="1">
      <formula>"QA"</formula>
    </cfRule>
    <cfRule type="cellIs" priority="7" dxfId="26" operator="equal" stopIfTrue="1">
      <formula>"DA"</formula>
    </cfRule>
  </conditionalFormatting>
  <conditionalFormatting sqref="I8 I12 I16 I20 I24 I28 I32 I36">
    <cfRule type="expression" priority="5" dxfId="25" stopIfTrue="1">
      <formula>#REF!="CU"</formula>
    </cfRule>
  </conditionalFormatting>
  <conditionalFormatting sqref="E35 E37 E25 E33 E31 E29 E27 E23 E19 E21 E9 E17 E15 E13 E11 E7">
    <cfRule type="cellIs" priority="4" dxfId="24" operator="equal" stopIfTrue="1">
      <formula>"Bye"</formula>
    </cfRule>
  </conditionalFormatting>
  <conditionalFormatting sqref="H40 H60 J50 H24 H48 H32 J58 H68 H36 H56 J66 H64 J10 L46 H28 L14 J18 J26 J34 L30 L62 H44 J42 H52 H8 H16 H20 H12 N22">
    <cfRule type="expression" priority="1" dxfId="6" stopIfTrue="1">
      <formula>AND(#REF!="CU",H8="Umpire")</formula>
    </cfRule>
    <cfRule type="expression" priority="2" dxfId="5" stopIfTrue="1">
      <formula>AND(#REF!="CU",H8&lt;&gt;"Umpire",I8&lt;&gt;"")</formula>
    </cfRule>
    <cfRule type="expression" priority="3" dxfId="4" stopIfTrue="1">
      <formula>AND(#REF!="CU",H8&lt;&gt;"Umpire")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T71"/>
  <sheetViews>
    <sheetView showGridLines="0" zoomScalePageLayoutView="0" workbookViewId="0" topLeftCell="A4">
      <selection activeCell="J17" sqref="J17"/>
    </sheetView>
  </sheetViews>
  <sheetFormatPr defaultColWidth="9.00390625" defaultRowHeight="16.5"/>
  <cols>
    <col min="1" max="1" width="2.125" style="98" customWidth="1"/>
    <col min="2" max="3" width="2.625" style="98" customWidth="1"/>
    <col min="4" max="4" width="0.2421875" style="98" customWidth="1"/>
    <col min="5" max="5" width="8.50390625" style="98" customWidth="1"/>
    <col min="6" max="6" width="12.50390625" style="98" customWidth="1"/>
    <col min="7" max="7" width="0.2421875" style="98" customWidth="1"/>
    <col min="8" max="8" width="6.00390625" style="98" customWidth="1"/>
    <col min="9" max="9" width="0.37109375" style="100" customWidth="1"/>
    <col min="10" max="10" width="6.875" style="98" customWidth="1"/>
    <col min="11" max="11" width="6.875" style="100" customWidth="1"/>
    <col min="12" max="12" width="6.875" style="98" customWidth="1"/>
    <col min="13" max="13" width="6.875" style="101" customWidth="1"/>
    <col min="14" max="14" width="6.875" style="98" customWidth="1"/>
    <col min="15" max="15" width="6.875" style="100" customWidth="1"/>
    <col min="16" max="16" width="6.875" style="98" customWidth="1"/>
    <col min="17" max="17" width="6.625" style="101" customWidth="1"/>
    <col min="18" max="18" width="8.00390625" style="98" hidden="1" customWidth="1"/>
    <col min="19" max="19" width="7.625" style="98" customWidth="1"/>
    <col min="20" max="20" width="8.00390625" style="98" hidden="1" customWidth="1"/>
    <col min="21" max="16384" width="9.00390625" style="98" customWidth="1"/>
  </cols>
  <sheetData>
    <row r="1" spans="1:17" s="3" customFormat="1" ht="16.5" customHeight="1">
      <c r="A1" s="1" t="s">
        <v>161</v>
      </c>
      <c r="B1" s="2"/>
      <c r="C1" s="2"/>
      <c r="E1" s="4"/>
      <c r="I1" s="5"/>
      <c r="K1" s="5"/>
      <c r="M1" s="6"/>
      <c r="O1" s="5"/>
      <c r="Q1" s="6"/>
    </row>
    <row r="2" spans="1:17" s="3" customFormat="1" ht="5.25" customHeight="1">
      <c r="A2" s="1"/>
      <c r="B2" s="2"/>
      <c r="C2" s="2"/>
      <c r="E2" s="4"/>
      <c r="I2" s="5"/>
      <c r="K2" s="5"/>
      <c r="M2" s="6"/>
      <c r="O2" s="5"/>
      <c r="Q2" s="6"/>
    </row>
    <row r="3" spans="1:17" s="18" customFormat="1" ht="11.25" customHeight="1">
      <c r="A3" s="13" t="s">
        <v>113</v>
      </c>
      <c r="B3" s="13"/>
      <c r="C3" s="13"/>
      <c r="D3" s="13"/>
      <c r="E3" s="14"/>
      <c r="F3" s="13" t="s">
        <v>114</v>
      </c>
      <c r="G3" s="14"/>
      <c r="H3" s="13"/>
      <c r="I3" s="15"/>
      <c r="J3" s="13"/>
      <c r="K3" s="16"/>
      <c r="L3" s="13"/>
      <c r="M3" s="16"/>
      <c r="N3" s="13"/>
      <c r="O3" s="15"/>
      <c r="P3" s="14"/>
      <c r="Q3" s="17" t="s">
        <v>115</v>
      </c>
    </row>
    <row r="4" spans="1:17" s="26" customFormat="1" ht="11.25" customHeight="1" thickBot="1">
      <c r="A4" s="19" t="str">
        <f>'[8]Week SetUp'!$A$10</f>
        <v>2012/11/10-11/12</v>
      </c>
      <c r="B4" s="19"/>
      <c r="C4" s="19"/>
      <c r="D4" s="20"/>
      <c r="E4" s="20"/>
      <c r="F4" s="20" t="str">
        <f>'[8]Week SetUp'!$C$10</f>
        <v>台中市</v>
      </c>
      <c r="G4" s="21"/>
      <c r="H4" s="20"/>
      <c r="I4" s="22"/>
      <c r="J4" s="23"/>
      <c r="K4" s="22"/>
      <c r="L4" s="24"/>
      <c r="M4" s="22"/>
      <c r="N4" s="20"/>
      <c r="O4" s="22"/>
      <c r="P4" s="20"/>
      <c r="Q4" s="25" t="str">
        <f>'[8]Week SetUp'!$E$10</f>
        <v>王正松</v>
      </c>
    </row>
    <row r="5" spans="1:17" s="31" customFormat="1" ht="10.5" customHeight="1">
      <c r="A5" s="27"/>
      <c r="B5" s="28" t="s">
        <v>116</v>
      </c>
      <c r="C5" s="28" t="s">
        <v>117</v>
      </c>
      <c r="D5" s="28"/>
      <c r="E5" s="28" t="s">
        <v>118</v>
      </c>
      <c r="F5" s="29"/>
      <c r="G5" s="14"/>
      <c r="H5" s="29"/>
      <c r="I5" s="30"/>
      <c r="J5" s="28" t="s">
        <v>119</v>
      </c>
      <c r="K5" s="30"/>
      <c r="L5" s="28" t="s">
        <v>121</v>
      </c>
      <c r="M5" s="30"/>
      <c r="N5" s="28" t="s">
        <v>122</v>
      </c>
      <c r="O5" s="30"/>
      <c r="P5" s="28" t="s">
        <v>125</v>
      </c>
      <c r="Q5" s="16"/>
    </row>
    <row r="6" spans="1:17" s="31" customFormat="1" ht="11.25" customHeight="1" thickBot="1">
      <c r="A6" s="32"/>
      <c r="B6" s="33"/>
      <c r="C6" s="34"/>
      <c r="D6" s="33"/>
      <c r="E6" s="35"/>
      <c r="F6" s="35"/>
      <c r="G6" s="36"/>
      <c r="H6" s="35"/>
      <c r="I6" s="37"/>
      <c r="J6" s="33"/>
      <c r="K6" s="37"/>
      <c r="L6" s="33"/>
      <c r="M6" s="37"/>
      <c r="N6" s="33"/>
      <c r="O6" s="37"/>
      <c r="P6" s="33"/>
      <c r="Q6" s="38"/>
    </row>
    <row r="7" spans="1:20" s="51" customFormat="1" ht="16.5" customHeight="1">
      <c r="A7" s="39">
        <v>1</v>
      </c>
      <c r="B7" s="40"/>
      <c r="C7" s="40">
        <f>IF($D7="","",VLOOKUP($D7,'[8]男單70歲名單'!$A$7:$P$22,16))</f>
        <v>1</v>
      </c>
      <c r="D7" s="41">
        <v>1</v>
      </c>
      <c r="E7" s="42" t="str">
        <f>UPPER(IF($D7="","",VLOOKUP($D7,'[8]男單70歲名單'!$A$7:$P$22,2)))</f>
        <v>程朝勳</v>
      </c>
      <c r="F7" s="40"/>
      <c r="G7" s="40"/>
      <c r="H7" s="43" t="str">
        <f>IF($D7="","",VLOOKUP($D7,'[8]男單70歲名單'!$A$7:$P$22,4))</f>
        <v>台中市</v>
      </c>
      <c r="I7" s="44"/>
      <c r="J7" s="45"/>
      <c r="K7" s="45"/>
      <c r="L7" s="45"/>
      <c r="M7" s="45"/>
      <c r="N7" s="46" t="s">
        <v>126</v>
      </c>
      <c r="O7" s="47"/>
      <c r="P7" s="48"/>
      <c r="Q7" s="49"/>
      <c r="R7" s="50"/>
      <c r="T7" s="52" t="e">
        <f>#REF!</f>
        <v>#REF!</v>
      </c>
    </row>
    <row r="8" spans="1:20" s="51" customFormat="1" ht="16.5" customHeight="1">
      <c r="A8" s="39"/>
      <c r="B8" s="53"/>
      <c r="C8" s="53"/>
      <c r="D8" s="53"/>
      <c r="E8" s="54"/>
      <c r="F8" s="256"/>
      <c r="G8" s="55"/>
      <c r="H8" s="56" t="s">
        <v>11</v>
      </c>
      <c r="I8" s="57"/>
      <c r="J8" s="263" t="s">
        <v>339</v>
      </c>
      <c r="K8" s="265"/>
      <c r="L8" s="45"/>
      <c r="M8" s="45"/>
      <c r="N8" s="46" t="s">
        <v>127</v>
      </c>
      <c r="O8" s="47"/>
      <c r="P8" s="48"/>
      <c r="Q8" s="49"/>
      <c r="R8" s="50"/>
      <c r="T8" s="60" t="e">
        <f>#REF!</f>
        <v>#REF!</v>
      </c>
    </row>
    <row r="9" spans="1:20" s="51" customFormat="1" ht="16.5" customHeight="1">
      <c r="A9" s="39">
        <v>2</v>
      </c>
      <c r="B9" s="40"/>
      <c r="C9" s="40">
        <f>IF($D9="","",VLOOKUP($D9,'[8]男單70歲名單'!$A$7:$P$22,16))</f>
      </c>
      <c r="D9" s="41"/>
      <c r="E9" s="42" t="s">
        <v>124</v>
      </c>
      <c r="F9" s="267"/>
      <c r="G9" s="40"/>
      <c r="H9" s="43">
        <f>IF($D9="","",VLOOKUP($D9,'[8]男單70歲名單'!$A$7:$P$22,4))</f>
      </c>
      <c r="I9" s="62"/>
      <c r="J9" s="63"/>
      <c r="K9" s="64"/>
      <c r="L9" s="260" t="s">
        <v>339</v>
      </c>
      <c r="M9" s="274"/>
      <c r="N9" s="59"/>
      <c r="O9" s="47"/>
      <c r="P9" s="48"/>
      <c r="Q9" s="49"/>
      <c r="R9" s="50"/>
      <c r="T9" s="60" t="e">
        <f>#REF!</f>
        <v>#REF!</v>
      </c>
    </row>
    <row r="10" spans="1:20" s="51" customFormat="1" ht="6" customHeight="1">
      <c r="A10" s="39"/>
      <c r="B10" s="53"/>
      <c r="C10" s="53"/>
      <c r="D10" s="65"/>
      <c r="E10" s="54"/>
      <c r="F10" s="45"/>
      <c r="G10" s="55"/>
      <c r="H10" s="55"/>
      <c r="I10" s="66"/>
      <c r="J10" s="266"/>
      <c r="K10" s="255"/>
      <c r="L10" s="58">
        <f>UPPER(IF(OR(K10="a",K10="as"),J8,IF(OR(K10="b",K10="bs"),J12,)))</f>
      </c>
      <c r="M10" s="68"/>
      <c r="N10" s="69"/>
      <c r="O10" s="69"/>
      <c r="P10" s="48"/>
      <c r="Q10" s="49"/>
      <c r="R10" s="50"/>
      <c r="T10" s="60" t="e">
        <f>#REF!</f>
        <v>#REF!</v>
      </c>
    </row>
    <row r="11" spans="1:20" s="51" customFormat="1" ht="16.5" customHeight="1">
      <c r="A11" s="39">
        <v>3</v>
      </c>
      <c r="B11" s="40"/>
      <c r="C11" s="40"/>
      <c r="D11" s="41">
        <v>6</v>
      </c>
      <c r="E11" s="42" t="str">
        <f>UPPER(IF($D11="","",VLOOKUP($D11,'[8]男單70歲名單'!$A$7:$P$22,2)))</f>
        <v>張和進</v>
      </c>
      <c r="F11" s="40"/>
      <c r="G11" s="40"/>
      <c r="H11" s="43" t="str">
        <f>IF($D11="","",VLOOKUP($D11,'[8]男單70歲名單'!$A$7:$P$22,4))</f>
        <v>台中市</v>
      </c>
      <c r="I11" s="44"/>
      <c r="J11" s="266"/>
      <c r="K11" s="255"/>
      <c r="L11" s="63">
        <v>60</v>
      </c>
      <c r="M11" s="70"/>
      <c r="N11" s="69"/>
      <c r="O11" s="69"/>
      <c r="P11" s="48"/>
      <c r="Q11" s="49"/>
      <c r="R11" s="50"/>
      <c r="T11" s="60" t="e">
        <f>#REF!</f>
        <v>#REF!</v>
      </c>
    </row>
    <row r="12" spans="1:20" s="51" customFormat="1" ht="16.5" customHeight="1">
      <c r="A12" s="39"/>
      <c r="B12" s="53"/>
      <c r="C12" s="53"/>
      <c r="D12" s="65"/>
      <c r="E12" s="54"/>
      <c r="F12" s="256"/>
      <c r="G12" s="55"/>
      <c r="H12" s="56" t="s">
        <v>11</v>
      </c>
      <c r="I12" s="57"/>
      <c r="J12" s="263" t="s">
        <v>340</v>
      </c>
      <c r="K12" s="264"/>
      <c r="L12" s="71"/>
      <c r="M12" s="72"/>
      <c r="N12" s="69"/>
      <c r="O12" s="69"/>
      <c r="P12" s="48"/>
      <c r="Q12" s="49"/>
      <c r="R12" s="50"/>
      <c r="T12" s="60" t="e">
        <f>#REF!</f>
        <v>#REF!</v>
      </c>
    </row>
    <row r="13" spans="1:20" s="51" customFormat="1" ht="16.5" customHeight="1">
      <c r="A13" s="39">
        <v>4</v>
      </c>
      <c r="B13" s="40"/>
      <c r="C13" s="40"/>
      <c r="D13" s="41">
        <v>11</v>
      </c>
      <c r="E13" s="42" t="str">
        <f>UPPER(IF($D13="","",VLOOKUP($D13,'[8]男單70歲名單'!$A$7:$P$22,2)))</f>
        <v>孫宏志</v>
      </c>
      <c r="F13" s="267"/>
      <c r="G13" s="40"/>
      <c r="H13" s="43" t="str">
        <f>IF($D13="","",VLOOKUP($D13,'[8]男單70歲名單'!$A$7:$P$22,4))</f>
        <v>桃園縣</v>
      </c>
      <c r="I13" s="62"/>
      <c r="J13" s="63">
        <v>75</v>
      </c>
      <c r="K13" s="45"/>
      <c r="L13" s="71"/>
      <c r="M13" s="72"/>
      <c r="N13" s="260" t="s">
        <v>339</v>
      </c>
      <c r="O13" s="274"/>
      <c r="P13" s="48"/>
      <c r="Q13" s="49"/>
      <c r="R13" s="50"/>
      <c r="T13" s="60" t="e">
        <f>#REF!</f>
        <v>#REF!</v>
      </c>
    </row>
    <row r="14" spans="1:20" s="51" customFormat="1" ht="6" customHeight="1">
      <c r="A14" s="39"/>
      <c r="B14" s="53"/>
      <c r="C14" s="53"/>
      <c r="D14" s="65"/>
      <c r="E14" s="54"/>
      <c r="F14" s="45"/>
      <c r="G14" s="55"/>
      <c r="H14" s="55"/>
      <c r="I14" s="66"/>
      <c r="J14" s="45"/>
      <c r="K14" s="45"/>
      <c r="L14" s="266"/>
      <c r="M14" s="255"/>
      <c r="N14" s="58">
        <f>UPPER(IF(OR(M14="a",M14="as"),L10,IF(OR(M14="b",M14="bs"),L18,)))</f>
      </c>
      <c r="O14" s="68"/>
      <c r="P14" s="48"/>
      <c r="Q14" s="49"/>
      <c r="R14" s="50"/>
      <c r="T14" s="60" t="e">
        <f>#REF!</f>
        <v>#REF!</v>
      </c>
    </row>
    <row r="15" spans="1:20" s="51" customFormat="1" ht="16.5" customHeight="1">
      <c r="A15" s="39">
        <v>5</v>
      </c>
      <c r="B15" s="40"/>
      <c r="C15" s="40">
        <f>IF($D15="","",VLOOKUP($D15,'[8]男單70歲名單'!$A$7:$P$22,16))</f>
        <v>10</v>
      </c>
      <c r="D15" s="41">
        <v>4</v>
      </c>
      <c r="E15" s="42" t="str">
        <f>UPPER(IF($D15="","",VLOOKUP($D15,'[8]男單70歲名單'!$A$7:$P$22,2)))</f>
        <v>莊金安</v>
      </c>
      <c r="F15" s="40"/>
      <c r="G15" s="40"/>
      <c r="H15" s="43" t="str">
        <f>IF($D15="","",VLOOKUP($D15,'[8]男單70歲名單'!$A$7:$P$22,4))</f>
        <v>南投縣</v>
      </c>
      <c r="I15" s="44"/>
      <c r="J15" s="45"/>
      <c r="K15" s="45"/>
      <c r="L15" s="266"/>
      <c r="M15" s="255"/>
      <c r="N15" s="63">
        <v>80</v>
      </c>
      <c r="O15" s="70"/>
      <c r="P15" s="48"/>
      <c r="Q15" s="49"/>
      <c r="R15" s="50"/>
      <c r="T15" s="60" t="e">
        <f>#REF!</f>
        <v>#REF!</v>
      </c>
    </row>
    <row r="16" spans="1:20" s="51" customFormat="1" ht="16.5" customHeight="1" thickBot="1">
      <c r="A16" s="39"/>
      <c r="B16" s="53"/>
      <c r="C16" s="53"/>
      <c r="D16" s="65"/>
      <c r="E16" s="54"/>
      <c r="F16" s="256"/>
      <c r="G16" s="55"/>
      <c r="H16" s="56" t="s">
        <v>11</v>
      </c>
      <c r="I16" s="57"/>
      <c r="J16" s="263" t="s">
        <v>341</v>
      </c>
      <c r="K16" s="265"/>
      <c r="L16" s="45"/>
      <c r="M16" s="72"/>
      <c r="N16" s="69"/>
      <c r="O16" s="72"/>
      <c r="P16" s="48"/>
      <c r="Q16" s="49"/>
      <c r="R16" s="50"/>
      <c r="T16" s="75" t="e">
        <f>#REF!</f>
        <v>#REF!</v>
      </c>
    </row>
    <row r="17" spans="1:18" s="51" customFormat="1" ht="16.5" customHeight="1">
      <c r="A17" s="39">
        <v>6</v>
      </c>
      <c r="B17" s="40"/>
      <c r="C17" s="40">
        <f>IF($D17="","",VLOOKUP($D17,'[8]男單70歲名單'!$A$7:$P$22,16))</f>
      </c>
      <c r="D17" s="41"/>
      <c r="E17" s="42" t="s">
        <v>124</v>
      </c>
      <c r="F17" s="267"/>
      <c r="G17" s="40"/>
      <c r="H17" s="43">
        <f>IF($D17="","",VLOOKUP($D17,'[8]男單70歲名單'!$A$7:$P$22,4))</f>
      </c>
      <c r="I17" s="62"/>
      <c r="J17" s="63"/>
      <c r="K17" s="64"/>
      <c r="L17" s="260" t="s">
        <v>342</v>
      </c>
      <c r="M17" s="261"/>
      <c r="N17" s="69"/>
      <c r="O17" s="72"/>
      <c r="P17" s="48"/>
      <c r="Q17" s="49"/>
      <c r="R17" s="50"/>
    </row>
    <row r="18" spans="1:18" s="51" customFormat="1" ht="6" customHeight="1">
      <c r="A18" s="39"/>
      <c r="B18" s="53"/>
      <c r="C18" s="53"/>
      <c r="D18" s="65"/>
      <c r="E18" s="54"/>
      <c r="F18" s="45"/>
      <c r="G18" s="55"/>
      <c r="H18" s="55"/>
      <c r="I18" s="66"/>
      <c r="J18" s="266"/>
      <c r="K18" s="255"/>
      <c r="L18" s="58">
        <f>UPPER(IF(OR(K18="a",K18="as"),J16,IF(OR(K18="b",K18="bs"),J20,)))</f>
      </c>
      <c r="M18" s="76"/>
      <c r="N18" s="69"/>
      <c r="O18" s="72"/>
      <c r="P18" s="48"/>
      <c r="Q18" s="49"/>
      <c r="R18" s="50"/>
    </row>
    <row r="19" spans="1:18" s="51" customFormat="1" ht="16.5" customHeight="1">
      <c r="A19" s="39">
        <v>7</v>
      </c>
      <c r="B19" s="40"/>
      <c r="C19" s="40"/>
      <c r="D19" s="41">
        <v>7</v>
      </c>
      <c r="E19" s="42" t="str">
        <f>UPPER(IF($D19="","",VLOOKUP($D19,'[8]男單70歲名單'!$A$7:$P$22,2)))</f>
        <v>林三郎</v>
      </c>
      <c r="F19" s="40"/>
      <c r="G19" s="40"/>
      <c r="H19" s="43" t="str">
        <f>IF($D19="","",VLOOKUP($D19,'[8]男單70歲名單'!$A$7:$P$22,4))</f>
        <v>台中市</v>
      </c>
      <c r="I19" s="44"/>
      <c r="J19" s="266"/>
      <c r="K19" s="255"/>
      <c r="L19" s="257" t="s">
        <v>347</v>
      </c>
      <c r="M19" s="259"/>
      <c r="N19" s="69"/>
      <c r="O19" s="72"/>
      <c r="P19" s="48"/>
      <c r="Q19" s="49"/>
      <c r="R19" s="50"/>
    </row>
    <row r="20" spans="1:18" s="51" customFormat="1" ht="16.5" customHeight="1">
      <c r="A20" s="39"/>
      <c r="B20" s="53"/>
      <c r="C20" s="53"/>
      <c r="D20" s="53"/>
      <c r="E20" s="54"/>
      <c r="F20" s="256"/>
      <c r="G20" s="55"/>
      <c r="H20" s="56" t="s">
        <v>11</v>
      </c>
      <c r="I20" s="57"/>
      <c r="J20" s="263" t="s">
        <v>342</v>
      </c>
      <c r="K20" s="264"/>
      <c r="L20" s="71"/>
      <c r="M20" s="69"/>
      <c r="N20" s="69"/>
      <c r="O20" s="72"/>
      <c r="P20" s="48"/>
      <c r="Q20" s="49"/>
      <c r="R20" s="50"/>
    </row>
    <row r="21" spans="1:18" s="51" customFormat="1" ht="16.5" customHeight="1">
      <c r="A21" s="39">
        <v>8</v>
      </c>
      <c r="B21" s="40"/>
      <c r="C21" s="40"/>
      <c r="D21" s="41">
        <v>10</v>
      </c>
      <c r="E21" s="42" t="str">
        <f>UPPER(IF($D21="","",VLOOKUP($D21,'[8]男單70歲名單'!$A$7:$P$22,2)))</f>
        <v>田開增</v>
      </c>
      <c r="F21" s="267"/>
      <c r="G21" s="40"/>
      <c r="H21" s="43" t="str">
        <f>IF($D21="","",VLOOKUP($D21,'[8]男單70歲名單'!$A$7:$P$22,4))</f>
        <v>桃園縣</v>
      </c>
      <c r="I21" s="62"/>
      <c r="J21" s="248">
        <v>60</v>
      </c>
      <c r="K21" s="45"/>
      <c r="L21" s="71"/>
      <c r="M21" s="69"/>
      <c r="N21" s="69"/>
      <c r="O21" s="72"/>
      <c r="P21" s="260" t="s">
        <v>339</v>
      </c>
      <c r="Q21" s="274"/>
      <c r="R21" s="50"/>
    </row>
    <row r="22" spans="1:18" s="51" customFormat="1" ht="6" customHeight="1">
      <c r="A22" s="39"/>
      <c r="B22" s="53"/>
      <c r="C22" s="53"/>
      <c r="D22" s="53"/>
      <c r="E22" s="54"/>
      <c r="F22" s="45"/>
      <c r="G22" s="55"/>
      <c r="H22" s="55"/>
      <c r="I22" s="66"/>
      <c r="J22" s="45"/>
      <c r="K22" s="45"/>
      <c r="L22" s="71"/>
      <c r="M22" s="77"/>
      <c r="N22" s="266"/>
      <c r="O22" s="255"/>
      <c r="P22" s="58">
        <f>UPPER(IF(OR(O22="a",O22="as"),N14,IF(OR(O22="b",O22="bs"),N30,)))</f>
      </c>
      <c r="Q22" s="68"/>
      <c r="R22" s="50"/>
    </row>
    <row r="23" spans="1:18" s="51" customFormat="1" ht="16.5" customHeight="1">
      <c r="A23" s="39">
        <v>9</v>
      </c>
      <c r="B23" s="40"/>
      <c r="C23" s="40">
        <f>IF($D23="","",VLOOKUP($D23,'[8]男單70歲名單'!$A$7:$P$22,16))</f>
        <v>10</v>
      </c>
      <c r="D23" s="41">
        <v>5</v>
      </c>
      <c r="E23" s="42" t="str">
        <f>UPPER(IF($D23="","",VLOOKUP($D23,'[8]男單70歲名單'!$A$7:$P$22,2)))</f>
        <v>蘇耀新</v>
      </c>
      <c r="F23" s="40"/>
      <c r="G23" s="40"/>
      <c r="H23" s="43" t="str">
        <f>IF($D23="","",VLOOKUP($D23,'[8]男單70歲名單'!$A$7:$P$22,4))</f>
        <v>台北市</v>
      </c>
      <c r="I23" s="44"/>
      <c r="J23" s="45"/>
      <c r="K23" s="45"/>
      <c r="L23" s="45"/>
      <c r="M23" s="69"/>
      <c r="N23" s="266"/>
      <c r="O23" s="255"/>
      <c r="P23" s="63">
        <v>85</v>
      </c>
      <c r="Q23" s="215"/>
      <c r="R23" s="50"/>
    </row>
    <row r="24" spans="1:18" s="51" customFormat="1" ht="16.5" customHeight="1">
      <c r="A24" s="39"/>
      <c r="B24" s="53"/>
      <c r="C24" s="53"/>
      <c r="D24" s="53"/>
      <c r="E24" s="54"/>
      <c r="F24" s="256"/>
      <c r="G24" s="55"/>
      <c r="H24" s="56" t="s">
        <v>11</v>
      </c>
      <c r="I24" s="57"/>
      <c r="J24" s="263" t="s">
        <v>343</v>
      </c>
      <c r="K24" s="265"/>
      <c r="L24" s="45"/>
      <c r="M24" s="69"/>
      <c r="N24" s="69"/>
      <c r="O24" s="72"/>
      <c r="P24" s="48"/>
      <c r="Q24" s="232"/>
      <c r="R24" s="50"/>
    </row>
    <row r="25" spans="1:18" s="51" customFormat="1" ht="16.5" customHeight="1">
      <c r="A25" s="39">
        <v>10</v>
      </c>
      <c r="B25" s="40"/>
      <c r="C25" s="40">
        <f>IF($D25="","",VLOOKUP($D25,'[8]男單70歲名單'!$A$7:$P$22,16))</f>
      </c>
      <c r="D25" s="41"/>
      <c r="E25" s="42" t="s">
        <v>124</v>
      </c>
      <c r="F25" s="267"/>
      <c r="G25" s="40"/>
      <c r="H25" s="43">
        <f>IF($D25="","",VLOOKUP($D25,'[8]男單70歲名單'!$A$7:$P$22,4))</f>
      </c>
      <c r="I25" s="62"/>
      <c r="J25" s="63"/>
      <c r="K25" s="64"/>
      <c r="L25" s="260" t="s">
        <v>344</v>
      </c>
      <c r="M25" s="274"/>
      <c r="N25" s="69"/>
      <c r="O25" s="72"/>
      <c r="P25" s="48"/>
      <c r="Q25" s="232"/>
      <c r="R25" s="50"/>
    </row>
    <row r="26" spans="1:18" s="51" customFormat="1" ht="6" customHeight="1">
      <c r="A26" s="39"/>
      <c r="B26" s="53"/>
      <c r="C26" s="53"/>
      <c r="D26" s="65"/>
      <c r="E26" s="54"/>
      <c r="F26" s="45"/>
      <c r="G26" s="55"/>
      <c r="H26" s="55"/>
      <c r="I26" s="66"/>
      <c r="J26" s="266"/>
      <c r="K26" s="255"/>
      <c r="L26" s="42">
        <f>UPPER(IF($D26="","",VLOOKUP($D26,'[8]男單70歲名單'!$A$7:$P$22,2)))</f>
      </c>
      <c r="M26" s="68"/>
      <c r="N26" s="69"/>
      <c r="O26" s="72"/>
      <c r="P26" s="48"/>
      <c r="Q26" s="232"/>
      <c r="R26" s="50"/>
    </row>
    <row r="27" spans="1:18" s="51" customFormat="1" ht="16.5" customHeight="1">
      <c r="A27" s="39">
        <v>11</v>
      </c>
      <c r="B27" s="40"/>
      <c r="C27" s="40">
        <f>IF($D27="","",VLOOKUP($D27,'[8]男單70歲名單'!$A$7:$P$22,16))</f>
      </c>
      <c r="D27" s="41"/>
      <c r="E27" s="42" t="s">
        <v>124</v>
      </c>
      <c r="F27" s="40"/>
      <c r="G27" s="40"/>
      <c r="H27" s="43">
        <f>IF($D27="","",VLOOKUP($D27,'[8]男單70歲名單'!$A$7:$P$22,4))</f>
      </c>
      <c r="I27" s="44"/>
      <c r="J27" s="266"/>
      <c r="K27" s="255"/>
      <c r="L27" s="63">
        <v>60</v>
      </c>
      <c r="M27" s="70"/>
      <c r="N27" s="69"/>
      <c r="O27" s="72"/>
      <c r="P27" s="48"/>
      <c r="Q27" s="232"/>
      <c r="R27" s="50"/>
    </row>
    <row r="28" spans="1:18" s="51" customFormat="1" ht="16.5" customHeight="1">
      <c r="A28" s="39"/>
      <c r="B28" s="53"/>
      <c r="C28" s="53"/>
      <c r="D28" s="65"/>
      <c r="E28" s="54"/>
      <c r="F28" s="256"/>
      <c r="G28" s="55"/>
      <c r="H28" s="56" t="s">
        <v>11</v>
      </c>
      <c r="I28" s="57"/>
      <c r="J28" s="263" t="s">
        <v>344</v>
      </c>
      <c r="K28" s="264"/>
      <c r="L28" s="71"/>
      <c r="M28" s="72"/>
      <c r="N28" s="69"/>
      <c r="O28" s="72"/>
      <c r="P28" s="48"/>
      <c r="Q28" s="232"/>
      <c r="R28" s="50"/>
    </row>
    <row r="29" spans="1:18" s="51" customFormat="1" ht="16.5" customHeight="1">
      <c r="A29" s="39">
        <v>12</v>
      </c>
      <c r="B29" s="40"/>
      <c r="C29" s="40">
        <f>IF($D29="","",VLOOKUP($D29,'[8]男單70歲名單'!$A$7:$P$22,16))</f>
        <v>5</v>
      </c>
      <c r="D29" s="41">
        <v>3</v>
      </c>
      <c r="E29" s="42" t="str">
        <f>UPPER(IF($D29="","",VLOOKUP($D29,'[8]男單70歲名單'!$A$7:$P$22,2)))</f>
        <v>張登貴</v>
      </c>
      <c r="F29" s="267"/>
      <c r="G29" s="40"/>
      <c r="H29" s="43" t="str">
        <f>IF($D29="","",VLOOKUP($D29,'[8]男單70歲名單'!$A$7:$P$22,4))</f>
        <v>台中市</v>
      </c>
      <c r="I29" s="62"/>
      <c r="J29" s="63"/>
      <c r="K29" s="45"/>
      <c r="L29" s="71"/>
      <c r="M29" s="72"/>
      <c r="N29" s="291" t="s">
        <v>346</v>
      </c>
      <c r="O29" s="277"/>
      <c r="P29" s="48"/>
      <c r="Q29" s="232"/>
      <c r="R29" s="50"/>
    </row>
    <row r="30" spans="1:18" s="51" customFormat="1" ht="6" customHeight="1">
      <c r="A30" s="39"/>
      <c r="B30" s="53"/>
      <c r="C30" s="53"/>
      <c r="D30" s="65"/>
      <c r="E30" s="54"/>
      <c r="F30" s="45"/>
      <c r="G30" s="55"/>
      <c r="H30" s="55"/>
      <c r="I30" s="66"/>
      <c r="J30" s="45"/>
      <c r="K30" s="45"/>
      <c r="L30" s="266"/>
      <c r="M30" s="255"/>
      <c r="N30" s="58">
        <f>UPPER(IF(OR(M30="a",M30="as"),L26,IF(OR(M30="b",M30="bs"),L34,)))</f>
      </c>
      <c r="O30" s="76"/>
      <c r="P30" s="48"/>
      <c r="Q30" s="232"/>
      <c r="R30" s="50"/>
    </row>
    <row r="31" spans="1:18" s="51" customFormat="1" ht="16.5" customHeight="1">
      <c r="A31" s="39">
        <v>13</v>
      </c>
      <c r="B31" s="40"/>
      <c r="C31" s="40"/>
      <c r="D31" s="41">
        <v>8</v>
      </c>
      <c r="E31" s="42" t="str">
        <f>UPPER(IF($D31="","",VLOOKUP($D31,'[8]男單70歲名單'!$A$7:$P$22,2)))</f>
        <v>林良雄</v>
      </c>
      <c r="F31" s="40"/>
      <c r="G31" s="40"/>
      <c r="H31" s="43" t="str">
        <f>IF($D31="","",VLOOKUP($D31,'[8]男單70歲名單'!$A$7:$P$22,4))</f>
        <v>桃園縣</v>
      </c>
      <c r="I31" s="44"/>
      <c r="J31" s="45"/>
      <c r="K31" s="45"/>
      <c r="L31" s="266"/>
      <c r="M31" s="255"/>
      <c r="N31" s="63">
        <v>81</v>
      </c>
      <c r="O31" s="77"/>
      <c r="P31" s="48"/>
      <c r="Q31" s="232"/>
      <c r="R31" s="50"/>
    </row>
    <row r="32" spans="1:18" s="51" customFormat="1" ht="16.5" customHeight="1">
      <c r="A32" s="39"/>
      <c r="B32" s="53"/>
      <c r="C32" s="53"/>
      <c r="D32" s="65"/>
      <c r="E32" s="54"/>
      <c r="F32" s="256"/>
      <c r="G32" s="55"/>
      <c r="H32" s="56" t="s">
        <v>11</v>
      </c>
      <c r="I32" s="57"/>
      <c r="J32" s="263" t="s">
        <v>345</v>
      </c>
      <c r="K32" s="265"/>
      <c r="L32" s="45"/>
      <c r="M32" s="72"/>
      <c r="N32" s="69"/>
      <c r="O32" s="77"/>
      <c r="P32" s="48"/>
      <c r="Q32" s="232"/>
      <c r="R32" s="50"/>
    </row>
    <row r="33" spans="1:18" s="51" customFormat="1" ht="16.5" customHeight="1">
      <c r="A33" s="39">
        <v>14</v>
      </c>
      <c r="B33" s="40"/>
      <c r="C33" s="40"/>
      <c r="D33" s="41">
        <v>9</v>
      </c>
      <c r="E33" s="42" t="str">
        <f>UPPER(IF($D33="","",VLOOKUP($D33,'[8]男單70歲名單'!$A$7:$P$22,2)))</f>
        <v>鐘武相</v>
      </c>
      <c r="F33" s="267"/>
      <c r="G33" s="40"/>
      <c r="H33" s="43" t="str">
        <f>IF($D33="","",VLOOKUP($D33,'[8]男單70歲名單'!$A$7:$P$22,4))</f>
        <v>台中市</v>
      </c>
      <c r="I33" s="62"/>
      <c r="J33" s="63">
        <v>64</v>
      </c>
      <c r="K33" s="64"/>
      <c r="L33" s="260" t="s">
        <v>346</v>
      </c>
      <c r="M33" s="261"/>
      <c r="N33" s="69"/>
      <c r="O33" s="77"/>
      <c r="P33" s="48"/>
      <c r="Q33" s="232"/>
      <c r="R33" s="50"/>
    </row>
    <row r="34" spans="1:18" s="51" customFormat="1" ht="6" customHeight="1">
      <c r="A34" s="39"/>
      <c r="B34" s="53"/>
      <c r="C34" s="53"/>
      <c r="D34" s="65"/>
      <c r="E34" s="54"/>
      <c r="F34" s="45"/>
      <c r="G34" s="55"/>
      <c r="H34" s="55"/>
      <c r="I34" s="66"/>
      <c r="J34" s="266"/>
      <c r="K34" s="255"/>
      <c r="L34" s="58">
        <f>UPPER(IF(OR(K34="a",K34="as"),J32,IF(OR(K34="b",K34="bs"),J36,)))</f>
      </c>
      <c r="M34" s="76"/>
      <c r="N34" s="69"/>
      <c r="O34" s="77"/>
      <c r="P34" s="48"/>
      <c r="Q34" s="232"/>
      <c r="R34" s="50"/>
    </row>
    <row r="35" spans="1:18" s="51" customFormat="1" ht="16.5" customHeight="1">
      <c r="A35" s="39">
        <v>15</v>
      </c>
      <c r="B35" s="40"/>
      <c r="C35" s="40">
        <f>IF($D35="","",VLOOKUP($D35,'[8]男單70歲名單'!$A$7:$P$22,16))</f>
      </c>
      <c r="D35" s="41"/>
      <c r="E35" s="42" t="s">
        <v>124</v>
      </c>
      <c r="F35" s="40"/>
      <c r="G35" s="40"/>
      <c r="H35" s="43">
        <f>IF($D35="","",VLOOKUP($D35,'[8]男單70歲名單'!$A$7:$P$22,4))</f>
      </c>
      <c r="I35" s="44"/>
      <c r="J35" s="266"/>
      <c r="K35" s="255"/>
      <c r="L35" s="63">
        <v>61</v>
      </c>
      <c r="M35" s="69"/>
      <c r="N35" s="69"/>
      <c r="O35" s="69"/>
      <c r="P35" s="48"/>
      <c r="Q35" s="232"/>
      <c r="R35" s="50"/>
    </row>
    <row r="36" spans="1:18" s="51" customFormat="1" ht="16.5" customHeight="1">
      <c r="A36" s="39"/>
      <c r="B36" s="53"/>
      <c r="C36" s="53"/>
      <c r="D36" s="53"/>
      <c r="E36" s="54"/>
      <c r="F36" s="256"/>
      <c r="G36" s="55"/>
      <c r="H36" s="56" t="s">
        <v>11</v>
      </c>
      <c r="I36" s="57"/>
      <c r="J36" s="263" t="s">
        <v>346</v>
      </c>
      <c r="K36" s="264"/>
      <c r="L36" s="71"/>
      <c r="M36" s="69"/>
      <c r="N36" s="69"/>
      <c r="O36" s="69"/>
      <c r="P36" s="48"/>
      <c r="Q36" s="232"/>
      <c r="R36" s="50"/>
    </row>
    <row r="37" spans="1:18" s="51" customFormat="1" ht="16.5" customHeight="1">
      <c r="A37" s="39">
        <v>16</v>
      </c>
      <c r="B37" s="40"/>
      <c r="C37" s="40">
        <f>IF($D37="","",VLOOKUP($D37,'[8]男單70歲名單'!$A$7:$P$22,16))</f>
        <v>4</v>
      </c>
      <c r="D37" s="41">
        <v>2</v>
      </c>
      <c r="E37" s="42" t="str">
        <f>UPPER(IF($D37="","",VLOOKUP($D37,'[8]男單70歲名單'!$A$7:$P$22,2)))</f>
        <v>吳清良</v>
      </c>
      <c r="F37" s="267"/>
      <c r="G37" s="40"/>
      <c r="H37" s="43" t="str">
        <f>IF($D37="","",VLOOKUP($D37,'[8]男單70歲名單'!$A$7:$P$22,4))</f>
        <v>台中市</v>
      </c>
      <c r="I37" s="62"/>
      <c r="J37" s="63"/>
      <c r="K37" s="45"/>
      <c r="L37" s="71"/>
      <c r="M37" s="69"/>
      <c r="N37" s="69"/>
      <c r="O37" s="69"/>
      <c r="P37" s="48"/>
      <c r="Q37" s="232"/>
      <c r="R37" s="50"/>
    </row>
    <row r="38" spans="1:18" s="51" customFormat="1" ht="12" customHeight="1">
      <c r="A38" s="216"/>
      <c r="B38" s="53"/>
      <c r="C38" s="53"/>
      <c r="D38" s="53"/>
      <c r="E38" s="54"/>
      <c r="F38" s="45"/>
      <c r="G38" s="55"/>
      <c r="H38" s="55"/>
      <c r="I38" s="66"/>
      <c r="J38" s="45"/>
      <c r="K38" s="45"/>
      <c r="L38" s="71"/>
      <c r="M38" s="77"/>
      <c r="N38" s="77"/>
      <c r="O38" s="77"/>
      <c r="P38" s="201"/>
      <c r="Q38" s="232"/>
      <c r="R38" s="50"/>
    </row>
    <row r="39" spans="1:17" s="3" customFormat="1" ht="16.5" customHeight="1">
      <c r="A39" s="1" t="s">
        <v>162</v>
      </c>
      <c r="B39" s="2"/>
      <c r="C39" s="2"/>
      <c r="E39" s="4"/>
      <c r="I39" s="5"/>
      <c r="K39" s="5"/>
      <c r="M39" s="6"/>
      <c r="O39" s="5"/>
      <c r="Q39" s="6"/>
    </row>
    <row r="40" spans="1:17" s="3" customFormat="1" ht="5.25" customHeight="1">
      <c r="A40" s="1"/>
      <c r="B40" s="2"/>
      <c r="C40" s="2"/>
      <c r="E40" s="4"/>
      <c r="I40" s="5"/>
      <c r="K40" s="5"/>
      <c r="M40" s="6"/>
      <c r="O40" s="5"/>
      <c r="Q40" s="6"/>
    </row>
    <row r="41" spans="1:17" s="18" customFormat="1" ht="11.25" customHeight="1">
      <c r="A41" s="13" t="s">
        <v>113</v>
      </c>
      <c r="B41" s="13"/>
      <c r="C41" s="13"/>
      <c r="D41" s="13"/>
      <c r="E41" s="14"/>
      <c r="F41" s="13" t="s">
        <v>114</v>
      </c>
      <c r="G41" s="14"/>
      <c r="H41" s="13"/>
      <c r="I41" s="15"/>
      <c r="J41" s="13"/>
      <c r="K41" s="16"/>
      <c r="L41" s="13"/>
      <c r="M41" s="16"/>
      <c r="N41" s="13"/>
      <c r="O41" s="15"/>
      <c r="P41" s="14"/>
      <c r="Q41" s="17" t="s">
        <v>115</v>
      </c>
    </row>
    <row r="42" spans="1:17" s="26" customFormat="1" ht="11.25" customHeight="1" thickBot="1">
      <c r="A42" s="19" t="str">
        <f>'[9]Week SetUp'!$A$10</f>
        <v>2012/11/10-11/12</v>
      </c>
      <c r="B42" s="19"/>
      <c r="C42" s="19"/>
      <c r="D42" s="20"/>
      <c r="E42" s="20"/>
      <c r="F42" s="20" t="str">
        <f>'[9]Week SetUp'!$C$10</f>
        <v>台中市</v>
      </c>
      <c r="G42" s="21"/>
      <c r="H42" s="20"/>
      <c r="I42" s="22"/>
      <c r="J42" s="23"/>
      <c r="K42" s="22"/>
      <c r="L42" s="24"/>
      <c r="M42" s="22"/>
      <c r="N42" s="20"/>
      <c r="O42" s="22"/>
      <c r="P42" s="20"/>
      <c r="Q42" s="25" t="str">
        <f>'[9]Week SetUp'!$E$10</f>
        <v>王正松</v>
      </c>
    </row>
    <row r="43" spans="1:17" s="31" customFormat="1" ht="10.5" customHeight="1">
      <c r="A43" s="27"/>
      <c r="B43" s="28" t="s">
        <v>116</v>
      </c>
      <c r="C43" s="28" t="s">
        <v>117</v>
      </c>
      <c r="D43" s="28"/>
      <c r="E43" s="28" t="s">
        <v>118</v>
      </c>
      <c r="F43" s="29"/>
      <c r="G43" s="14"/>
      <c r="H43" s="29"/>
      <c r="I43" s="30"/>
      <c r="J43" s="28" t="s">
        <v>119</v>
      </c>
      <c r="K43" s="30"/>
      <c r="L43" s="28" t="s">
        <v>121</v>
      </c>
      <c r="M43" s="30"/>
      <c r="N43" s="28" t="s">
        <v>122</v>
      </c>
      <c r="O43" s="30"/>
      <c r="P43" s="28" t="s">
        <v>125</v>
      </c>
      <c r="Q43" s="16"/>
    </row>
    <row r="44" spans="1:17" s="31" customFormat="1" ht="11.25" customHeight="1" thickBot="1">
      <c r="A44" s="32"/>
      <c r="B44" s="33"/>
      <c r="C44" s="34"/>
      <c r="D44" s="33"/>
      <c r="E44" s="35"/>
      <c r="F44" s="35"/>
      <c r="G44" s="36"/>
      <c r="H44" s="35"/>
      <c r="I44" s="37"/>
      <c r="J44" s="33"/>
      <c r="K44" s="37"/>
      <c r="L44" s="33"/>
      <c r="M44" s="37"/>
      <c r="N44" s="33"/>
      <c r="O44" s="37"/>
      <c r="P44" s="33"/>
      <c r="Q44" s="38"/>
    </row>
    <row r="45" spans="1:20" s="51" customFormat="1" ht="16.5" customHeight="1">
      <c r="A45" s="39">
        <v>1</v>
      </c>
      <c r="B45" s="40"/>
      <c r="C45" s="40">
        <f>IF($D45="","",VLOOKUP($D45,'[9]男單75歲名單'!$A$7:$P$22,16))</f>
        <v>5</v>
      </c>
      <c r="D45" s="41">
        <v>1</v>
      </c>
      <c r="E45" s="42" t="str">
        <f>UPPER(IF($D45="","",VLOOKUP($D45,'[9]男單75歲名單'!$A$7:$P$22,2)))</f>
        <v>游常吉</v>
      </c>
      <c r="F45" s="40"/>
      <c r="G45" s="40"/>
      <c r="H45" s="43" t="str">
        <f>IF($D45="","",VLOOKUP($D45,'[9]男單75歲名單'!$A$7:$P$22,4))</f>
        <v>台中市</v>
      </c>
      <c r="I45" s="44"/>
      <c r="J45" s="45"/>
      <c r="K45" s="45"/>
      <c r="L45" s="45"/>
      <c r="M45" s="45"/>
      <c r="N45" s="46" t="s">
        <v>126</v>
      </c>
      <c r="O45" s="47"/>
      <c r="P45" s="48"/>
      <c r="Q45" s="49"/>
      <c r="R45" s="50"/>
      <c r="T45" s="52" t="e">
        <f>#REF!</f>
        <v>#REF!</v>
      </c>
    </row>
    <row r="46" spans="1:20" s="51" customFormat="1" ht="16.5" customHeight="1">
      <c r="A46" s="39"/>
      <c r="B46" s="53"/>
      <c r="C46" s="53"/>
      <c r="D46" s="53"/>
      <c r="E46" s="54"/>
      <c r="F46" s="256"/>
      <c r="G46" s="55"/>
      <c r="H46" s="56" t="s">
        <v>11</v>
      </c>
      <c r="I46" s="57"/>
      <c r="J46" s="263" t="s">
        <v>348</v>
      </c>
      <c r="K46" s="265"/>
      <c r="L46" s="45"/>
      <c r="M46" s="45"/>
      <c r="N46" s="46" t="s">
        <v>127</v>
      </c>
      <c r="O46" s="47"/>
      <c r="P46" s="48"/>
      <c r="Q46" s="49"/>
      <c r="R46" s="50"/>
      <c r="T46" s="60" t="e">
        <f>#REF!</f>
        <v>#REF!</v>
      </c>
    </row>
    <row r="47" spans="1:20" s="51" customFormat="1" ht="16.5" customHeight="1">
      <c r="A47" s="39">
        <v>2</v>
      </c>
      <c r="B47" s="40"/>
      <c r="C47" s="40">
        <f>IF($D47="","",VLOOKUP($D47,'[9]男單75歲名單'!$A$7:$P$22,16))</f>
      </c>
      <c r="D47" s="41"/>
      <c r="E47" s="42" t="s">
        <v>124</v>
      </c>
      <c r="F47" s="267"/>
      <c r="G47" s="40"/>
      <c r="H47" s="43">
        <f>IF($D47="","",VLOOKUP($D47,'[9]男單75歲名單'!$A$7:$P$22,4))</f>
      </c>
      <c r="I47" s="62"/>
      <c r="J47" s="63"/>
      <c r="K47" s="64"/>
      <c r="L47" s="260" t="s">
        <v>349</v>
      </c>
      <c r="M47" s="262"/>
      <c r="N47" s="59"/>
      <c r="O47" s="47"/>
      <c r="P47" s="48"/>
      <c r="Q47" s="49"/>
      <c r="R47" s="50"/>
      <c r="T47" s="60" t="e">
        <f>#REF!</f>
        <v>#REF!</v>
      </c>
    </row>
    <row r="48" spans="1:20" s="51" customFormat="1" ht="6" customHeight="1">
      <c r="A48" s="39"/>
      <c r="B48" s="53"/>
      <c r="C48" s="53"/>
      <c r="D48" s="65"/>
      <c r="E48" s="54"/>
      <c r="F48" s="45"/>
      <c r="G48" s="55"/>
      <c r="H48" s="55"/>
      <c r="I48" s="66"/>
      <c r="J48" s="266"/>
      <c r="K48" s="255"/>
      <c r="L48" s="58">
        <f>UPPER(IF(OR(K48="a",K48="as"),J46,IF(OR(K48="b",K48="bs"),J50,)))</f>
      </c>
      <c r="M48" s="68"/>
      <c r="N48" s="69"/>
      <c r="O48" s="69"/>
      <c r="P48" s="48"/>
      <c r="Q48" s="49"/>
      <c r="R48" s="50"/>
      <c r="T48" s="60" t="e">
        <f>#REF!</f>
        <v>#REF!</v>
      </c>
    </row>
    <row r="49" spans="1:20" s="51" customFormat="1" ht="16.5" customHeight="1">
      <c r="A49" s="39">
        <v>3</v>
      </c>
      <c r="B49" s="40"/>
      <c r="C49" s="40"/>
      <c r="D49" s="41">
        <v>4</v>
      </c>
      <c r="E49" s="42" t="str">
        <f>UPPER(IF($D49="","",VLOOKUP($D49,'[9]男單75歲名單'!$A$7:$P$22,2)))</f>
        <v>張培堂</v>
      </c>
      <c r="F49" s="40"/>
      <c r="G49" s="40"/>
      <c r="H49" s="43" t="str">
        <f>IF($D49="","",VLOOKUP($D49,'[9]男單75歲名單'!$A$7:$P$22,4))</f>
        <v>台中市</v>
      </c>
      <c r="I49" s="44"/>
      <c r="J49" s="266"/>
      <c r="K49" s="255"/>
      <c r="L49" s="63">
        <v>60</v>
      </c>
      <c r="M49" s="70"/>
      <c r="N49" s="69"/>
      <c r="O49" s="69"/>
      <c r="P49" s="48"/>
      <c r="Q49" s="49"/>
      <c r="R49" s="50"/>
      <c r="T49" s="60" t="e">
        <f>#REF!</f>
        <v>#REF!</v>
      </c>
    </row>
    <row r="50" spans="1:20" s="51" customFormat="1" ht="16.5" customHeight="1">
      <c r="A50" s="39"/>
      <c r="B50" s="53"/>
      <c r="C50" s="53"/>
      <c r="D50" s="65"/>
      <c r="E50" s="54"/>
      <c r="F50" s="256"/>
      <c r="G50" s="55"/>
      <c r="H50" s="56" t="s">
        <v>11</v>
      </c>
      <c r="I50" s="57"/>
      <c r="J50" s="263" t="s">
        <v>349</v>
      </c>
      <c r="K50" s="264"/>
      <c r="L50" s="71"/>
      <c r="M50" s="72"/>
      <c r="N50" s="69"/>
      <c r="O50" s="69"/>
      <c r="P50" s="48"/>
      <c r="Q50" s="49"/>
      <c r="R50" s="50"/>
      <c r="T50" s="60" t="e">
        <f>#REF!</f>
        <v>#REF!</v>
      </c>
    </row>
    <row r="51" spans="1:20" s="51" customFormat="1" ht="16.5" customHeight="1">
      <c r="A51" s="39">
        <v>4</v>
      </c>
      <c r="B51" s="40"/>
      <c r="C51" s="40"/>
      <c r="D51" s="41">
        <v>3</v>
      </c>
      <c r="E51" s="42" t="str">
        <f>UPPER(IF($D51="","",VLOOKUP($D51,'[9]男單75歲名單'!$A$7:$P$22,2)))</f>
        <v>曾德明</v>
      </c>
      <c r="F51" s="267"/>
      <c r="G51" s="40"/>
      <c r="H51" s="43" t="str">
        <f>IF($D51="","",VLOOKUP($D51,'[9]男單75歲名單'!$A$7:$P$22,4))</f>
        <v>台北市</v>
      </c>
      <c r="I51" s="62"/>
      <c r="J51" s="63">
        <v>60</v>
      </c>
      <c r="K51" s="45"/>
      <c r="L51" s="71"/>
      <c r="M51" s="72"/>
      <c r="N51" s="260" t="s">
        <v>349</v>
      </c>
      <c r="O51" s="262"/>
      <c r="P51" s="48"/>
      <c r="Q51" s="49"/>
      <c r="R51" s="50"/>
      <c r="T51" s="60" t="e">
        <f>#REF!</f>
        <v>#REF!</v>
      </c>
    </row>
    <row r="52" spans="1:20" s="51" customFormat="1" ht="6" customHeight="1">
      <c r="A52" s="39"/>
      <c r="B52" s="53"/>
      <c r="C52" s="53"/>
      <c r="D52" s="65"/>
      <c r="E52" s="54"/>
      <c r="F52" s="45"/>
      <c r="G52" s="55"/>
      <c r="H52" s="55"/>
      <c r="I52" s="66"/>
      <c r="J52" s="45"/>
      <c r="K52" s="45"/>
      <c r="L52" s="266"/>
      <c r="M52" s="255"/>
      <c r="N52" s="58">
        <f>UPPER(IF(OR(M52="a",M52="as"),L48,IF(OR(M52="b",M52="bs"),L56,)))</f>
      </c>
      <c r="O52" s="68"/>
      <c r="P52" s="201"/>
      <c r="Q52" s="49"/>
      <c r="R52" s="50"/>
      <c r="T52" s="60" t="e">
        <f>#REF!</f>
        <v>#REF!</v>
      </c>
    </row>
    <row r="53" spans="1:20" s="51" customFormat="1" ht="16.5" customHeight="1">
      <c r="A53" s="39">
        <v>5</v>
      </c>
      <c r="B53" s="40"/>
      <c r="C53" s="40"/>
      <c r="D53" s="41">
        <v>2</v>
      </c>
      <c r="E53" s="42" t="str">
        <f>UPPER(IF($D53="","",VLOOKUP($D53,'[9]男單75歲名單'!$A$7:$P$22,2)))</f>
        <v>尾田行令</v>
      </c>
      <c r="F53" s="40"/>
      <c r="G53" s="40"/>
      <c r="H53" s="43" t="str">
        <f>IF($D53="","",VLOOKUP($D53,'[9]男單75歲名單'!$A$7:$P$22,4))</f>
        <v>日本</v>
      </c>
      <c r="I53" s="44"/>
      <c r="J53" s="45"/>
      <c r="K53" s="45"/>
      <c r="L53" s="266"/>
      <c r="M53" s="255"/>
      <c r="N53" s="63">
        <v>80</v>
      </c>
      <c r="O53" s="215"/>
      <c r="P53" s="201"/>
      <c r="Q53" s="49"/>
      <c r="R53" s="50"/>
      <c r="T53" s="60" t="e">
        <f>#REF!</f>
        <v>#REF!</v>
      </c>
    </row>
    <row r="54" spans="1:20" s="51" customFormat="1" ht="16.5" customHeight="1" thickBot="1">
      <c r="A54" s="39"/>
      <c r="B54" s="53"/>
      <c r="C54" s="53"/>
      <c r="D54" s="65"/>
      <c r="E54" s="54"/>
      <c r="F54" s="256"/>
      <c r="G54" s="55"/>
      <c r="H54" s="56" t="s">
        <v>11</v>
      </c>
      <c r="I54" s="57"/>
      <c r="J54" s="263" t="s">
        <v>350</v>
      </c>
      <c r="K54" s="265"/>
      <c r="L54" s="45"/>
      <c r="M54" s="72"/>
      <c r="N54" s="69"/>
      <c r="O54" s="77"/>
      <c r="P54" s="201"/>
      <c r="Q54" s="49"/>
      <c r="R54" s="50"/>
      <c r="T54" s="75" t="e">
        <f>#REF!</f>
        <v>#REF!</v>
      </c>
    </row>
    <row r="55" spans="1:18" s="51" customFormat="1" ht="16.5" customHeight="1">
      <c r="A55" s="39">
        <v>6</v>
      </c>
      <c r="B55" s="40"/>
      <c r="C55" s="40"/>
      <c r="D55" s="41">
        <v>6</v>
      </c>
      <c r="E55" s="42" t="str">
        <f>UPPER(IF($D55="","",VLOOKUP($D55,'[9]男單75歲名單'!$A$7:$P$22,2)))</f>
        <v>蔡福仁</v>
      </c>
      <c r="F55" s="267"/>
      <c r="G55" s="40"/>
      <c r="H55" s="43" t="str">
        <f>IF($D55="","",VLOOKUP($D55,'[9]男單75歲名單'!$A$7:$P$22,4))</f>
        <v>雲林縣</v>
      </c>
      <c r="I55" s="62"/>
      <c r="J55" s="63">
        <v>62</v>
      </c>
      <c r="K55" s="64"/>
      <c r="L55" s="260" t="s">
        <v>350</v>
      </c>
      <c r="M55" s="261"/>
      <c r="N55" s="69"/>
      <c r="O55" s="77"/>
      <c r="P55" s="201"/>
      <c r="Q55" s="49"/>
      <c r="R55" s="50"/>
    </row>
    <row r="56" spans="1:18" s="51" customFormat="1" ht="6" customHeight="1">
      <c r="A56" s="39"/>
      <c r="B56" s="53"/>
      <c r="C56" s="53"/>
      <c r="D56" s="65"/>
      <c r="E56" s="54"/>
      <c r="F56" s="45"/>
      <c r="G56" s="55"/>
      <c r="H56" s="55"/>
      <c r="I56" s="66"/>
      <c r="J56" s="266"/>
      <c r="K56" s="255"/>
      <c r="L56" s="58">
        <f>UPPER(IF(OR(K56="a",K56="as"),J54,IF(OR(K56="b",K56="bs"),J58,)))</f>
      </c>
      <c r="M56" s="76"/>
      <c r="N56" s="69"/>
      <c r="O56" s="77"/>
      <c r="P56" s="201"/>
      <c r="Q56" s="49"/>
      <c r="R56" s="50"/>
    </row>
    <row r="57" spans="1:18" s="51" customFormat="1" ht="16.5" customHeight="1">
      <c r="A57" s="39">
        <v>7</v>
      </c>
      <c r="B57" s="40"/>
      <c r="C57" s="40"/>
      <c r="D57" s="41"/>
      <c r="E57" s="42" t="s">
        <v>124</v>
      </c>
      <c r="F57" s="40"/>
      <c r="G57" s="40"/>
      <c r="H57" s="43">
        <f>IF($D57="","",VLOOKUP($D57,'[9]男單75歲名單'!$A$7:$P$22,4))</f>
      </c>
      <c r="I57" s="44"/>
      <c r="J57" s="266"/>
      <c r="K57" s="255"/>
      <c r="L57" s="63">
        <v>60</v>
      </c>
      <c r="M57" s="69"/>
      <c r="N57" s="69"/>
      <c r="O57" s="77"/>
      <c r="P57" s="201"/>
      <c r="Q57" s="49"/>
      <c r="R57" s="50"/>
    </row>
    <row r="58" spans="1:18" s="51" customFormat="1" ht="16.5" customHeight="1">
      <c r="A58" s="39"/>
      <c r="B58" s="53"/>
      <c r="C58" s="53"/>
      <c r="D58" s="53"/>
      <c r="E58" s="54"/>
      <c r="F58" s="256"/>
      <c r="G58" s="55"/>
      <c r="H58" s="56" t="s">
        <v>11</v>
      </c>
      <c r="I58" s="57"/>
      <c r="J58" s="272" t="s">
        <v>351</v>
      </c>
      <c r="K58" s="273"/>
      <c r="L58" s="71"/>
      <c r="M58" s="69"/>
      <c r="N58" s="69"/>
      <c r="O58" s="77"/>
      <c r="P58" s="201"/>
      <c r="Q58" s="49"/>
      <c r="R58" s="50"/>
    </row>
    <row r="59" spans="1:18" s="51" customFormat="1" ht="16.5" customHeight="1">
      <c r="A59" s="39">
        <v>8</v>
      </c>
      <c r="B59" s="40"/>
      <c r="C59" s="40"/>
      <c r="D59" s="41">
        <v>5</v>
      </c>
      <c r="E59" s="42" t="str">
        <f>UPPER(IF($D59="","",VLOOKUP($D59,'[9]男單75歲名單'!$A$7:$P$22,2)))</f>
        <v>謝明琳</v>
      </c>
      <c r="F59" s="267"/>
      <c r="G59" s="40"/>
      <c r="H59" s="43" t="str">
        <f>IF($D59="","",VLOOKUP($D59,'[9]男單75歲名單'!$A$7:$P$22,4))</f>
        <v>台中市</v>
      </c>
      <c r="I59" s="62"/>
      <c r="J59" s="63"/>
      <c r="K59" s="45"/>
      <c r="L59" s="71"/>
      <c r="M59" s="69"/>
      <c r="N59" s="69"/>
      <c r="O59" s="77"/>
      <c r="P59" s="201"/>
      <c r="Q59" s="49"/>
      <c r="R59" s="50"/>
    </row>
    <row r="60" spans="1:18" s="51" customFormat="1" ht="9" customHeight="1">
      <c r="A60" s="216"/>
      <c r="B60" s="146"/>
      <c r="C60" s="146"/>
      <c r="D60" s="146"/>
      <c r="E60" s="150"/>
      <c r="F60" s="148"/>
      <c r="G60" s="151"/>
      <c r="H60" s="183"/>
      <c r="I60" s="146"/>
      <c r="J60" s="148"/>
      <c r="K60" s="148"/>
      <c r="L60" s="148"/>
      <c r="M60" s="233"/>
      <c r="N60" s="233"/>
      <c r="O60" s="233"/>
      <c r="P60" s="48"/>
      <c r="Q60" s="49"/>
      <c r="R60" s="50"/>
    </row>
    <row r="61" spans="1:18" s="51" customFormat="1" ht="9" customHeight="1">
      <c r="A61" s="216"/>
      <c r="B61" s="148"/>
      <c r="C61" s="148"/>
      <c r="D61" s="146"/>
      <c r="E61" s="150"/>
      <c r="F61" s="148"/>
      <c r="G61" s="148"/>
      <c r="H61" s="151"/>
      <c r="I61" s="146"/>
      <c r="J61" s="148"/>
      <c r="K61" s="148"/>
      <c r="L61" s="148"/>
      <c r="M61" s="233"/>
      <c r="N61" s="233"/>
      <c r="O61" s="233"/>
      <c r="P61" s="48"/>
      <c r="Q61" s="49"/>
      <c r="R61" s="50"/>
    </row>
    <row r="62" spans="1:18" s="51" customFormat="1" ht="9" customHeight="1">
      <c r="A62" s="216"/>
      <c r="B62" s="146"/>
      <c r="C62" s="146"/>
      <c r="D62" s="146"/>
      <c r="E62" s="150"/>
      <c r="F62" s="148"/>
      <c r="G62" s="151"/>
      <c r="H62" s="151"/>
      <c r="I62" s="146"/>
      <c r="J62" s="148"/>
      <c r="K62" s="148"/>
      <c r="L62" s="234"/>
      <c r="M62" s="146"/>
      <c r="N62" s="148"/>
      <c r="O62" s="233"/>
      <c r="P62" s="48"/>
      <c r="Q62" s="49"/>
      <c r="R62" s="50"/>
    </row>
    <row r="63" spans="1:18" s="51" customFormat="1" ht="9" customHeight="1">
      <c r="A63" s="216"/>
      <c r="B63" s="148"/>
      <c r="C63" s="148"/>
      <c r="D63" s="146"/>
      <c r="E63" s="150"/>
      <c r="F63" s="148"/>
      <c r="G63" s="148"/>
      <c r="H63" s="151"/>
      <c r="I63" s="146"/>
      <c r="J63" s="148"/>
      <c r="K63" s="148"/>
      <c r="L63" s="148"/>
      <c r="M63" s="233"/>
      <c r="N63" s="148"/>
      <c r="O63" s="233"/>
      <c r="P63" s="48"/>
      <c r="Q63" s="49"/>
      <c r="R63" s="50"/>
    </row>
    <row r="64" spans="1:18" s="51" customFormat="1" ht="9" customHeight="1">
      <c r="A64" s="216"/>
      <c r="B64" s="146"/>
      <c r="C64" s="146"/>
      <c r="D64" s="146"/>
      <c r="E64" s="150"/>
      <c r="F64" s="148"/>
      <c r="G64" s="151"/>
      <c r="H64" s="183"/>
      <c r="I64" s="146"/>
      <c r="J64" s="148"/>
      <c r="K64" s="148"/>
      <c r="L64" s="148"/>
      <c r="M64" s="233"/>
      <c r="N64" s="233"/>
      <c r="O64" s="233"/>
      <c r="P64" s="48"/>
      <c r="Q64" s="49"/>
      <c r="R64" s="50"/>
    </row>
    <row r="65" spans="1:18" s="51" customFormat="1" ht="9" customHeight="1">
      <c r="A65" s="216"/>
      <c r="B65" s="148"/>
      <c r="C65" s="148"/>
      <c r="D65" s="146"/>
      <c r="E65" s="150"/>
      <c r="F65" s="148"/>
      <c r="G65" s="148"/>
      <c r="H65" s="151"/>
      <c r="I65" s="146"/>
      <c r="J65" s="148"/>
      <c r="K65" s="161"/>
      <c r="L65" s="148"/>
      <c r="M65" s="233"/>
      <c r="N65" s="233"/>
      <c r="O65" s="233"/>
      <c r="P65" s="48"/>
      <c r="Q65" s="49"/>
      <c r="R65" s="50"/>
    </row>
    <row r="66" spans="1:18" s="51" customFormat="1" ht="9" customHeight="1">
      <c r="A66" s="216"/>
      <c r="B66" s="146"/>
      <c r="C66" s="146"/>
      <c r="D66" s="146"/>
      <c r="E66" s="150"/>
      <c r="F66" s="148"/>
      <c r="G66" s="151"/>
      <c r="H66" s="151"/>
      <c r="I66" s="146"/>
      <c r="J66" s="234"/>
      <c r="K66" s="146"/>
      <c r="L66" s="148"/>
      <c r="M66" s="233"/>
      <c r="N66" s="233"/>
      <c r="O66" s="233"/>
      <c r="P66" s="48"/>
      <c r="Q66" s="49"/>
      <c r="R66" s="50"/>
    </row>
    <row r="67" spans="1:18" s="51" customFormat="1" ht="9" customHeight="1">
      <c r="A67" s="216"/>
      <c r="B67" s="148"/>
      <c r="C67" s="148"/>
      <c r="D67" s="146"/>
      <c r="E67" s="150"/>
      <c r="F67" s="148"/>
      <c r="G67" s="148"/>
      <c r="H67" s="151"/>
      <c r="I67" s="146"/>
      <c r="J67" s="148"/>
      <c r="K67" s="148"/>
      <c r="L67" s="148"/>
      <c r="M67" s="233"/>
      <c r="N67" s="233"/>
      <c r="O67" s="233"/>
      <c r="P67" s="48"/>
      <c r="Q67" s="49"/>
      <c r="R67" s="50"/>
    </row>
    <row r="68" spans="1:18" s="51" customFormat="1" ht="9" customHeight="1">
      <c r="A68" s="216"/>
      <c r="B68" s="146"/>
      <c r="C68" s="146"/>
      <c r="D68" s="146"/>
      <c r="E68" s="150"/>
      <c r="F68" s="148"/>
      <c r="G68" s="151"/>
      <c r="H68" s="183"/>
      <c r="I68" s="146"/>
      <c r="J68" s="148"/>
      <c r="K68" s="148"/>
      <c r="L68" s="148"/>
      <c r="M68" s="233"/>
      <c r="N68" s="233"/>
      <c r="O68" s="233"/>
      <c r="P68" s="48"/>
      <c r="Q68" s="49"/>
      <c r="R68" s="50"/>
    </row>
    <row r="69" spans="1:18" s="51" customFormat="1" ht="9" customHeight="1">
      <c r="A69" s="216"/>
      <c r="B69" s="148"/>
      <c r="C69" s="148"/>
      <c r="D69" s="146"/>
      <c r="E69" s="150"/>
      <c r="F69" s="148"/>
      <c r="G69" s="148"/>
      <c r="H69" s="151"/>
      <c r="I69" s="146"/>
      <c r="J69" s="148"/>
      <c r="K69" s="148"/>
      <c r="L69" s="148"/>
      <c r="M69" s="148"/>
      <c r="N69" s="74"/>
      <c r="O69" s="74"/>
      <c r="P69" s="48"/>
      <c r="Q69" s="49"/>
      <c r="R69" s="50"/>
    </row>
    <row r="70" spans="1:18" s="51" customFormat="1" ht="6.75" customHeight="1">
      <c r="A70" s="89"/>
      <c r="B70" s="89"/>
      <c r="C70" s="89"/>
      <c r="D70" s="89"/>
      <c r="E70" s="90"/>
      <c r="F70" s="91"/>
      <c r="G70" s="91"/>
      <c r="H70" s="92"/>
      <c r="I70" s="93"/>
      <c r="J70" s="94"/>
      <c r="K70" s="95"/>
      <c r="L70" s="96"/>
      <c r="M70" s="97"/>
      <c r="N70" s="96"/>
      <c r="O70" s="97"/>
      <c r="P70" s="94"/>
      <c r="Q70" s="95"/>
      <c r="R70" s="50"/>
    </row>
    <row r="71" ht="16.5">
      <c r="E71" s="99"/>
    </row>
  </sheetData>
  <sheetProtection/>
  <mergeCells count="45">
    <mergeCell ref="F32:F33"/>
    <mergeCell ref="J34:K35"/>
    <mergeCell ref="F36:F37"/>
    <mergeCell ref="F20:F21"/>
    <mergeCell ref="F54:F55"/>
    <mergeCell ref="J56:K57"/>
    <mergeCell ref="L55:M55"/>
    <mergeCell ref="L47:M47"/>
    <mergeCell ref="J54:K54"/>
    <mergeCell ref="F12:F13"/>
    <mergeCell ref="L14:M15"/>
    <mergeCell ref="L30:M31"/>
    <mergeCell ref="J24:K24"/>
    <mergeCell ref="L25:M25"/>
    <mergeCell ref="F24:F25"/>
    <mergeCell ref="J26:K27"/>
    <mergeCell ref="F28:F29"/>
    <mergeCell ref="F16:F17"/>
    <mergeCell ref="J18:K19"/>
    <mergeCell ref="J8:K8"/>
    <mergeCell ref="N13:O13"/>
    <mergeCell ref="L9:M9"/>
    <mergeCell ref="J16:K16"/>
    <mergeCell ref="L17:M17"/>
    <mergeCell ref="L19:M19"/>
    <mergeCell ref="F8:F9"/>
    <mergeCell ref="J10:K11"/>
    <mergeCell ref="N51:O51"/>
    <mergeCell ref="J12:K12"/>
    <mergeCell ref="J20:K20"/>
    <mergeCell ref="F58:F59"/>
    <mergeCell ref="F46:F47"/>
    <mergeCell ref="J48:K49"/>
    <mergeCell ref="F50:F51"/>
    <mergeCell ref="L52:M53"/>
    <mergeCell ref="J58:K58"/>
    <mergeCell ref="J32:K32"/>
    <mergeCell ref="J50:K50"/>
    <mergeCell ref="P21:Q21"/>
    <mergeCell ref="N29:O29"/>
    <mergeCell ref="J28:K28"/>
    <mergeCell ref="J36:K36"/>
    <mergeCell ref="J46:K46"/>
    <mergeCell ref="L33:M33"/>
    <mergeCell ref="N22:O23"/>
  </mergeCells>
  <conditionalFormatting sqref="F67:H67 F51:H51 F53:H53 F39:H39 F41:H41 F43:H43 F45:H45 F47:H47 G23 G25 G27 G29 G31 G33 G35 G37 F49:H49 F69:H69 F55:H55 F57:H57 F59:H59 F61:H61 F63:H63 F65:H65 G7 G9 G13 G15 G17 G19 G21 G11">
    <cfRule type="expression" priority="42" dxfId="0" stopIfTrue="1">
      <formula>AND($D7&lt;9,$C7&gt;0)</formula>
    </cfRule>
  </conditionalFormatting>
  <conditionalFormatting sqref="D53 D47 D45 D43 D41 D39 D69 D67 D49 D65 D63 D61 D59 D57 D55 D51">
    <cfRule type="expression" priority="41" dxfId="440" stopIfTrue="1">
      <formula>AND($D39&lt;9,$C39&gt;0)</formula>
    </cfRule>
  </conditionalFormatting>
  <conditionalFormatting sqref="E55 E57 E59 E61 E63 E65 E67 E69 E39 E41 E43 E45 E47 E49 E51 E53">
    <cfRule type="cellIs" priority="39" dxfId="24" operator="equal" stopIfTrue="1">
      <formula>"Bye"</formula>
    </cfRule>
    <cfRule type="expression" priority="40" dxfId="0" stopIfTrue="1">
      <formula>AND($D39&lt;9,$C39&gt;0)</formula>
    </cfRule>
  </conditionalFormatting>
  <conditionalFormatting sqref="L10 L18 L26 L34 N30 N62 L58 L66 N14 N46 L42 L50 P22 J8 J12 J56 J60 J64 J68 J40 J44 J48 J52 J16 J24 J32 J20 J28 J36">
    <cfRule type="expression" priority="37" dxfId="0" stopIfTrue="1">
      <formula>I8="as"</formula>
    </cfRule>
    <cfRule type="expression" priority="38" dxfId="0" stopIfTrue="1">
      <formula>I8="bs"</formula>
    </cfRule>
  </conditionalFormatting>
  <conditionalFormatting sqref="D9 D7 D13 D15 D17 D19 D21 D23 D25 D27 D29 D31 D33 D35 D37 D11">
    <cfRule type="expression" priority="36" dxfId="440" stopIfTrue="1">
      <formula>$D7&lt;5</formula>
    </cfRule>
  </conditionalFormatting>
  <conditionalFormatting sqref="B7 B9 B13 B15 B17 B19 B21 B23 B25 B27 B29 B31 B33 B35 B37 B55 B57 B59 B61 B63 B65 B67 B69 B39 B41 B43 B45 B47 B49 B51 B53 B11">
    <cfRule type="cellIs" priority="34" dxfId="26" operator="equal" stopIfTrue="1">
      <formula>"QA"</formula>
    </cfRule>
    <cfRule type="cellIs" priority="35" dxfId="26" operator="equal" stopIfTrue="1">
      <formula>"DA"</formula>
    </cfRule>
  </conditionalFormatting>
  <conditionalFormatting sqref="I8 I12 I16 I20 I24 I28 I32 I36">
    <cfRule type="expression" priority="33" dxfId="25" stopIfTrue="1">
      <formula>#REF!="CU"</formula>
    </cfRule>
  </conditionalFormatting>
  <conditionalFormatting sqref="E35 E37 E25 E33 E31 E29 E23 E19 E21 E9 E15 E13 E7 E17 E27 E11">
    <cfRule type="cellIs" priority="32" dxfId="24" operator="equal" stopIfTrue="1">
      <formula>"Bye"</formula>
    </cfRule>
  </conditionalFormatting>
  <conditionalFormatting sqref="H40 H60 J50 H24 H48 H32 J58 H68 H36 H56 J66 H64 J10 L46 H28 L14 J18 J26 J34 L30 L62 H44 J42 H52 H8 H16 H20 H12 N22">
    <cfRule type="expression" priority="29" dxfId="6" stopIfTrue="1">
      <formula>AND(#REF!="CU",H8="Umpire")</formula>
    </cfRule>
    <cfRule type="expression" priority="30" dxfId="5" stopIfTrue="1">
      <formula>AND(#REF!="CU",H8&lt;&gt;"Umpire",I8&lt;&gt;"")</formula>
    </cfRule>
    <cfRule type="expression" priority="31" dxfId="4" stopIfTrue="1">
      <formula>AND(#REF!="CU",H8&lt;&gt;"Umpire")</formula>
    </cfRule>
  </conditionalFormatting>
  <conditionalFormatting sqref="G45 G47 G49 G51 G53 G55 G57 G59">
    <cfRule type="expression" priority="28" dxfId="0" stopIfTrue="1">
      <formula>AND($D45&lt;9,$C45&gt;0)</formula>
    </cfRule>
  </conditionalFormatting>
  <conditionalFormatting sqref="L48 L56 N52 J46 J50 J54 J58">
    <cfRule type="expression" priority="26" dxfId="0" stopIfTrue="1">
      <formula>I46="as"</formula>
    </cfRule>
    <cfRule type="expression" priority="27" dxfId="0" stopIfTrue="1">
      <formula>I46="bs"</formula>
    </cfRule>
  </conditionalFormatting>
  <conditionalFormatting sqref="D47 D45 D49 D51 D53 D55 D57 D59">
    <cfRule type="expression" priority="25" dxfId="440" stopIfTrue="1">
      <formula>$D45&lt;5</formula>
    </cfRule>
  </conditionalFormatting>
  <conditionalFormatting sqref="B45 B47 B49 B51 B53 B55 B57 B59">
    <cfRule type="cellIs" priority="23" dxfId="26" operator="equal" stopIfTrue="1">
      <formula>"QA"</formula>
    </cfRule>
    <cfRule type="cellIs" priority="24" dxfId="26" operator="equal" stopIfTrue="1">
      <formula>"DA"</formula>
    </cfRule>
  </conditionalFormatting>
  <conditionalFormatting sqref="I46 I50 I54 I58">
    <cfRule type="expression" priority="22" dxfId="25" stopIfTrue="1">
      <formula>#REF!="CU"</formula>
    </cfRule>
  </conditionalFormatting>
  <conditionalFormatting sqref="E57 E59 E47 E55 E53 E51 E49 E45">
    <cfRule type="cellIs" priority="21" dxfId="24" operator="equal" stopIfTrue="1">
      <formula>"Bye"</formula>
    </cfRule>
  </conditionalFormatting>
  <conditionalFormatting sqref="J48 L52 J56 H46 H54 H58 H50">
    <cfRule type="expression" priority="18" dxfId="6" stopIfTrue="1">
      <formula>AND(#REF!="CU",H46="Umpire")</formula>
    </cfRule>
    <cfRule type="expression" priority="19" dxfId="5" stopIfTrue="1">
      <formula>AND(#REF!="CU",H46&lt;&gt;"Umpire",I46&lt;&gt;"")</formula>
    </cfRule>
    <cfRule type="expression" priority="20" dxfId="4" stopIfTrue="1">
      <formula>AND(#REF!="CU",H46&lt;&gt;"Umpire")</formula>
    </cfRule>
  </conditionalFormatting>
  <conditionalFormatting sqref="J46">
    <cfRule type="expression" priority="16" dxfId="0" stopIfTrue="1">
      <formula>I46="as"</formula>
    </cfRule>
    <cfRule type="expression" priority="17" dxfId="0" stopIfTrue="1">
      <formula>I46="bs"</formula>
    </cfRule>
  </conditionalFormatting>
  <conditionalFormatting sqref="J54">
    <cfRule type="expression" priority="14" dxfId="0" stopIfTrue="1">
      <formula>I54="as"</formula>
    </cfRule>
    <cfRule type="expression" priority="15" dxfId="0" stopIfTrue="1">
      <formula>I54="bs"</formula>
    </cfRule>
  </conditionalFormatting>
  <conditionalFormatting sqref="J50">
    <cfRule type="expression" priority="12" dxfId="0" stopIfTrue="1">
      <formula>I50="as"</formula>
    </cfRule>
    <cfRule type="expression" priority="13" dxfId="0" stopIfTrue="1">
      <formula>I50="bs"</formula>
    </cfRule>
  </conditionalFormatting>
  <conditionalFormatting sqref="J58">
    <cfRule type="expression" priority="10" dxfId="0" stopIfTrue="1">
      <formula>I58="as"</formula>
    </cfRule>
    <cfRule type="expression" priority="11" dxfId="0" stopIfTrue="1">
      <formula>I58="bs"</formula>
    </cfRule>
  </conditionalFormatting>
  <conditionalFormatting sqref="J21">
    <cfRule type="cellIs" priority="6" dxfId="24" operator="equal" stopIfTrue="1">
      <formula>"Bye"</formula>
    </cfRule>
  </conditionalFormatting>
  <conditionalFormatting sqref="L26">
    <cfRule type="cellIs" priority="5" dxfId="24" operator="equal" stopIfTrue="1">
      <formula>"Bye"</formula>
    </cfRule>
  </conditionalFormatting>
  <conditionalFormatting sqref="N29">
    <cfRule type="cellIs" priority="4" dxfId="24" operator="equal" stopIfTrue="1">
      <formula>"Bye"</formula>
    </cfRule>
  </conditionalFormatting>
  <conditionalFormatting sqref="J58">
    <cfRule type="cellIs" priority="2" dxfId="24" operator="equal" stopIfTrue="1">
      <formula>"Bye"</formula>
    </cfRule>
    <cfRule type="expression" priority="3" dxfId="0" stopIfTrue="1">
      <formula>AND($D58&lt;9,$C58&gt;0)</formula>
    </cfRule>
  </conditionalFormatting>
  <conditionalFormatting sqref="J58">
    <cfRule type="cellIs" priority="1" dxfId="24" operator="equal" stopIfTrue="1">
      <formula>"Bye"</formula>
    </cfRule>
  </conditionalFormatting>
  <dataValidations count="1">
    <dataValidation type="list" allowBlank="1" showInputMessage="1" sqref="J34 J26 J18 H36 J10 H60 L14 H24 H68 H28 H64 H32 H20 H8 H12 H16 J66 N22 L30 L62 L52 J48 J56 H54 H50 H46 H58">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T100"/>
  <sheetViews>
    <sheetView showGridLines="0" zoomScalePageLayoutView="0" workbookViewId="0" topLeftCell="A1">
      <selection activeCell="M42" sqref="M42"/>
    </sheetView>
  </sheetViews>
  <sheetFormatPr defaultColWidth="9.00390625" defaultRowHeight="16.5"/>
  <cols>
    <col min="1" max="1" width="2.375" style="98" customWidth="1"/>
    <col min="2" max="3" width="3.125" style="98" customWidth="1"/>
    <col min="4" max="4" width="0.12890625" style="98" customWidth="1"/>
    <col min="5" max="5" width="9.00390625" style="98" customWidth="1"/>
    <col min="6" max="7" width="7.25390625" style="98" customWidth="1"/>
    <col min="8" max="8" width="6.875" style="98" customWidth="1"/>
    <col min="9" max="9" width="6.875" style="100" customWidth="1"/>
    <col min="10" max="10" width="6.875" style="98" customWidth="1"/>
    <col min="11" max="11" width="6.875" style="100" customWidth="1"/>
    <col min="12" max="12" width="6.875" style="98" customWidth="1"/>
    <col min="13" max="13" width="6.875" style="101" customWidth="1"/>
    <col min="14" max="14" width="6.875" style="98" customWidth="1"/>
    <col min="15" max="15" width="6.875" style="100" customWidth="1"/>
    <col min="16" max="16" width="1.4921875" style="98" customWidth="1"/>
    <col min="17" max="17" width="1.4921875" style="101" customWidth="1"/>
    <col min="18" max="16384" width="9.00390625" style="98" customWidth="1"/>
  </cols>
  <sheetData>
    <row r="1" spans="1:17" s="3" customFormat="1" ht="18">
      <c r="A1" s="102" t="s">
        <v>163</v>
      </c>
      <c r="B1" s="2"/>
      <c r="C1" s="2"/>
      <c r="E1" s="4"/>
      <c r="I1" s="5"/>
      <c r="J1" s="103"/>
      <c r="K1" s="104"/>
      <c r="L1" s="103"/>
      <c r="M1" s="105"/>
      <c r="N1" s="103"/>
      <c r="O1" s="104"/>
      <c r="P1" s="103"/>
      <c r="Q1" s="105"/>
    </row>
    <row r="2" spans="1:17" ht="12.75">
      <c r="A2" s="106"/>
      <c r="B2" s="211"/>
      <c r="C2" s="212"/>
      <c r="D2" s="212"/>
      <c r="E2" s="212"/>
      <c r="F2" s="108"/>
      <c r="G2" s="212"/>
      <c r="H2" s="212"/>
      <c r="I2" s="213"/>
      <c r="J2" s="214"/>
      <c r="K2" s="213"/>
      <c r="L2" s="9"/>
      <c r="M2" s="213"/>
      <c r="N2" s="212"/>
      <c r="O2" s="213"/>
      <c r="P2" s="212"/>
      <c r="Q2" s="213"/>
    </row>
    <row r="3" spans="1:17" s="18" customFormat="1" ht="12" customHeight="1">
      <c r="A3" s="13" t="s">
        <v>14</v>
      </c>
      <c r="B3" s="13"/>
      <c r="C3" s="13"/>
      <c r="D3" s="13"/>
      <c r="E3" s="14"/>
      <c r="F3" s="13" t="s">
        <v>15</v>
      </c>
      <c r="G3" s="14"/>
      <c r="H3" s="13"/>
      <c r="I3" s="15"/>
      <c r="J3" s="13"/>
      <c r="K3" s="16"/>
      <c r="L3" s="13"/>
      <c r="M3" s="16"/>
      <c r="N3" s="13"/>
      <c r="O3" s="15"/>
      <c r="P3" s="14"/>
      <c r="Q3" s="17" t="s">
        <v>16</v>
      </c>
    </row>
    <row r="4" spans="1:17" s="26" customFormat="1" ht="13.5" thickBot="1">
      <c r="A4" s="19" t="str">
        <f>'[2]Week SetUp'!$A$10</f>
        <v>2012/11/10-11/12</v>
      </c>
      <c r="B4" s="19"/>
      <c r="C4" s="19"/>
      <c r="D4" s="20"/>
      <c r="E4" s="20"/>
      <c r="F4" s="20" t="str">
        <f>'[2]Week SetUp'!$C$10</f>
        <v>台中市</v>
      </c>
      <c r="G4" s="21"/>
      <c r="H4" s="20"/>
      <c r="I4" s="22"/>
      <c r="J4" s="23"/>
      <c r="K4" s="22"/>
      <c r="L4" s="24"/>
      <c r="M4" s="22"/>
      <c r="N4" s="20"/>
      <c r="O4" s="22"/>
      <c r="P4" s="20"/>
      <c r="Q4" s="25" t="str">
        <f>'[2]Week SetUp'!$E$10</f>
        <v>王正松</v>
      </c>
    </row>
    <row r="5" spans="1:17" s="31" customFormat="1" ht="12" customHeight="1">
      <c r="A5" s="27"/>
      <c r="B5" s="28" t="s">
        <v>17</v>
      </c>
      <c r="C5" s="28" t="s">
        <v>18</v>
      </c>
      <c r="D5" s="28"/>
      <c r="E5" s="28" t="s">
        <v>19</v>
      </c>
      <c r="F5" s="29"/>
      <c r="G5" s="14"/>
      <c r="H5" s="29"/>
      <c r="I5" s="30"/>
      <c r="J5" s="28" t="s">
        <v>20</v>
      </c>
      <c r="K5" s="30"/>
      <c r="L5" s="28" t="s">
        <v>21</v>
      </c>
      <c r="M5" s="30"/>
      <c r="N5" s="28" t="s">
        <v>22</v>
      </c>
      <c r="O5" s="30"/>
      <c r="P5" s="28"/>
      <c r="Q5" s="16"/>
    </row>
    <row r="6" spans="1:17" s="31" customFormat="1" ht="14.25" customHeight="1">
      <c r="A6" s="32"/>
      <c r="B6" s="33"/>
      <c r="C6" s="34"/>
      <c r="D6" s="33"/>
      <c r="E6" s="35"/>
      <c r="F6" s="35"/>
      <c r="G6" s="36"/>
      <c r="H6" s="35"/>
      <c r="I6" s="37"/>
      <c r="J6" s="33"/>
      <c r="K6" s="37"/>
      <c r="L6" s="33"/>
      <c r="M6" s="37"/>
      <c r="N6" s="33"/>
      <c r="O6" s="37"/>
      <c r="P6" s="33"/>
      <c r="Q6" s="38"/>
    </row>
    <row r="7" spans="1:20" s="51" customFormat="1" ht="20.25" customHeight="1">
      <c r="A7" s="39">
        <v>1</v>
      </c>
      <c r="B7" s="40"/>
      <c r="C7" s="40">
        <f>IF($D7="","",VLOOKUP($D7,'[2]女單40歲名單'!$A$7:$P$22,16))</f>
        <v>9</v>
      </c>
      <c r="D7" s="41">
        <v>1</v>
      </c>
      <c r="E7" s="42" t="str">
        <f>UPPER(IF($D7="","",VLOOKUP($D7,'[2]女單40歲名單'!$A$7:$P$22,2)))</f>
        <v>鄭瑞惠</v>
      </c>
      <c r="F7" s="40"/>
      <c r="G7" s="40"/>
      <c r="H7" s="43" t="str">
        <f>IF($D7="","",VLOOKUP($D7,'[2]女單40歲名單'!$A$7:$P$22,4))</f>
        <v>新北市</v>
      </c>
      <c r="I7" s="44"/>
      <c r="J7" s="45"/>
      <c r="K7" s="45"/>
      <c r="L7" s="45"/>
      <c r="M7" s="45"/>
      <c r="N7" s="46" t="s">
        <v>25</v>
      </c>
      <c r="O7" s="47"/>
      <c r="P7" s="48"/>
      <c r="Q7" s="49"/>
      <c r="R7" s="50"/>
      <c r="T7" s="177"/>
    </row>
    <row r="8" spans="1:20" s="51" customFormat="1" ht="20.25" customHeight="1">
      <c r="A8" s="39"/>
      <c r="B8" s="53"/>
      <c r="C8" s="53"/>
      <c r="D8" s="53"/>
      <c r="E8" s="54"/>
      <c r="F8" s="256"/>
      <c r="G8" s="55"/>
      <c r="H8" s="56" t="s">
        <v>11</v>
      </c>
      <c r="I8" s="57"/>
      <c r="J8" s="263" t="s">
        <v>352</v>
      </c>
      <c r="K8" s="265"/>
      <c r="L8" s="45"/>
      <c r="M8" s="45"/>
      <c r="N8" s="59"/>
      <c r="O8" s="47"/>
      <c r="P8" s="48"/>
      <c r="Q8" s="49"/>
      <c r="R8" s="50"/>
      <c r="T8" s="177"/>
    </row>
    <row r="9" spans="1:20" s="51" customFormat="1" ht="20.25" customHeight="1">
      <c r="A9" s="39">
        <v>2</v>
      </c>
      <c r="B9" s="40"/>
      <c r="C9" s="40">
        <f>IF($D9="","",VLOOKUP($D9,'[2]女單40歲名單'!$A$7:$P$22,16))</f>
      </c>
      <c r="D9" s="41"/>
      <c r="E9" s="42" t="s">
        <v>24</v>
      </c>
      <c r="F9" s="267"/>
      <c r="G9" s="40"/>
      <c r="H9" s="43">
        <f>IF($D9="","",VLOOKUP($D9,'[2]女單40歲名單'!$A$7:$P$22,4))</f>
      </c>
      <c r="I9" s="62"/>
      <c r="J9" s="63"/>
      <c r="K9" s="64"/>
      <c r="L9" s="45"/>
      <c r="M9" s="45"/>
      <c r="N9" s="59"/>
      <c r="O9" s="47"/>
      <c r="P9" s="48"/>
      <c r="Q9" s="49"/>
      <c r="R9" s="50"/>
      <c r="T9" s="177"/>
    </row>
    <row r="10" spans="1:20" s="51" customFormat="1" ht="20.25" customHeight="1">
      <c r="A10" s="39"/>
      <c r="B10" s="53"/>
      <c r="C10" s="53"/>
      <c r="D10" s="65"/>
      <c r="E10" s="54"/>
      <c r="F10" s="45"/>
      <c r="G10" s="55"/>
      <c r="H10" s="55"/>
      <c r="I10" s="66"/>
      <c r="J10" s="266"/>
      <c r="K10" s="255"/>
      <c r="L10" s="263" t="s">
        <v>353</v>
      </c>
      <c r="M10" s="265"/>
      <c r="N10" s="69"/>
      <c r="O10" s="69"/>
      <c r="P10" s="48"/>
      <c r="Q10" s="49"/>
      <c r="R10" s="50"/>
      <c r="T10" s="177"/>
    </row>
    <row r="11" spans="1:20" s="51" customFormat="1" ht="20.25" customHeight="1">
      <c r="A11" s="39">
        <v>3</v>
      </c>
      <c r="B11" s="40"/>
      <c r="C11" s="40"/>
      <c r="D11" s="41">
        <v>3</v>
      </c>
      <c r="E11" s="42" t="str">
        <f>UPPER(IF($D11="","",VLOOKUP($D11,'[2]女單40歲名單'!$A$7:$P$22,2)))</f>
        <v>許慧君</v>
      </c>
      <c r="F11" s="40"/>
      <c r="G11" s="40"/>
      <c r="H11" s="43" t="str">
        <f>IF($D11="","",VLOOKUP($D11,'[2]女單40歲名單'!$A$7:$P$22,4))</f>
        <v>台中市</v>
      </c>
      <c r="I11" s="44"/>
      <c r="J11" s="266"/>
      <c r="K11" s="255"/>
      <c r="L11" s="63">
        <v>61</v>
      </c>
      <c r="M11" s="70"/>
      <c r="N11" s="69"/>
      <c r="O11" s="69"/>
      <c r="P11" s="48"/>
      <c r="Q11" s="49"/>
      <c r="R11" s="50"/>
      <c r="T11" s="177"/>
    </row>
    <row r="12" spans="1:20" s="51" customFormat="1" ht="20.25" customHeight="1">
      <c r="A12" s="39"/>
      <c r="B12" s="53"/>
      <c r="C12" s="53"/>
      <c r="D12" s="65"/>
      <c r="E12" s="54"/>
      <c r="F12" s="256"/>
      <c r="G12" s="256"/>
      <c r="H12" s="56" t="s">
        <v>11</v>
      </c>
      <c r="I12" s="57"/>
      <c r="J12" s="263" t="s">
        <v>353</v>
      </c>
      <c r="K12" s="264"/>
      <c r="L12" s="71"/>
      <c r="M12" s="72"/>
      <c r="N12" s="69"/>
      <c r="O12" s="69"/>
      <c r="P12" s="48"/>
      <c r="Q12" s="49"/>
      <c r="R12" s="50"/>
      <c r="T12" s="177"/>
    </row>
    <row r="13" spans="1:20" s="51" customFormat="1" ht="20.25" customHeight="1">
      <c r="A13" s="39">
        <v>4</v>
      </c>
      <c r="B13" s="40"/>
      <c r="C13" s="40"/>
      <c r="D13" s="41">
        <v>2</v>
      </c>
      <c r="E13" s="42" t="str">
        <f>UPPER(IF($D13="","",VLOOKUP($D13,'[2]女單40歲名單'!$A$7:$P$22,2)))</f>
        <v>黃翠華</v>
      </c>
      <c r="F13" s="267"/>
      <c r="G13" s="267"/>
      <c r="H13" s="43" t="str">
        <f>IF($D13="","",VLOOKUP($D13,'[2]女單40歲名單'!$A$7:$P$22,4))</f>
        <v>台南市</v>
      </c>
      <c r="I13" s="62"/>
      <c r="J13" s="63">
        <v>63</v>
      </c>
      <c r="K13" s="45"/>
      <c r="L13" s="71"/>
      <c r="M13" s="72"/>
      <c r="N13" s="69"/>
      <c r="O13" s="69"/>
      <c r="P13" s="48"/>
      <c r="Q13" s="49"/>
      <c r="R13" s="50"/>
      <c r="T13" s="177"/>
    </row>
    <row r="14" spans="1:20" s="51" customFormat="1" ht="20.25" customHeight="1">
      <c r="A14" s="39"/>
      <c r="B14" s="53"/>
      <c r="C14" s="53"/>
      <c r="D14" s="65"/>
      <c r="E14" s="54"/>
      <c r="F14" s="45"/>
      <c r="G14" s="55"/>
      <c r="H14" s="55"/>
      <c r="I14" s="66"/>
      <c r="J14" s="45"/>
      <c r="K14" s="45"/>
      <c r="L14" s="266"/>
      <c r="M14" s="255"/>
      <c r="N14" s="263" t="s">
        <v>355</v>
      </c>
      <c r="O14" s="265"/>
      <c r="P14" s="201"/>
      <c r="Q14" s="49"/>
      <c r="R14" s="50"/>
      <c r="T14" s="177"/>
    </row>
    <row r="15" spans="1:20" s="51" customFormat="1" ht="20.25" customHeight="1">
      <c r="A15" s="39">
        <v>5</v>
      </c>
      <c r="B15" s="40"/>
      <c r="C15" s="40"/>
      <c r="D15" s="41">
        <v>6</v>
      </c>
      <c r="E15" s="42" t="str">
        <f>UPPER(IF($D15="","",VLOOKUP($D15,'[2]女單40歲名單'!$A$7:$P$22,2)))</f>
        <v>張智華</v>
      </c>
      <c r="F15" s="40"/>
      <c r="G15" s="40"/>
      <c r="H15" s="43" t="str">
        <f>IF($D15="","",VLOOKUP($D15,'[2]女單40歲名單'!$A$7:$P$22,4))</f>
        <v>台中市</v>
      </c>
      <c r="I15" s="44"/>
      <c r="J15" s="45"/>
      <c r="K15" s="45"/>
      <c r="L15" s="266"/>
      <c r="M15" s="255"/>
      <c r="N15" s="63">
        <v>86</v>
      </c>
      <c r="O15" s="215"/>
      <c r="P15" s="201"/>
      <c r="Q15" s="49"/>
      <c r="R15" s="50"/>
      <c r="T15" s="177"/>
    </row>
    <row r="16" spans="1:20" s="51" customFormat="1" ht="20.25" customHeight="1">
      <c r="A16" s="39"/>
      <c r="B16" s="53"/>
      <c r="C16" s="53"/>
      <c r="D16" s="65"/>
      <c r="E16" s="54"/>
      <c r="F16" s="256"/>
      <c r="G16" s="256"/>
      <c r="H16" s="56" t="s">
        <v>11</v>
      </c>
      <c r="I16" s="57"/>
      <c r="J16" s="263" t="s">
        <v>354</v>
      </c>
      <c r="K16" s="265"/>
      <c r="L16" s="45"/>
      <c r="M16" s="72"/>
      <c r="N16" s="69"/>
      <c r="O16" s="77"/>
      <c r="P16" s="201"/>
      <c r="Q16" s="49"/>
      <c r="R16" s="50"/>
      <c r="T16" s="177"/>
    </row>
    <row r="17" spans="1:18" s="51" customFormat="1" ht="20.25" customHeight="1">
      <c r="A17" s="39">
        <v>6</v>
      </c>
      <c r="B17" s="40"/>
      <c r="C17" s="40"/>
      <c r="D17" s="41">
        <v>4</v>
      </c>
      <c r="E17" s="42" t="str">
        <f>UPPER(IF($D17="","",VLOOKUP($D17,'[2]女單40歲名單'!$A$7:$P$22,2)))</f>
        <v>蔡明星</v>
      </c>
      <c r="F17" s="267"/>
      <c r="G17" s="267"/>
      <c r="H17" s="43" t="str">
        <f>IF($D17="","",VLOOKUP($D17,'[2]女單40歲名單'!$A$7:$P$22,4))</f>
        <v>南投市</v>
      </c>
      <c r="I17" s="62"/>
      <c r="J17" s="63">
        <v>60</v>
      </c>
      <c r="K17" s="64"/>
      <c r="L17" s="45"/>
      <c r="M17" s="72"/>
      <c r="N17" s="69"/>
      <c r="O17" s="77"/>
      <c r="P17" s="201"/>
      <c r="Q17" s="49"/>
      <c r="R17" s="50"/>
    </row>
    <row r="18" spans="1:18" s="51" customFormat="1" ht="20.25" customHeight="1">
      <c r="A18" s="39"/>
      <c r="B18" s="53"/>
      <c r="C18" s="53"/>
      <c r="D18" s="65"/>
      <c r="E18" s="54"/>
      <c r="F18" s="45"/>
      <c r="G18" s="55"/>
      <c r="H18" s="55"/>
      <c r="I18" s="66"/>
      <c r="J18" s="266"/>
      <c r="K18" s="255"/>
      <c r="L18" s="263" t="s">
        <v>355</v>
      </c>
      <c r="M18" s="264"/>
      <c r="N18" s="69"/>
      <c r="O18" s="77"/>
      <c r="P18" s="201"/>
      <c r="Q18" s="49"/>
      <c r="R18" s="50"/>
    </row>
    <row r="19" spans="1:18" s="51" customFormat="1" ht="20.25" customHeight="1">
      <c r="A19" s="39">
        <v>7</v>
      </c>
      <c r="B19" s="40"/>
      <c r="C19" s="40"/>
      <c r="D19" s="41">
        <v>7</v>
      </c>
      <c r="E19" s="42" t="str">
        <f>UPPER(IF($D19="","",VLOOKUP($D19,'[2]女單40歲名單'!$A$7:$P$22,2)))</f>
        <v>陳貞丰</v>
      </c>
      <c r="F19" s="40"/>
      <c r="G19" s="40"/>
      <c r="H19" s="43" t="str">
        <f>IF($D19="","",VLOOKUP($D19,'[2]女單40歲名單'!$A$7:$P$22,4))</f>
        <v>桃園市</v>
      </c>
      <c r="I19" s="44"/>
      <c r="J19" s="266"/>
      <c r="K19" s="255"/>
      <c r="L19" s="63">
        <v>60</v>
      </c>
      <c r="M19" s="69"/>
      <c r="N19" s="69"/>
      <c r="O19" s="77"/>
      <c r="P19" s="201"/>
      <c r="Q19" s="49"/>
      <c r="R19" s="50"/>
    </row>
    <row r="20" spans="1:18" s="51" customFormat="1" ht="20.25" customHeight="1">
      <c r="A20" s="39"/>
      <c r="B20" s="53"/>
      <c r="C20" s="53"/>
      <c r="D20" s="53"/>
      <c r="E20" s="54"/>
      <c r="F20" s="256"/>
      <c r="G20" s="256"/>
      <c r="H20" s="56" t="s">
        <v>11</v>
      </c>
      <c r="I20" s="57"/>
      <c r="J20" s="263" t="s">
        <v>355</v>
      </c>
      <c r="K20" s="264"/>
      <c r="L20" s="71"/>
      <c r="M20" s="69"/>
      <c r="N20" s="69"/>
      <c r="O20" s="77"/>
      <c r="P20" s="201"/>
      <c r="Q20" s="49"/>
      <c r="R20" s="50"/>
    </row>
    <row r="21" spans="1:18" s="51" customFormat="1" ht="20.25" customHeight="1">
      <c r="A21" s="39">
        <v>8</v>
      </c>
      <c r="B21" s="40"/>
      <c r="C21" s="40"/>
      <c r="D21" s="41">
        <v>5</v>
      </c>
      <c r="E21" s="42" t="str">
        <f>UPPER(IF($D21="","",VLOOKUP($D21,'[2]女單40歲名單'!$A$7:$P$22,2)))</f>
        <v>林雅慧</v>
      </c>
      <c r="F21" s="267"/>
      <c r="G21" s="267"/>
      <c r="H21" s="43" t="str">
        <f>IF($D21="","",VLOOKUP($D21,'[2]女單40歲名單'!$A$7:$P$22,4))</f>
        <v>台中市</v>
      </c>
      <c r="I21" s="62"/>
      <c r="J21" s="63">
        <v>60</v>
      </c>
      <c r="K21" s="45"/>
      <c r="L21" s="71"/>
      <c r="M21" s="69"/>
      <c r="N21" s="69"/>
      <c r="O21" s="77"/>
      <c r="P21" s="201"/>
      <c r="Q21" s="49"/>
      <c r="R21" s="50"/>
    </row>
    <row r="22" spans="1:18" s="51" customFormat="1" ht="18.75" customHeight="1">
      <c r="A22" s="216"/>
      <c r="B22" s="148"/>
      <c r="C22" s="148"/>
      <c r="D22" s="146"/>
      <c r="E22" s="148"/>
      <c r="F22" s="148"/>
      <c r="G22" s="148"/>
      <c r="H22" s="151"/>
      <c r="I22" s="146"/>
      <c r="J22" s="148"/>
      <c r="K22" s="148"/>
      <c r="L22" s="148"/>
      <c r="M22" s="148"/>
      <c r="N22" s="74"/>
      <c r="O22" s="74"/>
      <c r="P22" s="48"/>
      <c r="Q22" s="49"/>
      <c r="R22" s="50"/>
    </row>
    <row r="23" spans="1:17" s="3" customFormat="1" ht="18">
      <c r="A23" s="102" t="s">
        <v>164</v>
      </c>
      <c r="B23" s="2"/>
      <c r="C23" s="2"/>
      <c r="E23" s="4"/>
      <c r="I23" s="5"/>
      <c r="J23" s="103"/>
      <c r="K23" s="104"/>
      <c r="L23" s="103"/>
      <c r="M23" s="105"/>
      <c r="N23" s="103"/>
      <c r="O23" s="104"/>
      <c r="P23" s="103"/>
      <c r="Q23" s="105"/>
    </row>
    <row r="24" spans="1:17" ht="12.75">
      <c r="A24" s="106"/>
      <c r="B24" s="211"/>
      <c r="C24" s="212"/>
      <c r="D24" s="212"/>
      <c r="E24" s="212"/>
      <c r="F24" s="108"/>
      <c r="G24" s="212"/>
      <c r="H24" s="212"/>
      <c r="I24" s="213"/>
      <c r="J24" s="214"/>
      <c r="K24" s="213"/>
      <c r="L24" s="9"/>
      <c r="M24" s="213"/>
      <c r="N24" s="212"/>
      <c r="O24" s="213"/>
      <c r="P24" s="212"/>
      <c r="Q24" s="213"/>
    </row>
    <row r="25" spans="1:17" s="18" customFormat="1" ht="12" customHeight="1">
      <c r="A25" s="13" t="s">
        <v>0</v>
      </c>
      <c r="B25" s="13"/>
      <c r="C25" s="13"/>
      <c r="D25" s="13"/>
      <c r="E25" s="14"/>
      <c r="F25" s="13" t="s">
        <v>1</v>
      </c>
      <c r="G25" s="14"/>
      <c r="H25" s="13"/>
      <c r="I25" s="15"/>
      <c r="J25" s="13"/>
      <c r="K25" s="16"/>
      <c r="L25" s="13"/>
      <c r="M25" s="16"/>
      <c r="N25" s="13"/>
      <c r="O25" s="15"/>
      <c r="P25" s="14"/>
      <c r="Q25" s="17" t="s">
        <v>2</v>
      </c>
    </row>
    <row r="26" spans="1:17" s="26" customFormat="1" ht="13.5" thickBot="1">
      <c r="A26" s="19" t="str">
        <f>'[3]Week SetUp'!$A$10</f>
        <v>2012/11/10-11/12</v>
      </c>
      <c r="B26" s="19"/>
      <c r="C26" s="19"/>
      <c r="D26" s="20"/>
      <c r="E26" s="20"/>
      <c r="F26" s="20" t="str">
        <f>'[3]Week SetUp'!$C$10</f>
        <v>台中市</v>
      </c>
      <c r="G26" s="21"/>
      <c r="H26" s="20"/>
      <c r="I26" s="22"/>
      <c r="J26" s="23"/>
      <c r="K26" s="22"/>
      <c r="L26" s="24"/>
      <c r="M26" s="22"/>
      <c r="N26" s="20"/>
      <c r="O26" s="22"/>
      <c r="P26" s="20"/>
      <c r="Q26" s="25" t="str">
        <f>'[3]Week SetUp'!$E$10</f>
        <v>王正松</v>
      </c>
    </row>
    <row r="27" spans="1:17" s="31" customFormat="1" ht="12" customHeight="1">
      <c r="A27" s="27"/>
      <c r="B27" s="28" t="s">
        <v>3</v>
      </c>
      <c r="C27" s="28" t="s">
        <v>4</v>
      </c>
      <c r="D27" s="28"/>
      <c r="E27" s="28" t="s">
        <v>5</v>
      </c>
      <c r="F27" s="29"/>
      <c r="G27" s="14"/>
      <c r="H27" s="29"/>
      <c r="I27" s="30"/>
      <c r="J27" s="28" t="s">
        <v>6</v>
      </c>
      <c r="K27" s="30"/>
      <c r="L27" s="28" t="s">
        <v>8</v>
      </c>
      <c r="M27" s="30"/>
      <c r="N27" s="28" t="s">
        <v>9</v>
      </c>
      <c r="O27" s="30"/>
      <c r="P27" s="28" t="s">
        <v>13</v>
      </c>
      <c r="Q27" s="16"/>
    </row>
    <row r="28" spans="1:17" s="31" customFormat="1" ht="14.25" customHeight="1">
      <c r="A28" s="32"/>
      <c r="B28" s="33"/>
      <c r="C28" s="34"/>
      <c r="D28" s="33"/>
      <c r="E28" s="35"/>
      <c r="F28" s="35"/>
      <c r="G28" s="36"/>
      <c r="H28" s="35"/>
      <c r="I28" s="37"/>
      <c r="J28" s="33"/>
      <c r="K28" s="37"/>
      <c r="L28" s="33"/>
      <c r="M28" s="37"/>
      <c r="N28" s="33"/>
      <c r="O28" s="37"/>
      <c r="P28" s="33"/>
      <c r="Q28" s="38"/>
    </row>
    <row r="29" spans="1:20" s="51" customFormat="1" ht="20.25" customHeight="1">
      <c r="A29" s="39">
        <v>1</v>
      </c>
      <c r="B29" s="40"/>
      <c r="C29" s="40">
        <f>IF($D29="","",VLOOKUP($D29,'[3]女單45歲名單'!$A$7:$P$22,16))</f>
        <v>1</v>
      </c>
      <c r="D29" s="41">
        <v>2</v>
      </c>
      <c r="E29" s="42" t="str">
        <f>UPPER(IF($D29="","",VLOOKUP($D29,'[3]女單45歲名單'!$A$7:$P$22,2)))</f>
        <v>何寶珠</v>
      </c>
      <c r="F29" s="40"/>
      <c r="G29" s="40"/>
      <c r="H29" s="43" t="str">
        <f>IF($D29="","",VLOOKUP($D29,'[3]女單45歲名單'!$A$7:$P$22,4))</f>
        <v>高雄市</v>
      </c>
      <c r="I29" s="44"/>
      <c r="J29" s="45"/>
      <c r="K29" s="45"/>
      <c r="L29" s="45"/>
      <c r="M29" s="45"/>
      <c r="N29" s="46" t="s">
        <v>94</v>
      </c>
      <c r="O29" s="47"/>
      <c r="P29" s="48"/>
      <c r="Q29" s="49"/>
      <c r="R29" s="50"/>
      <c r="T29" s="177"/>
    </row>
    <row r="30" spans="1:20" s="51" customFormat="1" ht="20.25" customHeight="1">
      <c r="A30" s="39"/>
      <c r="B30" s="53"/>
      <c r="C30" s="53"/>
      <c r="D30" s="53"/>
      <c r="E30" s="54"/>
      <c r="F30" s="256"/>
      <c r="G30" s="256"/>
      <c r="H30" s="56" t="s">
        <v>11</v>
      </c>
      <c r="I30" s="57"/>
      <c r="J30" s="263" t="s">
        <v>356</v>
      </c>
      <c r="K30" s="265"/>
      <c r="L30" s="45"/>
      <c r="M30" s="45"/>
      <c r="N30" s="59"/>
      <c r="O30" s="47"/>
      <c r="P30" s="48"/>
      <c r="Q30" s="49"/>
      <c r="R30" s="50"/>
      <c r="T30" s="177"/>
    </row>
    <row r="31" spans="1:20" s="51" customFormat="1" ht="20.25" customHeight="1">
      <c r="A31" s="39">
        <v>2</v>
      </c>
      <c r="B31" s="40"/>
      <c r="C31" s="40"/>
      <c r="D31" s="41">
        <v>5</v>
      </c>
      <c r="E31" s="42" t="str">
        <f>UPPER(IF($D31="","",VLOOKUP($D31,'[3]女單45歲名單'!$A$7:$P$22,2)))</f>
        <v>劉國珍</v>
      </c>
      <c r="F31" s="267"/>
      <c r="G31" s="267"/>
      <c r="H31" s="43" t="str">
        <f>IF($D31="","",VLOOKUP($D31,'[3]女單45歲名單'!$A$7:$P$22,4))</f>
        <v>南投市</v>
      </c>
      <c r="I31" s="62"/>
      <c r="J31" s="63">
        <v>60</v>
      </c>
      <c r="K31" s="64"/>
      <c r="L31" s="45"/>
      <c r="M31" s="45"/>
      <c r="N31" s="59"/>
      <c r="O31" s="47"/>
      <c r="P31" s="48"/>
      <c r="Q31" s="49"/>
      <c r="R31" s="50"/>
      <c r="T31" s="177"/>
    </row>
    <row r="32" spans="1:20" s="51" customFormat="1" ht="20.25" customHeight="1">
      <c r="A32" s="39"/>
      <c r="B32" s="53"/>
      <c r="C32" s="53"/>
      <c r="D32" s="65"/>
      <c r="E32" s="54"/>
      <c r="F32" s="45"/>
      <c r="G32" s="55"/>
      <c r="H32" s="55"/>
      <c r="I32" s="66"/>
      <c r="J32" s="266"/>
      <c r="K32" s="255"/>
      <c r="L32" s="263" t="s">
        <v>356</v>
      </c>
      <c r="M32" s="265"/>
      <c r="N32" s="69"/>
      <c r="O32" s="69"/>
      <c r="P32" s="48"/>
      <c r="Q32" s="49"/>
      <c r="R32" s="50"/>
      <c r="T32" s="177"/>
    </row>
    <row r="33" spans="1:20" s="51" customFormat="1" ht="20.25" customHeight="1">
      <c r="A33" s="39">
        <v>3</v>
      </c>
      <c r="B33" s="40"/>
      <c r="C33" s="40">
        <f>IF($D33="","",VLOOKUP($D33,'[3]女單45歲名單'!$A$7:$P$22,16))</f>
        <v>3</v>
      </c>
      <c r="D33" s="41">
        <v>3</v>
      </c>
      <c r="E33" s="42" t="str">
        <f>UPPER(IF($D33="","",VLOOKUP($D33,'[3]女單45歲名單'!$A$7:$P$22,2)))</f>
        <v>許環英</v>
      </c>
      <c r="F33" s="40"/>
      <c r="G33" s="40"/>
      <c r="H33" s="43" t="str">
        <f>IF($D33="","",VLOOKUP($D33,'[3]女單45歲名單'!$A$7:$P$22,4))</f>
        <v>高雄市</v>
      </c>
      <c r="I33" s="44"/>
      <c r="J33" s="266"/>
      <c r="K33" s="255"/>
      <c r="L33" s="63">
        <v>62</v>
      </c>
      <c r="M33" s="70"/>
      <c r="N33" s="69"/>
      <c r="O33" s="69"/>
      <c r="P33" s="48"/>
      <c r="Q33" s="49"/>
      <c r="R33" s="50"/>
      <c r="T33" s="177"/>
    </row>
    <row r="34" spans="1:20" s="51" customFormat="1" ht="20.25" customHeight="1">
      <c r="A34" s="39" t="s">
        <v>95</v>
      </c>
      <c r="B34" s="40"/>
      <c r="C34" s="40"/>
      <c r="D34" s="41">
        <v>7</v>
      </c>
      <c r="E34" s="42" t="str">
        <f>UPPER(IF($D34="","",VLOOKUP($D34,'[3]女單45歲名單'!$A$7:$P$22,2)))</f>
        <v>林玉玲</v>
      </c>
      <c r="F34" s="292"/>
      <c r="G34" s="292"/>
      <c r="H34" s="184" t="str">
        <f>IF($D34="","",VLOOKUP($D34,'[3]女單45歲名單'!$A$7:$P$22,4))</f>
        <v>台南市</v>
      </c>
      <c r="I34" s="57"/>
      <c r="J34" s="263" t="s">
        <v>357</v>
      </c>
      <c r="K34" s="264"/>
      <c r="L34" s="71"/>
      <c r="M34" s="72"/>
      <c r="N34" s="69"/>
      <c r="O34" s="69"/>
      <c r="P34" s="48"/>
      <c r="Q34" s="49"/>
      <c r="R34" s="50"/>
      <c r="T34" s="177"/>
    </row>
    <row r="35" spans="1:20" s="51" customFormat="1" ht="20.25" customHeight="1">
      <c r="A35" s="39">
        <v>4</v>
      </c>
      <c r="B35" s="185"/>
      <c r="C35" s="185"/>
      <c r="D35" s="186">
        <v>6</v>
      </c>
      <c r="E35" s="187" t="str">
        <f>UPPER(IF($D35="","",VLOOKUP($D35,'[3]女單45歲名單'!$A$7:$P$22,2)))</f>
        <v>湯淑雲</v>
      </c>
      <c r="F35" s="292">
        <v>61</v>
      </c>
      <c r="G35" s="293"/>
      <c r="H35" s="43" t="str">
        <f>IF($D35="","",VLOOKUP($D35,'[3]女單45歲名單'!$A$7:$P$22,4))</f>
        <v>台中市</v>
      </c>
      <c r="I35" s="62"/>
      <c r="J35" s="63">
        <v>61</v>
      </c>
      <c r="K35" s="45"/>
      <c r="L35" s="71"/>
      <c r="M35" s="72"/>
      <c r="N35" s="69"/>
      <c r="O35" s="69"/>
      <c r="P35" s="48"/>
      <c r="Q35" s="49"/>
      <c r="R35" s="50"/>
      <c r="T35" s="177"/>
    </row>
    <row r="36" spans="1:20" s="51" customFormat="1" ht="20.25" customHeight="1">
      <c r="A36" s="39"/>
      <c r="B36" s="53"/>
      <c r="C36" s="53"/>
      <c r="D36" s="65"/>
      <c r="E36" s="54"/>
      <c r="F36" s="45"/>
      <c r="G36" s="55"/>
      <c r="H36" s="55"/>
      <c r="I36" s="66"/>
      <c r="J36" s="45"/>
      <c r="K36" s="45"/>
      <c r="L36" s="266"/>
      <c r="M36" s="255"/>
      <c r="N36" s="263" t="s">
        <v>356</v>
      </c>
      <c r="O36" s="265"/>
      <c r="P36" s="201"/>
      <c r="Q36" s="49"/>
      <c r="R36" s="50"/>
      <c r="T36" s="177"/>
    </row>
    <row r="37" spans="1:20" s="51" customFormat="1" ht="20.25" customHeight="1">
      <c r="A37" s="39">
        <v>5</v>
      </c>
      <c r="B37" s="40"/>
      <c r="C37" s="40"/>
      <c r="D37" s="41">
        <v>8</v>
      </c>
      <c r="E37" s="42" t="str">
        <f>UPPER(IF($D37="","",VLOOKUP($D37,'[3]女單45歲名單'!$A$7:$P$22,2)))</f>
        <v>盧幼雪</v>
      </c>
      <c r="F37" s="40"/>
      <c r="G37" s="40"/>
      <c r="H37" s="43" t="str">
        <f>IF($D37="","",VLOOKUP($D37,'[3]女單45歲名單'!$A$7:$P$22,4))</f>
        <v>台北市</v>
      </c>
      <c r="I37" s="44"/>
      <c r="J37" s="45"/>
      <c r="K37" s="45"/>
      <c r="L37" s="266"/>
      <c r="M37" s="255"/>
      <c r="N37" s="63">
        <v>86</v>
      </c>
      <c r="O37" s="215"/>
      <c r="P37" s="201"/>
      <c r="Q37" s="49"/>
      <c r="R37" s="50"/>
      <c r="T37" s="177"/>
    </row>
    <row r="38" spans="1:20" s="51" customFormat="1" ht="20.25" customHeight="1">
      <c r="A38" s="39"/>
      <c r="B38" s="53"/>
      <c r="C38" s="53"/>
      <c r="D38" s="65"/>
      <c r="E38" s="54"/>
      <c r="F38" s="256"/>
      <c r="G38" s="256"/>
      <c r="H38" s="56" t="s">
        <v>11</v>
      </c>
      <c r="I38" s="57"/>
      <c r="J38" s="263" t="s">
        <v>358</v>
      </c>
      <c r="K38" s="265"/>
      <c r="L38" s="45"/>
      <c r="M38" s="72"/>
      <c r="N38" s="69"/>
      <c r="O38" s="77"/>
      <c r="P38" s="201"/>
      <c r="Q38" s="49"/>
      <c r="R38" s="50"/>
      <c r="T38" s="177"/>
    </row>
    <row r="39" spans="1:20" s="51" customFormat="1" ht="20.25" customHeight="1">
      <c r="A39" s="39">
        <v>6</v>
      </c>
      <c r="B39" s="40"/>
      <c r="C39" s="40">
        <f>IF($D39="","",VLOOKUP($D39,'[3]女單45歲名單'!$A$7:$P$22,16))</f>
        <v>5</v>
      </c>
      <c r="D39" s="41">
        <v>4</v>
      </c>
      <c r="E39" s="42" t="str">
        <f>UPPER(IF($D39="","",VLOOKUP($D39,'[3]女單45歲名單'!$A$7:$P$22,2)))</f>
        <v>鄭玉娟</v>
      </c>
      <c r="F39" s="267"/>
      <c r="G39" s="267"/>
      <c r="H39" s="43" t="str">
        <f>IF($D39="","",VLOOKUP($D39,'[3]女單45歲名單'!$A$7:$P$22,4))</f>
        <v>台中市</v>
      </c>
      <c r="I39" s="62"/>
      <c r="J39" s="257" t="s">
        <v>293</v>
      </c>
      <c r="K39" s="258"/>
      <c r="L39" s="45"/>
      <c r="M39" s="72"/>
      <c r="N39" s="69"/>
      <c r="O39" s="77"/>
      <c r="P39" s="201"/>
      <c r="Q39" s="49"/>
      <c r="R39" s="50"/>
      <c r="T39" s="177"/>
    </row>
    <row r="40" spans="1:18" s="51" customFormat="1" ht="20.25" customHeight="1">
      <c r="A40" s="39"/>
      <c r="B40" s="53"/>
      <c r="C40" s="53"/>
      <c r="D40" s="65"/>
      <c r="E40" s="54"/>
      <c r="F40" s="45"/>
      <c r="G40" s="55"/>
      <c r="H40" s="55"/>
      <c r="I40" s="66"/>
      <c r="J40" s="266"/>
      <c r="K40" s="255"/>
      <c r="L40" s="263" t="s">
        <v>359</v>
      </c>
      <c r="M40" s="264"/>
      <c r="N40" s="69"/>
      <c r="O40" s="77"/>
      <c r="P40" s="201"/>
      <c r="Q40" s="49"/>
      <c r="R40" s="50"/>
    </row>
    <row r="41" spans="1:18" s="51" customFormat="1" ht="20.25" customHeight="1">
      <c r="A41" s="39">
        <v>7</v>
      </c>
      <c r="B41" s="40"/>
      <c r="C41" s="40">
        <f>IF($D41="","",VLOOKUP($D41,'[3]女單45歲名單'!$A$7:$P$22,16))</f>
      </c>
      <c r="D41" s="41"/>
      <c r="E41" s="42" t="s">
        <v>96</v>
      </c>
      <c r="F41" s="40"/>
      <c r="G41" s="40"/>
      <c r="H41" s="43" t="s">
        <v>97</v>
      </c>
      <c r="I41" s="44"/>
      <c r="J41" s="266"/>
      <c r="K41" s="255"/>
      <c r="L41" s="63">
        <v>60</v>
      </c>
      <c r="M41" s="69"/>
      <c r="N41" s="69"/>
      <c r="O41" s="77"/>
      <c r="P41" s="201"/>
      <c r="Q41" s="49"/>
      <c r="R41" s="50"/>
    </row>
    <row r="42" spans="1:18" s="51" customFormat="1" ht="20.25" customHeight="1">
      <c r="A42" s="39"/>
      <c r="B42" s="53"/>
      <c r="C42" s="53"/>
      <c r="D42" s="53"/>
      <c r="E42" s="54"/>
      <c r="F42" s="184"/>
      <c r="G42" s="184"/>
      <c r="H42" s="56" t="s">
        <v>11</v>
      </c>
      <c r="I42" s="57"/>
      <c r="J42" s="263" t="s">
        <v>359</v>
      </c>
      <c r="K42" s="264"/>
      <c r="L42" s="71"/>
      <c r="M42" s="69"/>
      <c r="N42" s="69"/>
      <c r="O42" s="77"/>
      <c r="P42" s="201"/>
      <c r="Q42" s="49"/>
      <c r="R42" s="50"/>
    </row>
    <row r="43" spans="1:18" s="51" customFormat="1" ht="20.25" customHeight="1">
      <c r="A43" s="39">
        <v>8</v>
      </c>
      <c r="B43" s="40"/>
      <c r="C43" s="40">
        <f>IF($D43="","",VLOOKUP($D43,'[3]女單45歲名單'!$A$7:$P$22,16))</f>
        <v>1</v>
      </c>
      <c r="D43" s="41">
        <v>1</v>
      </c>
      <c r="E43" s="42" t="str">
        <f>UPPER(IF($D43="","",VLOOKUP($D43,'[3]女單45歲名單'!$A$7:$P$22,2)))</f>
        <v>皮友華</v>
      </c>
      <c r="F43" s="43"/>
      <c r="G43" s="43"/>
      <c r="H43" s="43" t="str">
        <f>IF($D43="","",VLOOKUP($D43,'[3]女單45歲名單'!$A$7:$P$22,4))</f>
        <v>高雄市</v>
      </c>
      <c r="I43" s="62"/>
      <c r="J43" s="63">
        <v>60</v>
      </c>
      <c r="K43" s="45"/>
      <c r="L43" s="71"/>
      <c r="M43" s="69"/>
      <c r="N43" s="69"/>
      <c r="O43" s="77"/>
      <c r="P43" s="201"/>
      <c r="Q43" s="49"/>
      <c r="R43" s="50"/>
    </row>
    <row r="44" spans="1:17" s="3" customFormat="1" ht="18">
      <c r="A44" s="102" t="s">
        <v>165</v>
      </c>
      <c r="B44" s="2"/>
      <c r="C44" s="2"/>
      <c r="E44" s="4"/>
      <c r="I44" s="5"/>
      <c r="J44" s="103"/>
      <c r="K44" s="104"/>
      <c r="L44" s="103"/>
      <c r="M44" s="105"/>
      <c r="N44" s="103"/>
      <c r="O44" s="104"/>
      <c r="P44" s="103"/>
      <c r="Q44" s="105"/>
    </row>
    <row r="45" spans="1:17" ht="12.75">
      <c r="A45" s="106"/>
      <c r="B45" s="211"/>
      <c r="C45" s="212"/>
      <c r="D45" s="212"/>
      <c r="E45" s="212"/>
      <c r="F45" s="108"/>
      <c r="G45" s="212"/>
      <c r="H45" s="212"/>
      <c r="I45" s="213"/>
      <c r="J45" s="214"/>
      <c r="K45" s="213"/>
      <c r="L45" s="9"/>
      <c r="M45" s="213"/>
      <c r="N45" s="212"/>
      <c r="O45" s="213"/>
      <c r="P45" s="212"/>
      <c r="Q45" s="213"/>
    </row>
    <row r="46" spans="1:17" s="18" customFormat="1" ht="9.75">
      <c r="A46" s="13" t="s">
        <v>0</v>
      </c>
      <c r="B46" s="13"/>
      <c r="C46" s="13"/>
      <c r="D46" s="13"/>
      <c r="E46" s="14"/>
      <c r="F46" s="13" t="s">
        <v>1</v>
      </c>
      <c r="G46" s="14"/>
      <c r="H46" s="13"/>
      <c r="I46" s="15"/>
      <c r="J46" s="13"/>
      <c r="K46" s="16"/>
      <c r="L46" s="13"/>
      <c r="M46" s="16"/>
      <c r="N46" s="13"/>
      <c r="O46" s="15"/>
      <c r="P46" s="14"/>
      <c r="Q46" s="17" t="s">
        <v>2</v>
      </c>
    </row>
    <row r="47" spans="1:17" s="26" customFormat="1" ht="13.5" thickBot="1">
      <c r="A47" s="19" t="str">
        <f>'[4]Week SetUp'!$A$10</f>
        <v>2012/11/10-11/12</v>
      </c>
      <c r="B47" s="19"/>
      <c r="C47" s="19"/>
      <c r="D47" s="20"/>
      <c r="E47" s="20"/>
      <c r="F47" s="20" t="str">
        <f>'[4]Week SetUp'!$C$10</f>
        <v>台中市</v>
      </c>
      <c r="G47" s="21"/>
      <c r="H47" s="20"/>
      <c r="I47" s="22"/>
      <c r="J47" s="23"/>
      <c r="K47" s="22"/>
      <c r="L47" s="24"/>
      <c r="M47" s="22"/>
      <c r="N47" s="20"/>
      <c r="O47" s="22"/>
      <c r="P47" s="20"/>
      <c r="Q47" s="25" t="str">
        <f>'[4]Week SetUp'!$E$10</f>
        <v>王正松</v>
      </c>
    </row>
    <row r="48" spans="1:17" s="31" customFormat="1" ht="9.75">
      <c r="A48" s="27"/>
      <c r="B48" s="28" t="s">
        <v>3</v>
      </c>
      <c r="C48" s="28" t="s">
        <v>4</v>
      </c>
      <c r="D48" s="28"/>
      <c r="E48" s="28" t="s">
        <v>5</v>
      </c>
      <c r="F48" s="29"/>
      <c r="G48" s="14"/>
      <c r="H48" s="29"/>
      <c r="I48" s="30"/>
      <c r="J48" s="28" t="s">
        <v>6</v>
      </c>
      <c r="K48" s="30"/>
      <c r="L48" s="28" t="s">
        <v>8</v>
      </c>
      <c r="M48" s="30"/>
      <c r="N48" s="28" t="s">
        <v>9</v>
      </c>
      <c r="O48" s="30"/>
      <c r="P48" s="28" t="s">
        <v>13</v>
      </c>
      <c r="Q48" s="16"/>
    </row>
    <row r="49" spans="1:17" s="31" customFormat="1" ht="12" customHeight="1">
      <c r="A49" s="32"/>
      <c r="B49" s="33"/>
      <c r="C49" s="34"/>
      <c r="D49" s="33"/>
      <c r="E49" s="35"/>
      <c r="F49" s="35"/>
      <c r="G49" s="36"/>
      <c r="H49" s="35"/>
      <c r="I49" s="37"/>
      <c r="J49" s="33"/>
      <c r="K49" s="37"/>
      <c r="L49" s="33"/>
      <c r="M49" s="37"/>
      <c r="N49" s="33"/>
      <c r="O49" s="37"/>
      <c r="P49" s="33"/>
      <c r="Q49" s="38"/>
    </row>
    <row r="50" spans="1:20" s="51" customFormat="1" ht="15" customHeight="1">
      <c r="A50" s="39">
        <v>1</v>
      </c>
      <c r="B50" s="40"/>
      <c r="C50" s="40">
        <f>IF($D50="","",VLOOKUP($D50,'[4]女單50歲名單'!$A$7:$P$22,16))</f>
        <v>1</v>
      </c>
      <c r="D50" s="41">
        <v>1</v>
      </c>
      <c r="E50" s="42" t="str">
        <f>UPPER(IF($D50="","",VLOOKUP($D50,'[4]女單50歲名單'!$A$7:$P$22,2)))</f>
        <v>何秋香</v>
      </c>
      <c r="F50" s="40"/>
      <c r="G50" s="40"/>
      <c r="H50" s="43" t="str">
        <f>IF($D50="","",VLOOKUP($D50,'[4]女單50歲名單'!$A$7:$P$22,4))</f>
        <v>高雄市</v>
      </c>
      <c r="I50" s="44"/>
      <c r="J50" s="45"/>
      <c r="K50" s="45"/>
      <c r="L50" s="45"/>
      <c r="M50" s="45"/>
      <c r="N50" s="46" t="s">
        <v>94</v>
      </c>
      <c r="O50" s="47"/>
      <c r="P50" s="48"/>
      <c r="Q50" s="49"/>
      <c r="R50" s="50"/>
      <c r="T50" s="177"/>
    </row>
    <row r="51" spans="1:20" s="51" customFormat="1" ht="15" customHeight="1">
      <c r="A51" s="39"/>
      <c r="B51" s="53"/>
      <c r="C51" s="53"/>
      <c r="D51" s="65"/>
      <c r="E51" s="54"/>
      <c r="F51" s="256"/>
      <c r="G51" s="256"/>
      <c r="H51" s="56" t="s">
        <v>11</v>
      </c>
      <c r="I51" s="57"/>
      <c r="J51" s="263" t="s">
        <v>360</v>
      </c>
      <c r="K51" s="265"/>
      <c r="L51" s="45"/>
      <c r="M51" s="45"/>
      <c r="N51" s="59"/>
      <c r="O51" s="47"/>
      <c r="P51" s="48"/>
      <c r="Q51" s="49"/>
      <c r="R51" s="50"/>
      <c r="T51" s="177"/>
    </row>
    <row r="52" spans="1:20" s="51" customFormat="1" ht="15" customHeight="1">
      <c r="A52" s="39">
        <v>2</v>
      </c>
      <c r="B52" s="40"/>
      <c r="C52" s="40"/>
      <c r="D52" s="41">
        <v>6</v>
      </c>
      <c r="E52" s="42" t="str">
        <f>UPPER(IF($D52="","",VLOOKUP($D52,'[4]女單50歲名單'!$A$7:$P$22,2)))</f>
        <v>陳秀荷</v>
      </c>
      <c r="F52" s="267"/>
      <c r="G52" s="267"/>
      <c r="H52" s="43" t="str">
        <f>IF($D52="","",VLOOKUP($D52,'[4]女單50歲名單'!$A$7:$P$22,4))</f>
        <v>桃園縣</v>
      </c>
      <c r="I52" s="62"/>
      <c r="J52" s="63">
        <v>61</v>
      </c>
      <c r="K52" s="64"/>
      <c r="L52" s="45"/>
      <c r="M52" s="45"/>
      <c r="N52" s="59"/>
      <c r="O52" s="47"/>
      <c r="P52" s="48"/>
      <c r="Q52" s="49"/>
      <c r="R52" s="50"/>
      <c r="T52" s="177"/>
    </row>
    <row r="53" spans="1:20" s="51" customFormat="1" ht="15" customHeight="1">
      <c r="A53" s="39"/>
      <c r="B53" s="53"/>
      <c r="C53" s="53"/>
      <c r="D53" s="65"/>
      <c r="E53" s="54"/>
      <c r="F53" s="45"/>
      <c r="G53" s="55"/>
      <c r="H53" s="55"/>
      <c r="I53" s="66"/>
      <c r="J53" s="266"/>
      <c r="K53" s="255"/>
      <c r="L53" s="263" t="s">
        <v>361</v>
      </c>
      <c r="M53" s="265"/>
      <c r="N53" s="69"/>
      <c r="O53" s="69"/>
      <c r="P53" s="48"/>
      <c r="Q53" s="49"/>
      <c r="R53" s="50"/>
      <c r="T53" s="177"/>
    </row>
    <row r="54" spans="1:20" s="51" customFormat="1" ht="15" customHeight="1">
      <c r="A54" s="39">
        <v>3</v>
      </c>
      <c r="B54" s="40"/>
      <c r="C54" s="40">
        <f>IF($D54="","",VLOOKUP($D54,'[4]女單50歲名單'!$A$7:$P$22,16))</f>
        <v>4</v>
      </c>
      <c r="D54" s="41">
        <v>3</v>
      </c>
      <c r="E54" s="42" t="str">
        <f>UPPER(IF($D54="","",VLOOKUP($D54,'[4]女單50歲名單'!$A$7:$P$22,2)))</f>
        <v>徐莉娟</v>
      </c>
      <c r="F54" s="40"/>
      <c r="G54" s="40"/>
      <c r="H54" s="43" t="str">
        <f>IF($D54="","",VLOOKUP($D54,'[4]女單50歲名單'!$A$7:$P$22,4))</f>
        <v>彰化市</v>
      </c>
      <c r="I54" s="44"/>
      <c r="J54" s="266"/>
      <c r="K54" s="255"/>
      <c r="L54" s="63">
        <v>61</v>
      </c>
      <c r="M54" s="70"/>
      <c r="N54" s="69"/>
      <c r="O54" s="69"/>
      <c r="P54" s="48"/>
      <c r="Q54" s="49"/>
      <c r="R54" s="50"/>
      <c r="T54" s="177"/>
    </row>
    <row r="55" spans="1:20" s="51" customFormat="1" ht="15" customHeight="1">
      <c r="A55" s="39"/>
      <c r="B55" s="53"/>
      <c r="C55" s="53"/>
      <c r="D55" s="65"/>
      <c r="E55" s="54"/>
      <c r="F55" s="256"/>
      <c r="G55" s="256"/>
      <c r="H55" s="56" t="s">
        <v>11</v>
      </c>
      <c r="I55" s="57"/>
      <c r="J55" s="263" t="s">
        <v>361</v>
      </c>
      <c r="K55" s="264"/>
      <c r="L55" s="71"/>
      <c r="M55" s="72"/>
      <c r="N55" s="69"/>
      <c r="O55" s="69"/>
      <c r="P55" s="48"/>
      <c r="Q55" s="49"/>
      <c r="R55" s="50"/>
      <c r="T55" s="177"/>
    </row>
    <row r="56" spans="1:20" s="51" customFormat="1" ht="15" customHeight="1">
      <c r="A56" s="39">
        <v>4</v>
      </c>
      <c r="B56" s="40"/>
      <c r="C56" s="40"/>
      <c r="D56" s="41">
        <v>7</v>
      </c>
      <c r="E56" s="42" t="str">
        <f>UPPER(IF($D56="","",VLOOKUP($D56,'[4]女單50歲名單'!$A$7:$P$22,2)))</f>
        <v>許錦慧</v>
      </c>
      <c r="F56" s="267"/>
      <c r="G56" s="267"/>
      <c r="H56" s="43" t="str">
        <f>IF($D56="","",VLOOKUP($D56,'[4]女單50歲名單'!$A$7:$P$22,4))</f>
        <v>高雄市</v>
      </c>
      <c r="I56" s="62"/>
      <c r="J56" s="257" t="s">
        <v>256</v>
      </c>
      <c r="K56" s="259"/>
      <c r="L56" s="71"/>
      <c r="M56" s="72"/>
      <c r="N56" s="69"/>
      <c r="O56" s="69"/>
      <c r="P56" s="48"/>
      <c r="Q56" s="49"/>
      <c r="R56" s="50"/>
      <c r="T56" s="177"/>
    </row>
    <row r="57" spans="1:20" s="51" customFormat="1" ht="15" customHeight="1">
      <c r="A57" s="39"/>
      <c r="B57" s="53"/>
      <c r="C57" s="53"/>
      <c r="D57" s="65"/>
      <c r="E57" s="54"/>
      <c r="F57" s="45"/>
      <c r="G57" s="55"/>
      <c r="H57" s="55"/>
      <c r="I57" s="66"/>
      <c r="J57" s="45"/>
      <c r="K57" s="45"/>
      <c r="L57" s="266"/>
      <c r="M57" s="255"/>
      <c r="N57" s="263" t="s">
        <v>361</v>
      </c>
      <c r="O57" s="265"/>
      <c r="P57" s="48"/>
      <c r="Q57" s="49"/>
      <c r="R57" s="50"/>
      <c r="T57" s="177"/>
    </row>
    <row r="58" spans="1:20" s="51" customFormat="1" ht="15" customHeight="1">
      <c r="A58" s="39">
        <v>5</v>
      </c>
      <c r="B58" s="40"/>
      <c r="C58" s="40"/>
      <c r="D58" s="41">
        <v>8</v>
      </c>
      <c r="E58" s="42" t="str">
        <f>UPPER(IF($D58="","",VLOOKUP($D58,'[4]女單50歲名單'!$A$7:$P$22,2)))</f>
        <v>蘇秀子</v>
      </c>
      <c r="F58" s="40"/>
      <c r="G58" s="40"/>
      <c r="H58" s="43" t="str">
        <f>IF($D58="","",VLOOKUP($D58,'[4]女單50歲名單'!$A$7:$P$22,4))</f>
        <v>高雄市</v>
      </c>
      <c r="I58" s="44"/>
      <c r="J58" s="45"/>
      <c r="K58" s="45"/>
      <c r="L58" s="266"/>
      <c r="M58" s="255"/>
      <c r="N58" s="63">
        <v>81</v>
      </c>
      <c r="O58" s="215"/>
      <c r="P58" s="201"/>
      <c r="Q58" s="49"/>
      <c r="R58" s="50"/>
      <c r="T58" s="177"/>
    </row>
    <row r="59" spans="1:20" s="51" customFormat="1" ht="15" customHeight="1">
      <c r="A59" s="39"/>
      <c r="B59" s="53"/>
      <c r="C59" s="53"/>
      <c r="D59" s="65"/>
      <c r="E59" s="54"/>
      <c r="F59" s="256"/>
      <c r="G59" s="256"/>
      <c r="H59" s="56" t="s">
        <v>11</v>
      </c>
      <c r="I59" s="57"/>
      <c r="J59" s="263" t="s">
        <v>362</v>
      </c>
      <c r="K59" s="265"/>
      <c r="L59" s="45"/>
      <c r="M59" s="72"/>
      <c r="N59" s="69"/>
      <c r="O59" s="77"/>
      <c r="P59" s="201"/>
      <c r="Q59" s="49"/>
      <c r="R59" s="50"/>
      <c r="T59" s="177"/>
    </row>
    <row r="60" spans="1:18" s="51" customFormat="1" ht="15" customHeight="1">
      <c r="A60" s="39">
        <v>6</v>
      </c>
      <c r="B60" s="40"/>
      <c r="C60" s="40">
        <f>IF($D60="","",VLOOKUP($D60,'[4]女單50歲名單'!$A$7:$P$22,16))</f>
        <v>4</v>
      </c>
      <c r="D60" s="41">
        <v>4</v>
      </c>
      <c r="E60" s="42" t="str">
        <f>UPPER(IF($D60="","",VLOOKUP($D60,'[4]女單50歲名單'!$A$7:$P$22,2)))</f>
        <v>陳師清</v>
      </c>
      <c r="F60" s="267"/>
      <c r="G60" s="267"/>
      <c r="H60" s="43" t="str">
        <f>IF($D60="","",VLOOKUP($D60,'[4]女單50歲名單'!$A$7:$P$22,4))</f>
        <v>桃園市</v>
      </c>
      <c r="I60" s="62"/>
      <c r="J60" s="63">
        <v>60</v>
      </c>
      <c r="K60" s="64"/>
      <c r="L60" s="45"/>
      <c r="M60" s="72"/>
      <c r="N60" s="69"/>
      <c r="O60" s="77"/>
      <c r="P60" s="201"/>
      <c r="Q60" s="49"/>
      <c r="R60" s="50"/>
    </row>
    <row r="61" spans="1:18" s="51" customFormat="1" ht="15" customHeight="1">
      <c r="A61" s="39"/>
      <c r="B61" s="53"/>
      <c r="C61" s="53"/>
      <c r="D61" s="65"/>
      <c r="E61" s="54"/>
      <c r="F61" s="45"/>
      <c r="G61" s="55"/>
      <c r="H61" s="55"/>
      <c r="I61" s="66"/>
      <c r="J61" s="266"/>
      <c r="K61" s="255"/>
      <c r="L61" s="263" t="s">
        <v>363</v>
      </c>
      <c r="M61" s="264"/>
      <c r="N61" s="69"/>
      <c r="O61" s="77"/>
      <c r="P61" s="201"/>
      <c r="Q61" s="49"/>
      <c r="R61" s="50"/>
    </row>
    <row r="62" spans="1:18" s="51" customFormat="1" ht="15" customHeight="1">
      <c r="A62" s="39">
        <v>7</v>
      </c>
      <c r="B62" s="40"/>
      <c r="C62" s="40"/>
      <c r="D62" s="41">
        <v>5</v>
      </c>
      <c r="E62" s="42" t="str">
        <f>UPPER(IF($D62="","",VLOOKUP($D62,'[4]女單50歲名單'!$A$7:$P$22,2)))</f>
        <v>張慧貞</v>
      </c>
      <c r="F62" s="40"/>
      <c r="G62" s="40"/>
      <c r="H62" s="43" t="str">
        <f>IF($D62="","",VLOOKUP($D62,'[4]女單50歲名單'!$A$7:$P$22,4))</f>
        <v>台中市</v>
      </c>
      <c r="I62" s="44"/>
      <c r="J62" s="266"/>
      <c r="K62" s="255"/>
      <c r="L62" s="63">
        <v>64</v>
      </c>
      <c r="M62" s="69"/>
      <c r="N62" s="69"/>
      <c r="O62" s="77"/>
      <c r="P62" s="201"/>
      <c r="Q62" s="49"/>
      <c r="R62" s="50"/>
    </row>
    <row r="63" spans="1:18" s="51" customFormat="1" ht="15" customHeight="1">
      <c r="A63" s="39"/>
      <c r="B63" s="53"/>
      <c r="C63" s="53"/>
      <c r="D63" s="53"/>
      <c r="E63" s="54"/>
      <c r="F63" s="256"/>
      <c r="G63" s="256"/>
      <c r="H63" s="56" t="s">
        <v>11</v>
      </c>
      <c r="I63" s="57"/>
      <c r="J63" s="263" t="s">
        <v>363</v>
      </c>
      <c r="K63" s="264"/>
      <c r="L63" s="71"/>
      <c r="M63" s="69"/>
      <c r="N63" s="69"/>
      <c r="O63" s="77"/>
      <c r="P63" s="201"/>
      <c r="Q63" s="49"/>
      <c r="R63" s="50"/>
    </row>
    <row r="64" spans="1:18" s="51" customFormat="1" ht="15" customHeight="1">
      <c r="A64" s="39">
        <v>8</v>
      </c>
      <c r="B64" s="40"/>
      <c r="C64" s="40">
        <f>IF($D64="","",VLOOKUP($D64,'[4]女單50歲名單'!$A$7:$P$22,16))</f>
        <v>3</v>
      </c>
      <c r="D64" s="41">
        <v>2</v>
      </c>
      <c r="E64" s="42" t="str">
        <f>UPPER(IF($D64="","",VLOOKUP($D64,'[4]女單50歲名單'!$A$7:$P$22,2)))</f>
        <v>鄭足足</v>
      </c>
      <c r="F64" s="267"/>
      <c r="G64" s="267"/>
      <c r="H64" s="43" t="str">
        <f>IF($D64="","",VLOOKUP($D64,'[4]女單50歲名單'!$A$7:$P$22,4))</f>
        <v>高雄市</v>
      </c>
      <c r="I64" s="62"/>
      <c r="J64" s="63">
        <v>60</v>
      </c>
      <c r="K64" s="45"/>
      <c r="L64" s="71"/>
      <c r="M64" s="69"/>
      <c r="N64" s="69"/>
      <c r="O64" s="77"/>
      <c r="P64" s="201"/>
      <c r="Q64" s="49"/>
      <c r="R64" s="50"/>
    </row>
    <row r="65" ht="15" customHeight="1"/>
    <row r="66" spans="1:17" s="3" customFormat="1" ht="18">
      <c r="A66" s="102" t="s">
        <v>166</v>
      </c>
      <c r="B66" s="2"/>
      <c r="C66" s="2"/>
      <c r="E66" s="4"/>
      <c r="I66" s="5"/>
      <c r="J66" s="103"/>
      <c r="K66" s="104"/>
      <c r="L66" s="103"/>
      <c r="M66" s="105"/>
      <c r="N66" s="103"/>
      <c r="O66" s="104"/>
      <c r="P66" s="103"/>
      <c r="Q66" s="105"/>
    </row>
    <row r="67" spans="1:17" ht="12.75">
      <c r="A67" s="106"/>
      <c r="B67" s="211"/>
      <c r="C67" s="212"/>
      <c r="D67" s="212"/>
      <c r="E67" s="212"/>
      <c r="F67" s="108"/>
      <c r="G67" s="212"/>
      <c r="H67" s="212"/>
      <c r="I67" s="213"/>
      <c r="J67" s="214"/>
      <c r="K67" s="213"/>
      <c r="L67" s="9"/>
      <c r="M67" s="213"/>
      <c r="N67" s="212"/>
      <c r="O67" s="213"/>
      <c r="P67" s="212"/>
      <c r="Q67" s="213"/>
    </row>
    <row r="68" spans="1:17" s="18" customFormat="1" ht="9.75" customHeight="1">
      <c r="A68" s="13" t="s">
        <v>0</v>
      </c>
      <c r="B68" s="13"/>
      <c r="C68" s="13"/>
      <c r="D68" s="13"/>
      <c r="E68" s="14"/>
      <c r="F68" s="13" t="s">
        <v>1</v>
      </c>
      <c r="G68" s="14"/>
      <c r="H68" s="13"/>
      <c r="I68" s="15"/>
      <c r="J68" s="13"/>
      <c r="K68" s="16"/>
      <c r="L68" s="13"/>
      <c r="M68" s="16"/>
      <c r="N68" s="13"/>
      <c r="O68" s="15"/>
      <c r="P68" s="14"/>
      <c r="Q68" s="17" t="s">
        <v>2</v>
      </c>
    </row>
    <row r="69" spans="1:17" s="26" customFormat="1" ht="13.5" thickBot="1">
      <c r="A69" s="19" t="str">
        <f>'[5]Week SetUp'!$A$10</f>
        <v>2012/11/10-11/12</v>
      </c>
      <c r="B69" s="19"/>
      <c r="C69" s="19"/>
      <c r="D69" s="20"/>
      <c r="E69" s="20"/>
      <c r="F69" s="20" t="str">
        <f>'[5]Week SetUp'!$C$10</f>
        <v>台中市</v>
      </c>
      <c r="G69" s="21"/>
      <c r="H69" s="20"/>
      <c r="I69" s="22"/>
      <c r="J69" s="23"/>
      <c r="K69" s="22"/>
      <c r="L69" s="24"/>
      <c r="M69" s="22"/>
      <c r="N69" s="20"/>
      <c r="O69" s="22"/>
      <c r="P69" s="20"/>
      <c r="Q69" s="25" t="str">
        <f>'[5]Week SetUp'!$E$10</f>
        <v>王正松</v>
      </c>
    </row>
    <row r="70" spans="1:17" s="31" customFormat="1" ht="9.75" customHeight="1">
      <c r="A70" s="27"/>
      <c r="B70" s="28" t="s">
        <v>3</v>
      </c>
      <c r="C70" s="28" t="s">
        <v>4</v>
      </c>
      <c r="D70" s="28"/>
      <c r="E70" s="28" t="s">
        <v>5</v>
      </c>
      <c r="F70" s="29"/>
      <c r="G70" s="14"/>
      <c r="H70" s="29"/>
      <c r="I70" s="30"/>
      <c r="J70" s="28" t="s">
        <v>6</v>
      </c>
      <c r="K70" s="30"/>
      <c r="L70" s="28" t="s">
        <v>8</v>
      </c>
      <c r="M70" s="30"/>
      <c r="N70" s="28" t="s">
        <v>9</v>
      </c>
      <c r="O70" s="30"/>
      <c r="P70" s="28" t="s">
        <v>13</v>
      </c>
      <c r="Q70" s="16"/>
    </row>
    <row r="71" spans="1:17" s="31" customFormat="1" ht="12" customHeight="1">
      <c r="A71" s="32"/>
      <c r="B71" s="33"/>
      <c r="C71" s="34"/>
      <c r="D71" s="33"/>
      <c r="E71" s="35"/>
      <c r="F71" s="35"/>
      <c r="G71" s="36"/>
      <c r="H71" s="35"/>
      <c r="I71" s="37"/>
      <c r="J71" s="33"/>
      <c r="K71" s="37"/>
      <c r="L71" s="33"/>
      <c r="M71" s="37"/>
      <c r="N71" s="33"/>
      <c r="O71" s="37"/>
      <c r="P71" s="33"/>
      <c r="Q71" s="38"/>
    </row>
    <row r="72" spans="1:20" s="51" customFormat="1" ht="15" customHeight="1">
      <c r="A72" s="39">
        <v>1</v>
      </c>
      <c r="B72" s="40"/>
      <c r="C72" s="40">
        <f>IF($D72="","",VLOOKUP($D72,'[5]女單55歲名單'!$A$7:$P$22,16))</f>
        <v>1</v>
      </c>
      <c r="D72" s="41">
        <v>1</v>
      </c>
      <c r="E72" s="42" t="str">
        <f>UPPER(IF($D72="","",VLOOKUP($D72,'[5]女單55歲名單'!$A$7:$P$22,2)))</f>
        <v>楊金善</v>
      </c>
      <c r="F72" s="40"/>
      <c r="G72" s="40"/>
      <c r="H72" s="43" t="str">
        <f>IF($D72="","",VLOOKUP($D72,'[5]女單55歲名單'!$A$7:$P$22,4))</f>
        <v>桃園市</v>
      </c>
      <c r="I72" s="44"/>
      <c r="J72" s="45"/>
      <c r="K72" s="45"/>
      <c r="L72" s="45"/>
      <c r="M72" s="45"/>
      <c r="N72" s="46" t="s">
        <v>94</v>
      </c>
      <c r="O72" s="47"/>
      <c r="P72" s="48"/>
      <c r="Q72" s="49"/>
      <c r="R72" s="50"/>
      <c r="T72" s="177"/>
    </row>
    <row r="73" spans="1:20" s="51" customFormat="1" ht="15" customHeight="1">
      <c r="A73" s="39"/>
      <c r="B73" s="53"/>
      <c r="C73" s="53"/>
      <c r="D73" s="53"/>
      <c r="E73" s="54"/>
      <c r="F73" s="256"/>
      <c r="G73" s="256"/>
      <c r="H73" s="56" t="s">
        <v>11</v>
      </c>
      <c r="I73" s="57"/>
      <c r="J73" s="263" t="s">
        <v>364</v>
      </c>
      <c r="K73" s="265"/>
      <c r="L73" s="45"/>
      <c r="M73" s="45"/>
      <c r="N73" s="46"/>
      <c r="O73" s="47"/>
      <c r="P73" s="48"/>
      <c r="Q73" s="49"/>
      <c r="R73" s="50"/>
      <c r="T73" s="177"/>
    </row>
    <row r="74" spans="1:20" s="51" customFormat="1" ht="15" customHeight="1">
      <c r="A74" s="39">
        <v>2</v>
      </c>
      <c r="B74" s="40"/>
      <c r="C74" s="40"/>
      <c r="D74" s="41">
        <v>4</v>
      </c>
      <c r="E74" s="42" t="str">
        <f>UPPER(IF($D74="","",VLOOKUP($D74,'[5]女單55歲名單'!$A$7:$P$22,2)))</f>
        <v>柯鳳英</v>
      </c>
      <c r="F74" s="267"/>
      <c r="G74" s="267"/>
      <c r="H74" s="43" t="str">
        <f>IF($D74="","",VLOOKUP($D74,'[5]女單55歲名單'!$A$7:$P$22,4))</f>
        <v>板橋市</v>
      </c>
      <c r="I74" s="62"/>
      <c r="J74" s="257" t="s">
        <v>256</v>
      </c>
      <c r="K74" s="258"/>
      <c r="L74" s="45"/>
      <c r="M74" s="45"/>
      <c r="N74" s="59"/>
      <c r="O74" s="47"/>
      <c r="P74" s="48"/>
      <c r="Q74" s="49"/>
      <c r="R74" s="50"/>
      <c r="T74" s="177"/>
    </row>
    <row r="75" spans="1:20" s="51" customFormat="1" ht="15" customHeight="1">
      <c r="A75" s="39"/>
      <c r="B75" s="53"/>
      <c r="C75" s="53"/>
      <c r="D75" s="65"/>
      <c r="E75" s="54"/>
      <c r="F75" s="45"/>
      <c r="G75" s="55"/>
      <c r="H75" s="55"/>
      <c r="I75" s="66"/>
      <c r="J75" s="266"/>
      <c r="K75" s="255"/>
      <c r="L75" s="263" t="s">
        <v>364</v>
      </c>
      <c r="M75" s="265"/>
      <c r="N75" s="69"/>
      <c r="O75" s="69"/>
      <c r="P75" s="48"/>
      <c r="Q75" s="49"/>
      <c r="R75" s="50"/>
      <c r="T75" s="177"/>
    </row>
    <row r="76" spans="1:20" s="51" customFormat="1" ht="15" customHeight="1">
      <c r="A76" s="39">
        <v>3</v>
      </c>
      <c r="B76" s="40"/>
      <c r="C76" s="40"/>
      <c r="D76" s="41">
        <v>2</v>
      </c>
      <c r="E76" s="42" t="str">
        <f>UPPER(IF($D76="","",VLOOKUP($D76,'[5]女單55歲名單'!$A$7:$P$22,2)))</f>
        <v>林梅英</v>
      </c>
      <c r="F76" s="40"/>
      <c r="G76" s="40"/>
      <c r="H76" s="43" t="str">
        <f>IF($D76="","",VLOOKUP($D76,'[5]女單55歲名單'!$A$7:$P$22,4))</f>
        <v>新北市</v>
      </c>
      <c r="I76" s="44"/>
      <c r="J76" s="266"/>
      <c r="K76" s="255"/>
      <c r="L76" s="63">
        <v>81</v>
      </c>
      <c r="M76" s="215"/>
      <c r="N76" s="77"/>
      <c r="O76" s="69"/>
      <c r="P76" s="48"/>
      <c r="Q76" s="49"/>
      <c r="R76" s="50"/>
      <c r="T76" s="177"/>
    </row>
    <row r="77" spans="1:20" s="51" customFormat="1" ht="15" customHeight="1">
      <c r="A77" s="39"/>
      <c r="B77" s="53"/>
      <c r="C77" s="53"/>
      <c r="D77" s="65"/>
      <c r="E77" s="54"/>
      <c r="F77" s="256"/>
      <c r="G77" s="256"/>
      <c r="H77" s="56" t="s">
        <v>11</v>
      </c>
      <c r="I77" s="57"/>
      <c r="J77" s="263" t="s">
        <v>365</v>
      </c>
      <c r="K77" s="264"/>
      <c r="L77" s="71"/>
      <c r="M77" s="77"/>
      <c r="N77" s="77"/>
      <c r="O77" s="69"/>
      <c r="P77" s="48"/>
      <c r="Q77" s="49"/>
      <c r="R77" s="50"/>
      <c r="T77" s="177"/>
    </row>
    <row r="78" spans="1:20" s="51" customFormat="1" ht="15" customHeight="1">
      <c r="A78" s="39">
        <v>4</v>
      </c>
      <c r="B78" s="40"/>
      <c r="C78" s="40"/>
      <c r="D78" s="41">
        <v>3</v>
      </c>
      <c r="E78" s="42" t="str">
        <f>UPPER(IF($D78="","",VLOOKUP($D78,'[5]女單55歲名單'!$A$7:$P$22,2)))</f>
        <v>陳惠英</v>
      </c>
      <c r="F78" s="267"/>
      <c r="G78" s="267"/>
      <c r="H78" s="43" t="str">
        <f>IF($D78="","",VLOOKUP($D78,'[5]女單55歲名單'!$A$7:$P$22,4))</f>
        <v>台中市</v>
      </c>
      <c r="I78" s="62"/>
      <c r="J78" s="63">
        <v>61</v>
      </c>
      <c r="K78" s="45"/>
      <c r="L78" s="71"/>
      <c r="M78" s="77"/>
      <c r="N78" s="77"/>
      <c r="O78" s="69"/>
      <c r="P78" s="48"/>
      <c r="Q78" s="49"/>
      <c r="R78" s="50"/>
      <c r="T78" s="177"/>
    </row>
    <row r="79" ht="15" customHeight="1"/>
    <row r="80" spans="1:17" s="3" customFormat="1" ht="16.5" customHeight="1">
      <c r="A80" s="102" t="s">
        <v>167</v>
      </c>
      <c r="B80" s="2"/>
      <c r="C80" s="2"/>
      <c r="E80" s="4"/>
      <c r="I80" s="5"/>
      <c r="J80" s="103"/>
      <c r="K80" s="104"/>
      <c r="L80" s="103"/>
      <c r="M80" s="105"/>
      <c r="N80" s="103"/>
      <c r="O80" s="104"/>
      <c r="P80" s="103"/>
      <c r="Q80" s="105"/>
    </row>
    <row r="81" spans="1:17" ht="6.75" customHeight="1">
      <c r="A81" s="106"/>
      <c r="B81" s="211"/>
      <c r="C81" s="212"/>
      <c r="D81" s="212"/>
      <c r="E81" s="212"/>
      <c r="F81" s="108"/>
      <c r="G81" s="212"/>
      <c r="H81" s="212"/>
      <c r="I81" s="213"/>
      <c r="J81" s="214"/>
      <c r="K81" s="213"/>
      <c r="L81" s="9"/>
      <c r="M81" s="213"/>
      <c r="N81" s="212"/>
      <c r="O81" s="213"/>
      <c r="P81" s="212"/>
      <c r="Q81" s="213"/>
    </row>
    <row r="82" spans="1:17" s="18" customFormat="1" ht="9.75" customHeight="1">
      <c r="A82" s="13" t="s">
        <v>0</v>
      </c>
      <c r="B82" s="13"/>
      <c r="C82" s="13"/>
      <c r="D82" s="13"/>
      <c r="E82" s="14"/>
      <c r="F82" s="13" t="s">
        <v>1</v>
      </c>
      <c r="G82" s="14"/>
      <c r="H82" s="13"/>
      <c r="I82" s="15"/>
      <c r="J82" s="13"/>
      <c r="K82" s="16"/>
      <c r="L82" s="13"/>
      <c r="M82" s="16"/>
      <c r="N82" s="13"/>
      <c r="O82" s="15"/>
      <c r="P82" s="14"/>
      <c r="Q82" s="17" t="s">
        <v>2</v>
      </c>
    </row>
    <row r="83" spans="1:17" s="26" customFormat="1" ht="11.25" customHeight="1" thickBot="1">
      <c r="A83" s="19" t="str">
        <f>'[6]Week SetUp'!$A$10</f>
        <v>2012/11/10-11/12</v>
      </c>
      <c r="B83" s="19"/>
      <c r="C83" s="19"/>
      <c r="D83" s="20"/>
      <c r="E83" s="20"/>
      <c r="F83" s="20" t="str">
        <f>'[6]Week SetUp'!$C$10</f>
        <v>台中市</v>
      </c>
      <c r="G83" s="21"/>
      <c r="H83" s="20"/>
      <c r="I83" s="22"/>
      <c r="J83" s="23"/>
      <c r="K83" s="22"/>
      <c r="L83" s="24"/>
      <c r="M83" s="22"/>
      <c r="N83" s="20"/>
      <c r="O83" s="22"/>
      <c r="P83" s="20"/>
      <c r="Q83" s="25" t="str">
        <f>'[6]Week SetUp'!$E$10</f>
        <v>王正松</v>
      </c>
    </row>
    <row r="84" spans="1:17" s="31" customFormat="1" ht="9.75" customHeight="1">
      <c r="A84" s="27"/>
      <c r="B84" s="28" t="s">
        <v>3</v>
      </c>
      <c r="C84" s="28" t="s">
        <v>4</v>
      </c>
      <c r="D84" s="28"/>
      <c r="E84" s="28" t="s">
        <v>5</v>
      </c>
      <c r="F84" s="29"/>
      <c r="G84" s="14"/>
      <c r="H84" s="29"/>
      <c r="I84" s="30"/>
      <c r="J84" s="28" t="s">
        <v>6</v>
      </c>
      <c r="K84" s="30"/>
      <c r="L84" s="28" t="s">
        <v>8</v>
      </c>
      <c r="M84" s="30"/>
      <c r="N84" s="28" t="s">
        <v>9</v>
      </c>
      <c r="O84" s="30"/>
      <c r="P84" s="28" t="s">
        <v>13</v>
      </c>
      <c r="Q84" s="16"/>
    </row>
    <row r="85" spans="1:17" s="31" customFormat="1" ht="12" customHeight="1">
      <c r="A85" s="32"/>
      <c r="B85" s="33"/>
      <c r="C85" s="34"/>
      <c r="D85" s="33"/>
      <c r="E85" s="35"/>
      <c r="F85" s="35"/>
      <c r="G85" s="36"/>
      <c r="H85" s="35"/>
      <c r="I85" s="37"/>
      <c r="J85" s="33"/>
      <c r="K85" s="37"/>
      <c r="L85" s="33"/>
      <c r="M85" s="37"/>
      <c r="N85" s="33"/>
      <c r="O85" s="37"/>
      <c r="P85" s="33"/>
      <c r="Q85" s="38"/>
    </row>
    <row r="86" spans="1:20" s="51" customFormat="1" ht="15" customHeight="1">
      <c r="A86" s="39">
        <v>1</v>
      </c>
      <c r="B86" s="40"/>
      <c r="C86" s="40"/>
      <c r="D86" s="41">
        <v>5</v>
      </c>
      <c r="E86" s="42" t="s">
        <v>367</v>
      </c>
      <c r="F86" s="40"/>
      <c r="G86" s="40"/>
      <c r="H86" s="43" t="str">
        <f>IF($D86="","",VLOOKUP($D86,'[6]女單60歲名單'!$A$7:$P$22,4))</f>
        <v>台中市</v>
      </c>
      <c r="I86" s="44"/>
      <c r="J86" s="45"/>
      <c r="K86" s="45"/>
      <c r="L86" s="45"/>
      <c r="M86" s="45"/>
      <c r="N86" s="46" t="s">
        <v>25</v>
      </c>
      <c r="O86" s="47"/>
      <c r="P86" s="48"/>
      <c r="Q86" s="49"/>
      <c r="R86" s="50"/>
      <c r="T86" s="177"/>
    </row>
    <row r="87" spans="1:20" s="51" customFormat="1" ht="15" customHeight="1">
      <c r="A87" s="39"/>
      <c r="B87" s="53"/>
      <c r="C87" s="53"/>
      <c r="D87" s="53"/>
      <c r="E87" s="54"/>
      <c r="F87" s="256"/>
      <c r="G87" s="55"/>
      <c r="H87" s="56" t="s">
        <v>11</v>
      </c>
      <c r="I87" s="57"/>
      <c r="J87" s="263" t="s">
        <v>366</v>
      </c>
      <c r="K87" s="265"/>
      <c r="L87" s="45"/>
      <c r="M87" s="45"/>
      <c r="N87" s="46"/>
      <c r="O87" s="47"/>
      <c r="P87" s="48"/>
      <c r="Q87" s="49"/>
      <c r="R87" s="50"/>
      <c r="T87" s="177"/>
    </row>
    <row r="88" spans="1:20" s="51" customFormat="1" ht="15" customHeight="1">
      <c r="A88" s="39">
        <v>2</v>
      </c>
      <c r="B88" s="40"/>
      <c r="C88" s="40"/>
      <c r="D88" s="41"/>
      <c r="E88" s="42" t="s">
        <v>12</v>
      </c>
      <c r="F88" s="267"/>
      <c r="G88" s="40"/>
      <c r="H88" s="43">
        <f>IF($D88="","",VLOOKUP($D88,'[6]女單60歲名單'!$A$7:$P$22,4))</f>
      </c>
      <c r="I88" s="62"/>
      <c r="J88" s="63"/>
      <c r="K88" s="64"/>
      <c r="L88" s="45"/>
      <c r="M88" s="45"/>
      <c r="N88" s="59"/>
      <c r="O88" s="47"/>
      <c r="P88" s="48"/>
      <c r="Q88" s="49"/>
      <c r="R88" s="50"/>
      <c r="T88" s="177"/>
    </row>
    <row r="89" spans="1:20" s="51" customFormat="1" ht="15" customHeight="1">
      <c r="A89" s="39"/>
      <c r="B89" s="53"/>
      <c r="C89" s="53"/>
      <c r="D89" s="65"/>
      <c r="E89" s="54"/>
      <c r="F89" s="45"/>
      <c r="G89" s="55"/>
      <c r="H89" s="55"/>
      <c r="I89" s="66"/>
      <c r="J89" s="266"/>
      <c r="K89" s="255"/>
      <c r="L89" s="263" t="s">
        <v>368</v>
      </c>
      <c r="M89" s="265"/>
      <c r="N89" s="69"/>
      <c r="O89" s="69"/>
      <c r="P89" s="48"/>
      <c r="Q89" s="49"/>
      <c r="R89" s="50"/>
      <c r="T89" s="177"/>
    </row>
    <row r="90" spans="1:20" s="51" customFormat="1" ht="15" customHeight="1">
      <c r="A90" s="39">
        <v>3</v>
      </c>
      <c r="B90" s="40"/>
      <c r="C90" s="40"/>
      <c r="D90" s="41">
        <v>3</v>
      </c>
      <c r="E90" s="42" t="s">
        <v>369</v>
      </c>
      <c r="F90" s="40"/>
      <c r="G90" s="40"/>
      <c r="H90" s="43" t="str">
        <f>IF($D90="","",VLOOKUP($D90,'[6]女單60歲名單'!$A$7:$P$22,4))</f>
        <v>桃園市</v>
      </c>
      <c r="I90" s="44"/>
      <c r="J90" s="266"/>
      <c r="K90" s="255"/>
      <c r="L90" s="63">
        <v>75</v>
      </c>
      <c r="M90" s="70"/>
      <c r="N90" s="69"/>
      <c r="O90" s="69"/>
      <c r="P90" s="48"/>
      <c r="Q90" s="49"/>
      <c r="R90" s="50"/>
      <c r="T90" s="177"/>
    </row>
    <row r="91" spans="1:20" s="51" customFormat="1" ht="15" customHeight="1">
      <c r="A91" s="39"/>
      <c r="B91" s="53"/>
      <c r="C91" s="53"/>
      <c r="D91" s="65"/>
      <c r="E91" s="54"/>
      <c r="F91" s="256"/>
      <c r="G91" s="256"/>
      <c r="H91" s="56" t="s">
        <v>11</v>
      </c>
      <c r="I91" s="57"/>
      <c r="J91" s="263" t="s">
        <v>368</v>
      </c>
      <c r="K91" s="264"/>
      <c r="L91" s="71"/>
      <c r="M91" s="72"/>
      <c r="N91" s="69"/>
      <c r="O91" s="69"/>
      <c r="P91" s="48"/>
      <c r="Q91" s="49"/>
      <c r="R91" s="50"/>
      <c r="T91" s="177"/>
    </row>
    <row r="92" spans="1:20" s="51" customFormat="1" ht="15" customHeight="1">
      <c r="A92" s="39">
        <v>4</v>
      </c>
      <c r="B92" s="40"/>
      <c r="C92" s="40"/>
      <c r="D92" s="41">
        <v>4</v>
      </c>
      <c r="E92" s="42" t="s">
        <v>370</v>
      </c>
      <c r="F92" s="267"/>
      <c r="G92" s="267"/>
      <c r="H92" s="43" t="str">
        <f>IF($D92="","",VLOOKUP($D92,'[6]女單60歲名單'!$A$7:$P$22,4))</f>
        <v>台中市</v>
      </c>
      <c r="I92" s="62"/>
      <c r="J92" s="63">
        <v>61</v>
      </c>
      <c r="K92" s="45"/>
      <c r="L92" s="71"/>
      <c r="M92" s="72"/>
      <c r="N92" s="69"/>
      <c r="O92" s="69"/>
      <c r="P92" s="48"/>
      <c r="Q92" s="49"/>
      <c r="R92" s="50"/>
      <c r="T92" s="177"/>
    </row>
    <row r="93" spans="1:20" s="51" customFormat="1" ht="15" customHeight="1">
      <c r="A93" s="39"/>
      <c r="B93" s="53"/>
      <c r="C93" s="53"/>
      <c r="D93" s="65"/>
      <c r="E93" s="54"/>
      <c r="F93" s="45"/>
      <c r="G93" s="55"/>
      <c r="H93" s="55"/>
      <c r="I93" s="66"/>
      <c r="J93" s="45"/>
      <c r="K93" s="45"/>
      <c r="L93" s="266"/>
      <c r="M93" s="255"/>
      <c r="N93" s="272" t="s">
        <v>372</v>
      </c>
      <c r="O93" s="275"/>
      <c r="P93" s="48"/>
      <c r="Q93" s="49"/>
      <c r="R93" s="50"/>
      <c r="T93" s="177"/>
    </row>
    <row r="94" spans="1:20" s="51" customFormat="1" ht="15" customHeight="1">
      <c r="A94" s="39">
        <v>5</v>
      </c>
      <c r="B94" s="40"/>
      <c r="C94" s="40"/>
      <c r="D94" s="41">
        <v>1</v>
      </c>
      <c r="E94" s="42" t="s">
        <v>372</v>
      </c>
      <c r="F94" s="40"/>
      <c r="G94" s="40"/>
      <c r="H94" s="43" t="s">
        <v>376</v>
      </c>
      <c r="I94" s="44"/>
      <c r="J94" s="45"/>
      <c r="K94" s="45"/>
      <c r="L94" s="266"/>
      <c r="M94" s="255"/>
      <c r="N94" s="63">
        <v>82</v>
      </c>
      <c r="O94" s="215"/>
      <c r="P94" s="201"/>
      <c r="Q94" s="49"/>
      <c r="R94" s="50"/>
      <c r="T94" s="177"/>
    </row>
    <row r="95" spans="1:20" s="51" customFormat="1" ht="15" customHeight="1">
      <c r="A95" s="39"/>
      <c r="B95" s="53"/>
      <c r="C95" s="53"/>
      <c r="D95" s="65"/>
      <c r="E95" s="54"/>
      <c r="F95" s="256"/>
      <c r="G95" s="256"/>
      <c r="H95" s="56" t="s">
        <v>11</v>
      </c>
      <c r="I95" s="57"/>
      <c r="J95" s="263" t="s">
        <v>371</v>
      </c>
      <c r="K95" s="265"/>
      <c r="L95" s="45"/>
      <c r="M95" s="72"/>
      <c r="N95" s="69"/>
      <c r="O95" s="77"/>
      <c r="P95" s="201"/>
      <c r="Q95" s="49"/>
      <c r="R95" s="50"/>
      <c r="T95" s="177"/>
    </row>
    <row r="96" spans="1:20" s="51" customFormat="1" ht="15" customHeight="1">
      <c r="A96" s="39">
        <v>6</v>
      </c>
      <c r="B96" s="40"/>
      <c r="C96" s="40"/>
      <c r="D96" s="41">
        <v>6</v>
      </c>
      <c r="E96" s="42" t="s">
        <v>373</v>
      </c>
      <c r="F96" s="267"/>
      <c r="G96" s="267"/>
      <c r="H96" s="43" t="s">
        <v>377</v>
      </c>
      <c r="I96" s="62"/>
      <c r="J96" s="257" t="s">
        <v>256</v>
      </c>
      <c r="K96" s="258"/>
      <c r="L96" s="45"/>
      <c r="M96" s="72"/>
      <c r="N96" s="69"/>
      <c r="O96" s="77"/>
      <c r="P96" s="201"/>
      <c r="Q96" s="49"/>
      <c r="R96" s="50"/>
      <c r="T96" s="177"/>
    </row>
    <row r="97" spans="1:20" s="51" customFormat="1" ht="15" customHeight="1">
      <c r="A97" s="39"/>
      <c r="B97" s="53"/>
      <c r="C97" s="53"/>
      <c r="D97" s="65"/>
      <c r="E97" s="54"/>
      <c r="F97" s="45"/>
      <c r="G97" s="55"/>
      <c r="H97" s="55"/>
      <c r="I97" s="66"/>
      <c r="J97" s="266"/>
      <c r="K97" s="255"/>
      <c r="L97" s="263" t="s">
        <v>371</v>
      </c>
      <c r="M97" s="264"/>
      <c r="N97" s="69"/>
      <c r="O97" s="77"/>
      <c r="P97" s="201"/>
      <c r="Q97" s="49"/>
      <c r="R97" s="50"/>
      <c r="T97" s="177"/>
    </row>
    <row r="98" spans="1:20" s="51" customFormat="1" ht="15" customHeight="1">
      <c r="A98" s="39">
        <v>7</v>
      </c>
      <c r="B98" s="40"/>
      <c r="C98" s="40"/>
      <c r="D98" s="41"/>
      <c r="E98" s="42" t="s">
        <v>128</v>
      </c>
      <c r="F98" s="40"/>
      <c r="G98" s="40"/>
      <c r="H98" s="43">
        <f>IF($D98="","",VLOOKUP($D98,'[6]女單60歲名單'!$A$7:$P$22,4))</f>
      </c>
      <c r="I98" s="44"/>
      <c r="J98" s="266"/>
      <c r="K98" s="255"/>
      <c r="L98" s="63">
        <v>63</v>
      </c>
      <c r="M98" s="69"/>
      <c r="N98" s="69"/>
      <c r="O98" s="77"/>
      <c r="P98" s="201"/>
      <c r="Q98" s="49"/>
      <c r="R98" s="50"/>
      <c r="T98" s="177"/>
    </row>
    <row r="99" spans="1:20" s="51" customFormat="1" ht="15" customHeight="1">
      <c r="A99" s="39"/>
      <c r="B99" s="53"/>
      <c r="C99" s="53"/>
      <c r="D99" s="53"/>
      <c r="E99" s="54"/>
      <c r="F99" s="256"/>
      <c r="G99" s="256"/>
      <c r="H99" s="56" t="s">
        <v>11</v>
      </c>
      <c r="I99" s="57"/>
      <c r="J99" s="263" t="s">
        <v>374</v>
      </c>
      <c r="K99" s="264"/>
      <c r="L99" s="71"/>
      <c r="M99" s="69"/>
      <c r="N99" s="69"/>
      <c r="O99" s="77"/>
      <c r="P99" s="201"/>
      <c r="Q99" s="49"/>
      <c r="R99" s="50"/>
      <c r="T99" s="177"/>
    </row>
    <row r="100" spans="1:20" s="51" customFormat="1" ht="15" customHeight="1">
      <c r="A100" s="39">
        <v>8</v>
      </c>
      <c r="B100" s="40"/>
      <c r="C100" s="40"/>
      <c r="D100" s="41">
        <v>2</v>
      </c>
      <c r="E100" s="42" t="s">
        <v>375</v>
      </c>
      <c r="F100" s="267"/>
      <c r="G100" s="267"/>
      <c r="H100" s="43" t="s">
        <v>378</v>
      </c>
      <c r="I100" s="62"/>
      <c r="J100" s="63"/>
      <c r="K100" s="45"/>
      <c r="L100" s="71"/>
      <c r="M100" s="69"/>
      <c r="N100" s="69"/>
      <c r="O100" s="77"/>
      <c r="P100" s="201"/>
      <c r="Q100" s="49"/>
      <c r="R100" s="50"/>
      <c r="T100" s="177"/>
    </row>
  </sheetData>
  <sheetProtection/>
  <mergeCells count="66">
    <mergeCell ref="F55:G56"/>
    <mergeCell ref="F30:G31"/>
    <mergeCell ref="F34:G34"/>
    <mergeCell ref="F35:G35"/>
    <mergeCell ref="F38:G39"/>
    <mergeCell ref="F51:G52"/>
    <mergeCell ref="F87:F88"/>
    <mergeCell ref="J89:K90"/>
    <mergeCell ref="L93:M94"/>
    <mergeCell ref="J87:K87"/>
    <mergeCell ref="L89:M89"/>
    <mergeCell ref="J55:K55"/>
    <mergeCell ref="J75:K76"/>
    <mergeCell ref="J53:K54"/>
    <mergeCell ref="F77:G78"/>
    <mergeCell ref="J97:K98"/>
    <mergeCell ref="F99:G100"/>
    <mergeCell ref="F95:G96"/>
    <mergeCell ref="F91:G92"/>
    <mergeCell ref="J95:K95"/>
    <mergeCell ref="F20:G21"/>
    <mergeCell ref="F8:F9"/>
    <mergeCell ref="J10:K11"/>
    <mergeCell ref="L14:M15"/>
    <mergeCell ref="J18:K19"/>
    <mergeCell ref="F16:G17"/>
    <mergeCell ref="F12:G13"/>
    <mergeCell ref="L10:M10"/>
    <mergeCell ref="F73:G74"/>
    <mergeCell ref="L57:M58"/>
    <mergeCell ref="J61:K62"/>
    <mergeCell ref="J73:K73"/>
    <mergeCell ref="L61:M61"/>
    <mergeCell ref="J74:K74"/>
    <mergeCell ref="F63:G64"/>
    <mergeCell ref="F59:G60"/>
    <mergeCell ref="J8:K8"/>
    <mergeCell ref="J16:K16"/>
    <mergeCell ref="J30:K30"/>
    <mergeCell ref="J38:K38"/>
    <mergeCell ref="J32:K33"/>
    <mergeCell ref="J34:K34"/>
    <mergeCell ref="L75:M75"/>
    <mergeCell ref="L53:M53"/>
    <mergeCell ref="L40:M40"/>
    <mergeCell ref="J51:K51"/>
    <mergeCell ref="J42:K42"/>
    <mergeCell ref="J56:K56"/>
    <mergeCell ref="J39:K39"/>
    <mergeCell ref="J99:K99"/>
    <mergeCell ref="L97:M97"/>
    <mergeCell ref="N14:O14"/>
    <mergeCell ref="J12:K12"/>
    <mergeCell ref="J20:K20"/>
    <mergeCell ref="L18:M18"/>
    <mergeCell ref="L36:M37"/>
    <mergeCell ref="J40:K41"/>
    <mergeCell ref="L32:M32"/>
    <mergeCell ref="N36:O36"/>
    <mergeCell ref="N57:O57"/>
    <mergeCell ref="J59:K59"/>
    <mergeCell ref="J63:K63"/>
    <mergeCell ref="J96:K96"/>
    <mergeCell ref="N93:O93"/>
    <mergeCell ref="J77:K77"/>
    <mergeCell ref="J91:K91"/>
  </mergeCells>
  <conditionalFormatting sqref="F36:H36 F22:H22 H34 F24:H24 F26:H26 F28:H28 G15 F32:H32 H30 G7 G9 G11 G19 F30 F34 F38 H38">
    <cfRule type="expression" priority="116" dxfId="0" stopIfTrue="1">
      <formula>AND($D7&lt;9,$C7&gt;0)</formula>
    </cfRule>
  </conditionalFormatting>
  <conditionalFormatting sqref="H29 J27 H37 H25 J35 H33 J10 L14 J18 L31 H8 H16 H20 H12">
    <cfRule type="expression" priority="113" dxfId="6" stopIfTrue="1">
      <formula>AND($N$1="CU",H8="Umpire")</formula>
    </cfRule>
    <cfRule type="expression" priority="114" dxfId="5" stopIfTrue="1">
      <formula>AND($N$1="CU",H8&lt;&gt;"Umpire",I8&lt;&gt;"")</formula>
    </cfRule>
    <cfRule type="expression" priority="115" dxfId="4" stopIfTrue="1">
      <formula>AND($N$1="CU",H8&lt;&gt;"Umpire")</formula>
    </cfRule>
  </conditionalFormatting>
  <conditionalFormatting sqref="D22 D38 D36 D34 D32 D30 D28 D26 D24">
    <cfRule type="expression" priority="112" dxfId="440" stopIfTrue="1">
      <formula>AND($D22&lt;9,$C22&gt;0)</formula>
    </cfRule>
  </conditionalFormatting>
  <conditionalFormatting sqref="E24 E26 E28 E30 E32 E34 E36 E38 E22">
    <cfRule type="cellIs" priority="110" dxfId="24" operator="equal" stopIfTrue="1">
      <formula>"Bye"</formula>
    </cfRule>
    <cfRule type="expression" priority="111" dxfId="0" stopIfTrue="1">
      <formula>AND($D22&lt;9,$C22&gt;0)</formula>
    </cfRule>
  </conditionalFormatting>
  <conditionalFormatting sqref="L10 N31 L27 L35 N14 J8 J12 J25 J29 J33 J37 J16 J20 L18">
    <cfRule type="expression" priority="108" dxfId="0" stopIfTrue="1">
      <formula>I8="as"</formula>
    </cfRule>
    <cfRule type="expression" priority="109" dxfId="0" stopIfTrue="1">
      <formula>I8="bs"</formula>
    </cfRule>
  </conditionalFormatting>
  <conditionalFormatting sqref="D7 D9 D11 D13 D15 D17 D19 D21">
    <cfRule type="expression" priority="107" dxfId="440" stopIfTrue="1">
      <formula>$D7&lt;5</formula>
    </cfRule>
  </conditionalFormatting>
  <conditionalFormatting sqref="B24 B26 B7 B9 B11 B13 B15 B17 B19 B21:B22 B41 B43 B28:B39">
    <cfRule type="cellIs" priority="105" dxfId="26" operator="equal" stopIfTrue="1">
      <formula>"QA"</formula>
    </cfRule>
    <cfRule type="cellIs" priority="106" dxfId="26" operator="equal" stopIfTrue="1">
      <formula>"DA"</formula>
    </cfRule>
  </conditionalFormatting>
  <conditionalFormatting sqref="I8 I12 I16 I20 I30 I34 I38 I42">
    <cfRule type="expression" priority="104" dxfId="25" stopIfTrue="1">
      <formula>$N$1="CU"</formula>
    </cfRule>
  </conditionalFormatting>
  <conditionalFormatting sqref="E19 E21 E9 E17 E15 E13 E11 E7 E41 E43 E31 E39 E37 E29 E33:E35">
    <cfRule type="cellIs" priority="103" dxfId="24" operator="equal" stopIfTrue="1">
      <formula>"Bye"</formula>
    </cfRule>
  </conditionalFormatting>
  <conditionalFormatting sqref="G29 G37 G33 G41">
    <cfRule type="expression" priority="102" dxfId="0" stopIfTrue="1">
      <formula>AND($D29&lt;9,$C29&gt;0)</formula>
    </cfRule>
  </conditionalFormatting>
  <conditionalFormatting sqref="J32 L36 J40 H30 H38 H42 H34">
    <cfRule type="expression" priority="99" dxfId="6" stopIfTrue="1">
      <formula>AND($N$1="CU",H30="Umpire")</formula>
    </cfRule>
    <cfRule type="expression" priority="100" dxfId="5" stopIfTrue="1">
      <formula>AND($N$1="CU",H30&lt;&gt;"Umpire",I30&lt;&gt;"")</formula>
    </cfRule>
    <cfRule type="expression" priority="101" dxfId="4" stopIfTrue="1">
      <formula>AND($N$1="CU",H30&lt;&gt;"Umpire")</formula>
    </cfRule>
  </conditionalFormatting>
  <conditionalFormatting sqref="L32 L40 N36 J30 J34 J38 J42">
    <cfRule type="expression" priority="97" dxfId="0" stopIfTrue="1">
      <formula>I30="as"</formula>
    </cfRule>
    <cfRule type="expression" priority="98" dxfId="0" stopIfTrue="1">
      <formula>I30="bs"</formula>
    </cfRule>
  </conditionalFormatting>
  <conditionalFormatting sqref="D29 D31 D33 D35 D37 D39 D41 D43">
    <cfRule type="expression" priority="96" dxfId="440" stopIfTrue="1">
      <formula>$D29&lt;5</formula>
    </cfRule>
  </conditionalFormatting>
  <conditionalFormatting sqref="D34">
    <cfRule type="expression" priority="90" dxfId="440" stopIfTrue="1">
      <formula>$D34&lt;5</formula>
    </cfRule>
  </conditionalFormatting>
  <conditionalFormatting sqref="G50 G54 G62 G58">
    <cfRule type="expression" priority="86" dxfId="0" stopIfTrue="1">
      <formula>AND($D50&lt;9,$C50&gt;0)</formula>
    </cfRule>
  </conditionalFormatting>
  <conditionalFormatting sqref="J53 L57 J61 H59 H63 H55 H51">
    <cfRule type="expression" priority="83" dxfId="6" stopIfTrue="1">
      <formula>AND($N$1="CU",H51="Umpire")</formula>
    </cfRule>
    <cfRule type="expression" priority="84" dxfId="5" stopIfTrue="1">
      <formula>AND($N$1="CU",H51&lt;&gt;"Umpire",I51&lt;&gt;"")</formula>
    </cfRule>
    <cfRule type="expression" priority="85" dxfId="4" stopIfTrue="1">
      <formula>AND($N$1="CU",H51&lt;&gt;"Umpire")</formula>
    </cfRule>
  </conditionalFormatting>
  <conditionalFormatting sqref="L61 N57 J51 J55 J59 J63 L53">
    <cfRule type="expression" priority="81" dxfId="0" stopIfTrue="1">
      <formula>I51="as"</formula>
    </cfRule>
    <cfRule type="expression" priority="82" dxfId="0" stopIfTrue="1">
      <formula>I51="bs"</formula>
    </cfRule>
  </conditionalFormatting>
  <conditionalFormatting sqref="D50 D54 D56 D58 D60 D62 D64 D52">
    <cfRule type="expression" priority="80" dxfId="440" stopIfTrue="1">
      <formula>$D50&lt;5</formula>
    </cfRule>
  </conditionalFormatting>
  <conditionalFormatting sqref="B50 B54 B56 B58 B60 B62 B64 B52">
    <cfRule type="cellIs" priority="78" dxfId="26" operator="equal" stopIfTrue="1">
      <formula>"QA"</formula>
    </cfRule>
    <cfRule type="cellIs" priority="79" dxfId="26" operator="equal" stopIfTrue="1">
      <formula>"DA"</formula>
    </cfRule>
  </conditionalFormatting>
  <conditionalFormatting sqref="I51 I55 I59 I63">
    <cfRule type="expression" priority="77" dxfId="25" stopIfTrue="1">
      <formula>$N$1="CU"</formula>
    </cfRule>
  </conditionalFormatting>
  <conditionalFormatting sqref="E62 E64 E60 E58 E56 E54 E50 E52">
    <cfRule type="cellIs" priority="76" dxfId="24" operator="equal" stopIfTrue="1">
      <formula>"Bye"</formula>
    </cfRule>
  </conditionalFormatting>
  <conditionalFormatting sqref="G72 G76">
    <cfRule type="expression" priority="75" dxfId="0" stopIfTrue="1">
      <formula>AND($D72&lt;9,$C72&gt;0)</formula>
    </cfRule>
  </conditionalFormatting>
  <conditionalFormatting sqref="J75 H73 H77">
    <cfRule type="expression" priority="72" dxfId="6" stopIfTrue="1">
      <formula>AND($N$1="CU",H73="Umpire")</formula>
    </cfRule>
    <cfRule type="expression" priority="73" dxfId="5" stopIfTrue="1">
      <formula>AND($N$1="CU",H73&lt;&gt;"Umpire",I73&lt;&gt;"")</formula>
    </cfRule>
    <cfRule type="expression" priority="74" dxfId="4" stopIfTrue="1">
      <formula>AND($N$1="CU",H73&lt;&gt;"Umpire")</formula>
    </cfRule>
  </conditionalFormatting>
  <conditionalFormatting sqref="L75 J73 J77">
    <cfRule type="expression" priority="70" dxfId="0" stopIfTrue="1">
      <formula>I73="as"</formula>
    </cfRule>
    <cfRule type="expression" priority="71" dxfId="0" stopIfTrue="1">
      <formula>I73="bs"</formula>
    </cfRule>
  </conditionalFormatting>
  <conditionalFormatting sqref="D72 D74 D76 D78">
    <cfRule type="expression" priority="69" dxfId="440" stopIfTrue="1">
      <formula>$D72&lt;5</formula>
    </cfRule>
  </conditionalFormatting>
  <conditionalFormatting sqref="B72 B74 B76 B78">
    <cfRule type="cellIs" priority="67" dxfId="26" operator="equal" stopIfTrue="1">
      <formula>"QA"</formula>
    </cfRule>
    <cfRule type="cellIs" priority="68" dxfId="26" operator="equal" stopIfTrue="1">
      <formula>"DA"</formula>
    </cfRule>
  </conditionalFormatting>
  <conditionalFormatting sqref="I73 I77">
    <cfRule type="expression" priority="66" dxfId="25" stopIfTrue="1">
      <formula>$N$1="CU"</formula>
    </cfRule>
  </conditionalFormatting>
  <conditionalFormatting sqref="E74 E78 E76 E72">
    <cfRule type="cellIs" priority="65" dxfId="24" operator="equal" stopIfTrue="1">
      <formula>"Bye"</formula>
    </cfRule>
  </conditionalFormatting>
  <conditionalFormatting sqref="G86 G88 G90 G98 G94">
    <cfRule type="expression" priority="64" dxfId="0" stopIfTrue="1">
      <formula>AND($D86&lt;9,$C86&gt;0)</formula>
    </cfRule>
  </conditionalFormatting>
  <conditionalFormatting sqref="J89 L93 J97 H87 H95 H99 H91">
    <cfRule type="expression" priority="61" dxfId="6" stopIfTrue="1">
      <formula>AND($N$1="CU",H87="Umpire")</formula>
    </cfRule>
    <cfRule type="expression" priority="62" dxfId="5" stopIfTrue="1">
      <formula>AND($N$1="CU",H87&lt;&gt;"Umpire",I87&lt;&gt;"")</formula>
    </cfRule>
    <cfRule type="expression" priority="63" dxfId="4" stopIfTrue="1">
      <formula>AND($N$1="CU",H87&lt;&gt;"Umpire")</formula>
    </cfRule>
  </conditionalFormatting>
  <conditionalFormatting sqref="L89 L97 N93 J87 J91 J95 J99">
    <cfRule type="expression" priority="59" dxfId="0" stopIfTrue="1">
      <formula>I87="as"</formula>
    </cfRule>
    <cfRule type="expression" priority="60" dxfId="0" stopIfTrue="1">
      <formula>I87="bs"</formula>
    </cfRule>
  </conditionalFormatting>
  <conditionalFormatting sqref="D86 D88 D90 D92 D94 D96 D98 D100">
    <cfRule type="expression" priority="58" dxfId="440" stopIfTrue="1">
      <formula>$D86&lt;5</formula>
    </cfRule>
  </conditionalFormatting>
  <conditionalFormatting sqref="B86 B88 B90 B92 B94 B96 B98 B100">
    <cfRule type="cellIs" priority="56" dxfId="26" operator="equal" stopIfTrue="1">
      <formula>"QA"</formula>
    </cfRule>
    <cfRule type="cellIs" priority="57" dxfId="26" operator="equal" stopIfTrue="1">
      <formula>"DA"</formula>
    </cfRule>
  </conditionalFormatting>
  <conditionalFormatting sqref="I87 I91 I95 I99">
    <cfRule type="expression" priority="55" dxfId="25" stopIfTrue="1">
      <formula>$N$1="CU"</formula>
    </cfRule>
  </conditionalFormatting>
  <conditionalFormatting sqref="E98 E100 E88 E96 E94 E90 E86 E92">
    <cfRule type="cellIs" priority="54" dxfId="24" operator="equal" stopIfTrue="1">
      <formula>"Bye"</formula>
    </cfRule>
  </conditionalFormatting>
  <conditionalFormatting sqref="J30">
    <cfRule type="expression" priority="52" dxfId="0" stopIfTrue="1">
      <formula>I30="as"</formula>
    </cfRule>
    <cfRule type="expression" priority="53" dxfId="0" stopIfTrue="1">
      <formula>I30="bs"</formula>
    </cfRule>
  </conditionalFormatting>
  <conditionalFormatting sqref="J38">
    <cfRule type="expression" priority="50" dxfId="0" stopIfTrue="1">
      <formula>I38="as"</formula>
    </cfRule>
    <cfRule type="expression" priority="51" dxfId="0" stopIfTrue="1">
      <formula>I38="bs"</formula>
    </cfRule>
  </conditionalFormatting>
  <conditionalFormatting sqref="J51">
    <cfRule type="expression" priority="48" dxfId="0" stopIfTrue="1">
      <formula>I51="as"</formula>
    </cfRule>
    <cfRule type="expression" priority="49" dxfId="0" stopIfTrue="1">
      <formula>I51="bs"</formula>
    </cfRule>
  </conditionalFormatting>
  <conditionalFormatting sqref="J59">
    <cfRule type="expression" priority="46" dxfId="0" stopIfTrue="1">
      <formula>I59="as"</formula>
    </cfRule>
    <cfRule type="expression" priority="47" dxfId="0" stopIfTrue="1">
      <formula>I59="bs"</formula>
    </cfRule>
  </conditionalFormatting>
  <conditionalFormatting sqref="J73">
    <cfRule type="expression" priority="44" dxfId="0" stopIfTrue="1">
      <formula>I73="as"</formula>
    </cfRule>
    <cfRule type="expression" priority="45" dxfId="0" stopIfTrue="1">
      <formula>I73="bs"</formula>
    </cfRule>
  </conditionalFormatting>
  <conditionalFormatting sqref="J87">
    <cfRule type="expression" priority="42" dxfId="0" stopIfTrue="1">
      <formula>I87="as"</formula>
    </cfRule>
    <cfRule type="expression" priority="43" dxfId="0" stopIfTrue="1">
      <formula>I87="bs"</formula>
    </cfRule>
  </conditionalFormatting>
  <conditionalFormatting sqref="J95">
    <cfRule type="expression" priority="40" dxfId="0" stopIfTrue="1">
      <formula>I95="as"</formula>
    </cfRule>
    <cfRule type="expression" priority="41" dxfId="0" stopIfTrue="1">
      <formula>I95="bs"</formula>
    </cfRule>
  </conditionalFormatting>
  <conditionalFormatting sqref="L75">
    <cfRule type="expression" priority="38" dxfId="0" stopIfTrue="1">
      <formula>K75="as"</formula>
    </cfRule>
    <cfRule type="expression" priority="39" dxfId="0" stopIfTrue="1">
      <formula>K75="bs"</formula>
    </cfRule>
  </conditionalFormatting>
  <conditionalFormatting sqref="L53">
    <cfRule type="expression" priority="36" dxfId="0" stopIfTrue="1">
      <formula>K53="as"</formula>
    </cfRule>
    <cfRule type="expression" priority="37" dxfId="0" stopIfTrue="1">
      <formula>K53="bs"</formula>
    </cfRule>
  </conditionalFormatting>
  <conditionalFormatting sqref="N57">
    <cfRule type="expression" priority="34" dxfId="0" stopIfTrue="1">
      <formula>M57="as"</formula>
    </cfRule>
    <cfRule type="expression" priority="35" dxfId="0" stopIfTrue="1">
      <formula>M57="bs"</formula>
    </cfRule>
  </conditionalFormatting>
  <conditionalFormatting sqref="L32">
    <cfRule type="expression" priority="32" dxfId="0" stopIfTrue="1">
      <formula>K32="as"</formula>
    </cfRule>
    <cfRule type="expression" priority="33" dxfId="0" stopIfTrue="1">
      <formula>K32="bs"</formula>
    </cfRule>
  </conditionalFormatting>
  <conditionalFormatting sqref="N36">
    <cfRule type="expression" priority="30" dxfId="0" stopIfTrue="1">
      <formula>M36="as"</formula>
    </cfRule>
    <cfRule type="expression" priority="31" dxfId="0" stopIfTrue="1">
      <formula>M36="bs"</formula>
    </cfRule>
  </conditionalFormatting>
  <conditionalFormatting sqref="L10">
    <cfRule type="expression" priority="28" dxfId="0" stopIfTrue="1">
      <formula>K10="as"</formula>
    </cfRule>
    <cfRule type="expression" priority="29" dxfId="0" stopIfTrue="1">
      <formula>K10="bs"</formula>
    </cfRule>
  </conditionalFormatting>
  <conditionalFormatting sqref="N14">
    <cfRule type="expression" priority="26" dxfId="0" stopIfTrue="1">
      <formula>M14="as"</formula>
    </cfRule>
    <cfRule type="expression" priority="27" dxfId="0" stopIfTrue="1">
      <formula>M14="bs"</formula>
    </cfRule>
  </conditionalFormatting>
  <conditionalFormatting sqref="J34">
    <cfRule type="expression" priority="24" dxfId="0" stopIfTrue="1">
      <formula>I34="as"</formula>
    </cfRule>
    <cfRule type="expression" priority="25" dxfId="0" stopIfTrue="1">
      <formula>I34="bs"</formula>
    </cfRule>
  </conditionalFormatting>
  <conditionalFormatting sqref="L40">
    <cfRule type="expression" priority="22" dxfId="0" stopIfTrue="1">
      <formula>K40="as"</formula>
    </cfRule>
    <cfRule type="expression" priority="23" dxfId="0" stopIfTrue="1">
      <formula>K40="bs"</formula>
    </cfRule>
  </conditionalFormatting>
  <conditionalFormatting sqref="J42">
    <cfRule type="expression" priority="20" dxfId="0" stopIfTrue="1">
      <formula>I42="as"</formula>
    </cfRule>
    <cfRule type="expression" priority="21" dxfId="0" stopIfTrue="1">
      <formula>I42="bs"</formula>
    </cfRule>
  </conditionalFormatting>
  <conditionalFormatting sqref="J55">
    <cfRule type="expression" priority="18" dxfId="0" stopIfTrue="1">
      <formula>I55="as"</formula>
    </cfRule>
    <cfRule type="expression" priority="19" dxfId="0" stopIfTrue="1">
      <formula>I55="bs"</formula>
    </cfRule>
  </conditionalFormatting>
  <conditionalFormatting sqref="J63">
    <cfRule type="expression" priority="16" dxfId="0" stopIfTrue="1">
      <formula>I63="as"</formula>
    </cfRule>
    <cfRule type="expression" priority="17" dxfId="0" stopIfTrue="1">
      <formula>I63="bs"</formula>
    </cfRule>
  </conditionalFormatting>
  <conditionalFormatting sqref="L61">
    <cfRule type="expression" priority="14" dxfId="0" stopIfTrue="1">
      <formula>K61="as"</formula>
    </cfRule>
    <cfRule type="expression" priority="15" dxfId="0" stopIfTrue="1">
      <formula>K61="bs"</formula>
    </cfRule>
  </conditionalFormatting>
  <conditionalFormatting sqref="J77">
    <cfRule type="expression" priority="12" dxfId="0" stopIfTrue="1">
      <formula>I77="as"</formula>
    </cfRule>
    <cfRule type="expression" priority="13" dxfId="0" stopIfTrue="1">
      <formula>I77="bs"</formula>
    </cfRule>
  </conditionalFormatting>
  <conditionalFormatting sqref="L75">
    <cfRule type="expression" priority="10" dxfId="0" stopIfTrue="1">
      <formula>K75="as"</formula>
    </cfRule>
    <cfRule type="expression" priority="11" dxfId="0" stopIfTrue="1">
      <formula>K75="bs"</formula>
    </cfRule>
  </conditionalFormatting>
  <conditionalFormatting sqref="J91">
    <cfRule type="expression" priority="8" dxfId="0" stopIfTrue="1">
      <formula>I91="as"</formula>
    </cfRule>
    <cfRule type="expression" priority="9" dxfId="0" stopIfTrue="1">
      <formula>I91="bs"</formula>
    </cfRule>
  </conditionalFormatting>
  <conditionalFormatting sqref="J99">
    <cfRule type="expression" priority="6" dxfId="0" stopIfTrue="1">
      <formula>I99="as"</formula>
    </cfRule>
    <cfRule type="expression" priority="7" dxfId="0" stopIfTrue="1">
      <formula>I99="bs"</formula>
    </cfRule>
  </conditionalFormatting>
  <conditionalFormatting sqref="L97">
    <cfRule type="expression" priority="4" dxfId="0" stopIfTrue="1">
      <formula>K97="as"</formula>
    </cfRule>
    <cfRule type="expression" priority="5" dxfId="0" stopIfTrue="1">
      <formula>K97="bs"</formula>
    </cfRule>
  </conditionalFormatting>
  <conditionalFormatting sqref="L53">
    <cfRule type="expression" priority="2" dxfId="0" stopIfTrue="1">
      <formula>K53="as"</formula>
    </cfRule>
    <cfRule type="expression" priority="3" dxfId="0" stopIfTrue="1">
      <formula>K53="bs"</formula>
    </cfRule>
  </conditionalFormatting>
  <conditionalFormatting sqref="N93">
    <cfRule type="cellIs" priority="1" dxfId="24" operator="equal" stopIfTrue="1">
      <formula>"Bye"</formula>
    </cfRule>
  </conditionalFormatting>
  <dataValidations count="2">
    <dataValidation type="list" allowBlank="1" showInputMessage="1" sqref="H99 H87 H91 H95 J97 J89 L93">
      <formula1>$T$7:$T$16</formula1>
    </dataValidation>
    <dataValidation type="list" allowBlank="1" showInputMessage="1" sqref="H73 H77 J75">
      <formula1>$T$7:$T$13</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ox01ox01</cp:lastModifiedBy>
  <cp:lastPrinted>2012-11-13T08:37:44Z</cp:lastPrinted>
  <dcterms:created xsi:type="dcterms:W3CDTF">2012-10-22T08:05:23Z</dcterms:created>
  <dcterms:modified xsi:type="dcterms:W3CDTF">2013-02-25T07:56:52Z</dcterms:modified>
  <cp:category/>
  <cp:version/>
  <cp:contentType/>
  <cp:contentStatus/>
</cp:coreProperties>
</file>