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5480" windowHeight="7260" tabRatio="976" activeTab="0"/>
  </bookViews>
  <sheets>
    <sheet name="男單35" sheetId="1" r:id="rId1"/>
    <sheet name="男單40" sheetId="2" r:id="rId2"/>
    <sheet name="男單45" sheetId="3" r:id="rId3"/>
    <sheet name="男單50" sheetId="4" r:id="rId4"/>
    <sheet name="男單55" sheetId="5" r:id="rId5"/>
    <sheet name="男單60" sheetId="6" r:id="rId6"/>
    <sheet name="男單65" sheetId="7" r:id="rId7"/>
    <sheet name="男單70" sheetId="8" r:id="rId8"/>
    <sheet name="男單75-80" sheetId="9" r:id="rId9"/>
    <sheet name="女單35-65" sheetId="10" r:id="rId10"/>
    <sheet name="男雙35" sheetId="11" r:id="rId11"/>
    <sheet name="男雙40" sheetId="12" r:id="rId12"/>
    <sheet name="男雙45" sheetId="13" r:id="rId13"/>
    <sheet name="男雙50" sheetId="14" r:id="rId14"/>
    <sheet name="男雙55" sheetId="15" r:id="rId15"/>
    <sheet name="男雙60" sheetId="16" r:id="rId16"/>
    <sheet name="男雙65" sheetId="17" r:id="rId17"/>
    <sheet name="男雙70-75" sheetId="18" r:id="rId18"/>
    <sheet name="女雙35-40" sheetId="19" r:id="rId19"/>
    <sheet name="女雙45-50" sheetId="20" r:id="rId20"/>
    <sheet name="女雙55-65"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Print_Area" localSheetId="9">'女單35-65'!$A$1:$Q$79</definedName>
    <definedName name="_xlnm.Print_Area" localSheetId="18">'女雙35-40'!$A$1:$Q$57</definedName>
    <definedName name="_xlnm.Print_Area" localSheetId="19">'女雙45-50'!$A$1:$Q$73</definedName>
    <definedName name="_xlnm.Print_Area" localSheetId="20">'女雙55-65'!$A$1:$Q$48</definedName>
    <definedName name="_xlnm.Print_Area" localSheetId="0">'男單35'!$A$1:$Q$69</definedName>
    <definedName name="_xlnm.Print_Area" localSheetId="1">'男單40'!$A$1:$P$69</definedName>
    <definedName name="_xlnm.Print_Area" localSheetId="2">'男單45'!$A$1:$Q$73</definedName>
    <definedName name="_xlnm.Print_Area" localSheetId="3">'男單50'!$A$1:$Q$73</definedName>
    <definedName name="_xlnm.Print_Area" localSheetId="4">'男單55'!$A$1:$Q$69</definedName>
    <definedName name="_xlnm.Print_Area" localSheetId="5">'男單60'!$A$1:$Q$69</definedName>
    <definedName name="_xlnm.Print_Area" localSheetId="6">'男單65'!$A$1:$Q$69</definedName>
    <definedName name="_xlnm.Print_Area" localSheetId="7">'男單70'!$A$1:$P$69</definedName>
    <definedName name="_xlnm.Print_Area" localSheetId="8">'男單75-80'!$A$1:$R$51</definedName>
    <definedName name="_xlnm.Print_Area" localSheetId="10">'男雙35'!$A$1:$Q$72</definedName>
    <definedName name="_xlnm.Print_Area" localSheetId="11">'男雙40'!$A$1:$P$134</definedName>
    <definedName name="_xlnm.Print_Area" localSheetId="12">'男雙45'!$A$1:$Q$134</definedName>
    <definedName name="_xlnm.Print_Area" localSheetId="13">'男雙50'!$A$1:$Q$134</definedName>
    <definedName name="_xlnm.Print_Area" localSheetId="14">'男雙55'!$A$1:$P$134</definedName>
    <definedName name="_xlnm.Print_Area" localSheetId="15">'男雙60'!$A$1:$P$134</definedName>
    <definedName name="_xlnm.Print_Area" localSheetId="16">'男雙65'!$A$1:$Q$76</definedName>
    <definedName name="_xlnm.Print_Area" localSheetId="17">'男雙70-75'!$A$1:$Q$89</definedName>
  </definedNames>
  <calcPr fullCalcOnLoad="1"/>
</workbook>
</file>

<file path=xl/comments1.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10.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 ref="D21" authorId="0">
      <text>
        <r>
          <rPr>
            <b/>
            <sz val="8"/>
            <rFont val="Tahoma"/>
            <family val="2"/>
          </rPr>
          <t>Before making the draw:
On the Prep-sheet did you:
- fill in QA, WC's?
- fill in the Seed Positions?
- Sort?
If YES: continue making the draw
Otherwise: return to finish preparations</t>
        </r>
      </text>
    </comment>
    <comment ref="D43" authorId="0">
      <text>
        <r>
          <rPr>
            <b/>
            <sz val="8"/>
            <rFont val="Tahoma"/>
            <family val="2"/>
          </rPr>
          <t>Before making the draw:
On the Prep-sheet did you:
- fill in QA, WC's?
- fill in the Seed Positions?
- Sort?
If YES: continue making the draw
Otherwise: return to finish preparations</t>
        </r>
      </text>
    </comment>
    <comment ref="D65"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11.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2.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3.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4.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5.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6.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7.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8.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 ref="D76"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9.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 ref="D44"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20.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 ref="D44"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21.xml><?xml version="1.0" encoding="utf-8"?>
<comments xmlns="http://schemas.openxmlformats.org/spreadsheetml/2006/main">
  <authors>
    <author>Anders Wennberg</author>
  </authors>
  <commentList>
    <comment ref="D19"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4.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5.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6.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8.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9.xml><?xml version="1.0" encoding="utf-8"?>
<comments xmlns="http://schemas.openxmlformats.org/spreadsheetml/2006/main">
  <authors>
    <author>Anders Wennberg</author>
  </authors>
  <commentList>
    <comment ref="E7" authorId="0">
      <text>
        <r>
          <rPr>
            <b/>
            <sz val="8"/>
            <rFont val="Tahoma"/>
            <family val="2"/>
          </rPr>
          <t>Before making the draw:
On the Prep-sheet did you:
- fill in QA, WC's?
- fill in the Seed Positions?
- Sort?
If YES: continue making the draw
Otherwise: return to finish preparations</t>
        </r>
      </text>
    </comment>
    <comment ref="D45"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<sst xmlns="http://schemas.openxmlformats.org/spreadsheetml/2006/main" count="1447" uniqueCount="767">
  <si>
    <t>日期</t>
  </si>
  <si>
    <t>地點</t>
  </si>
  <si>
    <t>裁判長</t>
  </si>
  <si>
    <t>種子</t>
  </si>
  <si>
    <t>排名</t>
  </si>
  <si>
    <t>姓名</t>
  </si>
  <si>
    <t>第二輪</t>
  </si>
  <si>
    <t>半準決賽</t>
  </si>
  <si>
    <t>準決賽</t>
  </si>
  <si>
    <t>決賽</t>
  </si>
  <si>
    <t>PS.11/2-11/4中興網球場</t>
  </si>
  <si>
    <t>Umpire</t>
  </si>
  <si>
    <t>BYE</t>
  </si>
  <si>
    <t>冠軍</t>
  </si>
  <si>
    <t>一、男子單打35歲組(24人)</t>
  </si>
  <si>
    <t>日期</t>
  </si>
  <si>
    <t>地點</t>
  </si>
  <si>
    <t>裁判長</t>
  </si>
  <si>
    <t>種子</t>
  </si>
  <si>
    <t>排名</t>
  </si>
  <si>
    <t>姓名</t>
  </si>
  <si>
    <t>第二輪</t>
  </si>
  <si>
    <t>半準決賽</t>
  </si>
  <si>
    <t>準決賽</t>
  </si>
  <si>
    <t>決賽</t>
  </si>
  <si>
    <t>PS.11/2-11/4中興網球場</t>
  </si>
  <si>
    <t>BYE</t>
  </si>
  <si>
    <t>冠軍</t>
  </si>
  <si>
    <t>十五、男子雙打35歲組(17組)</t>
  </si>
  <si>
    <t>日期</t>
  </si>
  <si>
    <t>地點</t>
  </si>
  <si>
    <t>裁判長</t>
  </si>
  <si>
    <t>冠軍</t>
  </si>
  <si>
    <t>梁獻元</t>
  </si>
  <si>
    <t>高雄市</t>
  </si>
  <si>
    <t>王傳慶</t>
  </si>
  <si>
    <t>余冠霆</t>
  </si>
  <si>
    <t>桃園縣</t>
  </si>
  <si>
    <t>楊童遠</t>
  </si>
  <si>
    <t>花蓮市</t>
  </si>
  <si>
    <t>13A</t>
  </si>
  <si>
    <t>十一、女子單打35歲組(4人)</t>
  </si>
  <si>
    <t>二十四、女子雙打35歲組(6組)</t>
  </si>
  <si>
    <t>BYE</t>
  </si>
  <si>
    <t>二、男子單打40歲組(33人)</t>
  </si>
  <si>
    <t>日期</t>
  </si>
  <si>
    <t>地點</t>
  </si>
  <si>
    <t>裁判長</t>
  </si>
  <si>
    <t>種子</t>
  </si>
  <si>
    <t>排名</t>
  </si>
  <si>
    <t>姓名</t>
  </si>
  <si>
    <t>第二輪</t>
  </si>
  <si>
    <t>半準決賽</t>
  </si>
  <si>
    <t>準決賽</t>
  </si>
  <si>
    <t>決賽</t>
  </si>
  <si>
    <t>冠軍</t>
  </si>
  <si>
    <t>27A</t>
  </si>
  <si>
    <t>吳甫彥</t>
  </si>
  <si>
    <t>臺中市</t>
  </si>
  <si>
    <t>十六、男子雙打40歲組(28組)</t>
  </si>
  <si>
    <t>BYE</t>
  </si>
  <si>
    <t>二十五、女子雙打40歲組(4組)</t>
  </si>
  <si>
    <t>三、男子單打45歲組(42人)</t>
  </si>
  <si>
    <t>縣市</t>
  </si>
  <si>
    <t>第三輪</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</si>
  <si>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</si>
  <si>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</si>
  <si>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</si>
  <si>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</si>
  <si>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</si>
  <si>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</si>
  <si>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</si>
  <si>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</si>
  <si>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</si>
  <si>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</si>
  <si>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</si>
  <si>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</si>
  <si>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</si>
  <si>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</si>
  <si>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</si>
  <si>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</si>
  <si>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</si>
  <si>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</si>
  <si>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</si>
  <si>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</si>
  <si>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</si>
  <si>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</si>
  <si>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</si>
  <si>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</si>
  <si>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</si>
  <si>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</si>
  <si>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</si>
  <si>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</si>
  <si>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</si>
  <si>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</si>
  <si>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</si>
  <si>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</si>
  <si>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</si>
  <si>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</si>
  <si>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</si>
  <si>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</si>
  <si>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</si>
  <si>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</si>
  <si>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</si>
  <si>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</si>
  <si>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</si>
  <si>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</si>
  <si>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</si>
  <si>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</si>
  <si>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</si>
  <si>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</si>
  <si>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</si>
  <si>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</si>
  <si>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</si>
  <si>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</si>
  <si>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</si>
  <si>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</si>
  <si>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</si>
  <si>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</si>
  <si>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</si>
  <si>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</si>
  <si>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</si>
  <si>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</si>
  <si>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</si>
  <si>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</si>
  <si>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</si>
  <si>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</si>
  <si>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</si>
  <si>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</si>
  <si>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十七、男子雙打45歲組(28組)</t>
  </si>
  <si>
    <t>BYE</t>
  </si>
  <si>
    <t>BYE</t>
  </si>
  <si>
    <t>BYE</t>
  </si>
  <si>
    <t>十二、女子單打45歲組(9人)</t>
  </si>
  <si>
    <t>6A</t>
  </si>
  <si>
    <t>歐凌男</t>
  </si>
  <si>
    <t>臺東市</t>
  </si>
  <si>
    <t>二十六、女子雙打45歲組(6組)</t>
  </si>
  <si>
    <t>四、男子單打50歲組(52人)</t>
  </si>
  <si>
    <t>十八、男子雙打50歲組(32組)</t>
  </si>
  <si>
    <t>種子</t>
  </si>
  <si>
    <t>排名</t>
  </si>
  <si>
    <t>姓名</t>
  </si>
  <si>
    <t>第二輪</t>
  </si>
  <si>
    <t>半準決賽</t>
  </si>
  <si>
    <t>準決賽</t>
  </si>
  <si>
    <t>決賽</t>
  </si>
  <si>
    <t>PS.11/2-11/4中興網球場</t>
  </si>
  <si>
    <t>十三、女子單打50歲組(10人)</t>
  </si>
  <si>
    <t>日期</t>
  </si>
  <si>
    <t>地點</t>
  </si>
  <si>
    <t>裁判長</t>
  </si>
  <si>
    <t>種子</t>
  </si>
  <si>
    <t>排名</t>
  </si>
  <si>
    <t>姓名</t>
  </si>
  <si>
    <t>4A</t>
  </si>
  <si>
    <t>5A</t>
  </si>
  <si>
    <t>二十七、女子雙打50歲組(5組)</t>
  </si>
  <si>
    <t>臺南市</t>
  </si>
  <si>
    <t>裁判長</t>
  </si>
  <si>
    <t>王正松</t>
  </si>
  <si>
    <t>冠軍</t>
  </si>
  <si>
    <t>決賽</t>
  </si>
  <si>
    <t>BYE</t>
  </si>
  <si>
    <t>姓名</t>
  </si>
  <si>
    <t>排名</t>
  </si>
  <si>
    <t>種子</t>
  </si>
  <si>
    <t>裁判長</t>
  </si>
  <si>
    <t>地點</t>
  </si>
  <si>
    <t>日期</t>
  </si>
  <si>
    <t>十四、女子單打65歲組(5人)</t>
  </si>
  <si>
    <t>二十八、女子雙打55歲組(3組)</t>
  </si>
  <si>
    <t>楊金善</t>
  </si>
  <si>
    <t>王月嬌</t>
  </si>
  <si>
    <t>陳秀娥</t>
  </si>
  <si>
    <t>林綠錦</t>
  </si>
  <si>
    <t>黃怡甄</t>
  </si>
  <si>
    <t>謝月里</t>
  </si>
  <si>
    <t>二十九、女子雙打65歲組(5組)</t>
  </si>
  <si>
    <t>五、男子單打55歲組(40人)</t>
  </si>
  <si>
    <t>日期</t>
  </si>
  <si>
    <t>地點</t>
  </si>
  <si>
    <t>裁判長</t>
  </si>
  <si>
    <t>種子</t>
  </si>
  <si>
    <t>排名</t>
  </si>
  <si>
    <t>姓名</t>
  </si>
  <si>
    <t>第二輪</t>
  </si>
  <si>
    <t>半準決賽</t>
  </si>
  <si>
    <t>準決賽</t>
  </si>
  <si>
    <t>決賽</t>
  </si>
  <si>
    <t>PS.11/2-11/3臺中公園網球場</t>
  </si>
  <si>
    <t>PS.11/2-11/3臺中公園網球場</t>
  </si>
  <si>
    <t xml:space="preserve">   11/4中興網球場</t>
  </si>
  <si>
    <t xml:space="preserve">   11/4中興網球場</t>
  </si>
  <si>
    <t>左志輝</t>
  </si>
  <si>
    <t>臺北市</t>
  </si>
  <si>
    <t>3A</t>
  </si>
  <si>
    <t>戴祖亮</t>
  </si>
  <si>
    <t>臺中市</t>
  </si>
  <si>
    <t>6A</t>
  </si>
  <si>
    <t>9</t>
  </si>
  <si>
    <t>10A</t>
  </si>
  <si>
    <t>江進喜</t>
  </si>
  <si>
    <t>新北市</t>
  </si>
  <si>
    <t>10</t>
  </si>
  <si>
    <t>13</t>
  </si>
  <si>
    <t>14A</t>
  </si>
  <si>
    <t>陳庭基</t>
  </si>
  <si>
    <t>桃園市</t>
  </si>
  <si>
    <t>14</t>
  </si>
  <si>
    <t>李合運</t>
  </si>
  <si>
    <t>中壢市</t>
  </si>
  <si>
    <t>冠軍</t>
  </si>
  <si>
    <t>謝文廣</t>
  </si>
  <si>
    <t>苗栗縣</t>
  </si>
  <si>
    <t>19</t>
  </si>
  <si>
    <t>19A</t>
  </si>
  <si>
    <t>20</t>
  </si>
  <si>
    <t>21</t>
  </si>
  <si>
    <t>22A</t>
  </si>
  <si>
    <t>22</t>
  </si>
  <si>
    <t>余顯耀</t>
  </si>
  <si>
    <t>27</t>
  </si>
  <si>
    <t>27A</t>
  </si>
  <si>
    <t>吳志成</t>
  </si>
  <si>
    <t>屏東市</t>
  </si>
  <si>
    <t>28</t>
  </si>
  <si>
    <t>29</t>
  </si>
  <si>
    <t>30A</t>
  </si>
  <si>
    <t>30</t>
  </si>
  <si>
    <t>六、男子單打60歲組(31人)</t>
  </si>
  <si>
    <t>七、男子單打65歲組(23人)</t>
  </si>
  <si>
    <t>BYE</t>
  </si>
  <si>
    <t>冠軍</t>
  </si>
  <si>
    <t>八、男子單打70歲組(24人)</t>
  </si>
  <si>
    <t>九、男子單打75歲組(11人)</t>
  </si>
  <si>
    <t>十、男子單打80歲組(4人)</t>
  </si>
  <si>
    <t>謝明琳</t>
  </si>
  <si>
    <t>臺中市</t>
  </si>
  <si>
    <t>郭玉樞</t>
  </si>
  <si>
    <t>林汝倉</t>
  </si>
  <si>
    <t>吳澄泉</t>
  </si>
  <si>
    <t>斗六市</t>
  </si>
  <si>
    <t>十九、男子雙打55歲組(28組)</t>
  </si>
  <si>
    <t>裁判長</t>
  </si>
  <si>
    <t>王正松</t>
  </si>
  <si>
    <t>決賽</t>
  </si>
  <si>
    <t>二十、男子雙打60歲組(22組)</t>
  </si>
  <si>
    <t>二十一、男子雙打65歲組(18組)</t>
  </si>
  <si>
    <t>柯太源</t>
  </si>
  <si>
    <t>謝錦財</t>
  </si>
  <si>
    <t>董永興</t>
  </si>
  <si>
    <t>新竹市</t>
  </si>
  <si>
    <t>楊國昌</t>
  </si>
  <si>
    <t>二十三、男子雙打75歲組(4組)</t>
  </si>
  <si>
    <t>裁判長</t>
  </si>
  <si>
    <t>王正松</t>
  </si>
  <si>
    <t>(59)2日12：40</t>
  </si>
  <si>
    <t>(60)2日12：40</t>
  </si>
  <si>
    <t>(61)2日12：40</t>
  </si>
  <si>
    <t>(62)2日12：40</t>
  </si>
  <si>
    <t>(63)2日12：40</t>
  </si>
  <si>
    <t>(64)2日12：40</t>
  </si>
  <si>
    <t>(66)2日13：20</t>
  </si>
  <si>
    <t>(65)2日13：20</t>
  </si>
  <si>
    <t>(150)3日10：40</t>
  </si>
  <si>
    <t>(151)3日10：40</t>
  </si>
  <si>
    <t>(152)3日10：40</t>
  </si>
  <si>
    <t>(153)3日11：20</t>
  </si>
  <si>
    <t>(154)3日11：20</t>
  </si>
  <si>
    <t>(155)3日11：20</t>
  </si>
  <si>
    <t>(156)3日11：20</t>
  </si>
  <si>
    <t>(157)3日11：20</t>
  </si>
  <si>
    <t>(181)3日13：20</t>
  </si>
  <si>
    <t>(182)3日13：20</t>
  </si>
  <si>
    <t>(183)3日13：20</t>
  </si>
  <si>
    <t>(184)3日13：20</t>
  </si>
  <si>
    <t>(442)4日10：30</t>
  </si>
  <si>
    <t>(443)4日10：30</t>
  </si>
  <si>
    <t>(456)4日12：30</t>
  </si>
  <si>
    <t>(232)3日18：00</t>
  </si>
  <si>
    <t>(233)3日18：00</t>
  </si>
  <si>
    <t>(234)3日18：00</t>
  </si>
  <si>
    <t>(235)3日18：00</t>
  </si>
  <si>
    <t>(236)3日18：00</t>
  </si>
  <si>
    <t>(237)3日18：00</t>
  </si>
  <si>
    <t>(238)3日18：00</t>
  </si>
  <si>
    <t>(231)3日18：00</t>
  </si>
  <si>
    <t>(251)3日19：20</t>
  </si>
  <si>
    <t>(268)3日20：40</t>
  </si>
  <si>
    <t>(269)3日20：40</t>
  </si>
  <si>
    <t>(270)3日20：40</t>
  </si>
  <si>
    <t>(271)3日21：20</t>
  </si>
  <si>
    <t>(483)4日15：30</t>
  </si>
  <si>
    <t>(484)4日15：30</t>
  </si>
  <si>
    <t>(499)4日17：30</t>
  </si>
  <si>
    <t>(43)2日11：20</t>
  </si>
  <si>
    <t>(44)2日11：20</t>
  </si>
  <si>
    <t>(45)2日11：20</t>
  </si>
  <si>
    <t>(46)2日11：20</t>
  </si>
  <si>
    <t>(47)2日11：20</t>
  </si>
  <si>
    <t>(48)2日11：20</t>
  </si>
  <si>
    <t>(49)2日12：00</t>
  </si>
  <si>
    <t>(50)2日12：00</t>
  </si>
  <si>
    <t>(51)2日12：00</t>
  </si>
  <si>
    <t>(52)2日12：00</t>
  </si>
  <si>
    <t>(53)2日12：00</t>
  </si>
  <si>
    <t>(54)2日12：00</t>
  </si>
  <si>
    <t>(55)2日12：00</t>
  </si>
  <si>
    <t>(56)2日12：00</t>
  </si>
  <si>
    <t>(57)2日12：40</t>
  </si>
  <si>
    <t>(42)2日11：20</t>
  </si>
  <si>
    <t>(58)2日12：40</t>
  </si>
  <si>
    <t>(142)3日10：00</t>
  </si>
  <si>
    <t>(143)3日10：00</t>
  </si>
  <si>
    <t>(144)3日10：00</t>
  </si>
  <si>
    <t>(145)3日10：40</t>
  </si>
  <si>
    <t>(146)3日10：40</t>
  </si>
  <si>
    <t>(147)3日10：40</t>
  </si>
  <si>
    <t>(148)3日10：40</t>
  </si>
  <si>
    <t>(149)3日10：40</t>
  </si>
  <si>
    <t>(177)3日13：20</t>
  </si>
  <si>
    <t>(178)3日13：20</t>
  </si>
  <si>
    <t>(179)3日13：20</t>
  </si>
  <si>
    <t>(180)3日13：20</t>
  </si>
  <si>
    <t>(440)4日10：30</t>
  </si>
  <si>
    <t>(441)4日10：30</t>
  </si>
  <si>
    <t>(455)4日12：30</t>
  </si>
  <si>
    <t>(219)3日16：40</t>
  </si>
  <si>
    <t>(220)3日16：40</t>
  </si>
  <si>
    <t>(221)3日16：40</t>
  </si>
  <si>
    <t>(222)3日16：40</t>
  </si>
  <si>
    <t>(223)3日17：20</t>
  </si>
  <si>
    <t>(224)3日17：20</t>
  </si>
  <si>
    <t>(260)3日20：00</t>
  </si>
  <si>
    <t>(261)3日20：00</t>
  </si>
  <si>
    <t>(262)3日20：00</t>
  </si>
  <si>
    <t>(263)3日20：40</t>
  </si>
  <si>
    <t>(280)3日22：00</t>
  </si>
  <si>
    <t>(281)3日22：00</t>
  </si>
  <si>
    <t>(481)4日15：30</t>
  </si>
  <si>
    <t>(225)3日17：20</t>
  </si>
  <si>
    <t>(226)3日17：20</t>
  </si>
  <si>
    <t>(227)3日17：20</t>
  </si>
  <si>
    <t>(228)3日17：20</t>
  </si>
  <si>
    <t>(229)3日17：20</t>
  </si>
  <si>
    <t>(230)3日17：20</t>
  </si>
  <si>
    <t>(264)3日20：40</t>
  </si>
  <si>
    <t>(265)3日20：40</t>
  </si>
  <si>
    <t>(266)3日20：40</t>
  </si>
  <si>
    <t>(267)3日20：40</t>
  </si>
  <si>
    <t>(282)3日22：00</t>
  </si>
  <si>
    <t>(283)3日22：00</t>
  </si>
  <si>
    <t>(482)4日15：30</t>
  </si>
  <si>
    <t>(498)4日17：30</t>
  </si>
  <si>
    <t>(32)2日10：00</t>
  </si>
  <si>
    <t>(33)2日10：40</t>
  </si>
  <si>
    <t>(34)2日10：40</t>
  </si>
  <si>
    <t>(35)2日10：40</t>
  </si>
  <si>
    <t>(36)2日10：40</t>
  </si>
  <si>
    <t>(83)2日14：40</t>
  </si>
  <si>
    <t>(84)2日14：40</t>
  </si>
  <si>
    <t>(85)2日14：40</t>
  </si>
  <si>
    <t>(86)2日14：40</t>
  </si>
  <si>
    <t>(87)2日14：40</t>
  </si>
  <si>
    <t>(88)2日14：40</t>
  </si>
  <si>
    <t>(89)2日15：20</t>
  </si>
  <si>
    <t>(90)2日15：20</t>
  </si>
  <si>
    <t>(134)3日9：20</t>
  </si>
  <si>
    <t>(135)3日9：20</t>
  </si>
  <si>
    <t>(136)3日9：20</t>
  </si>
  <si>
    <t>(137)3日10：00</t>
  </si>
  <si>
    <t>(173)3日12：40</t>
  </si>
  <si>
    <t>(174)3日12：40</t>
  </si>
  <si>
    <t>(438)4日10：30</t>
  </si>
  <si>
    <t>(37)2日10：40</t>
  </si>
  <si>
    <t>(38)2日10：40</t>
  </si>
  <si>
    <t>(39)2日10：40</t>
  </si>
  <si>
    <t>(40)2日10：40</t>
  </si>
  <si>
    <t>(41)2日11：20</t>
  </si>
  <si>
    <t>(91)2日15：20</t>
  </si>
  <si>
    <t>(92)2日15：20</t>
  </si>
  <si>
    <t>(93)2日15：20</t>
  </si>
  <si>
    <t>(94)2日15：20</t>
  </si>
  <si>
    <t>(95)2日15：20</t>
  </si>
  <si>
    <t>(96)2日15：20</t>
  </si>
  <si>
    <t>(97)2日16：00</t>
  </si>
  <si>
    <t>(98)2日16：00</t>
  </si>
  <si>
    <t>(138)3日10：00</t>
  </si>
  <si>
    <t>(139)3日10：00</t>
  </si>
  <si>
    <t>(140)3日10：00</t>
  </si>
  <si>
    <t>(141)3日10：00</t>
  </si>
  <si>
    <t>(175)3日12：40</t>
  </si>
  <si>
    <t>(176)3日12：40</t>
  </si>
  <si>
    <t>(439)4日10：30</t>
  </si>
  <si>
    <t>(454)4日12：30</t>
  </si>
  <si>
    <t>(207)3日16：00</t>
  </si>
  <si>
    <t>(208)3日16：00</t>
  </si>
  <si>
    <t>(209)3日16：00</t>
  </si>
  <si>
    <t>(210)3日16：00</t>
  </si>
  <si>
    <t>(211)3日16：00</t>
  </si>
  <si>
    <t>(212)3日16：00</t>
  </si>
  <si>
    <t>(252)3日19：20</t>
  </si>
  <si>
    <t>(253)3日19：20</t>
  </si>
  <si>
    <t>(254)3日19：20</t>
  </si>
  <si>
    <t>(255)3日20：00</t>
  </si>
  <si>
    <t>(276)3日21：20</t>
  </si>
  <si>
    <t>(277)3日21：20</t>
  </si>
  <si>
    <t>(479)4日15：30</t>
  </si>
  <si>
    <t>(213)3日16：00</t>
  </si>
  <si>
    <t>(214)3日16：00</t>
  </si>
  <si>
    <t>(215)3日16：40</t>
  </si>
  <si>
    <t>(216)3日16：40</t>
  </si>
  <si>
    <t>(217)3日16：40</t>
  </si>
  <si>
    <t>(218)3日16：40</t>
  </si>
  <si>
    <t>(256)3日20：00</t>
  </si>
  <si>
    <t>(257)3日20：00</t>
  </si>
  <si>
    <t>(258)3日20：00</t>
  </si>
  <si>
    <t>(259)3日20：00</t>
  </si>
  <si>
    <t>(278)3日21：20</t>
  </si>
  <si>
    <t>(279)3日22：00</t>
  </si>
  <si>
    <t>(480)4日15：30</t>
  </si>
  <si>
    <t>(497)4日17：30</t>
  </si>
  <si>
    <t>(12)2日8：40</t>
  </si>
  <si>
    <t>(13)2日8：40</t>
  </si>
  <si>
    <t>(14)2日8：40</t>
  </si>
  <si>
    <t>(15)2日8：40</t>
  </si>
  <si>
    <t>(16)2日8：40</t>
  </si>
  <si>
    <t>(17)2日9：20</t>
  </si>
  <si>
    <t>(18)2日9：20</t>
  </si>
  <si>
    <t>(19)2日9：20</t>
  </si>
  <si>
    <t>(20)2日9：20</t>
  </si>
  <si>
    <t>(21)2日9：20</t>
  </si>
  <si>
    <t>(67)2日13：20</t>
  </si>
  <si>
    <t>(68)2日13：20</t>
  </si>
  <si>
    <t>(69)2日13：20</t>
  </si>
  <si>
    <t>(70)2日13：20</t>
  </si>
  <si>
    <t>(71)2日13：20</t>
  </si>
  <si>
    <t>(72)2日13：20</t>
  </si>
  <si>
    <t>(73)2日14：00</t>
  </si>
  <si>
    <t>(74)2日14：00</t>
  </si>
  <si>
    <t>(126)3日8：40</t>
  </si>
  <si>
    <t>(127)3日8：40</t>
  </si>
  <si>
    <t>(128)3日8：40</t>
  </si>
  <si>
    <t>(129)3日9：20</t>
  </si>
  <si>
    <t>(169)3日12：40</t>
  </si>
  <si>
    <t>(170)3日12：40</t>
  </si>
  <si>
    <t>(436)4日9：30</t>
  </si>
  <si>
    <t>(22)2日9：20</t>
  </si>
  <si>
    <t>(23)2日9：20</t>
  </si>
  <si>
    <t>(24)2日9：20</t>
  </si>
  <si>
    <t>(25)2日10：00</t>
  </si>
  <si>
    <t>(26)2日10：00</t>
  </si>
  <si>
    <t>(27)2日10：00</t>
  </si>
  <si>
    <t>(28)2日10：00</t>
  </si>
  <si>
    <t>(29)2日10：00</t>
  </si>
  <si>
    <t>(30)2日10：00</t>
  </si>
  <si>
    <t>(31)2日10：00</t>
  </si>
  <si>
    <t>(75)2日14：00</t>
  </si>
  <si>
    <t>(76)2日14：00</t>
  </si>
  <si>
    <t>(77)2日14：00</t>
  </si>
  <si>
    <t>(78)2日14：00</t>
  </si>
  <si>
    <t>(79)2日14：00</t>
  </si>
  <si>
    <t>(80)2日14：00</t>
  </si>
  <si>
    <t>(81)2日14：40</t>
  </si>
  <si>
    <t>(82)2日14：40</t>
  </si>
  <si>
    <t>(130)3日9：20</t>
  </si>
  <si>
    <t>(131)3日9：20</t>
  </si>
  <si>
    <t>(132)3日9：20</t>
  </si>
  <si>
    <t>(133)3日9：20</t>
  </si>
  <si>
    <t>(171)3日12：40</t>
  </si>
  <si>
    <t>(172)3日12：40</t>
  </si>
  <si>
    <t>(437)4日9：30</t>
  </si>
  <si>
    <t>(448)4日11：30</t>
  </si>
  <si>
    <t>(191)3日14：40</t>
  </si>
  <si>
    <t>(192)3日14：40</t>
  </si>
  <si>
    <t>(193)3日14：40</t>
  </si>
  <si>
    <t>(194)3日14：40</t>
  </si>
  <si>
    <t>(195)3日14：40</t>
  </si>
  <si>
    <t>(196)3日14：40</t>
  </si>
  <si>
    <t>(197)3日14：40</t>
  </si>
  <si>
    <t>(198)3日14：40</t>
  </si>
  <si>
    <t>(243)3日18：40</t>
  </si>
  <si>
    <t>(244)3日18：40</t>
  </si>
  <si>
    <t>(245)3日18：40</t>
  </si>
  <si>
    <t>(246)3日18：40</t>
  </si>
  <si>
    <t>(272)3日21：20</t>
  </si>
  <si>
    <t>(273)3日21：20</t>
  </si>
  <si>
    <t>(466)4日13：30</t>
  </si>
  <si>
    <t>(199)3日15：20</t>
  </si>
  <si>
    <t>(200)3日15：20</t>
  </si>
  <si>
    <t>(201)3日15：20</t>
  </si>
  <si>
    <t>(202)3日15：20</t>
  </si>
  <si>
    <t>(203)3日15：20</t>
  </si>
  <si>
    <t>(204)3日15：20</t>
  </si>
  <si>
    <t>(205)3日15：20</t>
  </si>
  <si>
    <t>(206)3日15：20</t>
  </si>
  <si>
    <t>(247)3日19：20</t>
  </si>
  <si>
    <t>(248)3日19：20</t>
  </si>
  <si>
    <t>(249)3日19：20</t>
  </si>
  <si>
    <t>(250)3日19：20</t>
  </si>
  <si>
    <t>(274)3日21：20</t>
  </si>
  <si>
    <t>(275)3日21：20</t>
  </si>
  <si>
    <t>(467)4日13：30</t>
  </si>
  <si>
    <t>(488)4日16：30</t>
  </si>
  <si>
    <t>(31)2日12：40</t>
  </si>
  <si>
    <t>(1)2日8：00</t>
  </si>
  <si>
    <t>(32)2日12：40</t>
  </si>
  <si>
    <t>(33)2日13：20</t>
  </si>
  <si>
    <t>(2)2日8：00</t>
  </si>
  <si>
    <t>(34)2日13：20</t>
  </si>
  <si>
    <t>(35)2日13：20</t>
  </si>
  <si>
    <t>(3)2日8：00</t>
  </si>
  <si>
    <t>(36)2日13：20</t>
  </si>
  <si>
    <t>(37)2日14：00</t>
  </si>
  <si>
    <t>(4)2日8：00</t>
  </si>
  <si>
    <t>(38)2日14：00</t>
  </si>
  <si>
    <t>(39)2日14：00</t>
  </si>
  <si>
    <t>(5)2日8：40</t>
  </si>
  <si>
    <t>(40)2日14：00</t>
  </si>
  <si>
    <t>(41)2日14：40</t>
  </si>
  <si>
    <t>(6)2日8：40</t>
  </si>
  <si>
    <t>(42)2日14：40</t>
  </si>
  <si>
    <t>(43)2日14：40</t>
  </si>
  <si>
    <t>(7)2日8：40</t>
  </si>
  <si>
    <t>(44)2日14：40</t>
  </si>
  <si>
    <t>(45)2日15：20</t>
  </si>
  <si>
    <t>(8)2日8：40</t>
  </si>
  <si>
    <t>(46)2日15：20</t>
  </si>
  <si>
    <t>(63)3日8：00</t>
  </si>
  <si>
    <t>(64)3日8：00</t>
  </si>
  <si>
    <t>(65)3日8：40</t>
  </si>
  <si>
    <t>(66)3日8：40</t>
  </si>
  <si>
    <t>(67)3日8：40</t>
  </si>
  <si>
    <t>(68)3日8：40</t>
  </si>
  <si>
    <t>(69)3日9：20</t>
  </si>
  <si>
    <t>(70)3日9：20</t>
  </si>
  <si>
    <t>(79)3日10：40</t>
  </si>
  <si>
    <t>(80)3日10：40</t>
  </si>
  <si>
    <t>(81)3日11：20</t>
  </si>
  <si>
    <t>(82)3日11：20</t>
  </si>
  <si>
    <t>(434)4日9：30</t>
  </si>
  <si>
    <t>(435)4日9：30</t>
  </si>
  <si>
    <t>(447)4日11：30</t>
  </si>
  <si>
    <t>(99)3日14：00</t>
  </si>
  <si>
    <t>(100)3日14：00</t>
  </si>
  <si>
    <t>(101)3日14：40</t>
  </si>
  <si>
    <t>(102)3日14：40</t>
  </si>
  <si>
    <t>(103)3日14：40</t>
  </si>
  <si>
    <t>(104)3日14：40</t>
  </si>
  <si>
    <t>(123)3日18：00</t>
  </si>
  <si>
    <t>(124)3日18：00</t>
  </si>
  <si>
    <t>(125)3日18：40</t>
  </si>
  <si>
    <t>(126)3日18：40</t>
  </si>
  <si>
    <t>(135)3日20：00</t>
  </si>
  <si>
    <t>(136)3日20：00</t>
  </si>
  <si>
    <t>(464)4日13：30</t>
  </si>
  <si>
    <t>(105)3日15：20</t>
  </si>
  <si>
    <t>(106)3日15：20</t>
  </si>
  <si>
    <t>(107)3日15：20</t>
  </si>
  <si>
    <t>(108)3日15：20</t>
  </si>
  <si>
    <t>(109)3日16：00</t>
  </si>
  <si>
    <t>(110)3日16：00</t>
  </si>
  <si>
    <t>(127)3日18：40</t>
  </si>
  <si>
    <t>(128)3日18：40</t>
  </si>
  <si>
    <t>(129)3日19：20</t>
  </si>
  <si>
    <t>(130)3日19：20</t>
  </si>
  <si>
    <t>(137)3日20：40</t>
  </si>
  <si>
    <t>(138)3日20：40</t>
  </si>
  <si>
    <t>(465)4日13：30</t>
  </si>
  <si>
    <t>(487)4日16：30</t>
  </si>
  <si>
    <t>(16)2日10：00</t>
  </si>
  <si>
    <t>(17)2日10：40</t>
  </si>
  <si>
    <t>(18)2日10：40</t>
  </si>
  <si>
    <t>(19)2日10：40</t>
  </si>
  <si>
    <t>(20)2日10：40</t>
  </si>
  <si>
    <t>(21)2日11：20</t>
  </si>
  <si>
    <t>(22)2日11：20</t>
  </si>
  <si>
    <t>(23)2日11：20</t>
  </si>
  <si>
    <t>(24)2日11：20</t>
  </si>
  <si>
    <t>(25)2日12：00</t>
  </si>
  <si>
    <t>(26)2日12：00</t>
  </si>
  <si>
    <t>(27)2日12：00</t>
  </si>
  <si>
    <t>(28)2日12：00</t>
  </si>
  <si>
    <t>(29)2日12：40</t>
  </si>
  <si>
    <t>(30)2日12：40</t>
  </si>
  <si>
    <t>(55)2日16：40</t>
  </si>
  <si>
    <t>(56)2日16：40</t>
  </si>
  <si>
    <t>(57)2日17：20</t>
  </si>
  <si>
    <t>(58)2日17：20</t>
  </si>
  <si>
    <t>(59)2日17：20</t>
  </si>
  <si>
    <t>(60)2日17：20</t>
  </si>
  <si>
    <t>(61)3日8：00</t>
  </si>
  <si>
    <t>(62)3日8：00</t>
  </si>
  <si>
    <t>(75)3日10：00</t>
  </si>
  <si>
    <t>(76)3日10：00</t>
  </si>
  <si>
    <t>(77)3日10：40</t>
  </si>
  <si>
    <t>(78)3日10：40</t>
  </si>
  <si>
    <t>(432)4日9：30</t>
  </si>
  <si>
    <t>(433)4日9：30</t>
  </si>
  <si>
    <t>(446)4日11：30</t>
  </si>
  <si>
    <t>(93)3日13：20</t>
  </si>
  <si>
    <t>(94)3日13：20</t>
  </si>
  <si>
    <t>(95)3日13：20</t>
  </si>
  <si>
    <t>(115)3日16：40</t>
  </si>
  <si>
    <t>(116)3日16：40</t>
  </si>
  <si>
    <t>(117)3日17：20</t>
  </si>
  <si>
    <t>(118)3日17：20</t>
  </si>
  <si>
    <t>(131)3日19：20</t>
  </si>
  <si>
    <t>(132)3日19：20</t>
  </si>
  <si>
    <t>(462)4日13：30</t>
  </si>
  <si>
    <t>(96)3日13：20</t>
  </si>
  <si>
    <t>(97)3日14：00</t>
  </si>
  <si>
    <t>(98)3日14：00</t>
  </si>
  <si>
    <t>(119)3日17：20</t>
  </si>
  <si>
    <t>(120)3日17：20</t>
  </si>
  <si>
    <t>(121)3日18：00</t>
  </si>
  <si>
    <t>(122)3日18：00</t>
  </si>
  <si>
    <t>(133)3日20：00</t>
  </si>
  <si>
    <t>(134)3日20：00</t>
  </si>
  <si>
    <t>(463)4日13：30</t>
  </si>
  <si>
    <t>(486)4日16：30</t>
  </si>
  <si>
    <t>(9)2日9：20</t>
  </si>
  <si>
    <t>(10)2日9：20</t>
  </si>
  <si>
    <t>(11)2日9：20</t>
  </si>
  <si>
    <t>(12)2日9：20</t>
  </si>
  <si>
    <t>(13)2日10：00</t>
  </si>
  <si>
    <t>(14)2日10：00</t>
  </si>
  <si>
    <t>(15)2日10：00</t>
  </si>
  <si>
    <t>(47)2日15：20</t>
  </si>
  <si>
    <t>(48)2日15：20</t>
  </si>
  <si>
    <t>(49)2日16：00</t>
  </si>
  <si>
    <t>(50)2日16：00</t>
  </si>
  <si>
    <t>(51)2日16：00</t>
  </si>
  <si>
    <t>(52)2日16：00</t>
  </si>
  <si>
    <t>(53)2日16：40</t>
  </si>
  <si>
    <t>(54)2日16：40</t>
  </si>
  <si>
    <t>(71)3日9：20</t>
  </si>
  <si>
    <t>(72)3日9：20</t>
  </si>
  <si>
    <t>(73)3日10：00</t>
  </si>
  <si>
    <t>(74)3日10：00</t>
  </si>
  <si>
    <t>(430)4日9：30</t>
  </si>
  <si>
    <t>(431)4日9：30</t>
  </si>
  <si>
    <t>(445)4日10：30</t>
  </si>
  <si>
    <t>(85)3日12：00</t>
  </si>
  <si>
    <t>(86)3日12：00</t>
  </si>
  <si>
    <t>(87)3日12：00</t>
  </si>
  <si>
    <t>(88)3日12：00</t>
  </si>
  <si>
    <t>(89)3日12：40</t>
  </si>
  <si>
    <t>(83)3日11：20</t>
  </si>
  <si>
    <t>臺中市</t>
  </si>
  <si>
    <t>(91)3日12：40</t>
  </si>
  <si>
    <t>(92)3日12：40</t>
  </si>
  <si>
    <t>(84)3日11：20</t>
  </si>
  <si>
    <t>(90)3日12：40</t>
  </si>
  <si>
    <t>(111)3日16：00</t>
  </si>
  <si>
    <t>(112)3日16：00</t>
  </si>
  <si>
    <t>(113)3日16：40</t>
  </si>
  <si>
    <t>(114)3日16：40</t>
  </si>
  <si>
    <t>(460)4日12：30</t>
  </si>
  <si>
    <t>(461)4日12：30</t>
  </si>
  <si>
    <t>(485)4日15：30</t>
  </si>
  <si>
    <t>高雄市</t>
  </si>
  <si>
    <t>(5)2日8：00</t>
  </si>
  <si>
    <t>(6)2日8：00</t>
  </si>
  <si>
    <t>(7)2日8：00</t>
  </si>
  <si>
    <t>(8)2日8：00</t>
  </si>
  <si>
    <t>(99)2日16：00</t>
  </si>
  <si>
    <t>(100)2日16：00</t>
  </si>
  <si>
    <t>(101)2日16：00</t>
  </si>
  <si>
    <t>(102)2日16：00</t>
  </si>
  <si>
    <t>(103)2日16：00</t>
  </si>
  <si>
    <t>(104)2日16：00</t>
  </si>
  <si>
    <t>(105)2日16：40</t>
  </si>
  <si>
    <t>(106)2日16：40</t>
  </si>
  <si>
    <t>(116)3日8：00</t>
  </si>
  <si>
    <t>(117)3日8：00</t>
  </si>
  <si>
    <t>(118)3日8：00</t>
  </si>
  <si>
    <t>(119)3日8：00</t>
  </si>
  <si>
    <t>(423)4日8：30</t>
  </si>
  <si>
    <t>(424)4日8：30</t>
  </si>
  <si>
    <t>(444)4日10：30</t>
  </si>
  <si>
    <t>二十二、男子雙打70歲組(12組)</t>
  </si>
  <si>
    <t>施火榮</t>
  </si>
  <si>
    <t>傅國盛</t>
  </si>
  <si>
    <t>(187)3日14：00</t>
  </si>
  <si>
    <t>(188)3日14：00</t>
  </si>
  <si>
    <t>(189)3日14：00</t>
  </si>
  <si>
    <t>(190)3日14：00</t>
  </si>
  <si>
    <t>(239)3日18：40</t>
  </si>
  <si>
    <t>(240)3日18：40</t>
  </si>
  <si>
    <t>(241)3日18：40</t>
  </si>
  <si>
    <t>(242)3日18：40</t>
  </si>
  <si>
    <t>(458)4日12：30</t>
  </si>
  <si>
    <t>(459)4日12：30</t>
  </si>
  <si>
    <t>(478)4日15：30</t>
  </si>
  <si>
    <t>(107)2日16：40</t>
  </si>
  <si>
    <t>(108)2日16：40</t>
  </si>
  <si>
    <t>(109)2日16：40</t>
  </si>
  <si>
    <t>(110)2日16：40</t>
  </si>
  <si>
    <t>(114)3日8：00</t>
  </si>
  <si>
    <t>(115)3日8：00</t>
  </si>
  <si>
    <t>(422)4日8：30</t>
  </si>
  <si>
    <t>(185)3日14：00</t>
  </si>
  <si>
    <t>(186)3日14：00</t>
  </si>
  <si>
    <t>(457)4日12：30</t>
  </si>
  <si>
    <t>(111)2日16：40</t>
  </si>
  <si>
    <t>(112)2日16：40</t>
  </si>
  <si>
    <t>(113)3日8：00</t>
  </si>
  <si>
    <t>PS.11/2-11/3中興網球場</t>
  </si>
  <si>
    <t>(124)3日8：40</t>
  </si>
  <si>
    <t>(125)3日8：40</t>
  </si>
  <si>
    <t>(158)3日11：20</t>
  </si>
  <si>
    <t>PS.11/3中興網球場</t>
  </si>
  <si>
    <t>(452)4日11：30</t>
  </si>
  <si>
    <t>(453)4日11：30</t>
  </si>
  <si>
    <t>(476)4日14：30</t>
  </si>
  <si>
    <t>(477)4日14：30</t>
  </si>
  <si>
    <t>(496)4日17：30</t>
  </si>
  <si>
    <t>PS.11/4中興網球場</t>
  </si>
  <si>
    <t>(474)4日14：30</t>
  </si>
  <si>
    <t>(475)4日14：30</t>
  </si>
  <si>
    <t>(495)4日17：30</t>
  </si>
  <si>
    <t>(159)3日11：20</t>
  </si>
  <si>
    <t>(160)3日11：20</t>
  </si>
  <si>
    <t>(162)3日12：00</t>
  </si>
  <si>
    <t>(123)3日8：40</t>
  </si>
  <si>
    <t>(161)3日12：00</t>
  </si>
  <si>
    <t>(428)4日8：30</t>
  </si>
  <si>
    <t>(429)4日8：30</t>
  </si>
  <si>
    <t>(450)4日11：30</t>
  </si>
  <si>
    <t>PS.11/3-11/4中興網球場</t>
  </si>
  <si>
    <t>(472)4日14：30</t>
  </si>
  <si>
    <t>(473)4日14：30</t>
  </si>
  <si>
    <t>(493)4日17：30</t>
  </si>
  <si>
    <t>(494)4日17：30</t>
  </si>
  <si>
    <t>(502)4日18：30</t>
  </si>
  <si>
    <t>(163)3日12：00</t>
  </si>
  <si>
    <t>(164)3日12：00</t>
  </si>
  <si>
    <t>(121)3日8：40</t>
  </si>
  <si>
    <t>(122)3日8：40</t>
  </si>
  <si>
    <t>(165)3日12：00</t>
  </si>
  <si>
    <t>(166)3日12：00</t>
  </si>
  <si>
    <t>(426)4日8：30</t>
  </si>
  <si>
    <t>(427)4日8：30</t>
  </si>
  <si>
    <t>(449)4日11：30</t>
  </si>
  <si>
    <t>(471)4日14：30</t>
  </si>
  <si>
    <t>(491)4日16：30</t>
  </si>
  <si>
    <t>(492)4日16：30</t>
  </si>
  <si>
    <t>(501)4日18：30</t>
  </si>
  <si>
    <t xml:space="preserve">           (470)4日14：30</t>
  </si>
  <si>
    <t>(500)4日18：30</t>
  </si>
  <si>
    <t>(490)4日16：30</t>
  </si>
  <si>
    <t>(120)3日8：00</t>
  </si>
  <si>
    <t>(167)3日12：00</t>
  </si>
  <si>
    <t>(168)3日12：00</t>
  </si>
  <si>
    <t>(425)4日8：30</t>
  </si>
  <si>
    <t>(451)4日11：30</t>
  </si>
  <si>
    <t>(468)4日13：30</t>
  </si>
  <si>
    <t>(469)4日13：30</t>
  </si>
  <si>
    <t>(489)4日16：30</t>
  </si>
  <si>
    <t>PS.11/2-11/4中興網球場</t>
  </si>
  <si>
    <t>決賽</t>
  </si>
  <si>
    <t>冠軍</t>
  </si>
  <si>
    <t>(9)2日8：40</t>
  </si>
  <si>
    <t>(10)2日8：40</t>
  </si>
  <si>
    <t>(11)2日8：40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</si>
</sst>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72">
    <font>
      <sz val="12"/>
      <color theme="1"/>
      <name val="Calibri"/>
      <family val="1"/>
    </font>
    <font>
      <sz val="12"/>
      <color indexed="8"/>
      <name val="新細明體"/>
      <family val="1"/>
    </font>
    <font>
      <sz val="9"/>
      <name val="新細明體"/>
      <family val="1"/>
    </font>
    <font>
      <b/>
      <sz val="14"/>
      <name val="華康仿宋體W2"/>
      <family val="3"/>
    </font>
    <font>
      <sz val="8"/>
      <name val="Arial"/>
      <family val="2"/>
    </font>
    <font>
      <b/>
      <sz val="10"/>
      <name val="華康仿宋體W2"/>
      <family val="3"/>
    </font>
    <font>
      <b/>
      <sz val="12"/>
      <name val="華康仿宋體W2"/>
      <family val="3"/>
    </font>
    <font>
      <b/>
      <sz val="7"/>
      <color indexed="9"/>
      <name val="華康仿宋體W2"/>
      <family val="3"/>
    </font>
    <font>
      <b/>
      <sz val="10"/>
      <color indexed="9"/>
      <name val="華康仿宋體W2"/>
      <family val="3"/>
    </font>
    <font>
      <sz val="10"/>
      <name val="華康仿宋體W2"/>
      <family val="3"/>
    </font>
    <font>
      <sz val="10"/>
      <color indexed="9"/>
      <name val="華康仿宋體W2"/>
      <family val="3"/>
    </font>
    <font>
      <sz val="7"/>
      <name val="華康仿宋體W2"/>
      <family val="3"/>
    </font>
    <font>
      <sz val="7"/>
      <color indexed="9"/>
      <name val="華康仿宋體W2"/>
      <family val="3"/>
    </font>
    <font>
      <sz val="7"/>
      <color indexed="8"/>
      <name val="華康仿宋體W2"/>
      <family val="3"/>
    </font>
    <font>
      <sz val="6"/>
      <name val="華康仿宋體W2"/>
      <family val="3"/>
    </font>
    <font>
      <sz val="8"/>
      <name val="華康仿宋體W2"/>
      <family val="3"/>
    </font>
    <font>
      <sz val="8"/>
      <color indexed="9"/>
      <name val="華康仿宋體W2"/>
      <family val="3"/>
    </font>
    <font>
      <sz val="8"/>
      <color indexed="8"/>
      <name val="華康仿宋體W2"/>
      <family val="3"/>
    </font>
    <font>
      <sz val="6"/>
      <color indexed="9"/>
      <name val="華康仿宋體W2"/>
      <family val="3"/>
    </font>
    <font>
      <sz val="8.5"/>
      <name val="華康仿宋體W2"/>
      <family val="3"/>
    </font>
    <font>
      <sz val="8.5"/>
      <color indexed="42"/>
      <name val="華康仿宋體W2"/>
      <family val="3"/>
    </font>
    <font>
      <sz val="12"/>
      <name val="華康仿宋體W2"/>
      <family val="3"/>
    </font>
    <font>
      <sz val="8.5"/>
      <color indexed="8"/>
      <name val="華康仿宋體W2"/>
      <family val="3"/>
    </font>
    <font>
      <sz val="8.5"/>
      <color indexed="9"/>
      <name val="華康仿宋體W2"/>
      <family val="3"/>
    </font>
    <font>
      <sz val="12"/>
      <color indexed="8"/>
      <name val="華康仿宋體W2"/>
      <family val="3"/>
    </font>
    <font>
      <sz val="10"/>
      <color indexed="8"/>
      <name val="華康仿宋體W2"/>
      <family val="3"/>
    </font>
    <font>
      <i/>
      <sz val="6"/>
      <color indexed="9"/>
      <name val="華康仿宋體W2"/>
      <family val="3"/>
    </font>
    <font>
      <i/>
      <sz val="8.5"/>
      <color indexed="9"/>
      <name val="華康仿宋體W2"/>
      <family val="3"/>
    </font>
    <font>
      <sz val="11"/>
      <name val="華康仿宋體W2"/>
      <family val="3"/>
    </font>
    <font>
      <sz val="14"/>
      <name val="華康仿宋體W2"/>
      <family val="3"/>
    </font>
    <font>
      <sz val="14"/>
      <color indexed="9"/>
      <name val="華康仿宋體W2"/>
      <family val="3"/>
    </font>
    <font>
      <b/>
      <sz val="8"/>
      <name val="Tahoma"/>
      <family val="2"/>
    </font>
    <font>
      <i/>
      <sz val="10"/>
      <name val="華康仿宋體W2"/>
      <family val="3"/>
    </font>
    <font>
      <sz val="9"/>
      <name val="華康仿宋體W2"/>
      <family val="3"/>
    </font>
    <font>
      <sz val="8.5"/>
      <color indexed="33"/>
      <name val="華康仿宋體W2"/>
      <family val="3"/>
    </font>
    <font>
      <i/>
      <sz val="8.5"/>
      <color indexed="8"/>
      <name val="華康仿宋體W2"/>
      <family val="3"/>
    </font>
    <font>
      <i/>
      <sz val="8"/>
      <name val="華康仿宋體W2"/>
      <family val="3"/>
    </font>
    <font>
      <i/>
      <sz val="8.5"/>
      <name val="華康仿宋體W2"/>
      <family val="3"/>
    </font>
    <font>
      <sz val="12"/>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6" fillId="20" borderId="0" applyNumberFormat="0" applyBorder="0" applyAlignment="0" applyProtection="0"/>
    <xf numFmtId="0" fontId="57" fillId="0" borderId="1" applyNumberFormat="0" applyFill="0" applyAlignment="0" applyProtection="0"/>
    <xf numFmtId="0" fontId="58" fillId="21" borderId="0" applyNumberFormat="0" applyBorder="0" applyAlignment="0" applyProtection="0"/>
    <xf numFmtId="9" fontId="1" fillId="0" borderId="0" applyFont="0" applyFill="0" applyBorder="0" applyAlignment="0" applyProtection="0"/>
    <xf numFmtId="0" fontId="59"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3" applyNumberFormat="0" applyFill="0" applyAlignment="0" applyProtection="0"/>
    <xf numFmtId="0" fontId="1" fillId="23" borderId="4" applyNumberFormat="0" applyFont="0" applyAlignment="0" applyProtection="0"/>
    <xf numFmtId="0" fontId="61" fillId="0" borderId="0" applyNumberForma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2" applyNumberFormat="0" applyAlignment="0" applyProtection="0"/>
    <xf numFmtId="0" fontId="67" fillId="22" borderId="8" applyNumberFormat="0" applyAlignment="0" applyProtection="0"/>
    <xf numFmtId="0" fontId="68" fillId="31" borderId="9" applyNumberFormat="0" applyAlignment="0" applyProtection="0"/>
    <xf numFmtId="0" fontId="69" fillId="32" borderId="0" applyNumberFormat="0" applyBorder="0" applyAlignment="0" applyProtection="0"/>
    <xf numFmtId="0" fontId="70" fillId="0" borderId="0" applyNumberFormat="0" applyFill="0" applyBorder="0" applyAlignment="0" applyProtection="0"/>
  </cellStyleXfs>
  <cellXfs count="297">
    <xf numFmtId="0" fontId="0" fillId="0" borderId="0" xfId="0" applyFont="1" applyAlignment="1">
      <alignment vertical="center"/>
    </xf>
    <xf numFmtId="0" fontId="3" fillId="0" borderId="0" xfId="0" applyFont="1" applyAlignment="1">
      <alignment vertical="center"/>
    </xf>
    <xf numFmtId="0" fontId="5" fillId="0" borderId="0" xfId="0" applyFont="1" applyAlignment="1">
      <alignment horizont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49" fontId="9" fillId="0" borderId="0" xfId="0" applyNumberFormat="1" applyFont="1" applyBorder="1" applyAlignment="1">
      <alignment vertical="top"/>
    </xf>
    <xf numFmtId="49" fontId="10" fillId="0" borderId="0" xfId="0" applyNumberFormat="1" applyFont="1" applyBorder="1" applyAlignment="1">
      <alignment vertical="top"/>
    </xf>
    <xf numFmtId="49" fontId="9" fillId="0" borderId="0" xfId="0" applyNumberFormat="1" applyFont="1" applyBorder="1" applyAlignment="1">
      <alignment horizontal="left"/>
    </xf>
    <xf numFmtId="49" fontId="9" fillId="0" borderId="0" xfId="0" applyNumberFormat="1" applyFont="1" applyAlignment="1">
      <alignment vertical="top"/>
    </xf>
    <xf numFmtId="49" fontId="10" fillId="0" borderId="0" xfId="0" applyNumberFormat="1" applyFont="1" applyAlignment="1">
      <alignment vertical="top"/>
    </xf>
    <xf numFmtId="0" fontId="9" fillId="0" borderId="0" xfId="0" applyFont="1" applyBorder="1" applyAlignment="1">
      <alignment vertical="top"/>
    </xf>
    <xf numFmtId="49" fontId="11" fillId="33" borderId="0" xfId="0" applyNumberFormat="1" applyFont="1" applyFill="1" applyBorder="1" applyAlignment="1">
      <alignment vertical="center"/>
    </xf>
    <xf numFmtId="49" fontId="11" fillId="33" borderId="0" xfId="0" applyNumberFormat="1" applyFont="1" applyFill="1" applyAlignment="1">
      <alignment vertical="center"/>
    </xf>
    <xf numFmtId="49" fontId="12" fillId="33" borderId="0" xfId="0" applyNumberFormat="1" applyFont="1" applyFill="1" applyBorder="1" applyAlignment="1">
      <alignment vertical="center"/>
    </xf>
    <xf numFmtId="49" fontId="12" fillId="33" borderId="0" xfId="0" applyNumberFormat="1" applyFont="1" applyFill="1" applyAlignment="1">
      <alignment vertical="center"/>
    </xf>
    <xf numFmtId="49" fontId="13" fillId="33" borderId="0" xfId="0" applyNumberFormat="1" applyFont="1" applyFill="1" applyBorder="1" applyAlignment="1">
      <alignment horizontal="right" vertical="center"/>
    </xf>
    <xf numFmtId="0" fontId="14" fillId="0" borderId="0" xfId="0" applyFont="1" applyBorder="1" applyAlignment="1">
      <alignment vertical="center"/>
    </xf>
    <xf numFmtId="14" fontId="15" fillId="0" borderId="10" xfId="0" applyNumberFormat="1" applyFont="1" applyFill="1" applyBorder="1" applyAlignment="1">
      <alignment vertical="center"/>
    </xf>
    <xf numFmtId="49" fontId="15" fillId="0" borderId="10" xfId="0" applyNumberFormat="1" applyFont="1" applyBorder="1" applyAlignment="1">
      <alignment vertical="center"/>
    </xf>
    <xf numFmtId="49" fontId="9" fillId="0" borderId="10" xfId="0" applyNumberFormat="1" applyFont="1" applyBorder="1" applyAlignment="1">
      <alignment vertical="center"/>
    </xf>
    <xf numFmtId="49" fontId="16" fillId="0" borderId="10" xfId="0" applyNumberFormat="1" applyFont="1" applyBorder="1" applyAlignment="1">
      <alignment vertical="center"/>
    </xf>
    <xf numFmtId="49" fontId="15" fillId="0" borderId="10" xfId="40" applyNumberFormat="1" applyFont="1" applyBorder="1" applyAlignment="1" applyProtection="1">
      <alignment vertical="center"/>
      <protection locked="0"/>
    </xf>
    <xf numFmtId="0" fontId="17" fillId="0" borderId="10" xfId="0" applyNumberFormat="1" applyFont="1" applyBorder="1" applyAlignment="1">
      <alignment horizontal="left" vertical="center"/>
    </xf>
    <xf numFmtId="49" fontId="17" fillId="0" borderId="10" xfId="0" applyNumberFormat="1" applyFont="1" applyBorder="1" applyAlignment="1">
      <alignment horizontal="right" vertical="center"/>
    </xf>
    <xf numFmtId="0" fontId="15" fillId="0" borderId="0" xfId="0" applyFont="1" applyBorder="1" applyAlignment="1">
      <alignment vertical="center"/>
    </xf>
    <xf numFmtId="49" fontId="11" fillId="33" borderId="0" xfId="0" applyNumberFormat="1" applyFont="1" applyFill="1" applyAlignment="1">
      <alignment horizontal="right" vertical="center"/>
    </xf>
    <xf numFmtId="49" fontId="11" fillId="33" borderId="0" xfId="0" applyNumberFormat="1" applyFont="1" applyFill="1" applyAlignment="1">
      <alignment horizontal="center" vertical="center"/>
    </xf>
    <xf numFmtId="49" fontId="11" fillId="33" borderId="0" xfId="0" applyNumberFormat="1" applyFont="1" applyFill="1" applyAlignment="1">
      <alignment horizontal="left" vertical="center"/>
    </xf>
    <xf numFmtId="49" fontId="12" fillId="33" borderId="0" xfId="0" applyNumberFormat="1" applyFont="1" applyFill="1" applyAlignment="1">
      <alignment horizontal="center" vertical="center"/>
    </xf>
    <xf numFmtId="0" fontId="14" fillId="0" borderId="0" xfId="0" applyFont="1" applyAlignment="1">
      <alignment vertical="center"/>
    </xf>
    <xf numFmtId="49" fontId="14" fillId="33" borderId="0" xfId="0" applyNumberFormat="1" applyFont="1" applyFill="1" applyAlignment="1">
      <alignment horizontal="right" vertical="center"/>
    </xf>
    <xf numFmtId="49" fontId="14" fillId="0" borderId="0" xfId="0" applyNumberFormat="1" applyFont="1" applyFill="1" applyAlignment="1">
      <alignment horizontal="center" vertical="center"/>
    </xf>
    <xf numFmtId="0" fontId="14" fillId="0" borderId="0" xfId="0" applyNumberFormat="1" applyFont="1" applyFill="1" applyAlignment="1">
      <alignment horizontal="center" vertical="center"/>
    </xf>
    <xf numFmtId="49" fontId="14" fillId="0" borderId="0" xfId="0" applyNumberFormat="1" applyFont="1" applyFill="1" applyAlignment="1">
      <alignment horizontal="left" vertical="center"/>
    </xf>
    <xf numFmtId="49" fontId="9" fillId="0" borderId="0" xfId="0" applyNumberFormat="1" applyFont="1" applyFill="1" applyAlignment="1">
      <alignment vertical="center"/>
    </xf>
    <xf numFmtId="49" fontId="18" fillId="0" borderId="0" xfId="0" applyNumberFormat="1" applyFont="1" applyFill="1" applyAlignment="1">
      <alignment horizontal="center" vertical="center"/>
    </xf>
    <xf numFmtId="49" fontId="18" fillId="0" borderId="0" xfId="0" applyNumberFormat="1" applyFont="1" applyFill="1" applyAlignment="1">
      <alignment vertical="center"/>
    </xf>
    <xf numFmtId="49" fontId="19" fillId="33" borderId="0" xfId="0" applyNumberFormat="1" applyFont="1" applyFill="1" applyBorder="1" applyAlignment="1">
      <alignment horizontal="center" vertical="center"/>
    </xf>
    <xf numFmtId="0" fontId="19" fillId="0" borderId="11" xfId="0" applyNumberFormat="1" applyFont="1" applyFill="1" applyBorder="1" applyAlignment="1">
      <alignment vertical="center"/>
    </xf>
    <xf numFmtId="0" fontId="20" fillId="34" borderId="11" xfId="0" applyNumberFormat="1" applyFont="1" applyFill="1" applyBorder="1" applyAlignment="1">
      <alignment horizontal="center" vertical="center"/>
    </xf>
    <xf numFmtId="0" fontId="21" fillId="0" borderId="11" xfId="0" applyNumberFormat="1" applyFont="1" applyFill="1" applyBorder="1" applyAlignment="1">
      <alignment vertical="center"/>
    </xf>
    <xf numFmtId="0" fontId="9" fillId="0" borderId="11" xfId="0" applyNumberFormat="1" applyFont="1" applyFill="1" applyBorder="1" applyAlignment="1">
      <alignment vertical="center"/>
    </xf>
    <xf numFmtId="0" fontId="22" fillId="0" borderId="11" xfId="0" applyNumberFormat="1" applyFont="1" applyFill="1" applyBorder="1" applyAlignment="1">
      <alignment horizontal="center" vertical="center"/>
    </xf>
    <xf numFmtId="0" fontId="22" fillId="0" borderId="0" xfId="0" applyNumberFormat="1" applyFont="1" applyFill="1" applyAlignment="1">
      <alignment vertical="center"/>
    </xf>
    <xf numFmtId="0" fontId="9" fillId="35" borderId="0" xfId="0" applyNumberFormat="1" applyFont="1" applyFill="1" applyAlignment="1">
      <alignment vertical="center"/>
    </xf>
    <xf numFmtId="0" fontId="23" fillId="35" borderId="0" xfId="0" applyNumberFormat="1" applyFont="1" applyFill="1" applyAlignment="1">
      <alignment vertical="center"/>
    </xf>
    <xf numFmtId="49" fontId="19" fillId="35" borderId="0" xfId="0" applyNumberFormat="1" applyFont="1" applyFill="1" applyAlignment="1">
      <alignment vertical="center"/>
    </xf>
    <xf numFmtId="49" fontId="23" fillId="35" borderId="0" xfId="0" applyNumberFormat="1" applyFont="1" applyFill="1" applyAlignment="1">
      <alignment vertical="center"/>
    </xf>
    <xf numFmtId="0" fontId="9" fillId="35" borderId="0" xfId="0" applyFont="1" applyFill="1" applyAlignment="1">
      <alignment vertical="center"/>
    </xf>
    <xf numFmtId="0" fontId="9" fillId="0" borderId="0" xfId="0" applyFont="1" applyAlignment="1">
      <alignment vertical="center"/>
    </xf>
    <xf numFmtId="0" fontId="9" fillId="0" borderId="12" xfId="0" applyFont="1" applyBorder="1" applyAlignment="1">
      <alignment vertical="center"/>
    </xf>
    <xf numFmtId="0" fontId="19" fillId="0" borderId="0" xfId="0" applyNumberFormat="1" applyFont="1" applyFill="1" applyAlignment="1">
      <alignment horizontal="center" vertical="center"/>
    </xf>
    <xf numFmtId="0" fontId="24" fillId="0" borderId="0" xfId="0" applyNumberFormat="1" applyFont="1" applyFill="1" applyAlignment="1">
      <alignment vertical="center"/>
    </xf>
    <xf numFmtId="0" fontId="25" fillId="0" borderId="0" xfId="0" applyNumberFormat="1" applyFont="1" applyFill="1" applyAlignment="1">
      <alignment vertical="center"/>
    </xf>
    <xf numFmtId="0" fontId="10" fillId="0" borderId="0" xfId="0" applyNumberFormat="1" applyFont="1" applyFill="1" applyBorder="1" applyAlignment="1">
      <alignment horizontal="right" vertical="center"/>
    </xf>
    <xf numFmtId="0" fontId="26" fillId="36" borderId="13" xfId="0" applyNumberFormat="1" applyFont="1" applyFill="1" applyBorder="1" applyAlignment="1">
      <alignment horizontal="right" vertical="center"/>
    </xf>
    <xf numFmtId="0" fontId="22" fillId="0" borderId="11" xfId="0" applyNumberFormat="1" applyFont="1" applyFill="1" applyBorder="1" applyAlignment="1">
      <alignment vertical="center"/>
    </xf>
    <xf numFmtId="0" fontId="19" fillId="35" borderId="0" xfId="0" applyNumberFormat="1" applyFont="1" applyFill="1" applyAlignment="1">
      <alignment vertical="center"/>
    </xf>
    <xf numFmtId="0" fontId="9" fillId="0" borderId="14" xfId="0" applyFont="1" applyBorder="1" applyAlignment="1">
      <alignment vertical="center"/>
    </xf>
    <xf numFmtId="0" fontId="22" fillId="0" borderId="15" xfId="0" applyNumberFormat="1" applyFont="1" applyFill="1" applyBorder="1" applyAlignment="1">
      <alignment horizontal="center" vertical="center"/>
    </xf>
    <xf numFmtId="0" fontId="22" fillId="0" borderId="16" xfId="0" applyNumberFormat="1" applyFont="1" applyFill="1" applyBorder="1" applyAlignment="1">
      <alignment vertical="center"/>
    </xf>
    <xf numFmtId="0" fontId="22" fillId="0" borderId="17" xfId="0" applyNumberFormat="1" applyFont="1" applyFill="1" applyBorder="1" applyAlignment="1">
      <alignment horizontal="left" vertical="center"/>
    </xf>
    <xf numFmtId="0" fontId="20" fillId="0" borderId="0" xfId="0" applyNumberFormat="1" applyFont="1" applyFill="1" applyAlignment="1">
      <alignment horizontal="center" vertical="center"/>
    </xf>
    <xf numFmtId="0" fontId="22" fillId="0" borderId="0" xfId="0" applyNumberFormat="1" applyFont="1" applyFill="1" applyAlignment="1">
      <alignment horizontal="center" vertical="center"/>
    </xf>
    <xf numFmtId="0" fontId="9" fillId="0" borderId="0" xfId="0" applyNumberFormat="1" applyFont="1" applyFill="1" applyBorder="1" applyAlignment="1">
      <alignment horizontal="center" vertical="center"/>
    </xf>
    <xf numFmtId="49" fontId="22" fillId="0" borderId="11" xfId="0" applyNumberFormat="1" applyFont="1" applyFill="1" applyBorder="1" applyAlignment="1">
      <alignment vertical="center"/>
    </xf>
    <xf numFmtId="49" fontId="22" fillId="0" borderId="0" xfId="0" applyNumberFormat="1" applyFont="1" applyFill="1" applyAlignment="1">
      <alignment vertical="center"/>
    </xf>
    <xf numFmtId="49" fontId="22" fillId="0" borderId="13" xfId="0" applyNumberFormat="1" applyFont="1" applyFill="1" applyBorder="1" applyAlignment="1">
      <alignment vertical="center"/>
    </xf>
    <xf numFmtId="0" fontId="22" fillId="0" borderId="15" xfId="0" applyNumberFormat="1" applyFont="1" applyFill="1" applyBorder="1" applyAlignment="1">
      <alignment vertical="center"/>
    </xf>
    <xf numFmtId="0" fontId="22" fillId="0" borderId="0" xfId="0" applyNumberFormat="1" applyFont="1" applyFill="1" applyBorder="1" applyAlignment="1">
      <alignment vertical="center"/>
    </xf>
    <xf numFmtId="49" fontId="22" fillId="0" borderId="17" xfId="0" applyNumberFormat="1" applyFont="1" applyFill="1" applyBorder="1" applyAlignment="1">
      <alignment vertical="center"/>
    </xf>
    <xf numFmtId="0" fontId="23" fillId="35" borderId="17" xfId="0" applyNumberFormat="1" applyFont="1" applyFill="1" applyBorder="1" applyAlignment="1">
      <alignment vertical="center"/>
    </xf>
    <xf numFmtId="0" fontId="19" fillId="35" borderId="0" xfId="0" applyNumberFormat="1" applyFont="1" applyFill="1" applyBorder="1" applyAlignment="1">
      <alignment vertical="center"/>
    </xf>
    <xf numFmtId="0" fontId="9" fillId="0" borderId="18" xfId="0" applyFont="1" applyBorder="1" applyAlignment="1">
      <alignment vertical="center"/>
    </xf>
    <xf numFmtId="49" fontId="22" fillId="0" borderId="15" xfId="0" applyNumberFormat="1" applyFont="1" applyFill="1" applyBorder="1" applyAlignment="1">
      <alignment vertical="center"/>
    </xf>
    <xf numFmtId="49" fontId="22" fillId="0" borderId="0" xfId="0" applyNumberFormat="1" applyFont="1" applyFill="1" applyBorder="1" applyAlignment="1">
      <alignment vertical="center"/>
    </xf>
    <xf numFmtId="0" fontId="23" fillId="35" borderId="11" xfId="0" applyNumberFormat="1" applyFont="1" applyFill="1" applyBorder="1" applyAlignment="1">
      <alignment vertical="center"/>
    </xf>
    <xf numFmtId="0" fontId="23" fillId="35" borderId="15" xfId="0" applyNumberFormat="1" applyFont="1" applyFill="1" applyBorder="1" applyAlignment="1">
      <alignment vertical="center"/>
    </xf>
    <xf numFmtId="0" fontId="23" fillId="35" borderId="0" xfId="0" applyNumberFormat="1" applyFont="1" applyFill="1" applyBorder="1" applyAlignment="1">
      <alignment vertical="center"/>
    </xf>
    <xf numFmtId="0" fontId="27" fillId="0" borderId="0" xfId="0" applyNumberFormat="1" applyFont="1" applyAlignment="1">
      <alignment vertical="center"/>
    </xf>
    <xf numFmtId="0" fontId="22" fillId="0" borderId="15" xfId="0" applyNumberFormat="1" applyFont="1" applyFill="1" applyBorder="1" applyAlignment="1">
      <alignment horizontal="right" vertical="center"/>
    </xf>
    <xf numFmtId="0" fontId="26" fillId="36" borderId="0" xfId="0" applyNumberFormat="1" applyFont="1" applyFill="1" applyBorder="1" applyAlignment="1">
      <alignment horizontal="right" vertical="center"/>
    </xf>
    <xf numFmtId="0" fontId="22" fillId="0" borderId="19" xfId="0" applyNumberFormat="1" applyFont="1" applyFill="1" applyBorder="1" applyAlignment="1">
      <alignment vertical="center"/>
    </xf>
    <xf numFmtId="0" fontId="23" fillId="35" borderId="13"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26" fillId="36" borderId="17" xfId="0" applyNumberFormat="1" applyFont="1" applyFill="1" applyBorder="1" applyAlignment="1">
      <alignment horizontal="right" vertical="center"/>
    </xf>
    <xf numFmtId="0" fontId="23" fillId="35" borderId="19" xfId="0" applyNumberFormat="1" applyFont="1" applyFill="1" applyBorder="1" applyAlignment="1">
      <alignment vertical="center"/>
    </xf>
    <xf numFmtId="49" fontId="9" fillId="35" borderId="0" xfId="0" applyNumberFormat="1" applyFont="1" applyFill="1" applyAlignment="1">
      <alignment vertical="center"/>
    </xf>
    <xf numFmtId="49" fontId="28" fillId="35" borderId="0" xfId="0" applyNumberFormat="1" applyFont="1" applyFill="1" applyAlignment="1">
      <alignment horizontal="center" vertical="center"/>
    </xf>
    <xf numFmtId="49" fontId="21" fillId="0" borderId="0" xfId="0" applyNumberFormat="1" applyFont="1" applyAlignment="1">
      <alignment vertical="center"/>
    </xf>
    <xf numFmtId="49" fontId="29" fillId="0" borderId="0" xfId="0" applyNumberFormat="1" applyFont="1" applyAlignment="1">
      <alignment vertical="center"/>
    </xf>
    <xf numFmtId="49" fontId="9" fillId="0" borderId="0" xfId="0" applyNumberFormat="1" applyFont="1" applyAlignment="1">
      <alignment vertical="center"/>
    </xf>
    <xf numFmtId="49" fontId="30" fillId="0" borderId="0" xfId="0" applyNumberFormat="1" applyFont="1" applyAlignment="1">
      <alignment horizontal="center" vertical="center"/>
    </xf>
    <xf numFmtId="49" fontId="29" fillId="35" borderId="0" xfId="0" applyNumberFormat="1" applyFont="1" applyFill="1" applyAlignment="1">
      <alignment vertical="center"/>
    </xf>
    <xf numFmtId="49" fontId="30" fillId="35" borderId="0" xfId="0" applyNumberFormat="1" applyFont="1" applyFill="1" applyAlignment="1">
      <alignment vertical="center"/>
    </xf>
    <xf numFmtId="49" fontId="29" fillId="35" borderId="0" xfId="0" applyNumberFormat="1" applyFont="1" applyFill="1" applyBorder="1" applyAlignment="1">
      <alignment vertical="center"/>
    </xf>
    <xf numFmtId="49" fontId="30" fillId="35" borderId="0" xfId="0" applyNumberFormat="1" applyFont="1" applyFill="1" applyBorder="1" applyAlignment="1">
      <alignment vertical="center"/>
    </xf>
    <xf numFmtId="0" fontId="9" fillId="0" borderId="0" xfId="0" applyFont="1" applyAlignment="1">
      <alignment vertical="center"/>
    </xf>
    <xf numFmtId="0" fontId="21"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0" fontId="3" fillId="0" borderId="0" xfId="0" applyFont="1" applyAlignment="1">
      <alignment vertical="center"/>
    </xf>
    <xf numFmtId="0" fontId="5" fillId="0" borderId="0" xfId="0" applyNumberFormat="1" applyFont="1" applyAlignment="1">
      <alignment vertical="center"/>
    </xf>
    <xf numFmtId="0" fontId="7" fillId="0" borderId="0" xfId="0" applyNumberFormat="1" applyFont="1" applyAlignment="1">
      <alignment vertical="center"/>
    </xf>
    <xf numFmtId="0" fontId="8" fillId="0" borderId="0" xfId="0" applyNumberFormat="1" applyFont="1" applyAlignment="1">
      <alignment vertical="center"/>
    </xf>
    <xf numFmtId="49" fontId="32" fillId="0" borderId="0" xfId="0" applyNumberFormat="1" applyFont="1" applyAlignment="1" applyProtection="1">
      <alignment horizontal="left"/>
      <protection/>
    </xf>
    <xf numFmtId="0" fontId="32" fillId="0" borderId="0" xfId="0" applyFont="1" applyAlignment="1" applyProtection="1">
      <alignment horizontal="left" vertical="center"/>
      <protection/>
    </xf>
    <xf numFmtId="49" fontId="32" fillId="0" borderId="0" xfId="0" applyNumberFormat="1" applyFont="1" applyAlignment="1">
      <alignment vertical="center"/>
    </xf>
    <xf numFmtId="0" fontId="33" fillId="0" borderId="0" xfId="0" applyNumberFormat="1" applyFont="1" applyBorder="1" applyAlignment="1">
      <alignment horizontal="left"/>
    </xf>
    <xf numFmtId="0" fontId="10" fillId="0" borderId="0" xfId="0" applyNumberFormat="1" applyFont="1" applyAlignment="1">
      <alignment vertical="center"/>
    </xf>
    <xf numFmtId="0" fontId="9" fillId="0" borderId="0" xfId="0" applyNumberFormat="1" applyFont="1" applyBorder="1" applyAlignment="1">
      <alignment horizontal="left"/>
    </xf>
    <xf numFmtId="0" fontId="9" fillId="0" borderId="0" xfId="0" applyNumberFormat="1" applyFont="1" applyAlignment="1">
      <alignment vertical="center"/>
    </xf>
    <xf numFmtId="0" fontId="11" fillId="33" borderId="0" xfId="0" applyFont="1" applyFill="1" applyBorder="1" applyAlignment="1">
      <alignment vertical="center"/>
    </xf>
    <xf numFmtId="0" fontId="11" fillId="33" borderId="0" xfId="0" applyFont="1" applyFill="1" applyAlignment="1">
      <alignment vertical="center"/>
    </xf>
    <xf numFmtId="0" fontId="12" fillId="33" borderId="0" xfId="0" applyFont="1" applyFill="1" applyBorder="1" applyAlignment="1">
      <alignment vertical="center"/>
    </xf>
    <xf numFmtId="49" fontId="11" fillId="33" borderId="0" xfId="0" applyNumberFormat="1" applyFont="1" applyFill="1" applyBorder="1" applyAlignment="1">
      <alignment horizontal="right" vertical="center"/>
    </xf>
    <xf numFmtId="0" fontId="12" fillId="33" borderId="0" xfId="0" applyNumberFormat="1" applyFont="1" applyFill="1" applyAlignment="1">
      <alignment vertical="center"/>
    </xf>
    <xf numFmtId="0" fontId="11" fillId="33" borderId="0" xfId="0" applyNumberFormat="1" applyFont="1" applyFill="1" applyBorder="1" applyAlignment="1">
      <alignment vertical="center"/>
    </xf>
    <xf numFmtId="0" fontId="12" fillId="33" borderId="0" xfId="0" applyNumberFormat="1" applyFont="1" applyFill="1" applyBorder="1" applyAlignment="1">
      <alignment vertical="center"/>
    </xf>
    <xf numFmtId="0" fontId="11" fillId="33" borderId="0" xfId="0" applyNumberFormat="1" applyFont="1" applyFill="1" applyAlignment="1">
      <alignment vertical="center"/>
    </xf>
    <xf numFmtId="0" fontId="13" fillId="33" borderId="0" xfId="0" applyNumberFormat="1" applyFont="1" applyFill="1" applyBorder="1" applyAlignment="1">
      <alignment horizontal="right" vertical="center"/>
    </xf>
    <xf numFmtId="0" fontId="15" fillId="0" borderId="10" xfId="0" applyFont="1" applyBorder="1" applyAlignment="1">
      <alignment vertical="center"/>
    </xf>
    <xf numFmtId="0" fontId="9" fillId="0" borderId="10" xfId="0" applyFont="1" applyBorder="1" applyAlignment="1">
      <alignment vertical="center"/>
    </xf>
    <xf numFmtId="0" fontId="16" fillId="0" borderId="10" xfId="0" applyFont="1" applyBorder="1" applyAlignment="1">
      <alignment vertical="center"/>
    </xf>
    <xf numFmtId="0" fontId="17" fillId="0" borderId="10" xfId="0" applyNumberFormat="1" applyFont="1" applyBorder="1" applyAlignment="1">
      <alignment horizontal="right" vertical="center"/>
    </xf>
    <xf numFmtId="0" fontId="16" fillId="0" borderId="10" xfId="0" applyNumberFormat="1" applyFont="1" applyBorder="1" applyAlignment="1">
      <alignment vertical="center"/>
    </xf>
    <xf numFmtId="0" fontId="15" fillId="0" borderId="10" xfId="0" applyNumberFormat="1" applyFont="1" applyBorder="1" applyAlignment="1">
      <alignment vertical="center"/>
    </xf>
    <xf numFmtId="0" fontId="11" fillId="33" borderId="0" xfId="0" applyFont="1" applyFill="1" applyAlignment="1">
      <alignment horizontal="right" vertical="center"/>
    </xf>
    <xf numFmtId="0" fontId="11" fillId="33" borderId="0" xfId="0" applyFont="1" applyFill="1" applyAlignment="1">
      <alignment horizontal="center" vertical="center"/>
    </xf>
    <xf numFmtId="0" fontId="11" fillId="33" borderId="0" xfId="0" applyNumberFormat="1" applyFont="1" applyFill="1" applyAlignment="1">
      <alignment horizontal="center" vertical="center"/>
    </xf>
    <xf numFmtId="0" fontId="11" fillId="33" borderId="0" xfId="0" applyFont="1" applyFill="1" applyAlignment="1">
      <alignment horizontal="left" vertical="center"/>
    </xf>
    <xf numFmtId="0" fontId="12" fillId="33" borderId="0" xfId="0" applyFont="1" applyFill="1" applyAlignment="1">
      <alignment horizontal="center" vertical="center"/>
    </xf>
    <xf numFmtId="0" fontId="12" fillId="33" borderId="0" xfId="0" applyNumberFormat="1" applyFont="1" applyFill="1" applyAlignment="1">
      <alignment horizontal="center" vertical="center"/>
    </xf>
    <xf numFmtId="0" fontId="14" fillId="33" borderId="0" xfId="0" applyFont="1" applyFill="1" applyAlignment="1">
      <alignment horizontal="right" vertical="center"/>
    </xf>
    <xf numFmtId="0" fontId="14" fillId="0" borderId="0" xfId="0" applyFont="1" applyFill="1" applyAlignment="1">
      <alignment horizontal="center" vertical="center"/>
    </xf>
    <xf numFmtId="0" fontId="14" fillId="0" borderId="0" xfId="0" applyFont="1" applyFill="1" applyAlignment="1">
      <alignment horizontal="left" vertical="center"/>
    </xf>
    <xf numFmtId="0" fontId="9" fillId="0" borderId="0" xfId="0" applyFont="1" applyFill="1" applyAlignment="1">
      <alignment vertical="center"/>
    </xf>
    <xf numFmtId="0" fontId="18" fillId="0" borderId="0" xfId="0" applyFont="1" applyFill="1" applyAlignment="1">
      <alignment horizontal="center" vertical="center"/>
    </xf>
    <xf numFmtId="0" fontId="18" fillId="0" borderId="0" xfId="0" applyNumberFormat="1" applyFont="1" applyFill="1" applyAlignment="1">
      <alignment horizontal="center" vertical="center"/>
    </xf>
    <xf numFmtId="0" fontId="18" fillId="0" borderId="0" xfId="0" applyNumberFormat="1" applyFont="1" applyFill="1" applyAlignment="1">
      <alignment vertical="center"/>
    </xf>
    <xf numFmtId="0" fontId="19" fillId="33" borderId="0" xfId="0" applyNumberFormat="1" applyFont="1" applyFill="1" applyBorder="1" applyAlignment="1">
      <alignment horizontal="center" vertical="center"/>
    </xf>
    <xf numFmtId="0" fontId="23" fillId="0" borderId="11" xfId="0" applyNumberFormat="1" applyFont="1" applyFill="1" applyBorder="1" applyAlignment="1">
      <alignment horizontal="center" vertical="center"/>
    </xf>
    <xf numFmtId="0" fontId="19" fillId="0" borderId="0" xfId="0" applyNumberFormat="1" applyFont="1" applyFill="1" applyAlignment="1">
      <alignment vertical="center"/>
    </xf>
    <xf numFmtId="0" fontId="23" fillId="0" borderId="0" xfId="0" applyNumberFormat="1" applyFont="1" applyFill="1" applyAlignment="1">
      <alignment vertical="center"/>
    </xf>
    <xf numFmtId="0" fontId="9" fillId="0" borderId="0" xfId="0" applyNumberFormat="1" applyFont="1" applyAlignment="1">
      <alignment vertical="center"/>
    </xf>
    <xf numFmtId="0" fontId="19" fillId="0" borderId="0" xfId="0" applyNumberFormat="1" applyFont="1" applyFill="1" applyBorder="1" applyAlignment="1">
      <alignment horizontal="center" vertical="center"/>
    </xf>
    <xf numFmtId="0" fontId="27" fillId="0" borderId="20" xfId="0" applyNumberFormat="1" applyFont="1" applyFill="1" applyBorder="1" applyAlignment="1">
      <alignment horizontal="right" vertical="center"/>
    </xf>
    <xf numFmtId="0" fontId="19"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21" fillId="0" borderId="0" xfId="0" applyNumberFormat="1" applyFont="1" applyFill="1" applyBorder="1" applyAlignment="1">
      <alignment vertical="center"/>
    </xf>
    <xf numFmtId="0" fontId="9" fillId="0" borderId="0" xfId="0" applyNumberFormat="1" applyFont="1" applyFill="1" applyBorder="1" applyAlignment="1">
      <alignment vertical="center"/>
    </xf>
    <xf numFmtId="0" fontId="23" fillId="0" borderId="13" xfId="0" applyNumberFormat="1" applyFont="1" applyFill="1" applyBorder="1" applyAlignment="1">
      <alignment horizontal="center" vertical="center"/>
    </xf>
    <xf numFmtId="0" fontId="22" fillId="0" borderId="21" xfId="0" applyNumberFormat="1" applyFont="1" applyFill="1" applyBorder="1" applyAlignment="1">
      <alignment horizontal="left" vertical="center"/>
    </xf>
    <xf numFmtId="0" fontId="23" fillId="0" borderId="0" xfId="0" applyNumberFormat="1" applyFont="1" applyFill="1" applyBorder="1" applyAlignment="1">
      <alignment horizontal="left" vertical="center"/>
    </xf>
    <xf numFmtId="0" fontId="21" fillId="0" borderId="0" xfId="0" applyNumberFormat="1" applyFont="1" applyFill="1" applyAlignment="1">
      <alignment vertical="center"/>
    </xf>
    <xf numFmtId="0" fontId="9" fillId="0" borderId="0" xfId="0" applyNumberFormat="1" applyFont="1" applyFill="1" applyAlignment="1">
      <alignment vertical="center"/>
    </xf>
    <xf numFmtId="0" fontId="22" fillId="0" borderId="11" xfId="0" applyNumberFormat="1" applyFont="1" applyFill="1" applyBorder="1" applyAlignment="1">
      <alignment horizontal="left" vertical="center"/>
    </xf>
    <xf numFmtId="0" fontId="27" fillId="0" borderId="11" xfId="0" applyNumberFormat="1" applyFont="1" applyFill="1" applyBorder="1" applyAlignment="1">
      <alignment horizontal="right" vertical="center"/>
    </xf>
    <xf numFmtId="0" fontId="23" fillId="0" borderId="15" xfId="0" applyNumberFormat="1" applyFont="1" applyFill="1" applyBorder="1" applyAlignment="1">
      <alignment horizontal="center" vertical="center"/>
    </xf>
    <xf numFmtId="0" fontId="23" fillId="0" borderId="17" xfId="0" applyNumberFormat="1" applyFont="1" applyFill="1" applyBorder="1" applyAlignment="1">
      <alignment vertical="center"/>
    </xf>
    <xf numFmtId="0" fontId="19" fillId="0" borderId="0" xfId="0" applyNumberFormat="1" applyFont="1" applyFill="1" applyBorder="1" applyAlignment="1">
      <alignment horizontal="left" vertical="center"/>
    </xf>
    <xf numFmtId="0" fontId="34" fillId="0" borderId="0" xfId="0" applyNumberFormat="1" applyFont="1" applyFill="1" applyBorder="1" applyAlignment="1">
      <alignment vertical="center"/>
    </xf>
    <xf numFmtId="0" fontId="27" fillId="0" borderId="0" xfId="0" applyNumberFormat="1" applyFont="1" applyFill="1" applyBorder="1" applyAlignment="1">
      <alignment horizontal="right" vertical="center"/>
    </xf>
    <xf numFmtId="0" fontId="20" fillId="0" borderId="0"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23" fillId="0" borderId="17" xfId="0" applyNumberFormat="1" applyFont="1" applyFill="1" applyBorder="1" applyAlignment="1">
      <alignment horizontal="center" vertical="center"/>
    </xf>
    <xf numFmtId="0" fontId="23" fillId="0" borderId="0" xfId="0" applyNumberFormat="1" applyFont="1" applyFill="1" applyAlignment="1">
      <alignment horizontal="center" vertical="center"/>
    </xf>
    <xf numFmtId="0" fontId="23" fillId="0" borderId="17" xfId="0" applyNumberFormat="1" applyFont="1" applyFill="1" applyBorder="1" applyAlignment="1">
      <alignment horizontal="left" vertical="center"/>
    </xf>
    <xf numFmtId="0" fontId="27" fillId="0" borderId="15" xfId="0" applyNumberFormat="1" applyFont="1" applyFill="1" applyBorder="1" applyAlignment="1">
      <alignment horizontal="right" vertical="center"/>
    </xf>
    <xf numFmtId="0" fontId="27" fillId="0" borderId="17" xfId="0" applyNumberFormat="1" applyFont="1" applyFill="1" applyBorder="1" applyAlignment="1">
      <alignment horizontal="right" vertical="center"/>
    </xf>
    <xf numFmtId="0" fontId="23" fillId="0" borderId="19" xfId="0" applyNumberFormat="1" applyFont="1" applyFill="1" applyBorder="1" applyAlignment="1">
      <alignment vertical="center"/>
    </xf>
    <xf numFmtId="0" fontId="23" fillId="35" borderId="0" xfId="0" applyNumberFormat="1" applyFont="1" applyFill="1" applyBorder="1" applyAlignment="1">
      <alignment horizontal="right" vertical="center"/>
    </xf>
    <xf numFmtId="0" fontId="23" fillId="35" borderId="11" xfId="0" applyNumberFormat="1" applyFont="1" applyFill="1" applyBorder="1" applyAlignment="1">
      <alignment horizontal="right" vertical="center"/>
    </xf>
    <xf numFmtId="0" fontId="27" fillId="35" borderId="0" xfId="0" applyNumberFormat="1" applyFont="1" applyFill="1" applyBorder="1" applyAlignment="1">
      <alignment horizontal="right" vertical="center"/>
    </xf>
    <xf numFmtId="0" fontId="9" fillId="0" borderId="13" xfId="0" applyNumberFormat="1" applyFont="1" applyFill="1" applyBorder="1" applyAlignment="1">
      <alignment vertical="center"/>
    </xf>
    <xf numFmtId="0" fontId="9" fillId="0" borderId="17" xfId="0" applyNumberFormat="1" applyFont="1" applyFill="1" applyBorder="1" applyAlignment="1">
      <alignment vertical="center"/>
    </xf>
    <xf numFmtId="0" fontId="22" fillId="0" borderId="0" xfId="0" applyNumberFormat="1" applyFont="1" applyFill="1" applyBorder="1" applyAlignment="1">
      <alignment horizontal="left" vertical="center"/>
    </xf>
    <xf numFmtId="0" fontId="9" fillId="0" borderId="21" xfId="0" applyNumberFormat="1" applyFont="1" applyFill="1" applyBorder="1" applyAlignment="1">
      <alignment vertical="center"/>
    </xf>
    <xf numFmtId="0" fontId="12" fillId="0" borderId="0" xfId="0" applyNumberFormat="1" applyFont="1" applyAlignment="1">
      <alignment vertical="center"/>
    </xf>
    <xf numFmtId="49" fontId="32" fillId="0" borderId="0" xfId="0" applyNumberFormat="1" applyFont="1" applyAlignment="1" applyProtection="1">
      <alignment horizontal="left" vertical="center"/>
      <protection/>
    </xf>
    <xf numFmtId="49" fontId="9" fillId="0" borderId="0" xfId="0" applyNumberFormat="1" applyFont="1" applyAlignment="1">
      <alignment vertical="center"/>
    </xf>
    <xf numFmtId="49" fontId="10" fillId="0" borderId="0" xfId="0" applyNumberFormat="1" applyFont="1" applyAlignment="1">
      <alignment vertical="center"/>
    </xf>
    <xf numFmtId="49" fontId="33" fillId="0" borderId="0" xfId="0" applyNumberFormat="1" applyFont="1" applyBorder="1" applyAlignment="1">
      <alignment horizontal="left"/>
    </xf>
    <xf numFmtId="49" fontId="22" fillId="0" borderId="19" xfId="0" applyNumberFormat="1" applyFont="1" applyFill="1" applyBorder="1" applyAlignment="1">
      <alignment vertical="center"/>
    </xf>
    <xf numFmtId="49" fontId="19" fillId="0" borderId="0" xfId="0" applyNumberFormat="1" applyFont="1" applyFill="1" applyBorder="1" applyAlignment="1">
      <alignment horizontal="center" vertical="center"/>
    </xf>
    <xf numFmtId="49" fontId="19" fillId="0" borderId="0" xfId="0" applyNumberFormat="1" applyFont="1" applyFill="1" applyBorder="1" applyAlignment="1">
      <alignment vertical="center"/>
    </xf>
    <xf numFmtId="0" fontId="9" fillId="0" borderId="0" xfId="0" applyNumberFormat="1" applyFont="1" applyBorder="1" applyAlignment="1">
      <alignment vertical="center"/>
    </xf>
    <xf numFmtId="0" fontId="22" fillId="0" borderId="22" xfId="0" applyNumberFormat="1" applyFont="1" applyFill="1" applyBorder="1" applyAlignment="1">
      <alignment vertical="center"/>
    </xf>
    <xf numFmtId="0" fontId="19" fillId="35" borderId="17" xfId="0" applyNumberFormat="1" applyFont="1" applyFill="1" applyBorder="1" applyAlignment="1">
      <alignment vertical="center"/>
    </xf>
    <xf numFmtId="0" fontId="22" fillId="0" borderId="13" xfId="0" applyNumberFormat="1" applyFont="1" applyFill="1" applyBorder="1" applyAlignment="1">
      <alignment vertical="center"/>
    </xf>
    <xf numFmtId="0" fontId="9" fillId="0" borderId="16" xfId="0" applyNumberFormat="1" applyFont="1" applyFill="1" applyBorder="1" applyAlignment="1">
      <alignment vertical="center"/>
    </xf>
    <xf numFmtId="49" fontId="35" fillId="0" borderId="0" xfId="0" applyNumberFormat="1" applyFont="1" applyFill="1" applyAlignment="1">
      <alignment horizontal="right" vertical="center"/>
    </xf>
    <xf numFmtId="0" fontId="23" fillId="0" borderId="0" xfId="0" applyNumberFormat="1" applyFont="1" applyFill="1" applyBorder="1" applyAlignment="1">
      <alignment horizontal="right" vertical="center"/>
    </xf>
    <xf numFmtId="0" fontId="26" fillId="0" borderId="0" xfId="0" applyNumberFormat="1" applyFont="1" applyFill="1" applyBorder="1" applyAlignment="1">
      <alignment horizontal="right" vertical="center"/>
    </xf>
    <xf numFmtId="49" fontId="35" fillId="0" borderId="0" xfId="0" applyNumberFormat="1" applyFont="1" applyFill="1" applyBorder="1" applyAlignment="1">
      <alignment horizontal="right" vertical="center"/>
    </xf>
    <xf numFmtId="0" fontId="33" fillId="0" borderId="11" xfId="0" applyNumberFormat="1" applyFont="1" applyFill="1" applyBorder="1" applyAlignment="1">
      <alignment vertical="center"/>
    </xf>
    <xf numFmtId="0" fontId="19" fillId="35" borderId="0" xfId="0" applyFont="1" applyFill="1" applyBorder="1" applyAlignment="1">
      <alignment horizontal="center" vertical="center"/>
    </xf>
    <xf numFmtId="49" fontId="19" fillId="35" borderId="0" xfId="0" applyNumberFormat="1" applyFont="1" applyFill="1" applyBorder="1" applyAlignment="1">
      <alignment horizontal="center" vertical="center"/>
    </xf>
    <xf numFmtId="1" fontId="19" fillId="35" borderId="0" xfId="0" applyNumberFormat="1" applyFont="1" applyFill="1" applyBorder="1" applyAlignment="1">
      <alignment horizontal="center" vertical="center"/>
    </xf>
    <xf numFmtId="49" fontId="21" fillId="0" borderId="0" xfId="0" applyNumberFormat="1" applyFont="1" applyBorder="1" applyAlignment="1">
      <alignment vertical="center"/>
    </xf>
    <xf numFmtId="49" fontId="19" fillId="0" borderId="0" xfId="0" applyNumberFormat="1" applyFont="1" applyBorder="1" applyAlignment="1">
      <alignment vertical="center"/>
    </xf>
    <xf numFmtId="49" fontId="9" fillId="0" borderId="0" xfId="0" applyNumberFormat="1" applyFont="1" applyBorder="1" applyAlignment="1">
      <alignment vertical="center"/>
    </xf>
    <xf numFmtId="49" fontId="23" fillId="0" borderId="0" xfId="0" applyNumberFormat="1" applyFont="1" applyBorder="1" applyAlignment="1">
      <alignment horizontal="center" vertical="center"/>
    </xf>
    <xf numFmtId="49" fontId="19" fillId="35" borderId="0" xfId="0" applyNumberFormat="1" applyFont="1" applyFill="1" applyBorder="1" applyAlignment="1">
      <alignment vertical="center"/>
    </xf>
    <xf numFmtId="49" fontId="23" fillId="0" borderId="0" xfId="0" applyNumberFormat="1" applyFont="1" applyFill="1" applyBorder="1" applyAlignment="1">
      <alignment vertical="center"/>
    </xf>
    <xf numFmtId="49" fontId="23" fillId="0" borderId="0" xfId="0" applyNumberFormat="1" applyFont="1" applyFill="1" applyAlignment="1">
      <alignment vertical="center"/>
    </xf>
    <xf numFmtId="49" fontId="19" fillId="35" borderId="0" xfId="0" applyNumberFormat="1" applyFont="1" applyFill="1" applyAlignment="1">
      <alignment horizontal="center" vertical="center"/>
    </xf>
    <xf numFmtId="1" fontId="19" fillId="35" borderId="0" xfId="0" applyNumberFormat="1" applyFont="1" applyFill="1" applyAlignment="1">
      <alignment horizontal="center" vertical="center"/>
    </xf>
    <xf numFmtId="49" fontId="19" fillId="0" borderId="0" xfId="0" applyNumberFormat="1" applyFont="1" applyAlignment="1">
      <alignment vertical="center"/>
    </xf>
    <xf numFmtId="49" fontId="23" fillId="0" borderId="0" xfId="0" applyNumberFormat="1" applyFont="1" applyAlignment="1">
      <alignment horizontal="center" vertical="center"/>
    </xf>
    <xf numFmtId="49" fontId="30" fillId="0" borderId="0" xfId="0" applyNumberFormat="1" applyFont="1" applyFill="1" applyBorder="1" applyAlignment="1">
      <alignment vertical="center"/>
    </xf>
    <xf numFmtId="49" fontId="30" fillId="0" borderId="0" xfId="0" applyNumberFormat="1" applyFont="1" applyFill="1" applyAlignment="1">
      <alignment vertical="center"/>
    </xf>
    <xf numFmtId="49" fontId="22" fillId="0" borderId="11" xfId="0" applyNumberFormat="1" applyFont="1" applyFill="1" applyBorder="1" applyAlignment="1">
      <alignment horizontal="left" vertical="center"/>
    </xf>
    <xf numFmtId="0" fontId="26" fillId="36" borderId="20" xfId="0" applyNumberFormat="1" applyFont="1" applyFill="1" applyBorder="1" applyAlignment="1">
      <alignment horizontal="right" vertical="center"/>
    </xf>
    <xf numFmtId="49" fontId="35" fillId="0" borderId="15" xfId="0" applyNumberFormat="1" applyFont="1" applyFill="1" applyBorder="1" applyAlignment="1">
      <alignment horizontal="right" vertical="center"/>
    </xf>
    <xf numFmtId="49" fontId="11" fillId="0" borderId="0" xfId="0" applyNumberFormat="1" applyFont="1" applyFill="1" applyAlignment="1">
      <alignment horizontal="center" vertical="center"/>
    </xf>
    <xf numFmtId="0" fontId="19" fillId="35" borderId="0" xfId="0" applyNumberFormat="1" applyFont="1" applyFill="1" applyBorder="1" applyAlignment="1">
      <alignment horizontal="right" vertical="center"/>
    </xf>
    <xf numFmtId="0" fontId="37" fillId="35" borderId="0" xfId="0" applyNumberFormat="1" applyFont="1" applyFill="1" applyBorder="1" applyAlignment="1">
      <alignment horizontal="right" vertical="center"/>
    </xf>
    <xf numFmtId="49" fontId="9" fillId="0" borderId="11" xfId="0" applyNumberFormat="1" applyFont="1" applyFill="1" applyBorder="1" applyAlignment="1">
      <alignment horizontal="center" vertical="center"/>
    </xf>
    <xf numFmtId="49" fontId="9" fillId="0" borderId="11" xfId="0" applyNumberFormat="1" applyFont="1" applyFill="1" applyBorder="1" applyAlignment="1">
      <alignment vertical="center"/>
    </xf>
    <xf numFmtId="1" fontId="19" fillId="0" borderId="0" xfId="0" applyNumberFormat="1" applyFont="1" applyFill="1" applyBorder="1" applyAlignment="1">
      <alignment horizontal="center" vertical="center"/>
    </xf>
    <xf numFmtId="49" fontId="24" fillId="0" borderId="0" xfId="0" applyNumberFormat="1" applyFont="1" applyFill="1" applyBorder="1" applyAlignment="1">
      <alignment vertical="center"/>
    </xf>
    <xf numFmtId="49" fontId="25" fillId="0" borderId="0" xfId="0" applyNumberFormat="1" applyFont="1" applyFill="1" applyBorder="1" applyAlignment="1">
      <alignment vertical="center"/>
    </xf>
    <xf numFmtId="0" fontId="26" fillId="0" borderId="17" xfId="0" applyNumberFormat="1" applyFont="1" applyFill="1" applyBorder="1" applyAlignment="1">
      <alignment horizontal="right" vertical="center"/>
    </xf>
    <xf numFmtId="49" fontId="9" fillId="0" borderId="23" xfId="0" applyNumberFormat="1" applyFont="1" applyFill="1" applyBorder="1" applyAlignment="1">
      <alignment horizontal="center" vertical="center"/>
    </xf>
    <xf numFmtId="0" fontId="9" fillId="0" borderId="0" xfId="0" applyFont="1" applyBorder="1" applyAlignment="1">
      <alignment vertical="center"/>
    </xf>
    <xf numFmtId="0" fontId="21" fillId="0" borderId="0" xfId="0" applyFont="1" applyBorder="1" applyAlignment="1">
      <alignment vertical="center"/>
    </xf>
    <xf numFmtId="0" fontId="12" fillId="0" borderId="0" xfId="0" applyFont="1" applyBorder="1" applyAlignment="1">
      <alignment vertical="center"/>
    </xf>
    <xf numFmtId="0" fontId="9" fillId="0" borderId="23" xfId="0" applyNumberFormat="1" applyFont="1" applyFill="1" applyBorder="1" applyAlignment="1">
      <alignment vertical="center"/>
    </xf>
    <xf numFmtId="0" fontId="25" fillId="0" borderId="15" xfId="0" applyNumberFormat="1" applyFont="1" applyFill="1" applyBorder="1" applyAlignment="1">
      <alignment horizontal="center" vertical="center"/>
    </xf>
    <xf numFmtId="49" fontId="15" fillId="0" borderId="10" xfId="0" applyNumberFormat="1" applyFont="1" applyBorder="1" applyAlignment="1">
      <alignment horizontal="right" vertical="center"/>
    </xf>
    <xf numFmtId="49" fontId="19" fillId="0" borderId="15" xfId="0" applyNumberFormat="1" applyFont="1" applyFill="1" applyBorder="1" applyAlignment="1">
      <alignment vertical="center"/>
    </xf>
    <xf numFmtId="0" fontId="9" fillId="0" borderId="0" xfId="0" applyNumberFormat="1" applyFont="1" applyBorder="1" applyAlignment="1">
      <alignment vertical="center"/>
    </xf>
    <xf numFmtId="0" fontId="21" fillId="0" borderId="0" xfId="0" applyNumberFormat="1" applyFont="1" applyFill="1" applyBorder="1" applyAlignment="1">
      <alignment horizontal="center" vertical="center"/>
    </xf>
    <xf numFmtId="0" fontId="9" fillId="0" borderId="15" xfId="0" applyNumberFormat="1" applyFont="1" applyBorder="1" applyAlignment="1">
      <alignment vertical="center"/>
    </xf>
    <xf numFmtId="0" fontId="12" fillId="0" borderId="0" xfId="0" applyNumberFormat="1" applyFont="1" applyBorder="1" applyAlignment="1">
      <alignment vertical="center"/>
    </xf>
    <xf numFmtId="0" fontId="21" fillId="0" borderId="0" xfId="0" applyFont="1" applyAlignment="1">
      <alignment horizontal="right" vertical="center"/>
    </xf>
    <xf numFmtId="0" fontId="5" fillId="0" borderId="11" xfId="0" applyFont="1" applyBorder="1" applyAlignment="1">
      <alignment vertical="center"/>
    </xf>
    <xf numFmtId="0" fontId="7" fillId="0" borderId="11" xfId="0" applyFont="1" applyBorder="1" applyAlignment="1">
      <alignment vertical="center"/>
    </xf>
    <xf numFmtId="0" fontId="21" fillId="0" borderId="0" xfId="0" applyNumberFormat="1" applyFont="1" applyAlignment="1">
      <alignment horizontal="left" vertical="center"/>
    </xf>
    <xf numFmtId="0" fontId="25" fillId="0" borderId="11" xfId="0" applyNumberFormat="1" applyFont="1" applyFill="1" applyBorder="1" applyAlignment="1">
      <alignment horizontal="center" vertical="center"/>
    </xf>
    <xf numFmtId="49" fontId="23" fillId="35" borderId="0" xfId="0" applyNumberFormat="1" applyFont="1" applyFill="1" applyBorder="1" applyAlignment="1">
      <alignment vertical="center"/>
    </xf>
    <xf numFmtId="0" fontId="9" fillId="0" borderId="0" xfId="0" applyFont="1" applyBorder="1" applyAlignment="1">
      <alignment vertical="center"/>
    </xf>
    <xf numFmtId="0" fontId="21" fillId="0" borderId="19" xfId="0" applyNumberFormat="1" applyFont="1" applyFill="1" applyBorder="1" applyAlignment="1">
      <alignment vertical="center"/>
    </xf>
    <xf numFmtId="0" fontId="25" fillId="0" borderId="0" xfId="0" applyNumberFormat="1" applyFont="1" applyFill="1" applyAlignment="1">
      <alignment horizontal="center" vertical="center"/>
    </xf>
    <xf numFmtId="0" fontId="9"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11" fillId="33" borderId="0" xfId="0" applyNumberFormat="1" applyFont="1" applyFill="1" applyAlignment="1">
      <alignment horizontal="right" vertical="center"/>
    </xf>
    <xf numFmtId="0" fontId="15" fillId="0" borderId="10" xfId="0" applyNumberFormat="1" applyFont="1" applyBorder="1" applyAlignment="1">
      <alignment horizontal="right" vertical="center"/>
    </xf>
    <xf numFmtId="0" fontId="9" fillId="0" borderId="19" xfId="0" applyNumberFormat="1" applyFont="1" applyFill="1" applyBorder="1" applyAlignment="1">
      <alignment vertical="center"/>
    </xf>
    <xf numFmtId="0" fontId="19" fillId="37" borderId="0" xfId="0" applyNumberFormat="1" applyFont="1" applyFill="1" applyBorder="1" applyAlignment="1">
      <alignment horizontal="center" vertical="center"/>
    </xf>
    <xf numFmtId="0" fontId="19" fillId="37" borderId="0" xfId="0" applyNumberFormat="1" applyFont="1" applyFill="1" applyAlignment="1">
      <alignment horizontal="center" vertical="center"/>
    </xf>
    <xf numFmtId="0" fontId="19" fillId="37" borderId="0" xfId="0" applyNumberFormat="1" applyFont="1" applyFill="1" applyBorder="1" applyAlignment="1">
      <alignment vertical="center"/>
    </xf>
    <xf numFmtId="0" fontId="19" fillId="0" borderId="11" xfId="0" applyNumberFormat="1" applyFont="1" applyFill="1" applyBorder="1" applyAlignment="1">
      <alignment horizontal="center" vertical="center"/>
    </xf>
    <xf numFmtId="0" fontId="9" fillId="0" borderId="15" xfId="0" applyNumberFormat="1" applyFont="1" applyFill="1" applyBorder="1" applyAlignment="1">
      <alignment vertical="center"/>
    </xf>
    <xf numFmtId="0" fontId="38" fillId="0" borderId="11" xfId="0" applyNumberFormat="1" applyFont="1" applyFill="1" applyBorder="1" applyAlignment="1">
      <alignment vertical="center"/>
    </xf>
    <xf numFmtId="0" fontId="9" fillId="0" borderId="11" xfId="0" applyNumberFormat="1" applyFont="1" applyFill="1" applyBorder="1" applyAlignment="1">
      <alignment horizontal="right" vertical="center"/>
    </xf>
    <xf numFmtId="49" fontId="9" fillId="0" borderId="0" xfId="0" applyNumberFormat="1" applyFont="1" applyFill="1" applyAlignment="1">
      <alignment horizontal="left" vertical="center"/>
    </xf>
    <xf numFmtId="0" fontId="9" fillId="0" borderId="20" xfId="0" applyNumberFormat="1" applyFont="1" applyFill="1" applyBorder="1" applyAlignment="1">
      <alignment horizontal="right" vertical="center"/>
    </xf>
    <xf numFmtId="0" fontId="19" fillId="0" borderId="23" xfId="0" applyNumberFormat="1" applyFont="1" applyFill="1" applyBorder="1" applyAlignment="1">
      <alignment vertical="center"/>
    </xf>
    <xf numFmtId="0" fontId="19" fillId="0" borderId="21" xfId="0" applyNumberFormat="1" applyFont="1" applyFill="1" applyBorder="1" applyAlignment="1">
      <alignment vertical="center"/>
    </xf>
    <xf numFmtId="0" fontId="19" fillId="0" borderId="16" xfId="0" applyNumberFormat="1" applyFont="1" applyFill="1" applyBorder="1" applyAlignment="1">
      <alignment vertical="center"/>
    </xf>
    <xf numFmtId="0" fontId="23" fillId="0" borderId="13" xfId="0" applyNumberFormat="1" applyFont="1" applyFill="1" applyBorder="1" applyAlignment="1">
      <alignment vertical="center"/>
    </xf>
    <xf numFmtId="0" fontId="22" fillId="0" borderId="16" xfId="0" applyNumberFormat="1" applyFont="1" applyFill="1" applyBorder="1" applyAlignment="1">
      <alignment horizontal="left" vertical="center"/>
    </xf>
    <xf numFmtId="0" fontId="23" fillId="0" borderId="13" xfId="0" applyNumberFormat="1" applyFont="1" applyFill="1" applyBorder="1" applyAlignment="1">
      <alignment horizontal="left" vertical="center"/>
    </xf>
    <xf numFmtId="0" fontId="23" fillId="0" borderId="15" xfId="0" applyNumberFormat="1" applyFont="1" applyFill="1" applyBorder="1" applyAlignment="1">
      <alignment vertical="center"/>
    </xf>
    <xf numFmtId="0" fontId="9" fillId="0" borderId="24" xfId="0" applyNumberFormat="1" applyFont="1" applyFill="1" applyBorder="1" applyAlignment="1">
      <alignment horizontal="right" vertical="center"/>
    </xf>
    <xf numFmtId="0" fontId="10" fillId="0" borderId="17"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17" xfId="0" applyNumberFormat="1" applyFont="1" applyFill="1" applyBorder="1" applyAlignment="1">
      <alignment horizontal="center" vertical="center"/>
    </xf>
    <xf numFmtId="0" fontId="9" fillId="0" borderId="19"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9" fillId="35" borderId="0" xfId="0" applyNumberFormat="1" applyFont="1" applyFill="1" applyBorder="1" applyAlignment="1">
      <alignment horizontal="right" vertical="center"/>
    </xf>
    <xf numFmtId="0" fontId="25" fillId="0" borderId="17" xfId="0" applyNumberFormat="1" applyFont="1" applyFill="1" applyBorder="1" applyAlignment="1">
      <alignment horizontal="center" vertical="center"/>
    </xf>
    <xf numFmtId="0" fontId="25" fillId="0" borderId="15"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36" fillId="35" borderId="0" xfId="0" applyNumberFormat="1" applyFont="1" applyFill="1" applyBorder="1" applyAlignment="1">
      <alignment horizontal="right" vertical="center"/>
    </xf>
    <xf numFmtId="0" fontId="25" fillId="0" borderId="0" xfId="0" applyNumberFormat="1" applyFont="1" applyFill="1" applyBorder="1" applyAlignment="1">
      <alignment horizontal="center" vertical="center"/>
    </xf>
    <xf numFmtId="0" fontId="25" fillId="0" borderId="11" xfId="0" applyNumberFormat="1" applyFont="1" applyFill="1" applyBorder="1" applyAlignment="1">
      <alignment horizontal="center" vertical="center"/>
    </xf>
    <xf numFmtId="0" fontId="21" fillId="35" borderId="0" xfId="0" applyNumberFormat="1" applyFont="1" applyFill="1" applyBorder="1" applyAlignment="1">
      <alignment horizontal="right" vertical="center"/>
    </xf>
    <xf numFmtId="0" fontId="9" fillId="35" borderId="0" xfId="0" applyNumberFormat="1" applyFont="1" applyFill="1" applyAlignment="1">
      <alignment horizontal="center" vertical="center"/>
    </xf>
    <xf numFmtId="0" fontId="9" fillId="35" borderId="11" xfId="0" applyNumberFormat="1" applyFont="1" applyFill="1" applyBorder="1" applyAlignment="1">
      <alignment horizontal="center" vertical="center"/>
    </xf>
    <xf numFmtId="0" fontId="28" fillId="35" borderId="0" xfId="0" applyNumberFormat="1" applyFont="1" applyFill="1" applyBorder="1" applyAlignment="1">
      <alignment horizontal="right" vertical="center"/>
    </xf>
    <xf numFmtId="0" fontId="25" fillId="0" borderId="19" xfId="0" applyNumberFormat="1" applyFont="1" applyFill="1" applyBorder="1" applyAlignment="1">
      <alignment horizontal="left" vertical="center"/>
    </xf>
    <xf numFmtId="0" fontId="25" fillId="0" borderId="13" xfId="0" applyNumberFormat="1" applyFont="1" applyFill="1" applyBorder="1" applyAlignment="1">
      <alignment horizontal="left" vertical="center"/>
    </xf>
    <xf numFmtId="0" fontId="21" fillId="0" borderId="0" xfId="0" applyNumberFormat="1" applyFont="1" applyFill="1" applyBorder="1" applyAlignment="1">
      <alignment horizontal="center"/>
    </xf>
    <xf numFmtId="0" fontId="21" fillId="0" borderId="11" xfId="0" applyNumberFormat="1" applyFont="1" applyFill="1" applyBorder="1" applyAlignment="1">
      <alignment horizontal="center"/>
    </xf>
    <xf numFmtId="0" fontId="9" fillId="0" borderId="21" xfId="0" applyNumberFormat="1" applyFont="1" applyFill="1" applyBorder="1" applyAlignment="1">
      <alignment horizontal="center" vertical="center"/>
    </xf>
    <xf numFmtId="0" fontId="9" fillId="0" borderId="23" xfId="0" applyNumberFormat="1" applyFont="1" applyFill="1" applyBorder="1" applyAlignment="1">
      <alignment horizontal="center" vertical="center"/>
    </xf>
    <xf numFmtId="0" fontId="9" fillId="0" borderId="0" xfId="0" applyNumberFormat="1" applyFont="1" applyFill="1" applyAlignment="1">
      <alignment horizontal="center" vertical="center"/>
    </xf>
    <xf numFmtId="0" fontId="21" fillId="0" borderId="0" xfId="0" applyFont="1" applyAlignment="1">
      <alignment horizontal="center" vertical="center"/>
    </xf>
    <xf numFmtId="0" fontId="9" fillId="0" borderId="0" xfId="0" applyFont="1" applyAlignment="1">
      <alignment horizontal="left" vertical="center"/>
    </xf>
    <xf numFmtId="0" fontId="9" fillId="0" borderId="19" xfId="0" applyFont="1" applyBorder="1" applyAlignment="1">
      <alignment horizontal="center" vertical="center"/>
    </xf>
    <xf numFmtId="0" fontId="11" fillId="33" borderId="25" xfId="0" applyNumberFormat="1" applyFont="1" applyFill="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279">
    <dxf>
      <font>
        <b/>
        <i val="0"/>
      </font>
    </dxf>
    <dxf>
      <font>
        <b/>
        <i val="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color indexed="11"/>
      </font>
    </dxf>
    <dxf>
      <font>
        <b/>
        <i val="0"/>
        <color indexed="11"/>
      </font>
    </dxf>
    <dxf>
      <font>
        <b val="0"/>
        <i/>
        <color indexed="10"/>
      </font>
    </dxf>
    <dxf>
      <font>
        <color indexed="11"/>
      </font>
    </dxf>
    <dxf>
      <font>
        <b/>
        <i val="0"/>
        <color indexed="11"/>
      </font>
    </dxf>
    <dxf>
      <font>
        <b val="0"/>
        <i/>
        <color indexed="1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color indexed="11"/>
      </font>
    </dxf>
    <dxf>
      <font>
        <b/>
        <i val="0"/>
        <color indexed="11"/>
      </font>
    </dxf>
    <dxf>
      <font>
        <b val="0"/>
        <i/>
        <color indexed="10"/>
      </font>
    </dxf>
    <dxf>
      <font>
        <b/>
        <i val="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font>
    </dxf>
    <dxf>
      <font>
        <b val="0"/>
        <i val="0"/>
      </font>
    </dxf>
    <dxf>
      <font>
        <b/>
        <i val="0"/>
        <color indexed="8"/>
      </font>
      <fill>
        <patternFill patternType="solid">
          <bgColor indexed="42"/>
        </patternFill>
      </fill>
    </dxf>
    <dxf>
      <font>
        <b/>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dxf>
    <dxf>
      <font>
        <color indexed="9"/>
      </font>
    </dxf>
    <dxf>
      <font>
        <color indexed="9"/>
      </font>
      <fill>
        <patternFill>
          <bgColor indexed="42"/>
        </patternFill>
      </fill>
    </dxf>
    <dxf>
      <font>
        <b/>
        <i val="0"/>
        <color indexed="8"/>
      </font>
      <fill>
        <patternFill patternType="solid">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color indexed="9"/>
      </font>
    </dxf>
    <dxf>
      <font>
        <color indexed="9"/>
      </font>
    </dxf>
    <dxf>
      <font>
        <color indexed="9"/>
      </font>
      <fill>
        <patternFill>
          <bgColor indexed="42"/>
        </patternFill>
      </fill>
    </dxf>
    <dxf>
      <font>
        <b/>
        <i val="0"/>
        <color indexed="8"/>
      </font>
      <fill>
        <patternFill patternType="solid">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font>
      <border/>
    </dxf>
    <dxf>
      <font>
        <b val="0"/>
        <i/>
        <color rgb="FFFF0000"/>
      </font>
      <border/>
    </dxf>
    <dxf>
      <font>
        <b/>
        <i val="0"/>
        <color rgb="FF00FF00"/>
      </font>
      <border/>
    </dxf>
    <dxf>
      <font>
        <color rgb="FF00FF00"/>
      </font>
      <border/>
    </dxf>
    <dxf>
      <font>
        <b/>
        <i val="0"/>
        <color rgb="FF000000"/>
      </font>
      <fill>
        <patternFill patternType="solid">
          <bgColor rgb="FFCCFFCC"/>
        </patternFill>
      </fill>
      <border/>
    </dxf>
    <dxf>
      <font>
        <color rgb="FFFFFFFF"/>
      </font>
      <border/>
    </dxf>
    <dxf>
      <font>
        <color rgb="FFFFFFFF"/>
      </font>
      <fill>
        <patternFill>
          <bgColor rgb="FFCCFFCC"/>
        </patternFill>
      </fill>
      <border/>
    </dxf>
    <dxf>
      <font>
        <b val="0"/>
        <i val="0"/>
      </font>
      <border/>
    </dxf>
    <dxf>
      <font>
        <b/>
        <i val="0"/>
        <color rgb="FF000000"/>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1047750</xdr:colOff>
      <xdr:row>4</xdr:row>
      <xdr:rowOff>9525</xdr:rowOff>
    </xdr:from>
    <xdr:to>
      <xdr:col>7</xdr:col>
      <xdr:colOff>9525</xdr:colOff>
      <xdr:row>9</xdr:row>
      <xdr:rowOff>9525</xdr:rowOff>
    </xdr:to>
    <xdr:sp>
      <xdr:nvSpPr>
        <xdr:cNvPr id="1" name="直線接點 2"/>
        <xdr:cNvSpPr>
          <a:spLocks/>
        </xdr:cNvSpPr>
      </xdr:nvSpPr>
      <xdr:spPr>
        <a:xfrm rot="5400000">
          <a:off x="1619250" y="847725"/>
          <a:ext cx="102870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xdr:row>
      <xdr:rowOff>0</xdr:rowOff>
    </xdr:from>
    <xdr:to>
      <xdr:col>10</xdr:col>
      <xdr:colOff>0</xdr:colOff>
      <xdr:row>8</xdr:row>
      <xdr:rowOff>209550</xdr:rowOff>
    </xdr:to>
    <xdr:sp>
      <xdr:nvSpPr>
        <xdr:cNvPr id="2" name="直線接點 4"/>
        <xdr:cNvSpPr>
          <a:spLocks/>
        </xdr:cNvSpPr>
      </xdr:nvSpPr>
      <xdr:spPr>
        <a:xfrm rot="16200000" flipH="1">
          <a:off x="2657475" y="838200"/>
          <a:ext cx="99060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508;&#38917;&#36093;&#26371;&#36039;&#26009;\102&#24180;&#23439;&#20977;&#30403;\&#21069;&#32622;&#20316;&#26989;\&#20840;&#22283;&#22767;&#24180;&#31844;&#34920;&#26684;&#24335;\35&#27506;&#32068;&#31844;&#349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1508;&#38917;&#36093;&#26371;&#36039;&#26009;\102&#24180;&#23439;&#20977;&#30403;\&#21069;&#32622;&#20316;&#26989;\&#20840;&#22283;&#22767;&#24180;&#31844;&#34920;&#26684;&#24335;\80&#27506;&#32068;&#31844;&#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508;&#38917;&#36093;&#26371;&#36039;&#26009;\102&#24180;&#23439;&#20977;&#30403;\&#21069;&#32622;&#20316;&#26989;\&#20840;&#22283;&#22767;&#24180;&#31844;&#34920;&#26684;&#24335;\40&#27506;&#32068;&#31844;&#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1508;&#38917;&#36093;&#26371;&#36039;&#26009;\102&#24180;&#23439;&#20977;&#30403;\&#21069;&#32622;&#20316;&#26989;\&#20840;&#22283;&#22767;&#24180;&#31844;&#34920;&#26684;&#24335;\45&#27506;&#32068;&#31844;&#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508;&#38917;&#36093;&#26371;&#36039;&#26009;\102&#24180;&#23439;&#20977;&#30403;\&#21069;&#32622;&#20316;&#26989;\&#20840;&#22283;&#22767;&#24180;&#31844;&#34920;&#26684;&#24335;\50&#27506;&#32068;&#31844;&#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1508;&#38917;&#36093;&#26371;&#36039;&#26009;\102&#24180;&#23439;&#20977;&#30403;\&#21069;&#32622;&#20316;&#26989;\&#20840;&#22283;&#22767;&#24180;&#31844;&#34920;&#26684;&#24335;\65&#27506;&#32068;&#31844;&#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1508;&#38917;&#36093;&#26371;&#36039;&#26009;\102&#24180;&#23439;&#20977;&#30403;\&#21069;&#32622;&#20316;&#26989;\&#20840;&#22283;&#22767;&#24180;&#31844;&#34920;&#26684;&#24335;\55&#27506;&#32068;&#31844;&#349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1508;&#38917;&#36093;&#26371;&#36039;&#26009;\102&#24180;&#23439;&#20977;&#30403;\&#21069;&#32622;&#20316;&#26989;\&#20840;&#22283;&#22767;&#24180;&#31844;&#34920;&#26684;&#24335;\60&#27506;&#32068;&#31844;&#349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1508;&#38917;&#36093;&#26371;&#36039;&#26009;\102&#24180;&#23439;&#20977;&#30403;\&#21069;&#32622;&#20316;&#26989;\&#20840;&#22283;&#22767;&#24180;&#31844;&#34920;&#26684;&#24335;\70&#27506;&#32068;&#31844;&#349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1508;&#38917;&#36093;&#26371;&#36039;&#26009;\102&#24180;&#23439;&#20977;&#30403;\&#21069;&#32622;&#20316;&#26989;\&#20840;&#22283;&#22767;&#24180;&#31844;&#34920;&#26684;&#24335;\75&#27506;&#32068;&#3184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男單35歲名單"/>
      <sheetName val="男雙35歲名單"/>
      <sheetName val="女單 35歲名單"/>
      <sheetName val="女雙 35歲名單"/>
      <sheetName val="男單35歲32籤"/>
      <sheetName val="女單35歲16籤"/>
      <sheetName val="男雙35歲16籤"/>
      <sheetName val="女雙35歲16籤"/>
    </sheetNames>
    <sheetDataSet>
      <sheetData sheetId="0">
        <row r="10">
          <cell r="A10" t="str">
            <v>2013/11/2-11/4</v>
          </cell>
          <cell r="C10" t="str">
            <v>臺中市</v>
          </cell>
          <cell r="E10" t="str">
            <v>王正松</v>
          </cell>
        </row>
      </sheetData>
      <sheetData sheetId="1">
        <row r="7">
          <cell r="A7">
            <v>1</v>
          </cell>
          <cell r="B7" t="str">
            <v>謝和龍</v>
          </cell>
          <cell r="D7" t="str">
            <v>臺南市</v>
          </cell>
          <cell r="E7" t="str">
            <v>63.11.09</v>
          </cell>
          <cell r="P7">
            <v>3</v>
          </cell>
        </row>
        <row r="8">
          <cell r="A8">
            <v>2</v>
          </cell>
          <cell r="B8" t="str">
            <v>林佑城</v>
          </cell>
          <cell r="D8" t="str">
            <v>臺東市</v>
          </cell>
          <cell r="E8" t="str">
            <v>63.05.21</v>
          </cell>
          <cell r="P8">
            <v>3</v>
          </cell>
        </row>
        <row r="9">
          <cell r="A9">
            <v>3</v>
          </cell>
          <cell r="B9" t="str">
            <v>廖遠志</v>
          </cell>
          <cell r="D9" t="str">
            <v>臺中市</v>
          </cell>
          <cell r="E9" t="str">
            <v>63.05.15</v>
          </cell>
          <cell r="P9">
            <v>7</v>
          </cell>
        </row>
        <row r="10">
          <cell r="A10">
            <v>4</v>
          </cell>
          <cell r="B10" t="str">
            <v>張哲千</v>
          </cell>
          <cell r="D10" t="str">
            <v>桃園縣</v>
          </cell>
          <cell r="E10" t="str">
            <v>64.02.18</v>
          </cell>
          <cell r="P10">
            <v>7</v>
          </cell>
        </row>
        <row r="11">
          <cell r="A11">
            <v>5</v>
          </cell>
          <cell r="B11" t="str">
            <v>李沛承</v>
          </cell>
          <cell r="D11" t="str">
            <v>新竹市</v>
          </cell>
          <cell r="E11" t="str">
            <v>65.08.25</v>
          </cell>
          <cell r="P11">
            <v>7</v>
          </cell>
        </row>
        <row r="12">
          <cell r="A12">
            <v>6</v>
          </cell>
          <cell r="B12" t="str">
            <v>陳耿弦</v>
          </cell>
          <cell r="D12" t="str">
            <v>南投縣</v>
          </cell>
          <cell r="E12" t="str">
            <v>64.05.26</v>
          </cell>
          <cell r="P12">
            <v>15</v>
          </cell>
        </row>
        <row r="13">
          <cell r="A13">
            <v>7</v>
          </cell>
          <cell r="B13" t="str">
            <v>洪明輝</v>
          </cell>
          <cell r="D13" t="str">
            <v>臺中市</v>
          </cell>
          <cell r="E13" t="str">
            <v>65.05.24</v>
          </cell>
          <cell r="P13">
            <v>15</v>
          </cell>
        </row>
        <row r="14">
          <cell r="A14">
            <v>8</v>
          </cell>
          <cell r="B14" t="str">
            <v>曾尚志</v>
          </cell>
          <cell r="D14" t="str">
            <v>臺中市</v>
          </cell>
          <cell r="E14" t="str">
            <v>65.06.19</v>
          </cell>
          <cell r="P14">
            <v>15</v>
          </cell>
        </row>
        <row r="15">
          <cell r="A15">
            <v>9</v>
          </cell>
          <cell r="B15" t="str">
            <v>陳逸群</v>
          </cell>
          <cell r="D15" t="str">
            <v>雲林縣</v>
          </cell>
          <cell r="E15" t="str">
            <v>66年次</v>
          </cell>
          <cell r="P15">
            <v>15</v>
          </cell>
        </row>
        <row r="16">
          <cell r="A16">
            <v>10</v>
          </cell>
          <cell r="B16" t="str">
            <v>廖仁輝</v>
          </cell>
          <cell r="D16" t="str">
            <v>臺中市</v>
          </cell>
          <cell r="E16" t="str">
            <v>57年次</v>
          </cell>
          <cell r="P16" t="str">
            <v>40歲9</v>
          </cell>
        </row>
        <row r="17">
          <cell r="A17">
            <v>11</v>
          </cell>
          <cell r="B17" t="str">
            <v>陳政鋒</v>
          </cell>
          <cell r="D17" t="str">
            <v>臺南市</v>
          </cell>
          <cell r="E17" t="str">
            <v>65.09.26</v>
          </cell>
        </row>
        <row r="18">
          <cell r="A18">
            <v>12</v>
          </cell>
          <cell r="B18" t="str">
            <v>蔡坤洲</v>
          </cell>
          <cell r="D18" t="str">
            <v>雲林縣</v>
          </cell>
          <cell r="E18" t="str">
            <v>64.07.09</v>
          </cell>
        </row>
        <row r="19">
          <cell r="A19">
            <v>13</v>
          </cell>
          <cell r="B19" t="str">
            <v>鈴木敬太</v>
          </cell>
          <cell r="D19" t="str">
            <v>臺中市</v>
          </cell>
          <cell r="E19" t="str">
            <v>63.05.30</v>
          </cell>
        </row>
        <row r="20">
          <cell r="A20">
            <v>14</v>
          </cell>
          <cell r="B20" t="str">
            <v>岡本真也</v>
          </cell>
          <cell r="D20" t="str">
            <v>臺中市</v>
          </cell>
          <cell r="E20" t="str">
            <v>63.10.01</v>
          </cell>
        </row>
        <row r="21">
          <cell r="A21">
            <v>15</v>
          </cell>
          <cell r="B21" t="str">
            <v>劉博文</v>
          </cell>
          <cell r="D21" t="str">
            <v>新北市</v>
          </cell>
          <cell r="E21" t="str">
            <v>65.02.20</v>
          </cell>
        </row>
        <row r="22">
          <cell r="A22">
            <v>16</v>
          </cell>
          <cell r="B22" t="str">
            <v>楊士徹</v>
          </cell>
          <cell r="D22" t="str">
            <v>臺中市</v>
          </cell>
          <cell r="E22" t="str">
            <v>63.01.13</v>
          </cell>
        </row>
        <row r="23">
          <cell r="A23">
            <v>17</v>
          </cell>
          <cell r="B23" t="str">
            <v>龔飛熊</v>
          </cell>
          <cell r="D23" t="str">
            <v>高雄市</v>
          </cell>
          <cell r="E23" t="str">
            <v>49.01.03</v>
          </cell>
        </row>
        <row r="24">
          <cell r="A24">
            <v>18</v>
          </cell>
          <cell r="B24" t="str">
            <v>林秉豐</v>
          </cell>
          <cell r="D24" t="str">
            <v>臺中市</v>
          </cell>
          <cell r="E24" t="str">
            <v>67.04.20</v>
          </cell>
        </row>
        <row r="25">
          <cell r="A25">
            <v>19</v>
          </cell>
          <cell r="B25" t="str">
            <v>倪迦勒</v>
          </cell>
          <cell r="D25" t="str">
            <v>臺中市</v>
          </cell>
          <cell r="E25" t="str">
            <v>64.11.27</v>
          </cell>
        </row>
        <row r="26">
          <cell r="A26">
            <v>20</v>
          </cell>
          <cell r="B26" t="str">
            <v>張耀輝</v>
          </cell>
          <cell r="D26" t="str">
            <v>桃園縣</v>
          </cell>
          <cell r="E26" t="str">
            <v>65.02.23</v>
          </cell>
        </row>
        <row r="27">
          <cell r="A27">
            <v>21</v>
          </cell>
          <cell r="B27" t="str">
            <v>康順傅</v>
          </cell>
          <cell r="D27" t="str">
            <v>雲林縣</v>
          </cell>
          <cell r="E27" t="str">
            <v>67年次</v>
          </cell>
        </row>
        <row r="28">
          <cell r="A28">
            <v>22</v>
          </cell>
          <cell r="B28" t="str">
            <v>簡百宏</v>
          </cell>
          <cell r="D28" t="str">
            <v>雲林縣</v>
          </cell>
          <cell r="E28" t="str">
            <v>67年次</v>
          </cell>
        </row>
        <row r="29">
          <cell r="A29">
            <v>23</v>
          </cell>
          <cell r="B29" t="str">
            <v>邱聖豪</v>
          </cell>
          <cell r="D29" t="str">
            <v>臺東市</v>
          </cell>
          <cell r="E29" t="str">
            <v>63.02.16</v>
          </cell>
        </row>
        <row r="30">
          <cell r="A30">
            <v>24</v>
          </cell>
          <cell r="B30" t="str">
            <v>余冠霆</v>
          </cell>
          <cell r="D30" t="str">
            <v>桃園縣</v>
          </cell>
          <cell r="E30" t="str">
            <v>63.03.31</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2">
        <row r="7">
          <cell r="A7" t="str">
            <v>Line</v>
          </cell>
          <cell r="B7" t="str">
            <v>姓名</v>
          </cell>
          <cell r="D7" t="str">
            <v>縣市</v>
          </cell>
          <cell r="E7" t="str">
            <v>排名</v>
          </cell>
          <cell r="F7" t="str">
            <v>出生日期</v>
          </cell>
          <cell r="G7" t="str">
            <v>姓名</v>
          </cell>
          <cell r="I7" t="str">
            <v>縣市</v>
          </cell>
          <cell r="M7" t="str">
            <v>排名</v>
          </cell>
          <cell r="N7" t="str">
            <v>出生日期</v>
          </cell>
          <cell r="Q7" t="str">
            <v>Acc
Number</v>
          </cell>
          <cell r="R7" t="str">
            <v>Status
Number</v>
          </cell>
          <cell r="U7" t="str">
            <v>排名總和</v>
          </cell>
        </row>
        <row r="8">
          <cell r="A8">
            <v>1</v>
          </cell>
          <cell r="B8" t="str">
            <v>謝和龍</v>
          </cell>
          <cell r="D8" t="str">
            <v>臺南市</v>
          </cell>
          <cell r="E8">
            <v>5</v>
          </cell>
          <cell r="F8" t="str">
            <v>63.11.09</v>
          </cell>
          <cell r="G8" t="str">
            <v>郭  昇</v>
          </cell>
          <cell r="M8">
            <v>5</v>
          </cell>
          <cell r="N8" t="str">
            <v>64.09.11</v>
          </cell>
          <cell r="U8">
            <v>10</v>
          </cell>
        </row>
        <row r="9">
          <cell r="A9">
            <v>2</v>
          </cell>
          <cell r="B9" t="str">
            <v>康順傅</v>
          </cell>
          <cell r="D9" t="str">
            <v>雲林縣</v>
          </cell>
          <cell r="E9">
            <v>9</v>
          </cell>
          <cell r="F9" t="str">
            <v>67年次</v>
          </cell>
          <cell r="G9" t="str">
            <v>陳銘曲</v>
          </cell>
          <cell r="I9" t="str">
            <v>雲林縣</v>
          </cell>
          <cell r="M9">
            <v>9</v>
          </cell>
          <cell r="N9" t="str">
            <v>62年次</v>
          </cell>
          <cell r="U9">
            <v>18</v>
          </cell>
        </row>
        <row r="10">
          <cell r="A10">
            <v>3</v>
          </cell>
          <cell r="B10" t="str">
            <v>張哲千</v>
          </cell>
          <cell r="D10" t="str">
            <v>桃園縣</v>
          </cell>
          <cell r="E10">
            <v>16</v>
          </cell>
          <cell r="F10" t="str">
            <v>64.02.18</v>
          </cell>
          <cell r="G10" t="str">
            <v>陳政達</v>
          </cell>
          <cell r="I10" t="str">
            <v>桃園縣</v>
          </cell>
          <cell r="M10">
            <v>16</v>
          </cell>
          <cell r="N10" t="str">
            <v>50.01.18</v>
          </cell>
          <cell r="U10">
            <v>32</v>
          </cell>
        </row>
        <row r="11">
          <cell r="A11">
            <v>4</v>
          </cell>
          <cell r="B11" t="str">
            <v>葉家宏</v>
          </cell>
          <cell r="D11" t="str">
            <v>斗南鎮</v>
          </cell>
          <cell r="E11">
            <v>999</v>
          </cell>
          <cell r="F11" t="str">
            <v>58.03.31</v>
          </cell>
          <cell r="G11" t="str">
            <v>蔡坤洲</v>
          </cell>
          <cell r="I11" t="str">
            <v>斗南鎮</v>
          </cell>
          <cell r="M11">
            <v>9</v>
          </cell>
          <cell r="N11" t="str">
            <v>64.07.09</v>
          </cell>
          <cell r="U11">
            <v>1008</v>
          </cell>
        </row>
        <row r="12">
          <cell r="A12">
            <v>5</v>
          </cell>
          <cell r="B12" t="str">
            <v>張益鈞</v>
          </cell>
          <cell r="D12" t="str">
            <v>臺中市</v>
          </cell>
          <cell r="E12">
            <v>16</v>
          </cell>
          <cell r="F12" t="str">
            <v>63.10.05</v>
          </cell>
          <cell r="G12" t="str">
            <v>張宏輝</v>
          </cell>
          <cell r="I12" t="str">
            <v>臺中市</v>
          </cell>
          <cell r="M12">
            <v>999</v>
          </cell>
          <cell r="N12" t="str">
            <v>61.04.10</v>
          </cell>
          <cell r="U12">
            <v>1015</v>
          </cell>
        </row>
        <row r="13">
          <cell r="A13">
            <v>6</v>
          </cell>
          <cell r="B13" t="str">
            <v>張志銘</v>
          </cell>
          <cell r="D13" t="str">
            <v>雲林縣</v>
          </cell>
          <cell r="E13">
            <v>999</v>
          </cell>
          <cell r="F13" t="str">
            <v>66年次</v>
          </cell>
          <cell r="G13" t="str">
            <v>李建德</v>
          </cell>
          <cell r="I13" t="str">
            <v>雲林縣</v>
          </cell>
          <cell r="M13">
            <v>16</v>
          </cell>
          <cell r="N13" t="str">
            <v>60年次</v>
          </cell>
          <cell r="U13">
            <v>1015</v>
          </cell>
        </row>
        <row r="14">
          <cell r="A14">
            <v>7</v>
          </cell>
          <cell r="B14" t="str">
            <v>陳逸群</v>
          </cell>
          <cell r="D14" t="str">
            <v>雲林縣</v>
          </cell>
          <cell r="E14">
            <v>16</v>
          </cell>
          <cell r="F14" t="str">
            <v>66年次</v>
          </cell>
          <cell r="G14" t="str">
            <v>簡百宏</v>
          </cell>
          <cell r="I14" t="str">
            <v>雲林縣</v>
          </cell>
          <cell r="M14">
            <v>999</v>
          </cell>
          <cell r="N14" t="str">
            <v>67年次</v>
          </cell>
          <cell r="U14">
            <v>1015</v>
          </cell>
        </row>
        <row r="15">
          <cell r="A15">
            <v>8</v>
          </cell>
          <cell r="B15" t="str">
            <v>林世傑</v>
          </cell>
          <cell r="D15" t="str">
            <v>臺南市</v>
          </cell>
          <cell r="F15" t="str">
            <v>50.11.16</v>
          </cell>
          <cell r="G15" t="str">
            <v>陳政鋒</v>
          </cell>
          <cell r="I15" t="str">
            <v>臺南市</v>
          </cell>
          <cell r="N15" t="str">
            <v>65.09.26</v>
          </cell>
        </row>
        <row r="16">
          <cell r="A16">
            <v>9</v>
          </cell>
          <cell r="B16" t="str">
            <v>廖茂奇</v>
          </cell>
          <cell r="D16" t="str">
            <v>臺中市</v>
          </cell>
          <cell r="F16" t="str">
            <v>57.01.01</v>
          </cell>
          <cell r="G16" t="str">
            <v>葉佳鋕</v>
          </cell>
          <cell r="I16" t="str">
            <v>臺中市</v>
          </cell>
          <cell r="N16" t="str">
            <v>64.07.18</v>
          </cell>
        </row>
        <row r="17">
          <cell r="A17">
            <v>10</v>
          </cell>
          <cell r="B17" t="str">
            <v>鈴木敬太</v>
          </cell>
          <cell r="D17" t="str">
            <v>臺中市</v>
          </cell>
          <cell r="F17" t="str">
            <v>63.05.30</v>
          </cell>
          <cell r="G17" t="str">
            <v>岡本真也</v>
          </cell>
          <cell r="I17" t="str">
            <v>臺中市</v>
          </cell>
          <cell r="N17" t="str">
            <v>63.10.01</v>
          </cell>
        </row>
        <row r="18">
          <cell r="A18">
            <v>11</v>
          </cell>
          <cell r="B18" t="str">
            <v>長與昭憲</v>
          </cell>
          <cell r="D18" t="str">
            <v>臺中市</v>
          </cell>
          <cell r="F18" t="str">
            <v>62.08.27</v>
          </cell>
          <cell r="G18" t="str">
            <v>蔡永民</v>
          </cell>
          <cell r="I18" t="str">
            <v>臺中市</v>
          </cell>
          <cell r="N18" t="str">
            <v>67.02.25</v>
          </cell>
        </row>
        <row r="19">
          <cell r="A19">
            <v>12</v>
          </cell>
          <cell r="B19" t="str">
            <v>林秉豐</v>
          </cell>
          <cell r="D19" t="str">
            <v>臺中市</v>
          </cell>
          <cell r="F19" t="str">
            <v>67.04.20</v>
          </cell>
          <cell r="G19" t="str">
            <v>黃建銘</v>
          </cell>
          <cell r="I19" t="str">
            <v>臺中市</v>
          </cell>
          <cell r="N19" t="str">
            <v>66.11.26</v>
          </cell>
        </row>
        <row r="20">
          <cell r="A20">
            <v>13</v>
          </cell>
          <cell r="B20" t="str">
            <v>林岳毅</v>
          </cell>
          <cell r="D20" t="str">
            <v>臺中市</v>
          </cell>
          <cell r="F20" t="str">
            <v>62.10.18</v>
          </cell>
          <cell r="G20" t="str">
            <v>洪明輝</v>
          </cell>
          <cell r="I20" t="str">
            <v>臺中市</v>
          </cell>
          <cell r="N20" t="str">
            <v>65.05.24</v>
          </cell>
        </row>
        <row r="21">
          <cell r="A21">
            <v>14</v>
          </cell>
          <cell r="B21" t="str">
            <v>林佑城</v>
          </cell>
          <cell r="D21" t="str">
            <v>臺東市</v>
          </cell>
          <cell r="F21" t="str">
            <v>63.05.21</v>
          </cell>
          <cell r="G21" t="str">
            <v>邱聖豪</v>
          </cell>
          <cell r="I21" t="str">
            <v>臺東市</v>
          </cell>
          <cell r="N21" t="str">
            <v>63.02.16</v>
          </cell>
        </row>
        <row r="22">
          <cell r="A22">
            <v>15</v>
          </cell>
          <cell r="B22" t="str">
            <v>李坤宗</v>
          </cell>
          <cell r="D22" t="str">
            <v>臺中市</v>
          </cell>
          <cell r="F22" t="str">
            <v>54.08.31</v>
          </cell>
          <cell r="G22" t="str">
            <v>李元魁</v>
          </cell>
          <cell r="I22" t="str">
            <v>臺中市</v>
          </cell>
          <cell r="N22" t="str">
            <v>65.09.30</v>
          </cell>
          <cell r="U22">
            <v>0</v>
          </cell>
        </row>
      </sheetData>
      <sheetData sheetId="3">
        <row r="7">
          <cell r="A7">
            <v>1</v>
          </cell>
          <cell r="B7" t="str">
            <v>毛家芳</v>
          </cell>
          <cell r="D7" t="str">
            <v>臺北市</v>
          </cell>
          <cell r="E7" t="str">
            <v>56.04.03</v>
          </cell>
          <cell r="P7">
            <v>1</v>
          </cell>
        </row>
        <row r="8">
          <cell r="A8">
            <v>2</v>
          </cell>
          <cell r="B8" t="str">
            <v>許環英</v>
          </cell>
          <cell r="D8" t="str">
            <v>高雄市</v>
          </cell>
          <cell r="E8" t="str">
            <v>53.09.21</v>
          </cell>
          <cell r="P8">
            <v>3</v>
          </cell>
        </row>
        <row r="9">
          <cell r="A9">
            <v>3</v>
          </cell>
          <cell r="B9" t="str">
            <v>張智華</v>
          </cell>
          <cell r="D9" t="str">
            <v>臺中市</v>
          </cell>
          <cell r="E9" t="str">
            <v>60.06.24</v>
          </cell>
          <cell r="P9">
            <v>5</v>
          </cell>
        </row>
        <row r="10">
          <cell r="A10">
            <v>4</v>
          </cell>
          <cell r="B10" t="str">
            <v>蔡巧玲</v>
          </cell>
          <cell r="D10" t="str">
            <v>臺中市</v>
          </cell>
          <cell r="E10" t="str">
            <v>67.10.12</v>
          </cell>
        </row>
        <row r="11">
          <cell r="A11">
            <v>5</v>
          </cell>
        </row>
        <row r="12">
          <cell r="A12">
            <v>6</v>
          </cell>
        </row>
        <row r="13">
          <cell r="A13">
            <v>7</v>
          </cell>
        </row>
        <row r="14">
          <cell r="A14">
            <v>8</v>
          </cell>
          <cell r="M14">
            <v>999</v>
          </cell>
          <cell r="P14">
            <v>0</v>
          </cell>
        </row>
        <row r="15">
          <cell r="A15">
            <v>9</v>
          </cell>
          <cell r="M15">
            <v>999</v>
          </cell>
          <cell r="P15">
            <v>0</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sheetData>
      <sheetData sheetId="4">
        <row r="7">
          <cell r="A7" t="str">
            <v>Line</v>
          </cell>
          <cell r="B7" t="str">
            <v>姓名</v>
          </cell>
          <cell r="D7" t="str">
            <v>縣市</v>
          </cell>
          <cell r="E7" t="str">
            <v>排名</v>
          </cell>
          <cell r="F7" t="str">
            <v>出生日期</v>
          </cell>
          <cell r="G7" t="str">
            <v>姓名</v>
          </cell>
          <cell r="I7" t="str">
            <v>縣市</v>
          </cell>
          <cell r="M7" t="str">
            <v>排名</v>
          </cell>
          <cell r="N7" t="str">
            <v>出生日期</v>
          </cell>
          <cell r="Q7" t="str">
            <v>Acc
Number</v>
          </cell>
          <cell r="R7" t="str">
            <v>Status
Number</v>
          </cell>
          <cell r="U7" t="str">
            <v>排名總和</v>
          </cell>
        </row>
        <row r="8">
          <cell r="A8">
            <v>1</v>
          </cell>
          <cell r="B8" t="str">
            <v>蔡玉慧</v>
          </cell>
          <cell r="D8" t="str">
            <v>臺中市</v>
          </cell>
          <cell r="E8">
            <v>13</v>
          </cell>
          <cell r="F8" t="str">
            <v>59.11.03</v>
          </cell>
          <cell r="G8" t="str">
            <v>蘇麗菁</v>
          </cell>
          <cell r="I8" t="str">
            <v>臺中市</v>
          </cell>
          <cell r="M8">
            <v>13</v>
          </cell>
          <cell r="N8" t="str">
            <v>66.07.01</v>
          </cell>
          <cell r="U8">
            <v>26</v>
          </cell>
        </row>
        <row r="9">
          <cell r="A9">
            <v>2</v>
          </cell>
          <cell r="B9" t="str">
            <v>王麗珍</v>
          </cell>
          <cell r="D9" t="str">
            <v>臺中市</v>
          </cell>
          <cell r="E9">
            <v>999</v>
          </cell>
          <cell r="F9" t="str">
            <v>47.11.02</v>
          </cell>
          <cell r="G9" t="str">
            <v>蔡文瑛</v>
          </cell>
          <cell r="I9" t="str">
            <v>臺中市</v>
          </cell>
          <cell r="M9">
            <v>5</v>
          </cell>
          <cell r="N9" t="str">
            <v>51.09.14</v>
          </cell>
          <cell r="U9">
            <v>1004</v>
          </cell>
        </row>
        <row r="10">
          <cell r="A10">
            <v>3</v>
          </cell>
          <cell r="B10" t="str">
            <v>張智華</v>
          </cell>
          <cell r="D10" t="str">
            <v>臺中市</v>
          </cell>
          <cell r="F10" t="str">
            <v>60.06.24</v>
          </cell>
          <cell r="G10" t="str">
            <v>潘玲珠</v>
          </cell>
          <cell r="I10" t="str">
            <v>臺中市</v>
          </cell>
          <cell r="N10" t="str">
            <v>53.07.01</v>
          </cell>
        </row>
        <row r="11">
          <cell r="A11">
            <v>4</v>
          </cell>
          <cell r="B11" t="str">
            <v>陳秀珍</v>
          </cell>
          <cell r="D11" t="str">
            <v>臺中市</v>
          </cell>
          <cell r="F11" t="str">
            <v>64.05.11</v>
          </cell>
          <cell r="G11" t="str">
            <v>陳秀美</v>
          </cell>
          <cell r="I11" t="str">
            <v>臺中市</v>
          </cell>
          <cell r="N11" t="str">
            <v>62.10.17</v>
          </cell>
        </row>
        <row r="12">
          <cell r="A12">
            <v>5</v>
          </cell>
          <cell r="B12" t="str">
            <v>周美英</v>
          </cell>
          <cell r="D12" t="str">
            <v>臺中市</v>
          </cell>
          <cell r="F12" t="str">
            <v>66.11.29</v>
          </cell>
          <cell r="G12" t="str">
            <v>鄭鳳嬌</v>
          </cell>
          <cell r="I12" t="str">
            <v>臺中市</v>
          </cell>
          <cell r="N12" t="str">
            <v>51.08.26</v>
          </cell>
        </row>
        <row r="13">
          <cell r="A13">
            <v>6</v>
          </cell>
          <cell r="B13" t="str">
            <v>吳怡臻</v>
          </cell>
          <cell r="D13" t="str">
            <v>臺中市</v>
          </cell>
          <cell r="F13" t="str">
            <v>64.07.01</v>
          </cell>
          <cell r="G13" t="str">
            <v>廖美容</v>
          </cell>
          <cell r="I13" t="str">
            <v>臺中市</v>
          </cell>
          <cell r="N13" t="str">
            <v>51.04.03</v>
          </cell>
        </row>
        <row r="14">
          <cell r="A14">
            <v>7</v>
          </cell>
          <cell r="U14">
            <v>0</v>
          </cell>
        </row>
        <row r="15">
          <cell r="A15">
            <v>8</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Week SetUp"/>
      <sheetName val="男單80歲名單"/>
      <sheetName val="男雙80歲名單"/>
      <sheetName val="男單80歲16籤"/>
    </sheetNames>
    <sheetDataSet>
      <sheetData sheetId="0">
        <row r="10">
          <cell r="A10" t="str">
            <v>2013/11/2-11/4</v>
          </cell>
          <cell r="C10" t="str">
            <v>臺中市</v>
          </cell>
          <cell r="E10" t="str">
            <v>王正松</v>
          </cell>
        </row>
      </sheetData>
      <sheetData sheetId="1">
        <row r="7">
          <cell r="A7">
            <v>1</v>
          </cell>
          <cell r="B7" t="str">
            <v>謝明琳</v>
          </cell>
          <cell r="D7" t="str">
            <v>臺中市</v>
          </cell>
          <cell r="E7" t="str">
            <v>22.11.13</v>
          </cell>
        </row>
        <row r="8">
          <cell r="A8">
            <v>2</v>
          </cell>
          <cell r="B8" t="str">
            <v>林汝倉</v>
          </cell>
          <cell r="D8" t="str">
            <v>臺中市</v>
          </cell>
          <cell r="E8" t="str">
            <v>22.12.04</v>
          </cell>
        </row>
        <row r="9">
          <cell r="A9">
            <v>3</v>
          </cell>
          <cell r="B9" t="str">
            <v>郭玉樞</v>
          </cell>
          <cell r="D9" t="str">
            <v>臺中市</v>
          </cell>
          <cell r="E9" t="str">
            <v>21.10.14</v>
          </cell>
        </row>
        <row r="10">
          <cell r="A10">
            <v>4</v>
          </cell>
          <cell r="B10" t="str">
            <v>吳澄泉</v>
          </cell>
          <cell r="D10" t="str">
            <v>斗六市</v>
          </cell>
          <cell r="E10" t="str">
            <v>22.10.21</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男單40歲名單"/>
      <sheetName val="男雙40歲名單"/>
      <sheetName val="女單40歲名單"/>
      <sheetName val="女雙40歲名單"/>
      <sheetName val="男單40歲32籤"/>
      <sheetName val="男雙40歲32籤"/>
      <sheetName val="女雙40歲16籤"/>
    </sheetNames>
    <sheetDataSet>
      <sheetData sheetId="0">
        <row r="10">
          <cell r="A10" t="str">
            <v>2013/11/2-11/4</v>
          </cell>
          <cell r="C10" t="str">
            <v>臺中市</v>
          </cell>
          <cell r="E10" t="str">
            <v>王正松</v>
          </cell>
        </row>
      </sheetData>
      <sheetData sheetId="1">
        <row r="7">
          <cell r="A7">
            <v>1</v>
          </cell>
          <cell r="B7" t="str">
            <v>謝昌曄</v>
          </cell>
          <cell r="D7" t="str">
            <v>高雄市</v>
          </cell>
          <cell r="E7" t="str">
            <v>58.08.25</v>
          </cell>
          <cell r="P7">
            <v>1</v>
          </cell>
        </row>
        <row r="8">
          <cell r="A8">
            <v>2</v>
          </cell>
          <cell r="B8" t="str">
            <v>李鑑芸</v>
          </cell>
          <cell r="D8" t="str">
            <v>臺中市</v>
          </cell>
          <cell r="E8" t="str">
            <v>58.09.16</v>
          </cell>
          <cell r="P8">
            <v>2</v>
          </cell>
        </row>
        <row r="9">
          <cell r="A9">
            <v>3</v>
          </cell>
          <cell r="B9" t="str">
            <v>楊永明</v>
          </cell>
          <cell r="D9" t="str">
            <v>臺中市</v>
          </cell>
          <cell r="E9" t="str">
            <v>55.10.01</v>
          </cell>
          <cell r="P9">
            <v>4</v>
          </cell>
        </row>
        <row r="10">
          <cell r="A10">
            <v>4</v>
          </cell>
          <cell r="B10" t="str">
            <v>游昆潔</v>
          </cell>
          <cell r="D10" t="str">
            <v>臺北市</v>
          </cell>
          <cell r="E10" t="str">
            <v>59.01.06</v>
          </cell>
          <cell r="P10">
            <v>5</v>
          </cell>
        </row>
        <row r="11">
          <cell r="A11">
            <v>5</v>
          </cell>
          <cell r="B11" t="str">
            <v>陳偉志</v>
          </cell>
          <cell r="D11" t="str">
            <v>高雄市</v>
          </cell>
          <cell r="E11" t="str">
            <v>60.07.14</v>
          </cell>
          <cell r="P11">
            <v>5</v>
          </cell>
        </row>
        <row r="12">
          <cell r="A12">
            <v>6</v>
          </cell>
          <cell r="B12" t="str">
            <v>曹德弘</v>
          </cell>
          <cell r="D12" t="str">
            <v>高雄市</v>
          </cell>
          <cell r="E12" t="str">
            <v>57.12.19</v>
          </cell>
          <cell r="P12">
            <v>9</v>
          </cell>
        </row>
        <row r="13">
          <cell r="A13">
            <v>7</v>
          </cell>
          <cell r="B13" t="str">
            <v>謝治民</v>
          </cell>
          <cell r="D13" t="str">
            <v>高雄市</v>
          </cell>
          <cell r="E13" t="str">
            <v>58年次</v>
          </cell>
          <cell r="P13">
            <v>12</v>
          </cell>
        </row>
        <row r="14">
          <cell r="A14">
            <v>8</v>
          </cell>
          <cell r="B14" t="str">
            <v>邱永鎮</v>
          </cell>
          <cell r="D14" t="str">
            <v>臺中市</v>
          </cell>
          <cell r="E14" t="str">
            <v>62.04.20</v>
          </cell>
          <cell r="P14">
            <v>13</v>
          </cell>
        </row>
        <row r="15">
          <cell r="A15">
            <v>9</v>
          </cell>
          <cell r="B15" t="str">
            <v>羅新才</v>
          </cell>
          <cell r="D15" t="str">
            <v>臺中市</v>
          </cell>
          <cell r="E15" t="str">
            <v>58.08.29</v>
          </cell>
          <cell r="P15">
            <v>13</v>
          </cell>
        </row>
        <row r="16">
          <cell r="A16">
            <v>10</v>
          </cell>
          <cell r="B16" t="str">
            <v>王傳慶</v>
          </cell>
          <cell r="D16" t="str">
            <v>高雄市</v>
          </cell>
          <cell r="E16" t="str">
            <v>59.04.12</v>
          </cell>
          <cell r="P16">
            <v>13</v>
          </cell>
        </row>
        <row r="17">
          <cell r="A17">
            <v>11</v>
          </cell>
          <cell r="B17" t="str">
            <v>韓文喆</v>
          </cell>
          <cell r="D17" t="str">
            <v>雲林縣</v>
          </cell>
          <cell r="E17" t="str">
            <v>59.05.05</v>
          </cell>
          <cell r="P17">
            <v>13</v>
          </cell>
        </row>
        <row r="18">
          <cell r="A18">
            <v>12</v>
          </cell>
          <cell r="B18" t="str">
            <v>葉家宏</v>
          </cell>
          <cell r="D18" t="str">
            <v>斗南鎮</v>
          </cell>
          <cell r="E18" t="str">
            <v>58.03.31</v>
          </cell>
          <cell r="P18">
            <v>21</v>
          </cell>
        </row>
        <row r="19">
          <cell r="A19">
            <v>13</v>
          </cell>
          <cell r="B19" t="str">
            <v>張榮宏</v>
          </cell>
          <cell r="D19" t="str">
            <v>臺中市</v>
          </cell>
          <cell r="E19" t="str">
            <v>60.06.21</v>
          </cell>
          <cell r="P19">
            <v>21</v>
          </cell>
        </row>
        <row r="20">
          <cell r="A20">
            <v>14</v>
          </cell>
          <cell r="B20" t="str">
            <v>葉永富</v>
          </cell>
          <cell r="D20" t="str">
            <v>臺中市</v>
          </cell>
          <cell r="E20" t="str">
            <v>59.11.06</v>
          </cell>
          <cell r="P20">
            <v>21</v>
          </cell>
        </row>
        <row r="21">
          <cell r="A21">
            <v>15</v>
          </cell>
          <cell r="B21" t="str">
            <v>洪丞風</v>
          </cell>
          <cell r="D21" t="str">
            <v>臺中市</v>
          </cell>
          <cell r="E21" t="str">
            <v>60.04.10</v>
          </cell>
          <cell r="P21">
            <v>21</v>
          </cell>
        </row>
        <row r="22">
          <cell r="A22">
            <v>16</v>
          </cell>
          <cell r="B22" t="str">
            <v>謝憲宜</v>
          </cell>
          <cell r="D22" t="str">
            <v>雲林縣</v>
          </cell>
          <cell r="E22" t="str">
            <v>58.08.12</v>
          </cell>
          <cell r="P22">
            <v>21</v>
          </cell>
        </row>
        <row r="23">
          <cell r="A23">
            <v>17</v>
          </cell>
          <cell r="B23" t="str">
            <v>蕭國偉</v>
          </cell>
          <cell r="D23" t="str">
            <v>臺中市</v>
          </cell>
          <cell r="E23" t="str">
            <v>58.07.25</v>
          </cell>
        </row>
        <row r="24">
          <cell r="A24">
            <v>18</v>
          </cell>
          <cell r="B24" t="str">
            <v>林俊男</v>
          </cell>
          <cell r="D24" t="str">
            <v>桃園市</v>
          </cell>
          <cell r="E24" t="str">
            <v>61.04.21</v>
          </cell>
        </row>
        <row r="25">
          <cell r="A25">
            <v>19</v>
          </cell>
          <cell r="B25" t="str">
            <v>湯顕賀</v>
          </cell>
          <cell r="D25" t="str">
            <v>臺中市</v>
          </cell>
          <cell r="E25" t="str">
            <v>59.05.28</v>
          </cell>
        </row>
        <row r="26">
          <cell r="A26">
            <v>20</v>
          </cell>
          <cell r="B26" t="str">
            <v>胡永祥</v>
          </cell>
          <cell r="D26" t="str">
            <v>臺中市</v>
          </cell>
          <cell r="E26" t="str">
            <v>62.01.23</v>
          </cell>
        </row>
        <row r="27">
          <cell r="A27">
            <v>21</v>
          </cell>
          <cell r="B27" t="str">
            <v>李其旺</v>
          </cell>
          <cell r="D27" t="str">
            <v>臺中市</v>
          </cell>
          <cell r="E27" t="str">
            <v>60.01.30</v>
          </cell>
        </row>
        <row r="28">
          <cell r="A28">
            <v>22</v>
          </cell>
          <cell r="B28" t="str">
            <v>紀宗仁</v>
          </cell>
          <cell r="D28" t="str">
            <v>臺中市</v>
          </cell>
          <cell r="E28" t="str">
            <v>58.11.11</v>
          </cell>
        </row>
        <row r="29">
          <cell r="A29">
            <v>23</v>
          </cell>
          <cell r="B29" t="str">
            <v>戴憲維</v>
          </cell>
          <cell r="D29" t="str">
            <v>新北市</v>
          </cell>
          <cell r="E29" t="str">
            <v>59.03.14</v>
          </cell>
        </row>
        <row r="30">
          <cell r="A30">
            <v>24</v>
          </cell>
          <cell r="B30" t="str">
            <v>徐德富</v>
          </cell>
          <cell r="D30" t="str">
            <v>臺中市</v>
          </cell>
          <cell r="E30" t="str">
            <v>62.01.12</v>
          </cell>
        </row>
        <row r="31">
          <cell r="A31">
            <v>25</v>
          </cell>
          <cell r="B31" t="str">
            <v>林雙和</v>
          </cell>
          <cell r="D31" t="str">
            <v>臺中市</v>
          </cell>
          <cell r="E31" t="str">
            <v>59年次</v>
          </cell>
        </row>
        <row r="32">
          <cell r="A32">
            <v>26</v>
          </cell>
          <cell r="B32" t="str">
            <v>蕭世欽</v>
          </cell>
          <cell r="D32" t="str">
            <v>新北市</v>
          </cell>
          <cell r="E32" t="str">
            <v>59.02.24</v>
          </cell>
        </row>
        <row r="33">
          <cell r="A33">
            <v>27</v>
          </cell>
          <cell r="B33" t="str">
            <v>陳宜超</v>
          </cell>
          <cell r="D33" t="str">
            <v>臺北市</v>
          </cell>
          <cell r="E33" t="str">
            <v>60.05.31</v>
          </cell>
        </row>
        <row r="34">
          <cell r="A34">
            <v>28</v>
          </cell>
          <cell r="B34" t="str">
            <v>張有為</v>
          </cell>
          <cell r="D34" t="str">
            <v>臺中市</v>
          </cell>
          <cell r="E34" t="str">
            <v>59.07.17</v>
          </cell>
        </row>
        <row r="35">
          <cell r="A35">
            <v>29</v>
          </cell>
          <cell r="B35" t="str">
            <v>戴光志</v>
          </cell>
          <cell r="D35" t="str">
            <v>新竹市</v>
          </cell>
          <cell r="E35" t="str">
            <v>60.10.07</v>
          </cell>
        </row>
        <row r="36">
          <cell r="A36">
            <v>30</v>
          </cell>
          <cell r="B36" t="str">
            <v>饒連輝</v>
          </cell>
          <cell r="D36" t="str">
            <v>臺中市</v>
          </cell>
          <cell r="E36" t="str">
            <v>58.11.20</v>
          </cell>
        </row>
        <row r="37">
          <cell r="A37">
            <v>31</v>
          </cell>
          <cell r="B37" t="str">
            <v>陳銘曲</v>
          </cell>
          <cell r="D37" t="str">
            <v>雲林縣</v>
          </cell>
          <cell r="E37" t="str">
            <v>62.04.30</v>
          </cell>
        </row>
        <row r="38">
          <cell r="A38">
            <v>32</v>
          </cell>
          <cell r="B38" t="str">
            <v>陳坤輝</v>
          </cell>
          <cell r="D38" t="str">
            <v>高雄市</v>
          </cell>
          <cell r="E38" t="str">
            <v>58年次</v>
          </cell>
        </row>
        <row r="39">
          <cell r="A39">
            <v>33</v>
          </cell>
          <cell r="B39" t="str">
            <v>吳甫彥</v>
          </cell>
          <cell r="D39" t="str">
            <v>臺中市</v>
          </cell>
          <cell r="E39" t="str">
            <v>59.03.22</v>
          </cell>
        </row>
      </sheetData>
      <sheetData sheetId="2">
        <row r="7">
          <cell r="A7" t="str">
            <v>Line</v>
          </cell>
          <cell r="B7" t="str">
            <v>姓名</v>
          </cell>
          <cell r="D7" t="str">
            <v>縣市</v>
          </cell>
          <cell r="E7" t="str">
            <v>排名</v>
          </cell>
          <cell r="F7" t="str">
            <v>出生日期</v>
          </cell>
          <cell r="G7" t="str">
            <v>姓名</v>
          </cell>
          <cell r="I7" t="str">
            <v>縣市</v>
          </cell>
          <cell r="M7" t="str">
            <v>排名</v>
          </cell>
          <cell r="N7" t="str">
            <v>出生日期</v>
          </cell>
          <cell r="Q7" t="str">
            <v>Acc
Number</v>
          </cell>
          <cell r="R7" t="str">
            <v>Status
Number</v>
          </cell>
          <cell r="U7" t="str">
            <v>排名總和</v>
          </cell>
        </row>
        <row r="8">
          <cell r="A8">
            <v>1</v>
          </cell>
          <cell r="B8" t="str">
            <v>廖仁輝</v>
          </cell>
          <cell r="D8" t="str">
            <v>臺中市</v>
          </cell>
          <cell r="E8">
            <v>1</v>
          </cell>
          <cell r="F8" t="str">
            <v>57年次</v>
          </cell>
          <cell r="G8" t="str">
            <v>李鑑芸</v>
          </cell>
          <cell r="I8" t="str">
            <v>臺中市</v>
          </cell>
          <cell r="M8">
            <v>1</v>
          </cell>
          <cell r="N8" t="str">
            <v>58.09.16</v>
          </cell>
          <cell r="U8">
            <v>2</v>
          </cell>
        </row>
        <row r="9">
          <cell r="A9">
            <v>2</v>
          </cell>
          <cell r="B9" t="str">
            <v>邱永鎮</v>
          </cell>
          <cell r="D9" t="str">
            <v>臺中市</v>
          </cell>
          <cell r="E9">
            <v>7</v>
          </cell>
          <cell r="F9" t="str">
            <v>62.04.20</v>
          </cell>
          <cell r="G9" t="str">
            <v>黃文明</v>
          </cell>
          <cell r="I9" t="str">
            <v>臺中市</v>
          </cell>
          <cell r="M9">
            <v>1</v>
          </cell>
          <cell r="N9" t="str">
            <v>59.12.07</v>
          </cell>
          <cell r="U9">
            <v>8</v>
          </cell>
        </row>
        <row r="10">
          <cell r="A10">
            <v>3</v>
          </cell>
          <cell r="B10" t="str">
            <v>邱盛傳</v>
          </cell>
          <cell r="D10" t="str">
            <v>臺中市</v>
          </cell>
          <cell r="E10">
            <v>7</v>
          </cell>
          <cell r="F10" t="str">
            <v>57.01.02</v>
          </cell>
          <cell r="G10" t="str">
            <v>白文華</v>
          </cell>
          <cell r="I10" t="str">
            <v>臺中市</v>
          </cell>
          <cell r="M10">
            <v>7</v>
          </cell>
          <cell r="N10" t="str">
            <v>60.01.31</v>
          </cell>
          <cell r="U10">
            <v>14</v>
          </cell>
        </row>
        <row r="11">
          <cell r="A11">
            <v>4</v>
          </cell>
          <cell r="B11" t="str">
            <v>游昆潔</v>
          </cell>
          <cell r="D11" t="str">
            <v>高雄市</v>
          </cell>
          <cell r="E11">
            <v>12</v>
          </cell>
          <cell r="F11" t="str">
            <v>59.01.06</v>
          </cell>
          <cell r="G11" t="str">
            <v>陳宜超</v>
          </cell>
          <cell r="I11" t="str">
            <v>高雄市</v>
          </cell>
          <cell r="M11">
            <v>12</v>
          </cell>
          <cell r="N11" t="str">
            <v>60.05.31</v>
          </cell>
          <cell r="U11">
            <v>24</v>
          </cell>
        </row>
        <row r="12">
          <cell r="A12">
            <v>5</v>
          </cell>
          <cell r="B12" t="str">
            <v>陳偉成</v>
          </cell>
          <cell r="D12" t="str">
            <v>臺中市</v>
          </cell>
          <cell r="E12">
            <v>23</v>
          </cell>
          <cell r="F12" t="str">
            <v>58.12.20</v>
          </cell>
          <cell r="G12" t="str">
            <v>何錦潭</v>
          </cell>
          <cell r="I12" t="str">
            <v>臺中市</v>
          </cell>
          <cell r="M12">
            <v>23</v>
          </cell>
          <cell r="N12" t="str">
            <v>57.05.23</v>
          </cell>
          <cell r="U12">
            <v>46</v>
          </cell>
        </row>
        <row r="13">
          <cell r="A13">
            <v>6</v>
          </cell>
          <cell r="B13" t="str">
            <v>謝昌曄</v>
          </cell>
          <cell r="D13" t="str">
            <v>高雄市</v>
          </cell>
          <cell r="E13">
            <v>23</v>
          </cell>
          <cell r="F13" t="str">
            <v>58.08.25</v>
          </cell>
          <cell r="G13" t="str">
            <v>曹德弘</v>
          </cell>
          <cell r="I13" t="str">
            <v>高雄市</v>
          </cell>
          <cell r="M13">
            <v>23</v>
          </cell>
          <cell r="N13" t="str">
            <v>57.12.19</v>
          </cell>
          <cell r="U13">
            <v>46</v>
          </cell>
        </row>
        <row r="14">
          <cell r="A14">
            <v>7</v>
          </cell>
          <cell r="B14" t="str">
            <v>劉坤明</v>
          </cell>
          <cell r="D14" t="str">
            <v>臺中市</v>
          </cell>
          <cell r="E14">
            <v>4</v>
          </cell>
          <cell r="F14" t="str">
            <v>59.10.31</v>
          </cell>
          <cell r="G14" t="str">
            <v>張榮宏</v>
          </cell>
          <cell r="I14" t="str">
            <v>臺中市</v>
          </cell>
          <cell r="M14">
            <v>999</v>
          </cell>
          <cell r="N14" t="str">
            <v>60.07.07</v>
          </cell>
          <cell r="U14">
            <v>1003</v>
          </cell>
        </row>
        <row r="15">
          <cell r="A15">
            <v>8</v>
          </cell>
          <cell r="B15" t="str">
            <v>羅新才</v>
          </cell>
          <cell r="D15" t="str">
            <v>臺中市</v>
          </cell>
          <cell r="E15">
            <v>12</v>
          </cell>
          <cell r="F15" t="str">
            <v>58.08.29</v>
          </cell>
          <cell r="G15" t="str">
            <v>林文龍</v>
          </cell>
          <cell r="I15" t="str">
            <v>臺中市</v>
          </cell>
          <cell r="M15">
            <v>999</v>
          </cell>
          <cell r="N15" t="str">
            <v>56.02.29</v>
          </cell>
          <cell r="U15">
            <v>1011</v>
          </cell>
        </row>
        <row r="16">
          <cell r="A16">
            <v>9</v>
          </cell>
          <cell r="B16" t="str">
            <v>謝治民</v>
          </cell>
          <cell r="D16" t="str">
            <v>高雄市</v>
          </cell>
          <cell r="E16">
            <v>12</v>
          </cell>
          <cell r="F16" t="str">
            <v>58年次</v>
          </cell>
          <cell r="G16" t="str">
            <v>陳坤輝</v>
          </cell>
          <cell r="I16" t="str">
            <v>高雄市</v>
          </cell>
          <cell r="M16">
            <v>999</v>
          </cell>
          <cell r="N16" t="str">
            <v>58年次</v>
          </cell>
          <cell r="U16">
            <v>1011</v>
          </cell>
        </row>
        <row r="17">
          <cell r="A17">
            <v>10</v>
          </cell>
          <cell r="B17" t="str">
            <v>陳鉞銘</v>
          </cell>
          <cell r="D17" t="str">
            <v>臺中市</v>
          </cell>
          <cell r="F17" t="str">
            <v>56.11.02</v>
          </cell>
          <cell r="G17" t="str">
            <v>許家得</v>
          </cell>
          <cell r="I17" t="str">
            <v>臺中市</v>
          </cell>
          <cell r="N17" t="str">
            <v>61.04.30</v>
          </cell>
          <cell r="U17">
            <v>0</v>
          </cell>
        </row>
        <row r="18">
          <cell r="A18">
            <v>11</v>
          </cell>
          <cell r="B18" t="str">
            <v>林威仰</v>
          </cell>
          <cell r="D18" t="str">
            <v>臺中市</v>
          </cell>
          <cell r="F18" t="str">
            <v>60.11.04</v>
          </cell>
          <cell r="G18" t="str">
            <v>楊永明</v>
          </cell>
          <cell r="I18" t="str">
            <v>臺中市</v>
          </cell>
          <cell r="N18" t="str">
            <v>55.10.01</v>
          </cell>
        </row>
        <row r="19">
          <cell r="A19">
            <v>12</v>
          </cell>
          <cell r="B19" t="str">
            <v>蕭國偉</v>
          </cell>
          <cell r="D19" t="str">
            <v>臺中市</v>
          </cell>
          <cell r="F19" t="str">
            <v>58.07.25</v>
          </cell>
          <cell r="G19" t="str">
            <v>Thomson Rohan</v>
          </cell>
          <cell r="I19" t="str">
            <v>臺中市</v>
          </cell>
          <cell r="N19" t="str">
            <v>53.08.21</v>
          </cell>
        </row>
        <row r="20">
          <cell r="A20">
            <v>13</v>
          </cell>
          <cell r="B20" t="str">
            <v>柯宏宜</v>
          </cell>
          <cell r="D20" t="str">
            <v>臺中市</v>
          </cell>
          <cell r="F20" t="str">
            <v>61.12.21</v>
          </cell>
          <cell r="G20" t="str">
            <v>劉昌仕</v>
          </cell>
          <cell r="I20" t="str">
            <v>臺中市</v>
          </cell>
          <cell r="N20" t="str">
            <v>54.11.01</v>
          </cell>
        </row>
        <row r="21">
          <cell r="A21">
            <v>14</v>
          </cell>
          <cell r="B21" t="str">
            <v>黃慶統</v>
          </cell>
          <cell r="D21" t="str">
            <v>臺中市</v>
          </cell>
          <cell r="F21" t="str">
            <v>60.11.17</v>
          </cell>
          <cell r="G21" t="str">
            <v>湯顕賀</v>
          </cell>
          <cell r="I21" t="str">
            <v>臺中市</v>
          </cell>
          <cell r="N21" t="str">
            <v>59.05.28</v>
          </cell>
        </row>
        <row r="22">
          <cell r="A22">
            <v>15</v>
          </cell>
          <cell r="B22" t="str">
            <v>林逢甲</v>
          </cell>
          <cell r="D22" t="str">
            <v>臺中市</v>
          </cell>
          <cell r="F22" t="str">
            <v>58.11.24</v>
          </cell>
          <cell r="G22" t="str">
            <v>明裕龍</v>
          </cell>
          <cell r="I22" t="str">
            <v>臺中市</v>
          </cell>
          <cell r="N22" t="str">
            <v>53.04.26</v>
          </cell>
        </row>
        <row r="23">
          <cell r="A23">
            <v>16</v>
          </cell>
          <cell r="B23" t="str">
            <v>李其旺</v>
          </cell>
          <cell r="D23" t="str">
            <v>臺中市</v>
          </cell>
          <cell r="F23" t="str">
            <v>60.01.30</v>
          </cell>
          <cell r="G23" t="str">
            <v>李清欣</v>
          </cell>
          <cell r="I23" t="str">
            <v>臺中市</v>
          </cell>
          <cell r="N23" t="str">
            <v>56.07.07</v>
          </cell>
        </row>
        <row r="24">
          <cell r="A24">
            <v>17</v>
          </cell>
          <cell r="B24" t="str">
            <v>林文政</v>
          </cell>
          <cell r="D24" t="str">
            <v>臺中市</v>
          </cell>
          <cell r="F24" t="str">
            <v>61.07.05</v>
          </cell>
          <cell r="G24" t="str">
            <v>劉永慶</v>
          </cell>
          <cell r="I24" t="str">
            <v>臺中市</v>
          </cell>
          <cell r="N24" t="str">
            <v>62.01.05</v>
          </cell>
        </row>
        <row r="25">
          <cell r="A25">
            <v>18</v>
          </cell>
          <cell r="B25" t="str">
            <v>林志敏</v>
          </cell>
          <cell r="D25" t="str">
            <v>新北市</v>
          </cell>
          <cell r="F25" t="str">
            <v>59.09.08</v>
          </cell>
          <cell r="G25" t="str">
            <v>戴憲維</v>
          </cell>
          <cell r="I25" t="str">
            <v>新北市</v>
          </cell>
          <cell r="N25" t="str">
            <v>59.03.14</v>
          </cell>
        </row>
        <row r="26">
          <cell r="A26">
            <v>19</v>
          </cell>
          <cell r="B26" t="str">
            <v>徐德富</v>
          </cell>
          <cell r="D26" t="str">
            <v>臺中市</v>
          </cell>
          <cell r="F26" t="str">
            <v>62.01.12</v>
          </cell>
          <cell r="G26" t="str">
            <v>葉日煌</v>
          </cell>
          <cell r="I26" t="str">
            <v>臺中市</v>
          </cell>
          <cell r="N26" t="str">
            <v>53.05.02</v>
          </cell>
        </row>
        <row r="27">
          <cell r="A27">
            <v>20</v>
          </cell>
          <cell r="B27" t="str">
            <v>黃瑞程</v>
          </cell>
          <cell r="D27" t="str">
            <v>臺中市</v>
          </cell>
          <cell r="F27" t="str">
            <v>53.09.27</v>
          </cell>
          <cell r="G27" t="str">
            <v>楊錦杰</v>
          </cell>
          <cell r="I27" t="str">
            <v>臺中市</v>
          </cell>
          <cell r="N27" t="str">
            <v>61.01.07</v>
          </cell>
        </row>
        <row r="28">
          <cell r="A28">
            <v>21</v>
          </cell>
          <cell r="B28" t="str">
            <v>廖永徽</v>
          </cell>
          <cell r="D28" t="str">
            <v>臺中市</v>
          </cell>
          <cell r="F28" t="str">
            <v>56.09.14</v>
          </cell>
          <cell r="G28" t="str">
            <v>江宜禮</v>
          </cell>
          <cell r="I28" t="str">
            <v>臺中市</v>
          </cell>
          <cell r="N28" t="str">
            <v>58.08.12</v>
          </cell>
        </row>
        <row r="29">
          <cell r="A29">
            <v>22</v>
          </cell>
          <cell r="B29" t="str">
            <v>陳偉志</v>
          </cell>
          <cell r="D29" t="str">
            <v>高雄市</v>
          </cell>
          <cell r="F29" t="str">
            <v>60.07.14</v>
          </cell>
          <cell r="G29" t="str">
            <v>莊龍煇</v>
          </cell>
          <cell r="I29" t="str">
            <v>高雄市</v>
          </cell>
          <cell r="N29" t="str">
            <v>56.10.02</v>
          </cell>
        </row>
        <row r="30">
          <cell r="A30">
            <v>23</v>
          </cell>
          <cell r="B30" t="str">
            <v>許元鴻</v>
          </cell>
          <cell r="D30" t="str">
            <v>臺中市</v>
          </cell>
          <cell r="F30" t="str">
            <v>50.11.29</v>
          </cell>
          <cell r="G30" t="str">
            <v>吳界明</v>
          </cell>
          <cell r="I30" t="str">
            <v>臺中市</v>
          </cell>
          <cell r="N30" t="str">
            <v>58.10.20</v>
          </cell>
        </row>
        <row r="31">
          <cell r="A31">
            <v>24</v>
          </cell>
          <cell r="B31" t="str">
            <v>洪丞風</v>
          </cell>
          <cell r="D31" t="str">
            <v>臺中市</v>
          </cell>
          <cell r="F31" t="str">
            <v>60.04.10</v>
          </cell>
          <cell r="G31" t="str">
            <v>董文扺</v>
          </cell>
          <cell r="I31" t="str">
            <v>臺中市</v>
          </cell>
          <cell r="N31" t="str">
            <v>54.10.12</v>
          </cell>
        </row>
        <row r="32">
          <cell r="A32">
            <v>25</v>
          </cell>
          <cell r="B32" t="str">
            <v>饒連輝</v>
          </cell>
          <cell r="D32" t="str">
            <v>臺中市</v>
          </cell>
          <cell r="F32" t="str">
            <v>58.11.20</v>
          </cell>
          <cell r="G32" t="str">
            <v>俞平貴</v>
          </cell>
          <cell r="I32" t="str">
            <v>臺中市</v>
          </cell>
          <cell r="N32" t="str">
            <v>58.10.25</v>
          </cell>
        </row>
        <row r="33">
          <cell r="A33">
            <v>26</v>
          </cell>
          <cell r="B33" t="str">
            <v>鄧忠亮</v>
          </cell>
          <cell r="D33" t="str">
            <v>高雄市</v>
          </cell>
          <cell r="F33" t="str">
            <v>47.04.09</v>
          </cell>
          <cell r="G33" t="str">
            <v>謝順添</v>
          </cell>
          <cell r="I33" t="str">
            <v>高雄市</v>
          </cell>
          <cell r="N33" t="str">
            <v>58.06.28</v>
          </cell>
        </row>
        <row r="34">
          <cell r="A34">
            <v>27</v>
          </cell>
          <cell r="B34" t="str">
            <v>謝憲宜</v>
          </cell>
          <cell r="D34" t="str">
            <v>雲林縣</v>
          </cell>
          <cell r="F34" t="str">
            <v>58.08.12</v>
          </cell>
          <cell r="G34" t="str">
            <v>韓文喆</v>
          </cell>
          <cell r="I34" t="str">
            <v>雲林縣</v>
          </cell>
          <cell r="N34" t="str">
            <v>59.05.05</v>
          </cell>
        </row>
        <row r="35">
          <cell r="A35">
            <v>28</v>
          </cell>
          <cell r="B35" t="str">
            <v>林雙和</v>
          </cell>
          <cell r="D35" t="str">
            <v>臺中市</v>
          </cell>
          <cell r="F35" t="str">
            <v>59年次</v>
          </cell>
          <cell r="G35" t="str">
            <v>李政穎</v>
          </cell>
          <cell r="I35" t="str">
            <v>臺中市</v>
          </cell>
          <cell r="U35">
            <v>0</v>
          </cell>
        </row>
        <row r="36">
          <cell r="A36">
            <v>29</v>
          </cell>
          <cell r="U36">
            <v>0</v>
          </cell>
        </row>
        <row r="37">
          <cell r="A37">
            <v>30</v>
          </cell>
          <cell r="U37">
            <v>0</v>
          </cell>
        </row>
        <row r="38">
          <cell r="A38">
            <v>31</v>
          </cell>
          <cell r="Q38" t="str">
            <v/>
          </cell>
          <cell r="R38" t="str">
            <v/>
          </cell>
          <cell r="U38">
            <v>0</v>
          </cell>
        </row>
        <row r="39">
          <cell r="A39">
            <v>32</v>
          </cell>
          <cell r="Q39" t="str">
            <v/>
          </cell>
          <cell r="R39" t="str">
            <v/>
          </cell>
          <cell r="U39">
            <v>0</v>
          </cell>
        </row>
      </sheetData>
      <sheetData sheetId="4">
        <row r="7">
          <cell r="A7" t="str">
            <v>Line</v>
          </cell>
          <cell r="B7" t="str">
            <v>姓名</v>
          </cell>
          <cell r="D7" t="str">
            <v>縣市</v>
          </cell>
          <cell r="E7" t="str">
            <v>排名</v>
          </cell>
          <cell r="F7" t="str">
            <v>出生日期</v>
          </cell>
          <cell r="G7" t="str">
            <v>姓名</v>
          </cell>
          <cell r="I7" t="str">
            <v>縣市</v>
          </cell>
          <cell r="M7" t="str">
            <v>排名</v>
          </cell>
          <cell r="N7" t="str">
            <v>出生日期</v>
          </cell>
          <cell r="Q7" t="str">
            <v>Acc
Number</v>
          </cell>
          <cell r="R7" t="str">
            <v>Status
Number</v>
          </cell>
          <cell r="U7" t="str">
            <v>排名總和</v>
          </cell>
        </row>
        <row r="8">
          <cell r="A8">
            <v>1</v>
          </cell>
          <cell r="B8" t="str">
            <v>邵秀玫</v>
          </cell>
          <cell r="D8" t="str">
            <v>高雄市</v>
          </cell>
          <cell r="E8">
            <v>13</v>
          </cell>
          <cell r="F8" t="str">
            <v>57.03.05</v>
          </cell>
          <cell r="G8" t="str">
            <v>曾尹美</v>
          </cell>
          <cell r="I8" t="str">
            <v>高雄市</v>
          </cell>
          <cell r="M8">
            <v>13</v>
          </cell>
          <cell r="N8" t="str">
            <v>60.03.30</v>
          </cell>
          <cell r="U8">
            <v>26</v>
          </cell>
        </row>
        <row r="9">
          <cell r="A9">
            <v>2</v>
          </cell>
          <cell r="B9" t="str">
            <v>徐梅桂</v>
          </cell>
          <cell r="D9" t="str">
            <v>臺中市</v>
          </cell>
          <cell r="E9">
            <v>17</v>
          </cell>
          <cell r="F9" t="str">
            <v>57.09.06</v>
          </cell>
          <cell r="G9" t="str">
            <v>黃桂香</v>
          </cell>
          <cell r="I9" t="str">
            <v>臺中市</v>
          </cell>
          <cell r="M9">
            <v>17</v>
          </cell>
          <cell r="N9" t="str">
            <v>62.02.27</v>
          </cell>
          <cell r="U9">
            <v>34</v>
          </cell>
        </row>
        <row r="10">
          <cell r="A10">
            <v>3</v>
          </cell>
          <cell r="B10" t="str">
            <v>毛家芳</v>
          </cell>
          <cell r="D10" t="str">
            <v>臺北市</v>
          </cell>
          <cell r="F10" t="str">
            <v>56.04.03</v>
          </cell>
          <cell r="G10" t="str">
            <v>黃慧華</v>
          </cell>
          <cell r="I10" t="str">
            <v>臺北市</v>
          </cell>
          <cell r="N10" t="str">
            <v>58.06.29</v>
          </cell>
        </row>
        <row r="11">
          <cell r="A11">
            <v>4</v>
          </cell>
          <cell r="B11" t="str">
            <v>長與美奈子</v>
          </cell>
          <cell r="D11" t="str">
            <v>臺中市</v>
          </cell>
          <cell r="F11" t="str">
            <v>59.07.04</v>
          </cell>
          <cell r="G11" t="str">
            <v>洪麗敏</v>
          </cell>
          <cell r="I11" t="str">
            <v>臺中市</v>
          </cell>
          <cell r="N11" t="str">
            <v>55.07.25</v>
          </cell>
        </row>
        <row r="12">
          <cell r="A12">
            <v>5</v>
          </cell>
          <cell r="U12">
            <v>0</v>
          </cell>
        </row>
        <row r="13">
          <cell r="A13">
            <v>6</v>
          </cell>
          <cell r="U13">
            <v>0</v>
          </cell>
        </row>
        <row r="14">
          <cell r="A14">
            <v>7</v>
          </cell>
          <cell r="U14">
            <v>0</v>
          </cell>
        </row>
        <row r="15">
          <cell r="A15">
            <v>8</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 SetUp"/>
      <sheetName val="男單45歲名單"/>
      <sheetName val="男雙45歲名單"/>
      <sheetName val="女單45歲名單"/>
      <sheetName val="女雙45歲名單"/>
      <sheetName val="男單45歲64籤"/>
      <sheetName val="女單45歲16籤"/>
      <sheetName val="男雙45歲32籤"/>
      <sheetName val="女雙45歲16籤"/>
    </sheetNames>
    <sheetDataSet>
      <sheetData sheetId="0">
        <row r="10">
          <cell r="A10" t="str">
            <v>2013/11/2-11/4</v>
          </cell>
          <cell r="C10" t="str">
            <v>臺中市</v>
          </cell>
          <cell r="E10" t="str">
            <v>王正松</v>
          </cell>
        </row>
      </sheetData>
      <sheetData sheetId="1">
        <row r="7">
          <cell r="A7">
            <v>1</v>
          </cell>
          <cell r="B7" t="str">
            <v>張竹修</v>
          </cell>
          <cell r="D7" t="str">
            <v>臺中市</v>
          </cell>
          <cell r="E7" t="str">
            <v>54.01.08</v>
          </cell>
          <cell r="P7">
            <v>1</v>
          </cell>
        </row>
        <row r="8">
          <cell r="A8">
            <v>2</v>
          </cell>
          <cell r="B8" t="str">
            <v>譚若恆</v>
          </cell>
          <cell r="D8" t="str">
            <v>高雄市</v>
          </cell>
          <cell r="E8" t="str">
            <v>53.08.10</v>
          </cell>
          <cell r="M8">
            <v>999</v>
          </cell>
          <cell r="P8">
            <v>1</v>
          </cell>
        </row>
        <row r="9">
          <cell r="A9">
            <v>3</v>
          </cell>
          <cell r="B9" t="str">
            <v>楊銘財</v>
          </cell>
          <cell r="D9" t="str">
            <v>桃園市</v>
          </cell>
          <cell r="E9" t="str">
            <v>53.05.13</v>
          </cell>
          <cell r="P9">
            <v>3</v>
          </cell>
        </row>
        <row r="10">
          <cell r="A10">
            <v>4</v>
          </cell>
          <cell r="B10" t="str">
            <v>張光輝</v>
          </cell>
          <cell r="D10" t="str">
            <v>臺中市</v>
          </cell>
          <cell r="E10" t="str">
            <v>55.09.10</v>
          </cell>
          <cell r="P10">
            <v>3</v>
          </cell>
        </row>
        <row r="11">
          <cell r="A11">
            <v>5</v>
          </cell>
          <cell r="B11" t="str">
            <v>吳子揚</v>
          </cell>
          <cell r="D11" t="str">
            <v>臺中市</v>
          </cell>
          <cell r="E11" t="str">
            <v>54.11.01</v>
          </cell>
          <cell r="P11">
            <v>5</v>
          </cell>
        </row>
        <row r="12">
          <cell r="A12">
            <v>6</v>
          </cell>
          <cell r="B12" t="str">
            <v>朱銘昱</v>
          </cell>
          <cell r="D12" t="str">
            <v>宜蘭縣</v>
          </cell>
          <cell r="E12" t="str">
            <v>56.06.09</v>
          </cell>
          <cell r="P12">
            <v>5</v>
          </cell>
        </row>
        <row r="13">
          <cell r="A13">
            <v>7</v>
          </cell>
          <cell r="B13" t="str">
            <v>陳鉞銘</v>
          </cell>
          <cell r="D13" t="str">
            <v>臺中市</v>
          </cell>
          <cell r="E13" t="str">
            <v>56.11.02</v>
          </cell>
          <cell r="P13">
            <v>5</v>
          </cell>
        </row>
        <row r="14">
          <cell r="A14">
            <v>8</v>
          </cell>
          <cell r="B14" t="str">
            <v>黃紹仁</v>
          </cell>
          <cell r="D14" t="str">
            <v>新北市</v>
          </cell>
          <cell r="E14" t="str">
            <v>56.01.26</v>
          </cell>
          <cell r="P14">
            <v>5</v>
          </cell>
        </row>
        <row r="15">
          <cell r="A15">
            <v>9</v>
          </cell>
          <cell r="B15" t="str">
            <v>劉瑞星</v>
          </cell>
          <cell r="D15" t="str">
            <v>彰化縣</v>
          </cell>
          <cell r="E15" t="str">
            <v>55.07.09</v>
          </cell>
          <cell r="P15">
            <v>11</v>
          </cell>
        </row>
        <row r="16">
          <cell r="A16">
            <v>10</v>
          </cell>
          <cell r="B16" t="str">
            <v>廖啟雲</v>
          </cell>
          <cell r="D16" t="str">
            <v>高雄市</v>
          </cell>
          <cell r="E16" t="str">
            <v>56.04.02</v>
          </cell>
          <cell r="P16">
            <v>11</v>
          </cell>
        </row>
        <row r="17">
          <cell r="A17">
            <v>11</v>
          </cell>
          <cell r="B17" t="str">
            <v>葉日煌</v>
          </cell>
          <cell r="D17" t="str">
            <v>臺中市</v>
          </cell>
          <cell r="E17" t="str">
            <v>53.05.02</v>
          </cell>
          <cell r="P17">
            <v>11</v>
          </cell>
        </row>
        <row r="18">
          <cell r="A18">
            <v>12</v>
          </cell>
          <cell r="B18" t="str">
            <v>羅  欽</v>
          </cell>
          <cell r="D18" t="str">
            <v>臺中市</v>
          </cell>
          <cell r="E18" t="str">
            <v>56年次</v>
          </cell>
          <cell r="P18">
            <v>11</v>
          </cell>
        </row>
        <row r="19">
          <cell r="A19">
            <v>13</v>
          </cell>
          <cell r="B19" t="str">
            <v>謝慶堂</v>
          </cell>
          <cell r="D19" t="str">
            <v>高雄市</v>
          </cell>
          <cell r="E19" t="str">
            <v>53.03.16</v>
          </cell>
          <cell r="P19">
            <v>11</v>
          </cell>
        </row>
        <row r="20">
          <cell r="A20">
            <v>14</v>
          </cell>
          <cell r="B20" t="str">
            <v>葛  藍</v>
          </cell>
          <cell r="D20" t="str">
            <v>高雄市</v>
          </cell>
          <cell r="E20" t="str">
            <v>56年次</v>
          </cell>
          <cell r="M20">
            <v>999</v>
          </cell>
          <cell r="P20">
            <v>11</v>
          </cell>
        </row>
        <row r="21">
          <cell r="A21">
            <v>15</v>
          </cell>
          <cell r="B21" t="str">
            <v>吳仕傑</v>
          </cell>
          <cell r="D21" t="str">
            <v>宜蘭縣</v>
          </cell>
          <cell r="E21" t="str">
            <v>53.11.23</v>
          </cell>
          <cell r="P21">
            <v>18</v>
          </cell>
        </row>
        <row r="22">
          <cell r="A22">
            <v>16</v>
          </cell>
          <cell r="B22" t="str">
            <v>閔子甦</v>
          </cell>
          <cell r="D22" t="str">
            <v>高雄市</v>
          </cell>
          <cell r="E22" t="str">
            <v>56.01.23</v>
          </cell>
          <cell r="P22">
            <v>23</v>
          </cell>
        </row>
        <row r="23">
          <cell r="A23">
            <v>17</v>
          </cell>
          <cell r="B23" t="str">
            <v>陳志宏</v>
          </cell>
          <cell r="D23" t="str">
            <v>新北市</v>
          </cell>
          <cell r="E23" t="str">
            <v>56.02.11</v>
          </cell>
          <cell r="P23">
            <v>23</v>
          </cell>
        </row>
        <row r="24">
          <cell r="A24">
            <v>18</v>
          </cell>
          <cell r="B24" t="str">
            <v>劉益源</v>
          </cell>
          <cell r="D24" t="str">
            <v>新北市</v>
          </cell>
          <cell r="E24" t="str">
            <v>57.05.27</v>
          </cell>
          <cell r="P24">
            <v>23</v>
          </cell>
        </row>
        <row r="25">
          <cell r="A25">
            <v>19</v>
          </cell>
          <cell r="B25" t="str">
            <v>黃郁文</v>
          </cell>
          <cell r="D25" t="str">
            <v>楊梅市</v>
          </cell>
          <cell r="E25" t="str">
            <v>53.08.15</v>
          </cell>
          <cell r="P25">
            <v>23</v>
          </cell>
        </row>
        <row r="26">
          <cell r="A26">
            <v>20</v>
          </cell>
          <cell r="B26" t="str">
            <v>Thomson Rohan</v>
          </cell>
          <cell r="D26" t="str">
            <v>臺中市</v>
          </cell>
          <cell r="E26" t="str">
            <v>53.08.21</v>
          </cell>
        </row>
        <row r="27">
          <cell r="A27">
            <v>21</v>
          </cell>
          <cell r="B27" t="str">
            <v>溫瑞鏞</v>
          </cell>
          <cell r="D27" t="str">
            <v>新竹市</v>
          </cell>
          <cell r="E27" t="str">
            <v>55.07.21</v>
          </cell>
        </row>
        <row r="28">
          <cell r="A28">
            <v>22</v>
          </cell>
          <cell r="B28" t="str">
            <v>陳招池</v>
          </cell>
          <cell r="D28" t="str">
            <v>彰化縣</v>
          </cell>
          <cell r="E28" t="str">
            <v>55.07.21</v>
          </cell>
        </row>
        <row r="29">
          <cell r="A29">
            <v>23</v>
          </cell>
          <cell r="B29" t="str">
            <v>王羣沛</v>
          </cell>
          <cell r="D29" t="str">
            <v>彰化縣</v>
          </cell>
          <cell r="E29" t="str">
            <v>56.12.11</v>
          </cell>
        </row>
        <row r="30">
          <cell r="A30">
            <v>24</v>
          </cell>
          <cell r="B30" t="str">
            <v>林文龍</v>
          </cell>
          <cell r="D30" t="str">
            <v>臺中市</v>
          </cell>
          <cell r="E30" t="str">
            <v>56.02.29</v>
          </cell>
        </row>
        <row r="31">
          <cell r="A31">
            <v>25</v>
          </cell>
          <cell r="B31" t="str">
            <v>彭國明</v>
          </cell>
          <cell r="D31" t="str">
            <v>臺中市</v>
          </cell>
          <cell r="E31" t="str">
            <v>57.06.02</v>
          </cell>
        </row>
        <row r="32">
          <cell r="A32">
            <v>26</v>
          </cell>
          <cell r="B32" t="str">
            <v>何應男</v>
          </cell>
          <cell r="D32" t="str">
            <v>臺中市</v>
          </cell>
          <cell r="E32" t="str">
            <v>55.12.13</v>
          </cell>
        </row>
        <row r="33">
          <cell r="A33">
            <v>27</v>
          </cell>
          <cell r="B33" t="str">
            <v>朱冠州</v>
          </cell>
          <cell r="D33" t="str">
            <v>斗六市</v>
          </cell>
          <cell r="E33" t="str">
            <v>57.10.21</v>
          </cell>
        </row>
        <row r="34">
          <cell r="A34">
            <v>28</v>
          </cell>
          <cell r="B34" t="str">
            <v>朱逸峰</v>
          </cell>
          <cell r="E34" t="str">
            <v>57.09.25</v>
          </cell>
        </row>
        <row r="35">
          <cell r="A35">
            <v>29</v>
          </cell>
          <cell r="B35" t="str">
            <v>顏嘉宏</v>
          </cell>
          <cell r="D35" t="str">
            <v>臺中市</v>
          </cell>
          <cell r="E35" t="str">
            <v>57年次</v>
          </cell>
        </row>
        <row r="36">
          <cell r="A36">
            <v>30</v>
          </cell>
          <cell r="B36" t="str">
            <v>廖永徽</v>
          </cell>
          <cell r="D36" t="str">
            <v>臺中市</v>
          </cell>
          <cell r="E36" t="str">
            <v>56.09.14</v>
          </cell>
        </row>
        <row r="37">
          <cell r="A37">
            <v>31</v>
          </cell>
          <cell r="B37" t="str">
            <v>朱慧深</v>
          </cell>
          <cell r="D37" t="str">
            <v>中壢市</v>
          </cell>
          <cell r="E37" t="str">
            <v>53.10.03</v>
          </cell>
        </row>
        <row r="38">
          <cell r="A38">
            <v>32</v>
          </cell>
          <cell r="B38" t="str">
            <v>莊龍煇</v>
          </cell>
          <cell r="D38" t="str">
            <v>高雄市</v>
          </cell>
          <cell r="E38" t="str">
            <v>56.10.02</v>
          </cell>
        </row>
        <row r="39">
          <cell r="A39">
            <v>33</v>
          </cell>
          <cell r="B39" t="str">
            <v>黃欽詮</v>
          </cell>
          <cell r="D39" t="str">
            <v>南投市</v>
          </cell>
          <cell r="E39" t="str">
            <v>53.01.17</v>
          </cell>
        </row>
        <row r="40">
          <cell r="A40">
            <v>34</v>
          </cell>
          <cell r="B40" t="str">
            <v>林文輝</v>
          </cell>
          <cell r="D40" t="str">
            <v>新北市</v>
          </cell>
          <cell r="E40" t="str">
            <v>56.12.02</v>
          </cell>
        </row>
        <row r="41">
          <cell r="A41">
            <v>35</v>
          </cell>
          <cell r="B41" t="str">
            <v>饒維洲</v>
          </cell>
          <cell r="D41" t="str">
            <v>南投縣</v>
          </cell>
          <cell r="E41" t="str">
            <v>54.年次</v>
          </cell>
        </row>
        <row r="42">
          <cell r="A42">
            <v>36</v>
          </cell>
          <cell r="B42" t="str">
            <v>林怡志</v>
          </cell>
          <cell r="D42" t="str">
            <v>屏東縣</v>
          </cell>
          <cell r="E42" t="str">
            <v>55.03.21</v>
          </cell>
          <cell r="M42">
            <v>999</v>
          </cell>
        </row>
        <row r="43">
          <cell r="A43">
            <v>37</v>
          </cell>
          <cell r="B43" t="str">
            <v>李隆安</v>
          </cell>
          <cell r="D43" t="str">
            <v>新竹市</v>
          </cell>
          <cell r="E43" t="str">
            <v>57.12.12</v>
          </cell>
          <cell r="M43">
            <v>999</v>
          </cell>
        </row>
        <row r="44">
          <cell r="A44">
            <v>38</v>
          </cell>
          <cell r="B44" t="str">
            <v>段澤球</v>
          </cell>
          <cell r="D44" t="str">
            <v>新北市</v>
          </cell>
          <cell r="E44" t="str">
            <v>53.12.03</v>
          </cell>
          <cell r="M44">
            <v>999</v>
          </cell>
        </row>
        <row r="45">
          <cell r="A45">
            <v>39</v>
          </cell>
          <cell r="B45" t="str">
            <v>莊東育</v>
          </cell>
          <cell r="D45" t="str">
            <v>臺南市</v>
          </cell>
          <cell r="E45" t="str">
            <v>56.07.14</v>
          </cell>
          <cell r="M45">
            <v>999</v>
          </cell>
        </row>
        <row r="46">
          <cell r="A46">
            <v>40</v>
          </cell>
          <cell r="B46" t="str">
            <v>楊育書</v>
          </cell>
          <cell r="D46" t="str">
            <v>臺東市</v>
          </cell>
          <cell r="E46" t="str">
            <v>53.09.12</v>
          </cell>
          <cell r="M46">
            <v>999</v>
          </cell>
          <cell r="P46">
            <v>0</v>
          </cell>
        </row>
        <row r="47">
          <cell r="A47">
            <v>41</v>
          </cell>
          <cell r="B47" t="str">
            <v>李政穎</v>
          </cell>
          <cell r="D47" t="str">
            <v>臺中市</v>
          </cell>
          <cell r="M47">
            <v>999</v>
          </cell>
          <cell r="P47">
            <v>0</v>
          </cell>
        </row>
        <row r="48">
          <cell r="A48">
            <v>42</v>
          </cell>
          <cell r="B48" t="str">
            <v>蔡銘座</v>
          </cell>
          <cell r="D48" t="str">
            <v>臺中市</v>
          </cell>
          <cell r="E48" t="str">
            <v>57.08.06</v>
          </cell>
          <cell r="M48">
            <v>999</v>
          </cell>
          <cell r="P48">
            <v>0</v>
          </cell>
        </row>
        <row r="49">
          <cell r="A49">
            <v>43</v>
          </cell>
          <cell r="M49">
            <v>999</v>
          </cell>
          <cell r="P49">
            <v>0</v>
          </cell>
        </row>
        <row r="50">
          <cell r="A50">
            <v>44</v>
          </cell>
          <cell r="M50">
            <v>999</v>
          </cell>
          <cell r="P50">
            <v>0</v>
          </cell>
        </row>
        <row r="51">
          <cell r="A51">
            <v>45</v>
          </cell>
          <cell r="M51">
            <v>999</v>
          </cell>
          <cell r="P51">
            <v>0</v>
          </cell>
        </row>
        <row r="52">
          <cell r="A52">
            <v>46</v>
          </cell>
          <cell r="M52">
            <v>999</v>
          </cell>
          <cell r="P52">
            <v>0</v>
          </cell>
        </row>
        <row r="53">
          <cell r="A53">
            <v>47</v>
          </cell>
          <cell r="M53">
            <v>999</v>
          </cell>
          <cell r="P53">
            <v>0</v>
          </cell>
        </row>
        <row r="54">
          <cell r="A54">
            <v>48</v>
          </cell>
          <cell r="M54">
            <v>999</v>
          </cell>
          <cell r="P54">
            <v>0</v>
          </cell>
        </row>
        <row r="55">
          <cell r="A55">
            <v>49</v>
          </cell>
          <cell r="M55">
            <v>999</v>
          </cell>
          <cell r="P55">
            <v>0</v>
          </cell>
        </row>
        <row r="56">
          <cell r="A56">
            <v>50</v>
          </cell>
          <cell r="M56">
            <v>999</v>
          </cell>
          <cell r="P56">
            <v>0</v>
          </cell>
        </row>
        <row r="57">
          <cell r="A57">
            <v>51</v>
          </cell>
          <cell r="M57">
            <v>999</v>
          </cell>
          <cell r="P57">
            <v>0</v>
          </cell>
        </row>
        <row r="58">
          <cell r="A58">
            <v>52</v>
          </cell>
          <cell r="M58">
            <v>999</v>
          </cell>
          <cell r="P58">
            <v>0</v>
          </cell>
        </row>
        <row r="59">
          <cell r="A59">
            <v>53</v>
          </cell>
          <cell r="M59">
            <v>999</v>
          </cell>
          <cell r="P59">
            <v>0</v>
          </cell>
        </row>
        <row r="60">
          <cell r="A60">
            <v>54</v>
          </cell>
          <cell r="M60">
            <v>999</v>
          </cell>
          <cell r="P60">
            <v>0</v>
          </cell>
        </row>
        <row r="61">
          <cell r="A61">
            <v>55</v>
          </cell>
          <cell r="M61">
            <v>999</v>
          </cell>
          <cell r="P61">
            <v>0</v>
          </cell>
        </row>
        <row r="62">
          <cell r="A62">
            <v>56</v>
          </cell>
          <cell r="M62">
            <v>999</v>
          </cell>
          <cell r="P62">
            <v>0</v>
          </cell>
        </row>
        <row r="63">
          <cell r="A63">
            <v>57</v>
          </cell>
          <cell r="M63">
            <v>999</v>
          </cell>
          <cell r="P63">
            <v>0</v>
          </cell>
        </row>
        <row r="64">
          <cell r="A64">
            <v>58</v>
          </cell>
          <cell r="M64">
            <v>999</v>
          </cell>
          <cell r="P64">
            <v>0</v>
          </cell>
        </row>
        <row r="65">
          <cell r="A65">
            <v>59</v>
          </cell>
          <cell r="M65">
            <v>999</v>
          </cell>
          <cell r="P65">
            <v>0</v>
          </cell>
        </row>
        <row r="66">
          <cell r="A66">
            <v>60</v>
          </cell>
          <cell r="M66">
            <v>999</v>
          </cell>
          <cell r="P66">
            <v>0</v>
          </cell>
        </row>
        <row r="67">
          <cell r="A67">
            <v>61</v>
          </cell>
          <cell r="M67">
            <v>999</v>
          </cell>
          <cell r="P67">
            <v>0</v>
          </cell>
        </row>
        <row r="68">
          <cell r="A68">
            <v>62</v>
          </cell>
          <cell r="M68">
            <v>999</v>
          </cell>
          <cell r="P68">
            <v>0</v>
          </cell>
        </row>
        <row r="69">
          <cell r="A69">
            <v>63</v>
          </cell>
          <cell r="M69">
            <v>999</v>
          </cell>
          <cell r="P69">
            <v>0</v>
          </cell>
        </row>
        <row r="70">
          <cell r="A70">
            <v>64</v>
          </cell>
          <cell r="M70">
            <v>999</v>
          </cell>
          <cell r="P70">
            <v>0</v>
          </cell>
        </row>
      </sheetData>
      <sheetData sheetId="2">
        <row r="7">
          <cell r="A7" t="str">
            <v>Line</v>
          </cell>
          <cell r="B7" t="str">
            <v>姓名</v>
          </cell>
          <cell r="D7" t="str">
            <v>縣市</v>
          </cell>
          <cell r="E7" t="str">
            <v>排名</v>
          </cell>
          <cell r="F7" t="str">
            <v>出生日期</v>
          </cell>
          <cell r="G7" t="str">
            <v>姓名</v>
          </cell>
          <cell r="I7" t="str">
            <v>縣市</v>
          </cell>
          <cell r="M7" t="str">
            <v>排名</v>
          </cell>
          <cell r="N7" t="str">
            <v>出生日期</v>
          </cell>
          <cell r="Q7" t="str">
            <v>Acc
Number</v>
          </cell>
          <cell r="R7" t="str">
            <v>Status
Number</v>
          </cell>
          <cell r="U7" t="str">
            <v>排名總和</v>
          </cell>
        </row>
        <row r="8">
          <cell r="A8">
            <v>1</v>
          </cell>
          <cell r="B8" t="str">
            <v>郭權財</v>
          </cell>
          <cell r="D8" t="str">
            <v>臺中市</v>
          </cell>
          <cell r="E8">
            <v>7</v>
          </cell>
          <cell r="F8" t="str">
            <v>55.10.30</v>
          </cell>
          <cell r="G8" t="str">
            <v>何奇鍊</v>
          </cell>
          <cell r="I8" t="str">
            <v>臺中市</v>
          </cell>
          <cell r="M8">
            <v>7</v>
          </cell>
          <cell r="N8" t="str">
            <v>52.11.21</v>
          </cell>
          <cell r="U8">
            <v>14</v>
          </cell>
        </row>
        <row r="9">
          <cell r="A9">
            <v>2</v>
          </cell>
          <cell r="B9" t="str">
            <v>吳子揚</v>
          </cell>
          <cell r="D9" t="str">
            <v>臺中市</v>
          </cell>
          <cell r="E9">
            <v>12</v>
          </cell>
          <cell r="F9" t="str">
            <v>54.11.01</v>
          </cell>
          <cell r="G9" t="str">
            <v>朱銘昱</v>
          </cell>
          <cell r="I9" t="str">
            <v>宜蘭市</v>
          </cell>
          <cell r="M9">
            <v>7</v>
          </cell>
          <cell r="N9" t="str">
            <v>56.06.09</v>
          </cell>
          <cell r="U9">
            <v>19</v>
          </cell>
        </row>
        <row r="10">
          <cell r="A10">
            <v>3</v>
          </cell>
          <cell r="B10" t="str">
            <v>陳志宏</v>
          </cell>
          <cell r="D10" t="str">
            <v>新北市</v>
          </cell>
          <cell r="E10">
            <v>12</v>
          </cell>
          <cell r="F10" t="str">
            <v>56.02.11</v>
          </cell>
          <cell r="G10" t="str">
            <v>林文輝</v>
          </cell>
          <cell r="I10" t="str">
            <v>新北市</v>
          </cell>
          <cell r="M10">
            <v>19</v>
          </cell>
          <cell r="N10" t="str">
            <v>56.12.02</v>
          </cell>
          <cell r="U10">
            <v>31</v>
          </cell>
        </row>
        <row r="11">
          <cell r="A11">
            <v>4</v>
          </cell>
          <cell r="B11" t="str">
            <v>楊銘財</v>
          </cell>
          <cell r="D11" t="str">
            <v>桃園市</v>
          </cell>
          <cell r="E11">
            <v>17</v>
          </cell>
          <cell r="F11" t="str">
            <v>53.05.13</v>
          </cell>
          <cell r="G11" t="str">
            <v>陳順東</v>
          </cell>
          <cell r="I11" t="str">
            <v>桃園市</v>
          </cell>
          <cell r="M11">
            <v>17</v>
          </cell>
          <cell r="N11" t="str">
            <v>51.08.21</v>
          </cell>
          <cell r="U11">
            <v>34</v>
          </cell>
        </row>
        <row r="12">
          <cell r="A12">
            <v>5</v>
          </cell>
          <cell r="B12" t="str">
            <v>李育安</v>
          </cell>
          <cell r="D12" t="str">
            <v>臺中市</v>
          </cell>
          <cell r="E12">
            <v>26</v>
          </cell>
          <cell r="F12" t="str">
            <v>52.03.23</v>
          </cell>
          <cell r="G12" t="str">
            <v>蔡承杰</v>
          </cell>
          <cell r="I12" t="str">
            <v>臺中市</v>
          </cell>
          <cell r="M12">
            <v>26</v>
          </cell>
          <cell r="N12" t="str">
            <v>53.10.26</v>
          </cell>
          <cell r="U12">
            <v>52</v>
          </cell>
        </row>
        <row r="13">
          <cell r="A13">
            <v>6</v>
          </cell>
          <cell r="B13" t="str">
            <v>黃郁文</v>
          </cell>
          <cell r="D13" t="str">
            <v>楊梅市</v>
          </cell>
          <cell r="E13">
            <v>26</v>
          </cell>
          <cell r="F13" t="str">
            <v>53.08.15</v>
          </cell>
          <cell r="G13" t="str">
            <v>劉昌裕</v>
          </cell>
          <cell r="I13" t="str">
            <v>楊梅市</v>
          </cell>
          <cell r="M13">
            <v>26</v>
          </cell>
          <cell r="N13" t="str">
            <v>48.09.18</v>
          </cell>
          <cell r="U13">
            <v>52</v>
          </cell>
        </row>
        <row r="14">
          <cell r="A14">
            <v>7</v>
          </cell>
          <cell r="B14" t="str">
            <v>陳建欣</v>
          </cell>
          <cell r="D14" t="str">
            <v>臺中市</v>
          </cell>
          <cell r="E14">
            <v>26</v>
          </cell>
          <cell r="F14" t="str">
            <v>55.10.10</v>
          </cell>
          <cell r="G14" t="str">
            <v>林松雄</v>
          </cell>
          <cell r="I14" t="str">
            <v>臺中市</v>
          </cell>
          <cell r="M14">
            <v>26</v>
          </cell>
          <cell r="N14" t="str">
            <v>56.02.12</v>
          </cell>
          <cell r="U14">
            <v>52</v>
          </cell>
        </row>
        <row r="15">
          <cell r="A15">
            <v>8</v>
          </cell>
          <cell r="B15" t="str">
            <v>黃紹仁</v>
          </cell>
          <cell r="D15" t="str">
            <v>新北市</v>
          </cell>
          <cell r="E15">
            <v>1</v>
          </cell>
          <cell r="F15" t="str">
            <v>56.01.26</v>
          </cell>
          <cell r="G15" t="str">
            <v>譚若恆</v>
          </cell>
          <cell r="I15" t="str">
            <v>新北市</v>
          </cell>
          <cell r="M15">
            <v>999</v>
          </cell>
          <cell r="N15" t="str">
            <v>53年次</v>
          </cell>
          <cell r="U15">
            <v>1000</v>
          </cell>
        </row>
        <row r="16">
          <cell r="A16">
            <v>9</v>
          </cell>
          <cell r="B16" t="str">
            <v>張竹修</v>
          </cell>
          <cell r="D16" t="str">
            <v>臺中市</v>
          </cell>
          <cell r="E16">
            <v>2</v>
          </cell>
          <cell r="F16" t="str">
            <v>54.01.08</v>
          </cell>
          <cell r="G16" t="str">
            <v>胡登富</v>
          </cell>
          <cell r="I16" t="str">
            <v>臺中市</v>
          </cell>
          <cell r="M16">
            <v>999</v>
          </cell>
          <cell r="N16" t="str">
            <v>48.01.01</v>
          </cell>
          <cell r="U16">
            <v>1001</v>
          </cell>
        </row>
        <row r="17">
          <cell r="A17">
            <v>10</v>
          </cell>
          <cell r="B17" t="str">
            <v>羅  欽</v>
          </cell>
          <cell r="D17" t="str">
            <v>臺中市</v>
          </cell>
          <cell r="E17">
            <v>2</v>
          </cell>
          <cell r="F17" t="str">
            <v>56年次</v>
          </cell>
          <cell r="G17" t="str">
            <v>吳文欽</v>
          </cell>
          <cell r="I17" t="str">
            <v>臺中市</v>
          </cell>
          <cell r="M17">
            <v>999</v>
          </cell>
          <cell r="N17" t="str">
            <v>54年次</v>
          </cell>
          <cell r="U17">
            <v>1001</v>
          </cell>
        </row>
        <row r="18">
          <cell r="A18">
            <v>11</v>
          </cell>
          <cell r="B18" t="str">
            <v>吳仕傑</v>
          </cell>
          <cell r="D18" t="str">
            <v>宜蘭縣</v>
          </cell>
          <cell r="E18">
            <v>999</v>
          </cell>
          <cell r="F18" t="str">
            <v>53.11.23</v>
          </cell>
          <cell r="G18" t="str">
            <v>劉益源</v>
          </cell>
          <cell r="I18" t="str">
            <v>新北市</v>
          </cell>
          <cell r="M18">
            <v>2</v>
          </cell>
          <cell r="N18" t="str">
            <v>57.05.27</v>
          </cell>
          <cell r="U18">
            <v>1001</v>
          </cell>
        </row>
        <row r="19">
          <cell r="A19">
            <v>12</v>
          </cell>
          <cell r="B19" t="str">
            <v>謝慶堂</v>
          </cell>
          <cell r="D19" t="str">
            <v>高雄市</v>
          </cell>
          <cell r="E19">
            <v>12</v>
          </cell>
          <cell r="F19" t="str">
            <v>53.03.16</v>
          </cell>
          <cell r="G19" t="str">
            <v>陳柱明</v>
          </cell>
          <cell r="I19" t="str">
            <v>高雄市</v>
          </cell>
          <cell r="M19">
            <v>999</v>
          </cell>
          <cell r="N19" t="str">
            <v>50.05.02</v>
          </cell>
          <cell r="U19">
            <v>1011</v>
          </cell>
        </row>
        <row r="20">
          <cell r="A20">
            <v>13</v>
          </cell>
          <cell r="B20" t="str">
            <v>鍾文雄</v>
          </cell>
          <cell r="D20" t="str">
            <v>臺中市</v>
          </cell>
          <cell r="E20">
            <v>26</v>
          </cell>
          <cell r="F20" t="str">
            <v>53.10.06</v>
          </cell>
          <cell r="G20" t="str">
            <v>曾智檉</v>
          </cell>
          <cell r="I20" t="str">
            <v>臺中市</v>
          </cell>
          <cell r="M20">
            <v>999</v>
          </cell>
          <cell r="N20" t="str">
            <v>55.10.09</v>
          </cell>
          <cell r="U20">
            <v>1025</v>
          </cell>
        </row>
        <row r="21">
          <cell r="A21">
            <v>14</v>
          </cell>
          <cell r="B21" t="str">
            <v>羅能文</v>
          </cell>
          <cell r="D21" t="str">
            <v>臺中市</v>
          </cell>
          <cell r="F21" t="str">
            <v>53.11.27</v>
          </cell>
          <cell r="G21" t="str">
            <v>羅能昌</v>
          </cell>
          <cell r="I21" t="str">
            <v>臺中市</v>
          </cell>
          <cell r="N21" t="str">
            <v>55.08.06</v>
          </cell>
        </row>
        <row r="22">
          <cell r="A22">
            <v>15</v>
          </cell>
          <cell r="B22" t="str">
            <v>吳仁勇</v>
          </cell>
          <cell r="D22" t="str">
            <v>臺中市</v>
          </cell>
          <cell r="F22" t="str">
            <v>57.01.29</v>
          </cell>
          <cell r="G22" t="str">
            <v>方  正</v>
          </cell>
          <cell r="I22" t="str">
            <v>臺中市</v>
          </cell>
          <cell r="N22" t="str">
            <v>56.07.13</v>
          </cell>
        </row>
        <row r="23">
          <cell r="A23">
            <v>16</v>
          </cell>
          <cell r="B23" t="str">
            <v>蔡孟勳</v>
          </cell>
          <cell r="D23" t="str">
            <v>臺中市</v>
          </cell>
          <cell r="F23" t="str">
            <v>56.02.03</v>
          </cell>
          <cell r="G23" t="str">
            <v>張俊源</v>
          </cell>
          <cell r="I23" t="str">
            <v>臺中市</v>
          </cell>
          <cell r="N23" t="str">
            <v>56.01.19</v>
          </cell>
        </row>
        <row r="24">
          <cell r="A24">
            <v>17</v>
          </cell>
          <cell r="B24" t="str">
            <v>黃禎宏</v>
          </cell>
          <cell r="D24" t="str">
            <v>新竹縣</v>
          </cell>
          <cell r="F24" t="str">
            <v>45.09.25</v>
          </cell>
          <cell r="G24" t="str">
            <v>溫瑞鏞</v>
          </cell>
          <cell r="I24" t="str">
            <v>新竹市</v>
          </cell>
          <cell r="N24" t="str">
            <v>55.07.21</v>
          </cell>
        </row>
        <row r="25">
          <cell r="A25">
            <v>18</v>
          </cell>
          <cell r="B25" t="str">
            <v>廖啟雲</v>
          </cell>
          <cell r="D25" t="str">
            <v>高雄市</v>
          </cell>
          <cell r="F25" t="str">
            <v>56.04.02</v>
          </cell>
          <cell r="G25" t="str">
            <v>閔子甦</v>
          </cell>
          <cell r="I25" t="str">
            <v>高雄市</v>
          </cell>
          <cell r="N25" t="str">
            <v>56.01.23</v>
          </cell>
        </row>
        <row r="26">
          <cell r="A26">
            <v>19</v>
          </cell>
          <cell r="B26" t="str">
            <v>羅步銘</v>
          </cell>
          <cell r="D26" t="str">
            <v>高雄市</v>
          </cell>
          <cell r="F26" t="str">
            <v>49.10.13</v>
          </cell>
          <cell r="G26" t="str">
            <v>謝宗達</v>
          </cell>
          <cell r="I26" t="str">
            <v>高雄市</v>
          </cell>
          <cell r="N26" t="str">
            <v>54.03.20</v>
          </cell>
        </row>
        <row r="27">
          <cell r="A27">
            <v>20</v>
          </cell>
          <cell r="B27" t="str">
            <v>陳俊嘉</v>
          </cell>
          <cell r="D27" t="str">
            <v>臺中市</v>
          </cell>
          <cell r="F27" t="str">
            <v>57.12.18</v>
          </cell>
          <cell r="G27" t="str">
            <v>倪聖凱</v>
          </cell>
          <cell r="I27" t="str">
            <v>臺中市</v>
          </cell>
          <cell r="N27" t="str">
            <v>57.06.03</v>
          </cell>
        </row>
        <row r="28">
          <cell r="A28">
            <v>21</v>
          </cell>
          <cell r="B28" t="str">
            <v>洪秋奮</v>
          </cell>
          <cell r="D28" t="str">
            <v>臺中市</v>
          </cell>
          <cell r="F28" t="str">
            <v>49.07.28</v>
          </cell>
          <cell r="G28" t="str">
            <v>謝昌明</v>
          </cell>
          <cell r="I28" t="str">
            <v>臺中市</v>
          </cell>
          <cell r="N28" t="str">
            <v>55.03.13</v>
          </cell>
        </row>
        <row r="29">
          <cell r="A29">
            <v>22</v>
          </cell>
          <cell r="B29" t="str">
            <v>顏嘉宏</v>
          </cell>
          <cell r="D29" t="str">
            <v>臺中市</v>
          </cell>
          <cell r="F29" t="str">
            <v>57年次</v>
          </cell>
          <cell r="G29" t="str">
            <v>周宗勳</v>
          </cell>
          <cell r="I29" t="str">
            <v>臺中市</v>
          </cell>
          <cell r="N29" t="str">
            <v>57.12.26</v>
          </cell>
        </row>
        <row r="30">
          <cell r="A30">
            <v>23</v>
          </cell>
          <cell r="B30" t="str">
            <v>朱慧深</v>
          </cell>
          <cell r="D30" t="str">
            <v>中壢市</v>
          </cell>
          <cell r="F30" t="str">
            <v>53.10.03</v>
          </cell>
          <cell r="G30" t="str">
            <v>廖睿杰</v>
          </cell>
          <cell r="I30" t="str">
            <v>龍潭鄉</v>
          </cell>
          <cell r="N30" t="str">
            <v>55.08.15</v>
          </cell>
        </row>
        <row r="31">
          <cell r="A31">
            <v>24</v>
          </cell>
          <cell r="B31" t="str">
            <v>黃欽詮</v>
          </cell>
          <cell r="D31" t="str">
            <v>南投市</v>
          </cell>
          <cell r="F31" t="str">
            <v>53.01.17</v>
          </cell>
          <cell r="G31" t="str">
            <v>蕭瑞草</v>
          </cell>
          <cell r="I31" t="str">
            <v>南投市</v>
          </cell>
          <cell r="N31" t="str">
            <v>56.07.08</v>
          </cell>
        </row>
        <row r="32">
          <cell r="A32">
            <v>25</v>
          </cell>
          <cell r="B32" t="str">
            <v>謝金樹</v>
          </cell>
          <cell r="D32" t="str">
            <v>楊梅市</v>
          </cell>
          <cell r="F32" t="str">
            <v>57.03.30</v>
          </cell>
          <cell r="G32" t="str">
            <v>胡文龍</v>
          </cell>
          <cell r="I32" t="str">
            <v>楊梅市</v>
          </cell>
          <cell r="N32" t="str">
            <v>54.10.31</v>
          </cell>
        </row>
        <row r="33">
          <cell r="A33">
            <v>26</v>
          </cell>
          <cell r="B33" t="str">
            <v>林崇揚</v>
          </cell>
          <cell r="D33" t="str">
            <v>高雄市</v>
          </cell>
          <cell r="F33" t="str">
            <v>54.12.14</v>
          </cell>
          <cell r="G33" t="str">
            <v>鄭貴欽</v>
          </cell>
          <cell r="I33" t="str">
            <v>高雄市</v>
          </cell>
          <cell r="N33" t="str">
            <v>56.04.10</v>
          </cell>
          <cell r="U33">
            <v>0</v>
          </cell>
        </row>
        <row r="34">
          <cell r="A34">
            <v>27</v>
          </cell>
          <cell r="B34" t="str">
            <v>楊育書</v>
          </cell>
          <cell r="D34" t="str">
            <v>臺東市</v>
          </cell>
          <cell r="F34" t="str">
            <v>53.09.12</v>
          </cell>
          <cell r="G34" t="str">
            <v>朱崇禮</v>
          </cell>
          <cell r="I34" t="str">
            <v>臺東市</v>
          </cell>
          <cell r="N34" t="str">
            <v>49.12.10</v>
          </cell>
          <cell r="U34">
            <v>0</v>
          </cell>
        </row>
        <row r="35">
          <cell r="A35">
            <v>28</v>
          </cell>
          <cell r="B35" t="str">
            <v>蔡銘座</v>
          </cell>
          <cell r="D35" t="str">
            <v>臺中市</v>
          </cell>
          <cell r="F35" t="str">
            <v>57.08.06</v>
          </cell>
          <cell r="G35" t="str">
            <v>戴祖亮</v>
          </cell>
          <cell r="I35" t="str">
            <v>臺中市</v>
          </cell>
          <cell r="N35" t="str">
            <v>45.05.22</v>
          </cell>
          <cell r="U35">
            <v>0</v>
          </cell>
        </row>
        <row r="36">
          <cell r="A36">
            <v>29</v>
          </cell>
          <cell r="Q36" t="str">
            <v/>
          </cell>
          <cell r="R36" t="str">
            <v/>
          </cell>
          <cell r="U36">
            <v>0</v>
          </cell>
        </row>
        <row r="37">
          <cell r="A37">
            <v>30</v>
          </cell>
          <cell r="Q37" t="str">
            <v/>
          </cell>
          <cell r="R37" t="str">
            <v/>
          </cell>
          <cell r="U37">
            <v>0</v>
          </cell>
        </row>
        <row r="38">
          <cell r="A38">
            <v>31</v>
          </cell>
          <cell r="Q38" t="str">
            <v/>
          </cell>
          <cell r="R38" t="str">
            <v/>
          </cell>
          <cell r="U38">
            <v>0</v>
          </cell>
        </row>
        <row r="39">
          <cell r="A39">
            <v>32</v>
          </cell>
          <cell r="Q39" t="str">
            <v/>
          </cell>
          <cell r="R39" t="str">
            <v/>
          </cell>
          <cell r="U39">
            <v>0</v>
          </cell>
        </row>
      </sheetData>
      <sheetData sheetId="3">
        <row r="7">
          <cell r="A7">
            <v>1</v>
          </cell>
          <cell r="B7" t="str">
            <v>何寶珠</v>
          </cell>
          <cell r="D7" t="str">
            <v>高雄市</v>
          </cell>
          <cell r="E7" t="str">
            <v>53.04.22</v>
          </cell>
          <cell r="M7">
            <v>999</v>
          </cell>
          <cell r="P7">
            <v>1</v>
          </cell>
        </row>
        <row r="8">
          <cell r="A8">
            <v>2</v>
          </cell>
          <cell r="B8" t="str">
            <v>邵秀玫</v>
          </cell>
          <cell r="D8" t="str">
            <v>高雄市</v>
          </cell>
          <cell r="E8" t="str">
            <v>57.03.05</v>
          </cell>
          <cell r="P8">
            <v>3</v>
          </cell>
        </row>
        <row r="9">
          <cell r="A9">
            <v>3</v>
          </cell>
          <cell r="B9" t="str">
            <v>林玉玲</v>
          </cell>
          <cell r="D9" t="str">
            <v>臺南市</v>
          </cell>
          <cell r="E9" t="str">
            <v>54.11.21</v>
          </cell>
          <cell r="P9">
            <v>3</v>
          </cell>
        </row>
        <row r="10">
          <cell r="A10">
            <v>4</v>
          </cell>
          <cell r="B10" t="str">
            <v>陳貞丰</v>
          </cell>
          <cell r="D10" t="str">
            <v>臺中市</v>
          </cell>
          <cell r="E10" t="str">
            <v>57.11.26</v>
          </cell>
        </row>
        <row r="11">
          <cell r="A11">
            <v>5</v>
          </cell>
          <cell r="B11" t="str">
            <v>盧幼雪</v>
          </cell>
          <cell r="D11" t="str">
            <v>新北市</v>
          </cell>
          <cell r="E11" t="str">
            <v>53.11.02</v>
          </cell>
        </row>
        <row r="12">
          <cell r="A12">
            <v>6</v>
          </cell>
          <cell r="B12" t="str">
            <v>劉美霞</v>
          </cell>
          <cell r="D12" t="str">
            <v>嘉義市</v>
          </cell>
          <cell r="E12" t="str">
            <v>49.09.27</v>
          </cell>
        </row>
        <row r="13">
          <cell r="A13">
            <v>7</v>
          </cell>
          <cell r="B13" t="str">
            <v>劉國珍</v>
          </cell>
          <cell r="D13" t="str">
            <v>南投市</v>
          </cell>
          <cell r="E13" t="str">
            <v>54.02.15</v>
          </cell>
        </row>
        <row r="14">
          <cell r="A14">
            <v>8</v>
          </cell>
          <cell r="B14" t="str">
            <v>陳美玲</v>
          </cell>
          <cell r="D14" t="str">
            <v>臺北市</v>
          </cell>
          <cell r="E14" t="str">
            <v>53.04.01</v>
          </cell>
        </row>
        <row r="15">
          <cell r="A15">
            <v>9</v>
          </cell>
          <cell r="B15" t="str">
            <v>歐凌男</v>
          </cell>
          <cell r="D15" t="str">
            <v>臺東市</v>
          </cell>
          <cell r="E15" t="str">
            <v>57.12.28</v>
          </cell>
          <cell r="M15">
            <v>999</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sheetData>
      <sheetData sheetId="4">
        <row r="7">
          <cell r="A7" t="str">
            <v>Line</v>
          </cell>
          <cell r="B7" t="str">
            <v>姓名</v>
          </cell>
          <cell r="D7" t="str">
            <v>縣新</v>
          </cell>
          <cell r="E7" t="str">
            <v>排名</v>
          </cell>
          <cell r="F7" t="str">
            <v>出生日期</v>
          </cell>
          <cell r="G7" t="str">
            <v>姓名</v>
          </cell>
          <cell r="I7" t="str">
            <v>縣市</v>
          </cell>
          <cell r="M7" t="str">
            <v>排名</v>
          </cell>
          <cell r="N7" t="str">
            <v>出生日期</v>
          </cell>
          <cell r="Q7" t="str">
            <v>Acc
Number</v>
          </cell>
          <cell r="R7" t="str">
            <v>Status
Number</v>
          </cell>
          <cell r="U7" t="str">
            <v>排名總和</v>
          </cell>
        </row>
        <row r="8">
          <cell r="A8">
            <v>1</v>
          </cell>
          <cell r="B8" t="str">
            <v>鄭足足</v>
          </cell>
          <cell r="D8" t="str">
            <v>高雄市</v>
          </cell>
          <cell r="E8">
            <v>3</v>
          </cell>
          <cell r="F8" t="str">
            <v>48.02.27</v>
          </cell>
          <cell r="G8" t="str">
            <v>何寶珠</v>
          </cell>
          <cell r="I8" t="str">
            <v>高雄市</v>
          </cell>
          <cell r="M8">
            <v>3</v>
          </cell>
          <cell r="N8" t="str">
            <v>53.04.22</v>
          </cell>
          <cell r="U8">
            <v>6</v>
          </cell>
        </row>
        <row r="9">
          <cell r="A9">
            <v>2</v>
          </cell>
          <cell r="B9" t="str">
            <v>簡秀利</v>
          </cell>
          <cell r="D9" t="str">
            <v>高雄市</v>
          </cell>
          <cell r="E9">
            <v>17</v>
          </cell>
          <cell r="F9" t="str">
            <v>50.02.06</v>
          </cell>
          <cell r="G9" t="str">
            <v>許環英</v>
          </cell>
          <cell r="I9" t="str">
            <v>高雄市</v>
          </cell>
          <cell r="M9">
            <v>17</v>
          </cell>
          <cell r="N9" t="str">
            <v>53.09.21</v>
          </cell>
          <cell r="U9">
            <v>34</v>
          </cell>
        </row>
        <row r="10">
          <cell r="A10">
            <v>3</v>
          </cell>
          <cell r="B10" t="str">
            <v>徐莉娟</v>
          </cell>
          <cell r="D10" t="str">
            <v>臺中市</v>
          </cell>
          <cell r="E10">
            <v>999</v>
          </cell>
          <cell r="F10" t="str">
            <v>51年次</v>
          </cell>
          <cell r="G10" t="str">
            <v>湯淑雲</v>
          </cell>
          <cell r="I10" t="str">
            <v>臺中市</v>
          </cell>
          <cell r="M10">
            <v>5</v>
          </cell>
          <cell r="N10" t="str">
            <v>52.04.25</v>
          </cell>
          <cell r="U10">
            <v>1004</v>
          </cell>
        </row>
        <row r="11">
          <cell r="A11">
            <v>4</v>
          </cell>
          <cell r="B11" t="str">
            <v>何秋香</v>
          </cell>
          <cell r="D11" t="str">
            <v>嘉義市</v>
          </cell>
          <cell r="F11" t="str">
            <v>48.10.28</v>
          </cell>
          <cell r="G11" t="str">
            <v>劉美霞</v>
          </cell>
          <cell r="I11" t="str">
            <v>嘉義市</v>
          </cell>
          <cell r="N11" t="str">
            <v>49.09.27</v>
          </cell>
        </row>
        <row r="12">
          <cell r="A12">
            <v>5</v>
          </cell>
          <cell r="B12" t="str">
            <v>劉國珍</v>
          </cell>
          <cell r="D12" t="str">
            <v>南投縣</v>
          </cell>
          <cell r="F12" t="str">
            <v>54.02.15</v>
          </cell>
          <cell r="G12" t="str">
            <v>吳瓊芬</v>
          </cell>
          <cell r="I12" t="str">
            <v>南投縣</v>
          </cell>
          <cell r="N12" t="str">
            <v>52年次</v>
          </cell>
        </row>
        <row r="13">
          <cell r="A13">
            <v>6</v>
          </cell>
          <cell r="B13" t="str">
            <v>張圓妹</v>
          </cell>
          <cell r="D13" t="str">
            <v>桃園縣</v>
          </cell>
          <cell r="F13" t="str">
            <v>39.04.01</v>
          </cell>
          <cell r="G13" t="str">
            <v>郭筱玲</v>
          </cell>
          <cell r="I13" t="str">
            <v>桃園縣</v>
          </cell>
          <cell r="N13" t="str">
            <v>53.07.23</v>
          </cell>
          <cell r="U13">
            <v>0</v>
          </cell>
        </row>
        <row r="14">
          <cell r="A14">
            <v>7</v>
          </cell>
          <cell r="U14">
            <v>0</v>
          </cell>
        </row>
        <row r="15">
          <cell r="A15">
            <v>8</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 SetUp"/>
      <sheetName val="男單50歲名單"/>
      <sheetName val="男雙50歲名單"/>
      <sheetName val="女單50歲名單"/>
      <sheetName val="女雙50歲名單"/>
      <sheetName val="男單50歲64籤"/>
      <sheetName val="女單50歲16籤"/>
      <sheetName val="男雙50歲32籤"/>
      <sheetName val="女雙50歲16籤"/>
    </sheetNames>
    <sheetDataSet>
      <sheetData sheetId="0">
        <row r="10">
          <cell r="A10" t="str">
            <v>2013/11/2-11/4</v>
          </cell>
          <cell r="C10" t="str">
            <v>臺中市</v>
          </cell>
          <cell r="E10" t="str">
            <v>王正松</v>
          </cell>
        </row>
      </sheetData>
      <sheetData sheetId="1">
        <row r="7">
          <cell r="A7">
            <v>1</v>
          </cell>
          <cell r="B7" t="str">
            <v>陳進祿</v>
          </cell>
          <cell r="D7" t="str">
            <v>彰化縣</v>
          </cell>
          <cell r="E7" t="str">
            <v>51.02.06</v>
          </cell>
          <cell r="P7">
            <v>1</v>
          </cell>
        </row>
        <row r="8">
          <cell r="A8">
            <v>2</v>
          </cell>
          <cell r="B8" t="str">
            <v>賴經寬</v>
          </cell>
          <cell r="D8" t="str">
            <v>臺中市</v>
          </cell>
          <cell r="E8" t="str">
            <v>50.03.26</v>
          </cell>
          <cell r="P8">
            <v>3</v>
          </cell>
        </row>
        <row r="9">
          <cell r="A9">
            <v>3</v>
          </cell>
          <cell r="B9" t="str">
            <v>李潮勝</v>
          </cell>
          <cell r="D9" t="str">
            <v>臺中市</v>
          </cell>
          <cell r="E9" t="str">
            <v>51年次</v>
          </cell>
          <cell r="P9">
            <v>4</v>
          </cell>
        </row>
        <row r="10">
          <cell r="A10">
            <v>4</v>
          </cell>
          <cell r="B10" t="str">
            <v>巫俍興</v>
          </cell>
          <cell r="D10" t="str">
            <v>臺中市</v>
          </cell>
          <cell r="E10" t="str">
            <v>50.12.13</v>
          </cell>
          <cell r="P10">
            <v>4</v>
          </cell>
        </row>
        <row r="11">
          <cell r="A11">
            <v>5</v>
          </cell>
          <cell r="B11" t="str">
            <v>劉建宏</v>
          </cell>
          <cell r="D11" t="str">
            <v>高雄市</v>
          </cell>
          <cell r="E11" t="str">
            <v>49.10.12</v>
          </cell>
          <cell r="P11">
            <v>8</v>
          </cell>
        </row>
        <row r="12">
          <cell r="A12">
            <v>6</v>
          </cell>
          <cell r="B12" t="str">
            <v>孫福源</v>
          </cell>
          <cell r="D12" t="str">
            <v>彰化縣</v>
          </cell>
          <cell r="E12" t="str">
            <v>48.01.29</v>
          </cell>
          <cell r="P12">
            <v>8</v>
          </cell>
        </row>
        <row r="13">
          <cell r="A13">
            <v>7</v>
          </cell>
          <cell r="B13" t="str">
            <v>陳秋國</v>
          </cell>
          <cell r="D13" t="str">
            <v>彰化縣</v>
          </cell>
          <cell r="E13" t="str">
            <v>50.02.25</v>
          </cell>
          <cell r="P13">
            <v>8</v>
          </cell>
        </row>
        <row r="14">
          <cell r="A14">
            <v>8</v>
          </cell>
          <cell r="B14" t="str">
            <v>范振祥</v>
          </cell>
          <cell r="D14" t="str">
            <v>桃園縣</v>
          </cell>
          <cell r="E14" t="str">
            <v>49.04.14</v>
          </cell>
          <cell r="P14">
            <v>8</v>
          </cell>
        </row>
        <row r="15">
          <cell r="A15">
            <v>9</v>
          </cell>
          <cell r="B15" t="str">
            <v>劉有原</v>
          </cell>
          <cell r="D15" t="str">
            <v>臺中市</v>
          </cell>
          <cell r="E15" t="str">
            <v>51.02.19</v>
          </cell>
          <cell r="P15">
            <v>8</v>
          </cell>
        </row>
        <row r="16">
          <cell r="A16">
            <v>10</v>
          </cell>
          <cell r="B16" t="str">
            <v>陳柱明</v>
          </cell>
          <cell r="D16" t="str">
            <v>高雄市</v>
          </cell>
          <cell r="E16" t="str">
            <v>50.05.02</v>
          </cell>
          <cell r="P16">
            <v>8</v>
          </cell>
        </row>
        <row r="17">
          <cell r="A17">
            <v>11</v>
          </cell>
          <cell r="B17" t="str">
            <v>邱炳煌</v>
          </cell>
          <cell r="D17" t="str">
            <v>屏東市</v>
          </cell>
          <cell r="E17" t="str">
            <v>48年次</v>
          </cell>
          <cell r="M17">
            <v>999</v>
          </cell>
          <cell r="P17">
            <v>8</v>
          </cell>
        </row>
        <row r="18">
          <cell r="A18">
            <v>12</v>
          </cell>
          <cell r="B18" t="str">
            <v>楊源順</v>
          </cell>
          <cell r="D18" t="str">
            <v>臺中市</v>
          </cell>
          <cell r="E18" t="str">
            <v>50.02.11</v>
          </cell>
          <cell r="P18">
            <v>17</v>
          </cell>
        </row>
        <row r="19">
          <cell r="A19">
            <v>13</v>
          </cell>
          <cell r="B19" t="str">
            <v>林世傑</v>
          </cell>
          <cell r="D19" t="str">
            <v>臺南市</v>
          </cell>
          <cell r="E19" t="str">
            <v>50.11.16</v>
          </cell>
          <cell r="P19">
            <v>17</v>
          </cell>
        </row>
        <row r="20">
          <cell r="A20">
            <v>14</v>
          </cell>
          <cell r="B20" t="str">
            <v>陳順東</v>
          </cell>
          <cell r="D20" t="str">
            <v>桃園市</v>
          </cell>
          <cell r="E20" t="str">
            <v>51.08.21</v>
          </cell>
          <cell r="P20">
            <v>17</v>
          </cell>
        </row>
        <row r="21">
          <cell r="A21">
            <v>15</v>
          </cell>
          <cell r="B21" t="str">
            <v>龔飛彪</v>
          </cell>
          <cell r="D21" t="str">
            <v>高雄市</v>
          </cell>
          <cell r="E21" t="str">
            <v>51.02.21</v>
          </cell>
          <cell r="P21">
            <v>17</v>
          </cell>
        </row>
        <row r="22">
          <cell r="A22">
            <v>16</v>
          </cell>
          <cell r="B22" t="str">
            <v>黃立中</v>
          </cell>
          <cell r="D22" t="str">
            <v>臺中市</v>
          </cell>
          <cell r="E22" t="str">
            <v>50.07.03</v>
          </cell>
          <cell r="P22">
            <v>17</v>
          </cell>
        </row>
        <row r="23">
          <cell r="A23">
            <v>17</v>
          </cell>
          <cell r="B23" t="str">
            <v>羅步銘</v>
          </cell>
          <cell r="D23" t="str">
            <v>高雄市</v>
          </cell>
          <cell r="E23" t="str">
            <v>49.10.13</v>
          </cell>
          <cell r="P23">
            <v>25</v>
          </cell>
        </row>
        <row r="24">
          <cell r="A24">
            <v>18</v>
          </cell>
          <cell r="B24" t="str">
            <v>林士章</v>
          </cell>
          <cell r="D24" t="str">
            <v>三重市</v>
          </cell>
          <cell r="E24" t="str">
            <v>50.10.16</v>
          </cell>
          <cell r="P24">
            <v>25</v>
          </cell>
        </row>
        <row r="25">
          <cell r="A25">
            <v>19</v>
          </cell>
          <cell r="B25" t="str">
            <v>陳宜胤</v>
          </cell>
          <cell r="D25" t="str">
            <v>臺北市</v>
          </cell>
          <cell r="E25" t="str">
            <v>52.09.15</v>
          </cell>
          <cell r="M25">
            <v>999</v>
          </cell>
          <cell r="P25">
            <v>25</v>
          </cell>
        </row>
        <row r="26">
          <cell r="A26">
            <v>20</v>
          </cell>
          <cell r="B26" t="str">
            <v>林志光</v>
          </cell>
          <cell r="D26" t="str">
            <v>臺中市</v>
          </cell>
          <cell r="E26" t="str">
            <v>49.02.02</v>
          </cell>
          <cell r="M26">
            <v>999</v>
          </cell>
          <cell r="P26">
            <v>25</v>
          </cell>
        </row>
        <row r="27">
          <cell r="A27">
            <v>21</v>
          </cell>
          <cell r="B27" t="str">
            <v>劉詠恩</v>
          </cell>
          <cell r="D27" t="str">
            <v>臺中市</v>
          </cell>
          <cell r="E27" t="str">
            <v>46.06.19</v>
          </cell>
          <cell r="M27">
            <v>999</v>
          </cell>
          <cell r="P27">
            <v>25</v>
          </cell>
        </row>
        <row r="28">
          <cell r="A28">
            <v>22</v>
          </cell>
          <cell r="B28" t="str">
            <v>周克中</v>
          </cell>
          <cell r="D28" t="str">
            <v>桃園縣</v>
          </cell>
          <cell r="E28" t="str">
            <v>50.03.27</v>
          </cell>
        </row>
        <row r="29">
          <cell r="A29">
            <v>23</v>
          </cell>
          <cell r="B29" t="str">
            <v>李鴻晉</v>
          </cell>
          <cell r="D29" t="str">
            <v>基隆市</v>
          </cell>
          <cell r="E29" t="str">
            <v>49.12.04</v>
          </cell>
        </row>
        <row r="30">
          <cell r="A30">
            <v>24</v>
          </cell>
          <cell r="B30" t="str">
            <v>張立志</v>
          </cell>
          <cell r="D30" t="str">
            <v>高雄市</v>
          </cell>
          <cell r="E30" t="str">
            <v>52.04.06</v>
          </cell>
        </row>
        <row r="31">
          <cell r="A31">
            <v>25</v>
          </cell>
          <cell r="B31" t="str">
            <v>蕭永棋</v>
          </cell>
          <cell r="D31" t="str">
            <v>臺中市</v>
          </cell>
          <cell r="E31" t="str">
            <v>51.06.14</v>
          </cell>
        </row>
        <row r="32">
          <cell r="A32">
            <v>26</v>
          </cell>
          <cell r="B32" t="str">
            <v>簡金標</v>
          </cell>
          <cell r="D32" t="str">
            <v>臺中市</v>
          </cell>
          <cell r="E32" t="str">
            <v>49.09.10</v>
          </cell>
        </row>
        <row r="33">
          <cell r="A33">
            <v>27</v>
          </cell>
          <cell r="B33" t="str">
            <v>王志旭</v>
          </cell>
          <cell r="D33" t="str">
            <v>臺北市</v>
          </cell>
          <cell r="E33" t="str">
            <v>50.02.13</v>
          </cell>
        </row>
        <row r="34">
          <cell r="A34">
            <v>28</v>
          </cell>
          <cell r="B34" t="str">
            <v>郭飛龍</v>
          </cell>
          <cell r="D34" t="str">
            <v>臺北市</v>
          </cell>
          <cell r="E34" t="str">
            <v>52.10.05</v>
          </cell>
        </row>
        <row r="35">
          <cell r="A35">
            <v>29</v>
          </cell>
          <cell r="B35" t="str">
            <v>翁德政</v>
          </cell>
          <cell r="D35" t="str">
            <v>臺北市</v>
          </cell>
          <cell r="E35" t="str">
            <v>49.04.09</v>
          </cell>
        </row>
        <row r="36">
          <cell r="A36">
            <v>30</v>
          </cell>
          <cell r="B36" t="str">
            <v>張隆鎮</v>
          </cell>
          <cell r="D36" t="str">
            <v>臺中市</v>
          </cell>
          <cell r="E36" t="str">
            <v>52.05.19</v>
          </cell>
        </row>
        <row r="37">
          <cell r="A37">
            <v>31</v>
          </cell>
          <cell r="B37" t="str">
            <v>林崇堅</v>
          </cell>
          <cell r="D37" t="str">
            <v>臺北市</v>
          </cell>
          <cell r="E37" t="str">
            <v>52.06.18</v>
          </cell>
        </row>
        <row r="38">
          <cell r="A38">
            <v>32</v>
          </cell>
          <cell r="B38" t="str">
            <v>劉良景</v>
          </cell>
          <cell r="D38" t="str">
            <v>臺中市</v>
          </cell>
          <cell r="E38" t="str">
            <v>52年次</v>
          </cell>
        </row>
        <row r="39">
          <cell r="A39">
            <v>33</v>
          </cell>
          <cell r="B39" t="str">
            <v>游象添</v>
          </cell>
          <cell r="D39" t="str">
            <v>臺中市</v>
          </cell>
          <cell r="E39" t="str">
            <v>50.10.10</v>
          </cell>
        </row>
        <row r="40">
          <cell r="A40">
            <v>34</v>
          </cell>
          <cell r="B40" t="str">
            <v>陳政達</v>
          </cell>
          <cell r="D40" t="str">
            <v>桃園縣</v>
          </cell>
          <cell r="E40" t="str">
            <v>50.01.18</v>
          </cell>
        </row>
        <row r="41">
          <cell r="A41">
            <v>35</v>
          </cell>
          <cell r="B41" t="str">
            <v>楊政忠</v>
          </cell>
          <cell r="D41" t="str">
            <v>臺中市</v>
          </cell>
          <cell r="E41" t="str">
            <v>51.03.16</v>
          </cell>
        </row>
        <row r="42">
          <cell r="A42">
            <v>36</v>
          </cell>
          <cell r="B42" t="str">
            <v>鄭振中</v>
          </cell>
          <cell r="D42" t="str">
            <v>臺中市</v>
          </cell>
          <cell r="E42" t="str">
            <v>50.04.26</v>
          </cell>
        </row>
        <row r="43">
          <cell r="A43">
            <v>37</v>
          </cell>
          <cell r="B43" t="str">
            <v>游輝慶</v>
          </cell>
          <cell r="D43" t="str">
            <v>高雄市</v>
          </cell>
          <cell r="E43" t="str">
            <v>51.01.18</v>
          </cell>
        </row>
        <row r="44">
          <cell r="A44">
            <v>38</v>
          </cell>
          <cell r="B44" t="str">
            <v>宋進清</v>
          </cell>
          <cell r="D44" t="str">
            <v>高雄市</v>
          </cell>
          <cell r="E44" t="str">
            <v>48.11.10</v>
          </cell>
          <cell r="M44">
            <v>999</v>
          </cell>
        </row>
        <row r="45">
          <cell r="A45">
            <v>39</v>
          </cell>
          <cell r="B45" t="str">
            <v>余建政</v>
          </cell>
          <cell r="D45" t="str">
            <v>高雄市</v>
          </cell>
          <cell r="E45" t="str">
            <v>48.10.29</v>
          </cell>
          <cell r="M45">
            <v>999</v>
          </cell>
        </row>
        <row r="46">
          <cell r="A46">
            <v>40</v>
          </cell>
          <cell r="B46" t="str">
            <v>劉宏德</v>
          </cell>
          <cell r="D46" t="str">
            <v>桃園縣</v>
          </cell>
          <cell r="E46" t="str">
            <v>51.04.24</v>
          </cell>
          <cell r="M46">
            <v>999</v>
          </cell>
        </row>
        <row r="47">
          <cell r="A47">
            <v>41</v>
          </cell>
          <cell r="B47" t="str">
            <v>彭榮勝</v>
          </cell>
          <cell r="D47" t="str">
            <v>楊梅市</v>
          </cell>
          <cell r="E47" t="str">
            <v>51.12.01</v>
          </cell>
          <cell r="M47">
            <v>999</v>
          </cell>
        </row>
        <row r="48">
          <cell r="A48">
            <v>42</v>
          </cell>
          <cell r="B48" t="str">
            <v>劉昌裕</v>
          </cell>
          <cell r="D48" t="str">
            <v>楊梅市</v>
          </cell>
          <cell r="E48" t="str">
            <v>42.07.15</v>
          </cell>
          <cell r="M48">
            <v>999</v>
          </cell>
        </row>
        <row r="49">
          <cell r="A49">
            <v>43</v>
          </cell>
          <cell r="B49" t="str">
            <v>黃春勝</v>
          </cell>
          <cell r="D49" t="str">
            <v>臺中市</v>
          </cell>
          <cell r="E49" t="str">
            <v>49.11.11</v>
          </cell>
          <cell r="M49">
            <v>999</v>
          </cell>
        </row>
        <row r="50">
          <cell r="A50">
            <v>44</v>
          </cell>
          <cell r="B50" t="str">
            <v>陳金來</v>
          </cell>
          <cell r="D50" t="str">
            <v>新竹市</v>
          </cell>
          <cell r="E50" t="str">
            <v>52.05.16</v>
          </cell>
          <cell r="M50">
            <v>999</v>
          </cell>
        </row>
        <row r="51">
          <cell r="A51">
            <v>45</v>
          </cell>
          <cell r="B51" t="str">
            <v>許惠旺</v>
          </cell>
          <cell r="D51" t="str">
            <v>雲林縣</v>
          </cell>
          <cell r="E51" t="str">
            <v>49.03.16</v>
          </cell>
          <cell r="M51">
            <v>999</v>
          </cell>
        </row>
        <row r="52">
          <cell r="A52">
            <v>46</v>
          </cell>
          <cell r="B52" t="str">
            <v>徐榮海</v>
          </cell>
          <cell r="D52" t="str">
            <v>新北市</v>
          </cell>
          <cell r="E52" t="str">
            <v>48.12.24</v>
          </cell>
          <cell r="M52">
            <v>999</v>
          </cell>
        </row>
        <row r="53">
          <cell r="A53">
            <v>47</v>
          </cell>
          <cell r="B53" t="str">
            <v>黃富南</v>
          </cell>
          <cell r="D53" t="str">
            <v>高雄市</v>
          </cell>
          <cell r="E53" t="str">
            <v>52.10.07</v>
          </cell>
          <cell r="M53">
            <v>999</v>
          </cell>
        </row>
        <row r="54">
          <cell r="A54">
            <v>48</v>
          </cell>
          <cell r="B54" t="str">
            <v>林致中</v>
          </cell>
          <cell r="D54" t="str">
            <v>臺中市</v>
          </cell>
          <cell r="E54" t="str">
            <v>52.11.02</v>
          </cell>
          <cell r="M54">
            <v>999</v>
          </cell>
        </row>
        <row r="55">
          <cell r="A55">
            <v>49</v>
          </cell>
          <cell r="B55" t="str">
            <v>高永裕</v>
          </cell>
          <cell r="D55" t="str">
            <v>楊梅市</v>
          </cell>
          <cell r="E55" t="str">
            <v>49.01.25</v>
          </cell>
          <cell r="M55">
            <v>999</v>
          </cell>
        </row>
        <row r="56">
          <cell r="A56">
            <v>50</v>
          </cell>
          <cell r="B56" t="str">
            <v>鍾富宇</v>
          </cell>
          <cell r="D56" t="str">
            <v>臺北市</v>
          </cell>
          <cell r="E56" t="str">
            <v>50.08.20</v>
          </cell>
          <cell r="M56">
            <v>999</v>
          </cell>
        </row>
        <row r="57">
          <cell r="A57">
            <v>51</v>
          </cell>
          <cell r="B57" t="str">
            <v>楊童遠</v>
          </cell>
          <cell r="D57" t="str">
            <v>花蓮市</v>
          </cell>
          <cell r="E57" t="str">
            <v>51.04.24</v>
          </cell>
          <cell r="M57">
            <v>999</v>
          </cell>
          <cell r="P57">
            <v>0</v>
          </cell>
        </row>
        <row r="58">
          <cell r="A58">
            <v>52</v>
          </cell>
          <cell r="B58" t="str">
            <v>朱崇禮</v>
          </cell>
          <cell r="D58" t="str">
            <v>臺東市</v>
          </cell>
          <cell r="E58" t="str">
            <v>49.12.10</v>
          </cell>
          <cell r="M58">
            <v>999</v>
          </cell>
          <cell r="P58">
            <v>0</v>
          </cell>
        </row>
        <row r="59">
          <cell r="A59">
            <v>53</v>
          </cell>
          <cell r="M59">
            <v>999</v>
          </cell>
          <cell r="P59">
            <v>0</v>
          </cell>
        </row>
        <row r="60">
          <cell r="A60">
            <v>54</v>
          </cell>
          <cell r="M60">
            <v>999</v>
          </cell>
          <cell r="P60">
            <v>0</v>
          </cell>
        </row>
        <row r="61">
          <cell r="A61">
            <v>55</v>
          </cell>
          <cell r="M61">
            <v>999</v>
          </cell>
          <cell r="P61">
            <v>0</v>
          </cell>
        </row>
        <row r="62">
          <cell r="A62">
            <v>56</v>
          </cell>
          <cell r="M62">
            <v>999</v>
          </cell>
          <cell r="P62">
            <v>0</v>
          </cell>
        </row>
        <row r="63">
          <cell r="A63">
            <v>57</v>
          </cell>
          <cell r="M63">
            <v>999</v>
          </cell>
          <cell r="P63">
            <v>0</v>
          </cell>
        </row>
        <row r="64">
          <cell r="A64">
            <v>58</v>
          </cell>
          <cell r="M64">
            <v>999</v>
          </cell>
          <cell r="P64">
            <v>0</v>
          </cell>
        </row>
        <row r="65">
          <cell r="A65">
            <v>59</v>
          </cell>
          <cell r="M65">
            <v>999</v>
          </cell>
          <cell r="P65">
            <v>0</v>
          </cell>
        </row>
        <row r="66">
          <cell r="A66">
            <v>60</v>
          </cell>
          <cell r="M66">
            <v>999</v>
          </cell>
          <cell r="P66">
            <v>0</v>
          </cell>
        </row>
        <row r="67">
          <cell r="A67">
            <v>61</v>
          </cell>
          <cell r="M67">
            <v>999</v>
          </cell>
          <cell r="P67">
            <v>0</v>
          </cell>
        </row>
        <row r="68">
          <cell r="A68">
            <v>62</v>
          </cell>
          <cell r="M68">
            <v>999</v>
          </cell>
          <cell r="P68">
            <v>0</v>
          </cell>
        </row>
        <row r="69">
          <cell r="A69">
            <v>63</v>
          </cell>
          <cell r="M69">
            <v>999</v>
          </cell>
          <cell r="P69">
            <v>0</v>
          </cell>
        </row>
        <row r="70">
          <cell r="A70">
            <v>64</v>
          </cell>
          <cell r="M70">
            <v>999</v>
          </cell>
          <cell r="P70">
            <v>0</v>
          </cell>
        </row>
      </sheetData>
      <sheetData sheetId="2">
        <row r="7">
          <cell r="A7" t="str">
            <v>Line</v>
          </cell>
          <cell r="B7" t="str">
            <v>姓名</v>
          </cell>
          <cell r="D7" t="str">
            <v>縣市</v>
          </cell>
          <cell r="E7" t="str">
            <v>排名</v>
          </cell>
          <cell r="F7" t="str">
            <v>出生日期</v>
          </cell>
          <cell r="G7" t="str">
            <v>姓名</v>
          </cell>
          <cell r="I7" t="str">
            <v>縣市</v>
          </cell>
          <cell r="M7" t="str">
            <v>排名</v>
          </cell>
          <cell r="N7" t="str">
            <v>出生日期</v>
          </cell>
          <cell r="U7" t="str">
            <v>排名總和</v>
          </cell>
        </row>
        <row r="8">
          <cell r="A8">
            <v>1</v>
          </cell>
          <cell r="B8" t="str">
            <v>巫俍興</v>
          </cell>
          <cell r="D8" t="str">
            <v>臺中市</v>
          </cell>
          <cell r="E8">
            <v>2</v>
          </cell>
          <cell r="F8" t="str">
            <v>50.12.13</v>
          </cell>
          <cell r="G8" t="str">
            <v>賴經寬</v>
          </cell>
          <cell r="I8" t="str">
            <v>臺中市</v>
          </cell>
          <cell r="M8">
            <v>1</v>
          </cell>
          <cell r="N8" t="str">
            <v>50.03.26</v>
          </cell>
          <cell r="U8">
            <v>3</v>
          </cell>
        </row>
        <row r="9">
          <cell r="A9">
            <v>2</v>
          </cell>
          <cell r="B9" t="str">
            <v>龔飛熊</v>
          </cell>
          <cell r="D9" t="str">
            <v>高雄市</v>
          </cell>
          <cell r="E9">
            <v>2</v>
          </cell>
          <cell r="F9" t="str">
            <v>49.01.03</v>
          </cell>
          <cell r="G9" t="str">
            <v>龔飛彪</v>
          </cell>
          <cell r="I9" t="str">
            <v>高雄市</v>
          </cell>
          <cell r="M9">
            <v>4</v>
          </cell>
          <cell r="N9" t="str">
            <v>51.02.21</v>
          </cell>
          <cell r="U9">
            <v>6</v>
          </cell>
        </row>
        <row r="10">
          <cell r="A10">
            <v>3</v>
          </cell>
          <cell r="B10" t="str">
            <v>陳進祿</v>
          </cell>
          <cell r="D10" t="str">
            <v>彰化縣</v>
          </cell>
          <cell r="E10">
            <v>4</v>
          </cell>
          <cell r="F10" t="str">
            <v>51.02.06</v>
          </cell>
          <cell r="G10" t="str">
            <v>陳秋國</v>
          </cell>
          <cell r="I10" t="str">
            <v>彰化縣</v>
          </cell>
          <cell r="M10">
            <v>4</v>
          </cell>
          <cell r="N10" t="str">
            <v>50.02.25</v>
          </cell>
          <cell r="U10">
            <v>8</v>
          </cell>
        </row>
        <row r="11">
          <cell r="A11">
            <v>4</v>
          </cell>
          <cell r="B11" t="str">
            <v>許俊明</v>
          </cell>
          <cell r="D11" t="str">
            <v>臺中市</v>
          </cell>
          <cell r="E11">
            <v>12</v>
          </cell>
          <cell r="F11" t="str">
            <v>51.12.10</v>
          </cell>
          <cell r="G11" t="str">
            <v>黃立中</v>
          </cell>
          <cell r="I11" t="str">
            <v>臺中市</v>
          </cell>
          <cell r="M11">
            <v>12</v>
          </cell>
          <cell r="N11" t="str">
            <v>50.07.03</v>
          </cell>
          <cell r="U11">
            <v>24</v>
          </cell>
        </row>
        <row r="12">
          <cell r="A12">
            <v>5</v>
          </cell>
          <cell r="B12" t="str">
            <v>江建中</v>
          </cell>
          <cell r="D12" t="str">
            <v>三重市</v>
          </cell>
          <cell r="E12">
            <v>19</v>
          </cell>
          <cell r="F12" t="str">
            <v>50.05.11</v>
          </cell>
          <cell r="G12" t="str">
            <v>林士章</v>
          </cell>
          <cell r="I12" t="str">
            <v>三重市</v>
          </cell>
          <cell r="M12">
            <v>19</v>
          </cell>
          <cell r="N12" t="str">
            <v>50.10.16</v>
          </cell>
          <cell r="U12">
            <v>38</v>
          </cell>
        </row>
        <row r="13">
          <cell r="A13">
            <v>6</v>
          </cell>
          <cell r="B13" t="str">
            <v>葉秋林</v>
          </cell>
          <cell r="D13" t="str">
            <v>臺中市</v>
          </cell>
          <cell r="E13">
            <v>28</v>
          </cell>
          <cell r="F13" t="str">
            <v>52.08.22</v>
          </cell>
          <cell r="G13" t="str">
            <v>張元輝</v>
          </cell>
          <cell r="I13" t="str">
            <v>臺中市</v>
          </cell>
          <cell r="M13">
            <v>28</v>
          </cell>
          <cell r="N13" t="str">
            <v>50.09.09</v>
          </cell>
          <cell r="U13">
            <v>56</v>
          </cell>
        </row>
        <row r="14">
          <cell r="A14">
            <v>7</v>
          </cell>
          <cell r="B14" t="str">
            <v>劉良景</v>
          </cell>
          <cell r="D14" t="str">
            <v>臺中市</v>
          </cell>
          <cell r="E14">
            <v>999</v>
          </cell>
          <cell r="F14" t="str">
            <v>52年次</v>
          </cell>
          <cell r="G14" t="str">
            <v>李潮勝</v>
          </cell>
          <cell r="I14" t="str">
            <v>臺中市</v>
          </cell>
          <cell r="M14">
            <v>4</v>
          </cell>
          <cell r="N14" t="str">
            <v>51年次</v>
          </cell>
          <cell r="U14">
            <v>1003</v>
          </cell>
        </row>
        <row r="15">
          <cell r="A15">
            <v>8</v>
          </cell>
          <cell r="B15" t="str">
            <v>徐榮海</v>
          </cell>
          <cell r="D15" t="str">
            <v>新北市</v>
          </cell>
          <cell r="E15">
            <v>12</v>
          </cell>
          <cell r="F15" t="str">
            <v>48.10.24</v>
          </cell>
          <cell r="G15" t="str">
            <v>劉明聰</v>
          </cell>
          <cell r="I15" t="str">
            <v>新北市</v>
          </cell>
          <cell r="M15">
            <v>999</v>
          </cell>
          <cell r="N15" t="str">
            <v>48.07.15</v>
          </cell>
          <cell r="U15">
            <v>1011</v>
          </cell>
        </row>
        <row r="16">
          <cell r="A16">
            <v>9</v>
          </cell>
          <cell r="B16" t="str">
            <v>李景山</v>
          </cell>
          <cell r="D16" t="str">
            <v>臺中市</v>
          </cell>
          <cell r="E16">
            <v>16</v>
          </cell>
          <cell r="F16" t="str">
            <v>50.11.23</v>
          </cell>
          <cell r="G16" t="str">
            <v>楊源順</v>
          </cell>
          <cell r="I16" t="str">
            <v>臺中市</v>
          </cell>
          <cell r="M16">
            <v>999</v>
          </cell>
          <cell r="N16" t="str">
            <v>50.02.11</v>
          </cell>
          <cell r="U16">
            <v>1015</v>
          </cell>
        </row>
        <row r="17">
          <cell r="A17">
            <v>10</v>
          </cell>
          <cell r="B17" t="str">
            <v>張富國</v>
          </cell>
          <cell r="D17" t="str">
            <v>臺中市</v>
          </cell>
          <cell r="E17">
            <v>19</v>
          </cell>
          <cell r="F17" t="str">
            <v>48.12.11</v>
          </cell>
          <cell r="G17" t="str">
            <v>盧天龍</v>
          </cell>
          <cell r="I17" t="str">
            <v>臺中市</v>
          </cell>
          <cell r="M17">
            <v>999</v>
          </cell>
          <cell r="N17" t="str">
            <v>45.12.01</v>
          </cell>
          <cell r="U17">
            <v>1018</v>
          </cell>
        </row>
        <row r="18">
          <cell r="A18">
            <v>11</v>
          </cell>
          <cell r="B18" t="str">
            <v>曾祥賢</v>
          </cell>
          <cell r="D18" t="str">
            <v>臺中市</v>
          </cell>
          <cell r="E18">
            <v>19</v>
          </cell>
          <cell r="F18" t="str">
            <v>52.04.23</v>
          </cell>
          <cell r="G18" t="str">
            <v>何永隆</v>
          </cell>
          <cell r="I18" t="str">
            <v>臺中市</v>
          </cell>
          <cell r="M18">
            <v>999</v>
          </cell>
          <cell r="N18" t="str">
            <v>48.08.01</v>
          </cell>
          <cell r="U18">
            <v>1018</v>
          </cell>
        </row>
        <row r="19">
          <cell r="A19">
            <v>12</v>
          </cell>
          <cell r="B19" t="str">
            <v>周源銘</v>
          </cell>
          <cell r="D19" t="str">
            <v>中壢市</v>
          </cell>
          <cell r="E19">
            <v>28</v>
          </cell>
          <cell r="F19" t="str">
            <v>52.07.20</v>
          </cell>
          <cell r="G19" t="str">
            <v>高永裕</v>
          </cell>
          <cell r="I19" t="str">
            <v>桃園縣</v>
          </cell>
          <cell r="M19">
            <v>999</v>
          </cell>
          <cell r="N19" t="str">
            <v>49.01.25</v>
          </cell>
          <cell r="U19">
            <v>1027</v>
          </cell>
        </row>
        <row r="20">
          <cell r="A20">
            <v>13</v>
          </cell>
          <cell r="B20" t="str">
            <v>游輝慶</v>
          </cell>
          <cell r="D20" t="str">
            <v>高雄市</v>
          </cell>
          <cell r="F20" t="str">
            <v>51.01.18</v>
          </cell>
          <cell r="G20" t="str">
            <v>宋進清</v>
          </cell>
          <cell r="I20" t="str">
            <v>高雄市</v>
          </cell>
          <cell r="N20" t="str">
            <v>48.11.10</v>
          </cell>
          <cell r="U20">
            <v>0</v>
          </cell>
        </row>
        <row r="21">
          <cell r="A21">
            <v>14</v>
          </cell>
          <cell r="B21" t="str">
            <v>易凌峰</v>
          </cell>
          <cell r="D21" t="str">
            <v>高雄市</v>
          </cell>
          <cell r="F21" t="str">
            <v>44.12.15</v>
          </cell>
          <cell r="G21" t="str">
            <v>余建政</v>
          </cell>
          <cell r="I21" t="str">
            <v>高雄市</v>
          </cell>
          <cell r="N21" t="str">
            <v>48.10.29</v>
          </cell>
          <cell r="U21">
            <v>0</v>
          </cell>
        </row>
        <row r="22">
          <cell r="A22">
            <v>15</v>
          </cell>
          <cell r="B22" t="str">
            <v>周克中</v>
          </cell>
          <cell r="D22" t="str">
            <v>桃園縣</v>
          </cell>
          <cell r="F22" t="str">
            <v>50.03.27</v>
          </cell>
          <cell r="G22" t="str">
            <v>張志中</v>
          </cell>
          <cell r="I22" t="str">
            <v>桃園縣</v>
          </cell>
          <cell r="N22" t="str">
            <v>47.01.15</v>
          </cell>
        </row>
        <row r="23">
          <cell r="A23">
            <v>16</v>
          </cell>
          <cell r="B23" t="str">
            <v>蔡宗衡</v>
          </cell>
          <cell r="D23" t="str">
            <v>雲林縣</v>
          </cell>
          <cell r="F23" t="str">
            <v>50.06.10</v>
          </cell>
          <cell r="G23" t="str">
            <v>蔡鎮隆</v>
          </cell>
          <cell r="I23" t="str">
            <v>高雄市</v>
          </cell>
          <cell r="N23" t="str">
            <v>52.01.02</v>
          </cell>
        </row>
        <row r="24">
          <cell r="A24">
            <v>17</v>
          </cell>
          <cell r="B24" t="str">
            <v>TOM</v>
          </cell>
          <cell r="D24" t="str">
            <v>臺中市</v>
          </cell>
          <cell r="F24" t="str">
            <v>47.05.05</v>
          </cell>
          <cell r="G24" t="str">
            <v>陳錦棠</v>
          </cell>
          <cell r="I24" t="str">
            <v>臺中市</v>
          </cell>
          <cell r="N24" t="str">
            <v>49.05.01</v>
          </cell>
        </row>
        <row r="25">
          <cell r="A25">
            <v>18</v>
          </cell>
          <cell r="B25" t="str">
            <v>唐中興</v>
          </cell>
          <cell r="D25" t="str">
            <v>臺中市</v>
          </cell>
          <cell r="F25" t="str">
            <v>46.08.16</v>
          </cell>
          <cell r="G25" t="str">
            <v>吳煒堯</v>
          </cell>
          <cell r="I25" t="str">
            <v>臺中市</v>
          </cell>
          <cell r="N25" t="str">
            <v>52.04.10</v>
          </cell>
        </row>
        <row r="26">
          <cell r="A26">
            <v>19</v>
          </cell>
          <cell r="B26" t="str">
            <v>劉崑安</v>
          </cell>
          <cell r="D26" t="str">
            <v>彰化縣</v>
          </cell>
          <cell r="F26" t="str">
            <v>52.07.08</v>
          </cell>
          <cell r="G26" t="str">
            <v>王振榮</v>
          </cell>
          <cell r="I26" t="str">
            <v>彰化縣</v>
          </cell>
          <cell r="N26" t="str">
            <v>47.04.20</v>
          </cell>
        </row>
        <row r="27">
          <cell r="A27">
            <v>20</v>
          </cell>
          <cell r="B27" t="str">
            <v>何金定</v>
          </cell>
          <cell r="D27" t="str">
            <v>臺中市</v>
          </cell>
          <cell r="F27" t="str">
            <v>47.10.30</v>
          </cell>
          <cell r="G27" t="str">
            <v>陳基政</v>
          </cell>
          <cell r="I27" t="str">
            <v>臺中市</v>
          </cell>
          <cell r="N27" t="str">
            <v>44.11.26</v>
          </cell>
        </row>
        <row r="28">
          <cell r="A28">
            <v>21</v>
          </cell>
          <cell r="B28" t="str">
            <v>劉勇俊</v>
          </cell>
          <cell r="D28" t="str">
            <v>臺中市</v>
          </cell>
          <cell r="F28" t="str">
            <v>52.04.05</v>
          </cell>
          <cell r="G28" t="str">
            <v>蔡東沛</v>
          </cell>
          <cell r="I28" t="str">
            <v>臺中市</v>
          </cell>
          <cell r="N28" t="str">
            <v>51.05.05</v>
          </cell>
        </row>
        <row r="29">
          <cell r="A29">
            <v>22</v>
          </cell>
          <cell r="B29" t="str">
            <v>陳建昇</v>
          </cell>
          <cell r="D29" t="str">
            <v>臺中市</v>
          </cell>
          <cell r="F29" t="str">
            <v>51年次</v>
          </cell>
          <cell r="G29" t="str">
            <v>黃慶和</v>
          </cell>
          <cell r="I29" t="str">
            <v>臺中市</v>
          </cell>
          <cell r="N29" t="str">
            <v>52年次</v>
          </cell>
        </row>
        <row r="30">
          <cell r="A30">
            <v>23</v>
          </cell>
          <cell r="B30" t="str">
            <v>孔令名</v>
          </cell>
          <cell r="D30" t="str">
            <v>臺中市</v>
          </cell>
          <cell r="F30" t="str">
            <v>46.03.28</v>
          </cell>
          <cell r="G30" t="str">
            <v>何春生</v>
          </cell>
          <cell r="I30" t="str">
            <v>臺中市</v>
          </cell>
          <cell r="N30" t="str">
            <v>51.09.28</v>
          </cell>
        </row>
        <row r="31">
          <cell r="A31">
            <v>24</v>
          </cell>
          <cell r="B31" t="str">
            <v>欉勁燁</v>
          </cell>
          <cell r="D31" t="str">
            <v>臺中市</v>
          </cell>
          <cell r="F31" t="str">
            <v>44.08.18</v>
          </cell>
          <cell r="G31" t="str">
            <v>梁友文</v>
          </cell>
          <cell r="I31" t="str">
            <v>臺中市</v>
          </cell>
          <cell r="N31" t="str">
            <v>52.11.29</v>
          </cell>
        </row>
        <row r="32">
          <cell r="A32">
            <v>25</v>
          </cell>
          <cell r="B32" t="str">
            <v>郭超文</v>
          </cell>
          <cell r="D32" t="str">
            <v>臺中市</v>
          </cell>
          <cell r="F32" t="str">
            <v>48.03.26</v>
          </cell>
          <cell r="G32" t="str">
            <v>張蒼海</v>
          </cell>
          <cell r="I32" t="str">
            <v>臺中市</v>
          </cell>
          <cell r="N32" t="str">
            <v>40.11.08</v>
          </cell>
        </row>
        <row r="33">
          <cell r="A33">
            <v>26</v>
          </cell>
          <cell r="B33" t="str">
            <v>楊政忠</v>
          </cell>
          <cell r="D33" t="str">
            <v>臺中市</v>
          </cell>
          <cell r="F33" t="str">
            <v>51.03.16</v>
          </cell>
          <cell r="G33" t="str">
            <v>蔡榮桐</v>
          </cell>
          <cell r="I33" t="str">
            <v>臺中市</v>
          </cell>
          <cell r="N33" t="str">
            <v>48.09.23</v>
          </cell>
        </row>
        <row r="34">
          <cell r="A34">
            <v>27</v>
          </cell>
          <cell r="B34" t="str">
            <v>鄭振中</v>
          </cell>
          <cell r="D34" t="str">
            <v>臺中市</v>
          </cell>
          <cell r="F34" t="str">
            <v>50.04.26</v>
          </cell>
          <cell r="G34" t="str">
            <v>朱昌隆</v>
          </cell>
          <cell r="I34" t="str">
            <v>臺中市</v>
          </cell>
          <cell r="N34" t="str">
            <v>47.04.09</v>
          </cell>
        </row>
        <row r="35">
          <cell r="A35">
            <v>28</v>
          </cell>
          <cell r="B35" t="str">
            <v>馮騰榔</v>
          </cell>
          <cell r="D35" t="str">
            <v>桃園縣</v>
          </cell>
          <cell r="F35" t="str">
            <v>46.07.23</v>
          </cell>
          <cell r="G35" t="str">
            <v>江新祿</v>
          </cell>
          <cell r="I35" t="str">
            <v>桃園縣</v>
          </cell>
          <cell r="N35" t="str">
            <v>48.08.15</v>
          </cell>
        </row>
        <row r="36">
          <cell r="A36">
            <v>29</v>
          </cell>
          <cell r="B36" t="str">
            <v>彭榮勝</v>
          </cell>
          <cell r="D36" t="str">
            <v>楊梅市</v>
          </cell>
          <cell r="F36" t="str">
            <v>51.12.01</v>
          </cell>
          <cell r="G36" t="str">
            <v>湯福進</v>
          </cell>
          <cell r="I36" t="str">
            <v>楊梅市</v>
          </cell>
          <cell r="N36" t="str">
            <v>42.07.15</v>
          </cell>
        </row>
        <row r="37">
          <cell r="A37">
            <v>30</v>
          </cell>
          <cell r="B37" t="str">
            <v>楊期忠</v>
          </cell>
          <cell r="D37" t="str">
            <v>臺中市</v>
          </cell>
          <cell r="F37" t="str">
            <v>43.04.07</v>
          </cell>
          <cell r="G37" t="str">
            <v>賴永僚</v>
          </cell>
          <cell r="I37" t="str">
            <v>臺中市</v>
          </cell>
          <cell r="N37" t="str">
            <v>50.05.20</v>
          </cell>
        </row>
        <row r="38">
          <cell r="A38">
            <v>31</v>
          </cell>
          <cell r="B38" t="str">
            <v>吳志成</v>
          </cell>
          <cell r="D38" t="str">
            <v>屏東市</v>
          </cell>
          <cell r="F38" t="str">
            <v>46.06.24</v>
          </cell>
          <cell r="G38" t="str">
            <v>邱炳煌</v>
          </cell>
          <cell r="I38" t="str">
            <v>屏東市</v>
          </cell>
          <cell r="N38" t="str">
            <v>48年次</v>
          </cell>
          <cell r="Q38">
            <v>999</v>
          </cell>
          <cell r="R38">
            <v>999</v>
          </cell>
        </row>
        <row r="39">
          <cell r="A39">
            <v>32</v>
          </cell>
          <cell r="B39" t="str">
            <v>林致中</v>
          </cell>
          <cell r="D39" t="str">
            <v>臺中市</v>
          </cell>
          <cell r="F39" t="str">
            <v>52.11.02</v>
          </cell>
          <cell r="G39" t="str">
            <v>劉詠恩</v>
          </cell>
          <cell r="I39" t="str">
            <v>臺中市</v>
          </cell>
          <cell r="N39" t="str">
            <v>49.06.19</v>
          </cell>
          <cell r="Q39">
            <v>999</v>
          </cell>
          <cell r="R39">
            <v>999</v>
          </cell>
        </row>
      </sheetData>
      <sheetData sheetId="3">
        <row r="7">
          <cell r="A7">
            <v>1</v>
          </cell>
          <cell r="B7" t="str">
            <v>徐莉娟</v>
          </cell>
          <cell r="D7" t="str">
            <v>彰化市</v>
          </cell>
          <cell r="E7" t="str">
            <v>50.05.27</v>
          </cell>
          <cell r="P7">
            <v>1</v>
          </cell>
        </row>
        <row r="8">
          <cell r="A8">
            <v>2</v>
          </cell>
          <cell r="B8" t="str">
            <v>鄭足足</v>
          </cell>
          <cell r="D8" t="str">
            <v>高雄市</v>
          </cell>
          <cell r="E8" t="str">
            <v>48.02.27</v>
          </cell>
          <cell r="M8">
            <v>999</v>
          </cell>
          <cell r="P8">
            <v>2</v>
          </cell>
        </row>
        <row r="9">
          <cell r="A9">
            <v>3</v>
          </cell>
          <cell r="B9" t="str">
            <v>何秋香</v>
          </cell>
          <cell r="D9" t="str">
            <v>嘉義市</v>
          </cell>
          <cell r="E9" t="str">
            <v>48.10.28</v>
          </cell>
          <cell r="P9">
            <v>3</v>
          </cell>
        </row>
        <row r="10">
          <cell r="A10">
            <v>4</v>
          </cell>
          <cell r="B10" t="str">
            <v>楊金善</v>
          </cell>
          <cell r="D10" t="str">
            <v>桃園市</v>
          </cell>
          <cell r="E10" t="str">
            <v>45.10.17</v>
          </cell>
          <cell r="P10" t="str">
            <v>55歲1</v>
          </cell>
        </row>
        <row r="11">
          <cell r="A11">
            <v>5</v>
          </cell>
          <cell r="B11" t="str">
            <v>童瓊姬</v>
          </cell>
          <cell r="D11" t="str">
            <v>臺中市</v>
          </cell>
          <cell r="E11" t="str">
            <v>41.08.20</v>
          </cell>
          <cell r="P11" t="str">
            <v>60歲1</v>
          </cell>
        </row>
        <row r="12">
          <cell r="A12">
            <v>6</v>
          </cell>
          <cell r="B12" t="str">
            <v>張慧貞</v>
          </cell>
          <cell r="D12" t="str">
            <v>臺中市</v>
          </cell>
        </row>
        <row r="13">
          <cell r="A13">
            <v>7</v>
          </cell>
          <cell r="B13" t="str">
            <v>鄭玉娟</v>
          </cell>
          <cell r="D13" t="str">
            <v>臺中市</v>
          </cell>
          <cell r="E13" t="str">
            <v>52.04.16</v>
          </cell>
        </row>
        <row r="14">
          <cell r="A14">
            <v>8</v>
          </cell>
          <cell r="B14" t="str">
            <v>許麗鐘</v>
          </cell>
          <cell r="D14" t="str">
            <v>嘉義市</v>
          </cell>
          <cell r="E14" t="str">
            <v>49.08.10</v>
          </cell>
        </row>
        <row r="15">
          <cell r="A15">
            <v>9</v>
          </cell>
          <cell r="B15" t="str">
            <v>皮友華</v>
          </cell>
          <cell r="D15" t="str">
            <v>高雄市</v>
          </cell>
          <cell r="E15" t="str">
            <v>51年次</v>
          </cell>
        </row>
        <row r="16">
          <cell r="A16">
            <v>10</v>
          </cell>
          <cell r="B16" t="str">
            <v>林梅英</v>
          </cell>
          <cell r="D16" t="str">
            <v>新北市</v>
          </cell>
          <cell r="E16" t="str">
            <v>45.04.25</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sheetData>
      <sheetData sheetId="4">
        <row r="7">
          <cell r="A7" t="str">
            <v>Line</v>
          </cell>
          <cell r="B7" t="str">
            <v>姓名</v>
          </cell>
          <cell r="D7" t="str">
            <v>縣市</v>
          </cell>
          <cell r="E7" t="str">
            <v>排名</v>
          </cell>
          <cell r="F7" t="str">
            <v>出生日期</v>
          </cell>
          <cell r="G7" t="str">
            <v>姓名</v>
          </cell>
          <cell r="I7" t="str">
            <v>縣市</v>
          </cell>
          <cell r="M7" t="str">
            <v>排名</v>
          </cell>
          <cell r="N7" t="str">
            <v>出生日期</v>
          </cell>
          <cell r="Q7" t="str">
            <v>Acc
Number</v>
          </cell>
          <cell r="R7" t="str">
            <v>Status
Number</v>
          </cell>
          <cell r="U7" t="str">
            <v>排名總和</v>
          </cell>
        </row>
        <row r="8">
          <cell r="A8">
            <v>1</v>
          </cell>
          <cell r="B8" t="str">
            <v>郭淑華</v>
          </cell>
          <cell r="D8" t="str">
            <v>高雄市</v>
          </cell>
          <cell r="E8">
            <v>1</v>
          </cell>
          <cell r="G8" t="str">
            <v>王秋梨</v>
          </cell>
          <cell r="I8" t="str">
            <v>高雄市</v>
          </cell>
          <cell r="M8">
            <v>1</v>
          </cell>
          <cell r="U8">
            <v>2</v>
          </cell>
        </row>
        <row r="9">
          <cell r="A9">
            <v>2</v>
          </cell>
          <cell r="B9" t="str">
            <v>許麗鐘</v>
          </cell>
          <cell r="D9" t="str">
            <v>嘉義市</v>
          </cell>
          <cell r="E9">
            <v>999</v>
          </cell>
          <cell r="F9" t="str">
            <v>49.08.10</v>
          </cell>
          <cell r="G9" t="str">
            <v>陳師清</v>
          </cell>
          <cell r="I9" t="str">
            <v>嘉義市</v>
          </cell>
          <cell r="M9">
            <v>3</v>
          </cell>
          <cell r="N9" t="str">
            <v>51.11.05</v>
          </cell>
          <cell r="U9">
            <v>1002</v>
          </cell>
        </row>
        <row r="10">
          <cell r="A10">
            <v>3</v>
          </cell>
          <cell r="B10" t="str">
            <v>皮友華</v>
          </cell>
          <cell r="D10" t="str">
            <v>高雄市</v>
          </cell>
          <cell r="E10">
            <v>3</v>
          </cell>
          <cell r="F10" t="str">
            <v>51年次</v>
          </cell>
          <cell r="G10" t="str">
            <v>蘇秀子</v>
          </cell>
          <cell r="I10" t="str">
            <v>高雄市</v>
          </cell>
          <cell r="M10">
            <v>999</v>
          </cell>
          <cell r="N10" t="str">
            <v>49年次</v>
          </cell>
          <cell r="U10">
            <v>1002</v>
          </cell>
        </row>
        <row r="11">
          <cell r="A11">
            <v>4</v>
          </cell>
          <cell r="B11" t="str">
            <v>洪仁善</v>
          </cell>
          <cell r="D11" t="str">
            <v>臺中市</v>
          </cell>
          <cell r="F11" t="str">
            <v>50.10.18</v>
          </cell>
          <cell r="G11" t="str">
            <v>童瓊姬</v>
          </cell>
          <cell r="I11" t="str">
            <v>臺中市</v>
          </cell>
          <cell r="M11" t="str">
            <v>60歲1</v>
          </cell>
          <cell r="N11" t="str">
            <v>41.08.20</v>
          </cell>
        </row>
        <row r="12">
          <cell r="A12">
            <v>5</v>
          </cell>
          <cell r="B12" t="str">
            <v>鄭玉娟</v>
          </cell>
          <cell r="D12" t="str">
            <v>臺中市</v>
          </cell>
          <cell r="F12" t="str">
            <v>52.04.16</v>
          </cell>
          <cell r="G12" t="str">
            <v>鄭瑞惠</v>
          </cell>
          <cell r="I12" t="str">
            <v>新北市</v>
          </cell>
          <cell r="N12" t="str">
            <v>52.10.01</v>
          </cell>
        </row>
        <row r="13">
          <cell r="A13">
            <v>6</v>
          </cell>
          <cell r="U13">
            <v>0</v>
          </cell>
        </row>
        <row r="14">
          <cell r="A14">
            <v>7</v>
          </cell>
          <cell r="U14">
            <v>0</v>
          </cell>
        </row>
        <row r="15">
          <cell r="A15">
            <v>8</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 SetUp"/>
      <sheetName val="男單65歲名單"/>
      <sheetName val="男雙65歲名單"/>
      <sheetName val="女單65歲名單"/>
      <sheetName val="女雙65歲名單"/>
      <sheetName val="男單65歲32籤"/>
      <sheetName val="女單65歲16籤"/>
      <sheetName val="男雙65歲16籤"/>
      <sheetName val="女雙65歲16籤"/>
    </sheetNames>
    <sheetDataSet>
      <sheetData sheetId="0">
        <row r="10">
          <cell r="A10" t="str">
            <v>2013/11/2-11/4</v>
          </cell>
          <cell r="C10" t="str">
            <v>臺中市</v>
          </cell>
          <cell r="E10" t="str">
            <v>王正松</v>
          </cell>
        </row>
      </sheetData>
      <sheetData sheetId="1">
        <row r="7">
          <cell r="A7">
            <v>1</v>
          </cell>
          <cell r="B7" t="str">
            <v>莊奎文</v>
          </cell>
          <cell r="D7" t="str">
            <v>臺中市</v>
          </cell>
          <cell r="E7" t="str">
            <v>33.11.26</v>
          </cell>
          <cell r="P7">
            <v>2</v>
          </cell>
        </row>
        <row r="8">
          <cell r="A8">
            <v>2</v>
          </cell>
          <cell r="B8" t="str">
            <v>邱錫吉</v>
          </cell>
          <cell r="D8" t="str">
            <v>新北市</v>
          </cell>
          <cell r="E8" t="str">
            <v>36.05.14</v>
          </cell>
          <cell r="P8">
            <v>3</v>
          </cell>
        </row>
        <row r="9">
          <cell r="A9">
            <v>3</v>
          </cell>
          <cell r="B9" t="str">
            <v>劉雲忠</v>
          </cell>
          <cell r="D9" t="str">
            <v>高雄市</v>
          </cell>
          <cell r="E9" t="str">
            <v>36.05.01</v>
          </cell>
          <cell r="P9">
            <v>3</v>
          </cell>
        </row>
        <row r="10">
          <cell r="A10">
            <v>4</v>
          </cell>
          <cell r="B10" t="str">
            <v>顏榮洲</v>
          </cell>
          <cell r="D10" t="str">
            <v>臺中市</v>
          </cell>
          <cell r="E10" t="str">
            <v>37.10.25</v>
          </cell>
          <cell r="P10">
            <v>5</v>
          </cell>
        </row>
        <row r="11">
          <cell r="A11">
            <v>5</v>
          </cell>
          <cell r="B11" t="str">
            <v>張安南</v>
          </cell>
          <cell r="D11" t="str">
            <v>南投縣</v>
          </cell>
          <cell r="E11" t="str">
            <v>33.03.07</v>
          </cell>
          <cell r="P11">
            <v>6</v>
          </cell>
        </row>
        <row r="12">
          <cell r="A12">
            <v>6</v>
          </cell>
          <cell r="B12" t="str">
            <v>湯獻進</v>
          </cell>
          <cell r="D12" t="str">
            <v>臺中市</v>
          </cell>
          <cell r="E12" t="str">
            <v>36.12.25</v>
          </cell>
          <cell r="P12">
            <v>6</v>
          </cell>
        </row>
        <row r="13">
          <cell r="A13">
            <v>7</v>
          </cell>
          <cell r="B13" t="str">
            <v>程明振</v>
          </cell>
          <cell r="D13" t="str">
            <v>楊梅市</v>
          </cell>
          <cell r="E13" t="str">
            <v>36.05.05</v>
          </cell>
          <cell r="P13">
            <v>6</v>
          </cell>
        </row>
        <row r="14">
          <cell r="A14">
            <v>8</v>
          </cell>
          <cell r="B14" t="str">
            <v>李良順</v>
          </cell>
          <cell r="D14" t="str">
            <v>高雄市</v>
          </cell>
          <cell r="E14" t="str">
            <v>37.01.20</v>
          </cell>
          <cell r="P14">
            <v>6</v>
          </cell>
        </row>
        <row r="15">
          <cell r="A15">
            <v>9</v>
          </cell>
          <cell r="B15" t="str">
            <v>吳新喜</v>
          </cell>
          <cell r="D15" t="str">
            <v>高雄市</v>
          </cell>
          <cell r="E15" t="str">
            <v>34.11.19</v>
          </cell>
          <cell r="P15">
            <v>11</v>
          </cell>
        </row>
        <row r="16">
          <cell r="A16">
            <v>10</v>
          </cell>
          <cell r="B16" t="str">
            <v>謝德亮</v>
          </cell>
          <cell r="D16" t="str">
            <v>南投縣</v>
          </cell>
          <cell r="E16" t="str">
            <v>36.09.15</v>
          </cell>
          <cell r="P16">
            <v>11</v>
          </cell>
        </row>
        <row r="17">
          <cell r="A17">
            <v>11</v>
          </cell>
          <cell r="B17" t="str">
            <v>吳金霖</v>
          </cell>
          <cell r="D17" t="str">
            <v>桃園市</v>
          </cell>
          <cell r="E17" t="str">
            <v>37.11.30</v>
          </cell>
        </row>
        <row r="18">
          <cell r="A18">
            <v>12</v>
          </cell>
          <cell r="B18" t="str">
            <v>曾春和</v>
          </cell>
          <cell r="D18" t="str">
            <v>高雄市</v>
          </cell>
          <cell r="E18" t="str">
            <v>36.03.04</v>
          </cell>
        </row>
        <row r="19">
          <cell r="A19">
            <v>13</v>
          </cell>
          <cell r="B19" t="str">
            <v>李元森</v>
          </cell>
          <cell r="D19" t="str">
            <v>高雄市</v>
          </cell>
          <cell r="E19" t="str">
            <v>37.01.01</v>
          </cell>
        </row>
        <row r="20">
          <cell r="A20">
            <v>14</v>
          </cell>
          <cell r="B20" t="str">
            <v>余是庸</v>
          </cell>
          <cell r="D20" t="str">
            <v>臺北市</v>
          </cell>
          <cell r="E20" t="str">
            <v>36.11.27</v>
          </cell>
        </row>
        <row r="21">
          <cell r="A21">
            <v>15</v>
          </cell>
          <cell r="B21" t="str">
            <v>姜林明</v>
          </cell>
          <cell r="D21" t="str">
            <v>臺中市</v>
          </cell>
          <cell r="E21" t="str">
            <v>37.12.18</v>
          </cell>
        </row>
        <row r="22">
          <cell r="A22">
            <v>16</v>
          </cell>
          <cell r="B22" t="str">
            <v>張振漢</v>
          </cell>
          <cell r="D22" t="str">
            <v>高雄市</v>
          </cell>
          <cell r="E22" t="str">
            <v>37.07.24</v>
          </cell>
        </row>
        <row r="23">
          <cell r="A23">
            <v>17</v>
          </cell>
          <cell r="B23" t="str">
            <v>野田山豐</v>
          </cell>
          <cell r="D23" t="str">
            <v>臺中市</v>
          </cell>
          <cell r="E23" t="str">
            <v>34.02.05</v>
          </cell>
        </row>
        <row r="24">
          <cell r="A24">
            <v>18</v>
          </cell>
          <cell r="B24" t="str">
            <v>潘進銓</v>
          </cell>
          <cell r="D24" t="str">
            <v>南投縣</v>
          </cell>
          <cell r="E24" t="str">
            <v>32.04.05</v>
          </cell>
        </row>
        <row r="25">
          <cell r="A25">
            <v>19</v>
          </cell>
          <cell r="B25" t="str">
            <v>范姜國雄</v>
          </cell>
          <cell r="D25" t="str">
            <v>桃園縣</v>
          </cell>
          <cell r="E25" t="str">
            <v>34.11.19</v>
          </cell>
        </row>
        <row r="26">
          <cell r="A26">
            <v>20</v>
          </cell>
          <cell r="B26" t="str">
            <v>林國和</v>
          </cell>
          <cell r="D26" t="str">
            <v>臺中市</v>
          </cell>
          <cell r="E26" t="str">
            <v>35.01.07</v>
          </cell>
        </row>
        <row r="27">
          <cell r="A27">
            <v>21</v>
          </cell>
          <cell r="B27" t="str">
            <v>林智廣</v>
          </cell>
          <cell r="D27" t="str">
            <v>臺中市</v>
          </cell>
          <cell r="E27" t="str">
            <v>35年次</v>
          </cell>
        </row>
        <row r="28">
          <cell r="A28">
            <v>22</v>
          </cell>
          <cell r="B28" t="str">
            <v>楊國昌</v>
          </cell>
          <cell r="D28" t="str">
            <v>新竹市</v>
          </cell>
          <cell r="E28" t="str">
            <v>36.10.10</v>
          </cell>
        </row>
        <row r="29">
          <cell r="A29">
            <v>23</v>
          </cell>
          <cell r="B29" t="str">
            <v>林幸福</v>
          </cell>
          <cell r="D29" t="str">
            <v>臺北市</v>
          </cell>
          <cell r="E29" t="str">
            <v>37.05.11</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2">
        <row r="7">
          <cell r="A7" t="str">
            <v>Line</v>
          </cell>
          <cell r="B7" t="str">
            <v>姓名</v>
          </cell>
          <cell r="D7" t="str">
            <v>縣市</v>
          </cell>
          <cell r="E7" t="str">
            <v>排名</v>
          </cell>
          <cell r="F7" t="str">
            <v>出生日期</v>
          </cell>
          <cell r="G7" t="str">
            <v>姓名</v>
          </cell>
          <cell r="I7" t="str">
            <v>縣市</v>
          </cell>
          <cell r="M7" t="str">
            <v>排名</v>
          </cell>
          <cell r="N7" t="str">
            <v>出生日期</v>
          </cell>
          <cell r="U7" t="str">
            <v>排名總和</v>
          </cell>
        </row>
        <row r="8">
          <cell r="A8">
            <v>1</v>
          </cell>
          <cell r="B8" t="str">
            <v>陳瑾生</v>
          </cell>
          <cell r="D8" t="str">
            <v>新竹市</v>
          </cell>
          <cell r="E8">
            <v>1</v>
          </cell>
          <cell r="F8" t="str">
            <v>33.05.13</v>
          </cell>
          <cell r="G8" t="str">
            <v>彭文德</v>
          </cell>
          <cell r="I8" t="str">
            <v>新竹市</v>
          </cell>
          <cell r="M8">
            <v>1</v>
          </cell>
          <cell r="N8" t="str">
            <v>33.11.23</v>
          </cell>
          <cell r="U8">
            <v>2</v>
          </cell>
        </row>
        <row r="9">
          <cell r="A9">
            <v>2</v>
          </cell>
          <cell r="B9" t="str">
            <v>謝德亮</v>
          </cell>
          <cell r="D9" t="str">
            <v>南投縣</v>
          </cell>
          <cell r="E9">
            <v>3</v>
          </cell>
          <cell r="F9" t="str">
            <v>36.09.15</v>
          </cell>
          <cell r="G9" t="str">
            <v>張安南</v>
          </cell>
          <cell r="I9" t="str">
            <v>南投縣</v>
          </cell>
          <cell r="M9">
            <v>3</v>
          </cell>
          <cell r="N9" t="str">
            <v>33.03.07</v>
          </cell>
          <cell r="U9">
            <v>6</v>
          </cell>
        </row>
        <row r="10">
          <cell r="A10">
            <v>3</v>
          </cell>
          <cell r="B10" t="str">
            <v>李良順</v>
          </cell>
          <cell r="D10" t="str">
            <v>高雄市</v>
          </cell>
          <cell r="E10">
            <v>9</v>
          </cell>
          <cell r="F10" t="str">
            <v>37.01.20</v>
          </cell>
          <cell r="G10" t="str">
            <v>劉雲忠</v>
          </cell>
          <cell r="I10" t="str">
            <v>高雄市</v>
          </cell>
          <cell r="M10">
            <v>9</v>
          </cell>
          <cell r="N10" t="str">
            <v>36.05.01</v>
          </cell>
          <cell r="U10">
            <v>18</v>
          </cell>
        </row>
        <row r="11">
          <cell r="A11">
            <v>4</v>
          </cell>
          <cell r="B11" t="str">
            <v>顏榮洲</v>
          </cell>
          <cell r="D11" t="str">
            <v>臺中市</v>
          </cell>
          <cell r="E11">
            <v>14</v>
          </cell>
          <cell r="F11" t="str">
            <v>37.10.25</v>
          </cell>
          <cell r="G11" t="str">
            <v>湯獻進</v>
          </cell>
          <cell r="I11" t="str">
            <v>臺中市</v>
          </cell>
          <cell r="M11">
            <v>14</v>
          </cell>
          <cell r="N11" t="str">
            <v>36.12.25</v>
          </cell>
          <cell r="U11">
            <v>28</v>
          </cell>
        </row>
        <row r="12">
          <cell r="A12">
            <v>5</v>
          </cell>
          <cell r="B12" t="str">
            <v>官萬豪</v>
          </cell>
          <cell r="D12" t="str">
            <v>臺中市</v>
          </cell>
          <cell r="E12">
            <v>999</v>
          </cell>
          <cell r="F12" t="str">
            <v>37.01.01</v>
          </cell>
          <cell r="G12" t="str">
            <v>野田山豐</v>
          </cell>
          <cell r="I12" t="str">
            <v>臺中市</v>
          </cell>
          <cell r="M12">
            <v>6</v>
          </cell>
          <cell r="N12" t="str">
            <v>34.02.05</v>
          </cell>
          <cell r="U12">
            <v>1005</v>
          </cell>
        </row>
        <row r="13">
          <cell r="A13">
            <v>6</v>
          </cell>
          <cell r="B13" t="str">
            <v>劉弈彤</v>
          </cell>
          <cell r="D13" t="str">
            <v>桃園縣</v>
          </cell>
          <cell r="E13">
            <v>999</v>
          </cell>
          <cell r="F13" t="str">
            <v>32.01.21</v>
          </cell>
          <cell r="G13" t="str">
            <v>范姜國雄</v>
          </cell>
          <cell r="I13" t="str">
            <v>桃園縣</v>
          </cell>
          <cell r="M13">
            <v>6</v>
          </cell>
          <cell r="N13" t="str">
            <v>34.11.19</v>
          </cell>
          <cell r="U13">
            <v>1005</v>
          </cell>
        </row>
        <row r="14">
          <cell r="A14">
            <v>7</v>
          </cell>
          <cell r="B14" t="str">
            <v>余啟碩</v>
          </cell>
          <cell r="D14" t="str">
            <v>高雄市</v>
          </cell>
          <cell r="E14">
            <v>999</v>
          </cell>
          <cell r="F14" t="str">
            <v>35.05.04</v>
          </cell>
          <cell r="G14" t="str">
            <v>黃登科</v>
          </cell>
          <cell r="I14" t="str">
            <v>高雄市</v>
          </cell>
          <cell r="M14">
            <v>14</v>
          </cell>
          <cell r="N14" t="str">
            <v>33.12.28</v>
          </cell>
          <cell r="U14">
            <v>1013</v>
          </cell>
        </row>
        <row r="15">
          <cell r="A15">
            <v>8</v>
          </cell>
          <cell r="B15" t="str">
            <v>石文欽</v>
          </cell>
          <cell r="D15" t="str">
            <v>臺中市</v>
          </cell>
          <cell r="F15" t="str">
            <v>37.10.28</v>
          </cell>
          <cell r="G15" t="str">
            <v>沈國涼</v>
          </cell>
          <cell r="I15" t="str">
            <v>臺中市</v>
          </cell>
          <cell r="N15" t="str">
            <v>32.10.28</v>
          </cell>
        </row>
        <row r="16">
          <cell r="A16">
            <v>9</v>
          </cell>
          <cell r="B16" t="str">
            <v>姜林明</v>
          </cell>
          <cell r="D16" t="str">
            <v>臺中市</v>
          </cell>
          <cell r="F16" t="str">
            <v>37.12.18</v>
          </cell>
          <cell r="G16" t="str">
            <v>洪金龍</v>
          </cell>
          <cell r="I16" t="str">
            <v>臺中市</v>
          </cell>
          <cell r="N16" t="str">
            <v>37.01.10</v>
          </cell>
        </row>
        <row r="17">
          <cell r="A17">
            <v>10</v>
          </cell>
          <cell r="B17" t="str">
            <v>邱錫吉</v>
          </cell>
          <cell r="D17" t="str">
            <v>新北市</v>
          </cell>
          <cell r="F17" t="str">
            <v>36.05.14</v>
          </cell>
          <cell r="G17" t="str">
            <v>連炳昭</v>
          </cell>
          <cell r="I17" t="str">
            <v>臺北市</v>
          </cell>
          <cell r="N17" t="str">
            <v>29.07.26</v>
          </cell>
        </row>
        <row r="18">
          <cell r="A18">
            <v>11</v>
          </cell>
          <cell r="B18" t="str">
            <v>張振漢</v>
          </cell>
          <cell r="D18" t="str">
            <v>高雄市</v>
          </cell>
          <cell r="F18" t="str">
            <v>37.07.24</v>
          </cell>
          <cell r="G18" t="str">
            <v>杜碧樹</v>
          </cell>
          <cell r="I18" t="str">
            <v>高雄市</v>
          </cell>
          <cell r="N18" t="str">
            <v>33.10.28</v>
          </cell>
        </row>
        <row r="19">
          <cell r="A19">
            <v>12</v>
          </cell>
          <cell r="B19" t="str">
            <v>莊奎文</v>
          </cell>
          <cell r="D19" t="str">
            <v>臺中市</v>
          </cell>
          <cell r="F19" t="str">
            <v>33.11.26</v>
          </cell>
          <cell r="G19" t="str">
            <v>林智廣</v>
          </cell>
          <cell r="I19" t="str">
            <v>臺中市</v>
          </cell>
          <cell r="N19" t="str">
            <v>35年次</v>
          </cell>
        </row>
        <row r="20">
          <cell r="A20">
            <v>13</v>
          </cell>
          <cell r="B20" t="str">
            <v>邱正雄</v>
          </cell>
          <cell r="D20" t="str">
            <v>臺中市</v>
          </cell>
          <cell r="F20" t="str">
            <v>35.11.21</v>
          </cell>
          <cell r="G20" t="str">
            <v>李門騫</v>
          </cell>
          <cell r="I20" t="str">
            <v>臺中市</v>
          </cell>
          <cell r="N20" t="str">
            <v>37.08.28</v>
          </cell>
        </row>
        <row r="21">
          <cell r="A21">
            <v>14</v>
          </cell>
          <cell r="B21" t="str">
            <v>王武治</v>
          </cell>
          <cell r="D21" t="str">
            <v>高雄市</v>
          </cell>
          <cell r="F21" t="str">
            <v>34.04.28</v>
          </cell>
          <cell r="G21" t="str">
            <v>陳廣裕</v>
          </cell>
          <cell r="I21" t="str">
            <v>高雄市</v>
          </cell>
          <cell r="N21" t="str">
            <v>33.11.15</v>
          </cell>
        </row>
        <row r="22">
          <cell r="A22">
            <v>15</v>
          </cell>
          <cell r="B22" t="str">
            <v>潘進銓</v>
          </cell>
          <cell r="D22" t="str">
            <v>南投縣</v>
          </cell>
          <cell r="F22" t="str">
            <v>32.04.05</v>
          </cell>
          <cell r="G22" t="str">
            <v>蔡政雄</v>
          </cell>
          <cell r="I22" t="str">
            <v>南投縣</v>
          </cell>
          <cell r="N22" t="str">
            <v>33.08.19</v>
          </cell>
        </row>
        <row r="23">
          <cell r="A23">
            <v>16</v>
          </cell>
          <cell r="B23" t="str">
            <v>邵文立</v>
          </cell>
          <cell r="D23" t="str">
            <v>高雄市</v>
          </cell>
          <cell r="F23" t="str">
            <v>37.08.18</v>
          </cell>
          <cell r="G23" t="str">
            <v>郭文深</v>
          </cell>
          <cell r="I23" t="str">
            <v>南投市</v>
          </cell>
          <cell r="N23" t="str">
            <v>35.11.10</v>
          </cell>
        </row>
      </sheetData>
      <sheetData sheetId="3">
        <row r="7">
          <cell r="A7">
            <v>1</v>
          </cell>
          <cell r="B7" t="str">
            <v>李淑娥</v>
          </cell>
          <cell r="D7" t="str">
            <v>臺北市</v>
          </cell>
          <cell r="E7" t="str">
            <v>35.04.04</v>
          </cell>
          <cell r="P7">
            <v>1</v>
          </cell>
        </row>
        <row r="8">
          <cell r="A8">
            <v>2</v>
          </cell>
          <cell r="B8" t="str">
            <v>羅淑娥</v>
          </cell>
          <cell r="D8" t="str">
            <v>桃園縣</v>
          </cell>
          <cell r="E8" t="str">
            <v>34.10.29</v>
          </cell>
          <cell r="P8">
            <v>4</v>
          </cell>
        </row>
        <row r="9">
          <cell r="A9">
            <v>3</v>
          </cell>
          <cell r="B9" t="str">
            <v>柳鳳煌</v>
          </cell>
          <cell r="D9" t="str">
            <v>臺中市</v>
          </cell>
          <cell r="E9" t="str">
            <v>35.12.18</v>
          </cell>
        </row>
        <row r="10">
          <cell r="A10">
            <v>4</v>
          </cell>
          <cell r="B10" t="str">
            <v>Aiko Ataku</v>
          </cell>
          <cell r="D10" t="str">
            <v>臺北市</v>
          </cell>
          <cell r="E10" t="str">
            <v>36.06.16</v>
          </cell>
        </row>
        <row r="11">
          <cell r="A11">
            <v>5</v>
          </cell>
          <cell r="B11" t="str">
            <v>Terumi Sugawara</v>
          </cell>
          <cell r="D11" t="str">
            <v>臺北市</v>
          </cell>
          <cell r="E11" t="str">
            <v>35.02.26</v>
          </cell>
        </row>
        <row r="12">
          <cell r="A12">
            <v>6</v>
          </cell>
        </row>
        <row r="13">
          <cell r="A13">
            <v>7</v>
          </cell>
        </row>
        <row r="14">
          <cell r="A14">
            <v>8</v>
          </cell>
          <cell r="M14">
            <v>999</v>
          </cell>
          <cell r="P14">
            <v>0</v>
          </cell>
        </row>
        <row r="15">
          <cell r="A15">
            <v>9</v>
          </cell>
          <cell r="M15">
            <v>999</v>
          </cell>
          <cell r="P15">
            <v>0</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sheetData>
      <sheetData sheetId="4">
        <row r="7">
          <cell r="A7" t="str">
            <v>Line</v>
          </cell>
          <cell r="B7" t="str">
            <v>姓名</v>
          </cell>
          <cell r="D7" t="str">
            <v>縣市</v>
          </cell>
          <cell r="E7" t="str">
            <v>排名</v>
          </cell>
          <cell r="F7" t="str">
            <v>出生日期</v>
          </cell>
          <cell r="G7" t="str">
            <v>姓名</v>
          </cell>
          <cell r="I7" t="str">
            <v>縣市</v>
          </cell>
          <cell r="M7" t="str">
            <v>排名</v>
          </cell>
          <cell r="N7" t="str">
            <v>出生日期</v>
          </cell>
          <cell r="U7" t="str">
            <v>排名總和</v>
          </cell>
        </row>
        <row r="8">
          <cell r="A8">
            <v>1</v>
          </cell>
          <cell r="B8" t="str">
            <v>柳鳳煌</v>
          </cell>
          <cell r="D8" t="str">
            <v>臺中市</v>
          </cell>
          <cell r="E8">
            <v>1</v>
          </cell>
          <cell r="F8" t="str">
            <v>35.12.18</v>
          </cell>
          <cell r="G8" t="str">
            <v>羅淑娥</v>
          </cell>
          <cell r="I8" t="str">
            <v>桃園縣</v>
          </cell>
          <cell r="M8">
            <v>1</v>
          </cell>
          <cell r="N8" t="str">
            <v>34.10.29</v>
          </cell>
          <cell r="U8">
            <v>2</v>
          </cell>
        </row>
        <row r="9">
          <cell r="A9">
            <v>2</v>
          </cell>
          <cell r="B9" t="str">
            <v>李淑娥</v>
          </cell>
          <cell r="D9" t="str">
            <v>臺北市</v>
          </cell>
          <cell r="E9">
            <v>3</v>
          </cell>
          <cell r="F9" t="str">
            <v>35.04.04</v>
          </cell>
          <cell r="G9" t="str">
            <v>林春美</v>
          </cell>
          <cell r="I9" t="str">
            <v>新北市</v>
          </cell>
          <cell r="M9">
            <v>3</v>
          </cell>
          <cell r="N9" t="str">
            <v>35.02.10</v>
          </cell>
          <cell r="U9">
            <v>6</v>
          </cell>
        </row>
        <row r="10">
          <cell r="A10">
            <v>3</v>
          </cell>
          <cell r="B10" t="str">
            <v>黃馨慧</v>
          </cell>
          <cell r="D10" t="str">
            <v>臺中市</v>
          </cell>
          <cell r="F10" t="str">
            <v>24.09.30</v>
          </cell>
          <cell r="G10" t="str">
            <v>廖  娟</v>
          </cell>
          <cell r="I10" t="str">
            <v>臺中市</v>
          </cell>
          <cell r="N10" t="str">
            <v>35.12.21</v>
          </cell>
        </row>
        <row r="11">
          <cell r="A11">
            <v>4</v>
          </cell>
          <cell r="B11" t="str">
            <v>Aiko Ataku</v>
          </cell>
          <cell r="D11" t="str">
            <v>臺北市</v>
          </cell>
          <cell r="F11" t="str">
            <v>36.06.16</v>
          </cell>
          <cell r="G11" t="str">
            <v>Terumi Sugawara</v>
          </cell>
          <cell r="I11" t="str">
            <v>臺北市</v>
          </cell>
          <cell r="N11" t="str">
            <v>35.02.26</v>
          </cell>
        </row>
        <row r="12">
          <cell r="A12">
            <v>5</v>
          </cell>
          <cell r="B12" t="str">
            <v>黃玉蘭</v>
          </cell>
          <cell r="D12" t="str">
            <v>臺北市</v>
          </cell>
          <cell r="F12" t="str">
            <v>25.02.10</v>
          </cell>
          <cell r="G12" t="str">
            <v>陳秀英</v>
          </cell>
          <cell r="I12" t="str">
            <v>新北市</v>
          </cell>
          <cell r="N12" t="str">
            <v>26.02.10</v>
          </cell>
        </row>
        <row r="13">
          <cell r="A13">
            <v>6</v>
          </cell>
          <cell r="U13">
            <v>0</v>
          </cell>
        </row>
        <row r="14">
          <cell r="A14">
            <v>7</v>
          </cell>
          <cell r="U14">
            <v>0</v>
          </cell>
        </row>
        <row r="15">
          <cell r="A15">
            <v>8</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ek SetUp"/>
      <sheetName val="男單55歲名單"/>
      <sheetName val="男雙55歲名單"/>
      <sheetName val="女單55歲名單"/>
      <sheetName val="女雙55歲名單"/>
      <sheetName val="男單55歲32籤"/>
      <sheetName val="男雙55歲32籤"/>
      <sheetName val="女雙55歲16籤"/>
    </sheetNames>
    <sheetDataSet>
      <sheetData sheetId="0">
        <row r="10">
          <cell r="A10" t="str">
            <v>2013/11/2-11/4</v>
          </cell>
          <cell r="C10" t="str">
            <v>臺中市</v>
          </cell>
          <cell r="E10" t="str">
            <v>王正松</v>
          </cell>
        </row>
      </sheetData>
      <sheetData sheetId="1">
        <row r="7">
          <cell r="A7">
            <v>1</v>
          </cell>
          <cell r="B7" t="str">
            <v>林榮基</v>
          </cell>
          <cell r="D7" t="str">
            <v>臺中市</v>
          </cell>
          <cell r="E7" t="str">
            <v>46.07.13</v>
          </cell>
          <cell r="P7">
            <v>1</v>
          </cell>
        </row>
        <row r="8">
          <cell r="A8">
            <v>2</v>
          </cell>
          <cell r="B8" t="str">
            <v>王明鴻</v>
          </cell>
          <cell r="D8" t="str">
            <v>宜蘭縣</v>
          </cell>
          <cell r="E8" t="str">
            <v>47.10.25</v>
          </cell>
          <cell r="P8">
            <v>2</v>
          </cell>
        </row>
        <row r="9">
          <cell r="A9">
            <v>3</v>
          </cell>
          <cell r="B9" t="str">
            <v>宋偉雄</v>
          </cell>
          <cell r="D9" t="str">
            <v>新竹市</v>
          </cell>
          <cell r="E9" t="str">
            <v>46年次</v>
          </cell>
          <cell r="P9">
            <v>3</v>
          </cell>
        </row>
        <row r="10">
          <cell r="A10">
            <v>4</v>
          </cell>
          <cell r="B10" t="str">
            <v>李芳茂</v>
          </cell>
          <cell r="D10" t="str">
            <v>高雄市</v>
          </cell>
          <cell r="E10" t="str">
            <v>46.02.24</v>
          </cell>
          <cell r="P10">
            <v>3</v>
          </cell>
        </row>
        <row r="11">
          <cell r="A11">
            <v>5</v>
          </cell>
          <cell r="B11" t="str">
            <v>葉豐田</v>
          </cell>
          <cell r="D11" t="str">
            <v>高雄市</v>
          </cell>
          <cell r="E11" t="str">
            <v>46.08.07</v>
          </cell>
          <cell r="P11">
            <v>3</v>
          </cell>
        </row>
        <row r="12">
          <cell r="A12">
            <v>6</v>
          </cell>
          <cell r="B12" t="str">
            <v>謝文勇</v>
          </cell>
          <cell r="D12" t="str">
            <v>宜蘭縣</v>
          </cell>
          <cell r="E12" t="str">
            <v>44.04.21</v>
          </cell>
          <cell r="P12">
            <v>6</v>
          </cell>
        </row>
        <row r="13">
          <cell r="A13">
            <v>7</v>
          </cell>
          <cell r="B13" t="str">
            <v>翁明俊</v>
          </cell>
          <cell r="D13" t="str">
            <v>臺北市</v>
          </cell>
          <cell r="E13" t="str">
            <v>46.09.28</v>
          </cell>
          <cell r="P13">
            <v>6</v>
          </cell>
        </row>
        <row r="14">
          <cell r="A14">
            <v>8</v>
          </cell>
          <cell r="B14" t="str">
            <v>賴昆光</v>
          </cell>
          <cell r="D14" t="str">
            <v>高雄市</v>
          </cell>
          <cell r="E14" t="str">
            <v>47.10.20</v>
          </cell>
          <cell r="P14">
            <v>8</v>
          </cell>
        </row>
        <row r="15">
          <cell r="A15">
            <v>9</v>
          </cell>
          <cell r="B15" t="str">
            <v>王松村</v>
          </cell>
          <cell r="D15" t="str">
            <v>臺南市</v>
          </cell>
          <cell r="E15" t="str">
            <v>43.09.28</v>
          </cell>
          <cell r="P15">
            <v>8</v>
          </cell>
        </row>
        <row r="16">
          <cell r="A16">
            <v>10</v>
          </cell>
          <cell r="B16" t="str">
            <v>戴詒鵬</v>
          </cell>
          <cell r="D16" t="str">
            <v>臺北市</v>
          </cell>
          <cell r="E16" t="str">
            <v>47.01.09</v>
          </cell>
          <cell r="M16">
            <v>999</v>
          </cell>
          <cell r="P16">
            <v>8</v>
          </cell>
        </row>
        <row r="17">
          <cell r="A17">
            <v>11</v>
          </cell>
          <cell r="B17" t="str">
            <v>謝明祥</v>
          </cell>
          <cell r="D17" t="str">
            <v>高雄市</v>
          </cell>
          <cell r="E17" t="str">
            <v>45.09.29</v>
          </cell>
          <cell r="P17">
            <v>11</v>
          </cell>
        </row>
        <row r="18">
          <cell r="A18">
            <v>12</v>
          </cell>
          <cell r="B18" t="str">
            <v>張天和</v>
          </cell>
          <cell r="D18" t="str">
            <v>臺中市</v>
          </cell>
          <cell r="E18" t="str">
            <v>44.08.27</v>
          </cell>
          <cell r="P18">
            <v>12</v>
          </cell>
        </row>
        <row r="19">
          <cell r="A19">
            <v>13</v>
          </cell>
          <cell r="B19" t="str">
            <v>陳禮城</v>
          </cell>
          <cell r="D19" t="str">
            <v>新北市</v>
          </cell>
          <cell r="E19" t="str">
            <v>44.09.10</v>
          </cell>
          <cell r="P19">
            <v>12</v>
          </cell>
        </row>
        <row r="20">
          <cell r="A20">
            <v>14</v>
          </cell>
          <cell r="B20" t="str">
            <v>張東佶</v>
          </cell>
          <cell r="D20" t="str">
            <v>高雄市</v>
          </cell>
          <cell r="E20" t="str">
            <v>43.09.17</v>
          </cell>
          <cell r="M20">
            <v>999</v>
          </cell>
          <cell r="P20">
            <v>12</v>
          </cell>
        </row>
        <row r="21">
          <cell r="A21">
            <v>15</v>
          </cell>
          <cell r="B21" t="str">
            <v>尹大明</v>
          </cell>
          <cell r="D21" t="str">
            <v>臺北市</v>
          </cell>
          <cell r="E21" t="str">
            <v>43.09.29</v>
          </cell>
          <cell r="M21">
            <v>999</v>
          </cell>
          <cell r="P21">
            <v>12</v>
          </cell>
        </row>
        <row r="22">
          <cell r="A22">
            <v>16</v>
          </cell>
          <cell r="B22" t="str">
            <v>葉  為</v>
          </cell>
          <cell r="D22" t="str">
            <v>彰化縣</v>
          </cell>
          <cell r="E22" t="str">
            <v>42.01.23</v>
          </cell>
          <cell r="P22">
            <v>20</v>
          </cell>
        </row>
        <row r="23">
          <cell r="A23">
            <v>17</v>
          </cell>
          <cell r="B23" t="str">
            <v>王振榮</v>
          </cell>
          <cell r="D23" t="str">
            <v>彰化縣</v>
          </cell>
          <cell r="E23" t="str">
            <v>47.04.20</v>
          </cell>
          <cell r="P23">
            <v>20</v>
          </cell>
        </row>
        <row r="24">
          <cell r="A24">
            <v>18</v>
          </cell>
          <cell r="B24" t="str">
            <v>黃禎宏</v>
          </cell>
          <cell r="D24" t="str">
            <v>新竹縣</v>
          </cell>
          <cell r="E24" t="str">
            <v>45.09.25</v>
          </cell>
        </row>
        <row r="25">
          <cell r="A25">
            <v>19</v>
          </cell>
          <cell r="B25" t="str">
            <v>謝欽賢</v>
          </cell>
          <cell r="D25" t="str">
            <v>桃園市</v>
          </cell>
          <cell r="E25" t="str">
            <v>44.06.10</v>
          </cell>
        </row>
        <row r="26">
          <cell r="A26">
            <v>20</v>
          </cell>
          <cell r="B26" t="str">
            <v>張志中</v>
          </cell>
          <cell r="D26" t="str">
            <v>桃園縣</v>
          </cell>
          <cell r="E26" t="str">
            <v>47.01.15</v>
          </cell>
        </row>
        <row r="27">
          <cell r="A27">
            <v>21</v>
          </cell>
          <cell r="B27" t="str">
            <v>陳永富</v>
          </cell>
          <cell r="D27" t="str">
            <v>臺中市</v>
          </cell>
          <cell r="E27" t="str">
            <v>47.07.22</v>
          </cell>
        </row>
        <row r="28">
          <cell r="A28">
            <v>22</v>
          </cell>
          <cell r="B28" t="str">
            <v>戴文生</v>
          </cell>
          <cell r="D28" t="str">
            <v>臺南市</v>
          </cell>
          <cell r="E28" t="str">
            <v>45.08.02</v>
          </cell>
        </row>
        <row r="29">
          <cell r="A29">
            <v>23</v>
          </cell>
          <cell r="B29" t="str">
            <v>陳春生</v>
          </cell>
          <cell r="D29" t="str">
            <v>臺中市</v>
          </cell>
          <cell r="E29" t="str">
            <v>46.12.02</v>
          </cell>
        </row>
        <row r="30">
          <cell r="A30">
            <v>24</v>
          </cell>
          <cell r="B30" t="str">
            <v>林志榮</v>
          </cell>
          <cell r="D30" t="str">
            <v>臺南市</v>
          </cell>
          <cell r="E30" t="str">
            <v>44.03.06</v>
          </cell>
        </row>
        <row r="31">
          <cell r="A31">
            <v>25</v>
          </cell>
          <cell r="B31" t="str">
            <v>游貴柱</v>
          </cell>
          <cell r="D31" t="str">
            <v>南投縣</v>
          </cell>
          <cell r="E31" t="str">
            <v>46.07.22</v>
          </cell>
        </row>
        <row r="32">
          <cell r="A32">
            <v>26</v>
          </cell>
          <cell r="B32" t="str">
            <v>奚義華</v>
          </cell>
          <cell r="D32" t="str">
            <v>臺中市</v>
          </cell>
          <cell r="E32" t="str">
            <v>44.01.10</v>
          </cell>
        </row>
        <row r="33">
          <cell r="A33">
            <v>27</v>
          </cell>
          <cell r="B33" t="str">
            <v>羅光永</v>
          </cell>
          <cell r="D33" t="str">
            <v>臺中市</v>
          </cell>
          <cell r="E33" t="str">
            <v>46年次</v>
          </cell>
        </row>
        <row r="34">
          <cell r="A34">
            <v>28</v>
          </cell>
          <cell r="B34" t="str">
            <v>傅里仁</v>
          </cell>
          <cell r="D34" t="str">
            <v>桃園縣</v>
          </cell>
          <cell r="E34" t="str">
            <v>43.07.16</v>
          </cell>
        </row>
        <row r="35">
          <cell r="A35">
            <v>29</v>
          </cell>
          <cell r="B35" t="str">
            <v>藍德棟</v>
          </cell>
          <cell r="D35" t="str">
            <v>桃園縣</v>
          </cell>
          <cell r="E35" t="str">
            <v>47.08.18</v>
          </cell>
        </row>
        <row r="36">
          <cell r="A36">
            <v>30</v>
          </cell>
          <cell r="B36" t="str">
            <v>侯俊韶</v>
          </cell>
          <cell r="D36" t="str">
            <v>臺北市</v>
          </cell>
          <cell r="E36" t="str">
            <v>46.01.08</v>
          </cell>
        </row>
        <row r="37">
          <cell r="A37">
            <v>31</v>
          </cell>
          <cell r="B37" t="str">
            <v>Pierrot</v>
          </cell>
          <cell r="D37" t="str">
            <v>南投縣</v>
          </cell>
          <cell r="E37" t="str">
            <v>46.09.25</v>
          </cell>
        </row>
        <row r="38">
          <cell r="A38">
            <v>32</v>
          </cell>
          <cell r="B38" t="str">
            <v>陳源成</v>
          </cell>
          <cell r="D38" t="str">
            <v>苗栗縣</v>
          </cell>
          <cell r="E38" t="str">
            <v>46.12.07</v>
          </cell>
        </row>
      </sheetData>
      <sheetData sheetId="2">
        <row r="7">
          <cell r="A7" t="str">
            <v>Line</v>
          </cell>
          <cell r="B7" t="str">
            <v>姓名</v>
          </cell>
          <cell r="D7" t="str">
            <v>縣市</v>
          </cell>
          <cell r="E7" t="str">
            <v>排名</v>
          </cell>
          <cell r="F7" t="str">
            <v>出生日期</v>
          </cell>
          <cell r="G7" t="str">
            <v>姓名</v>
          </cell>
          <cell r="I7" t="str">
            <v>縣市</v>
          </cell>
          <cell r="M7" t="str">
            <v>排名</v>
          </cell>
          <cell r="N7" t="str">
            <v>出生日期</v>
          </cell>
          <cell r="U7" t="str">
            <v>排名總和</v>
          </cell>
        </row>
        <row r="8">
          <cell r="A8">
            <v>1</v>
          </cell>
          <cell r="B8" t="str">
            <v>吳國祥</v>
          </cell>
          <cell r="D8" t="str">
            <v>高雄市</v>
          </cell>
          <cell r="E8">
            <v>1</v>
          </cell>
          <cell r="F8" t="str">
            <v>43.03.11</v>
          </cell>
          <cell r="G8" t="str">
            <v>王昭輝</v>
          </cell>
          <cell r="I8" t="str">
            <v>高雄市</v>
          </cell>
          <cell r="M8">
            <v>1</v>
          </cell>
          <cell r="N8" t="str">
            <v>42.11.25</v>
          </cell>
          <cell r="U8">
            <v>2</v>
          </cell>
        </row>
        <row r="9">
          <cell r="A9">
            <v>2</v>
          </cell>
          <cell r="B9" t="str">
            <v>王松村</v>
          </cell>
          <cell r="D9" t="str">
            <v>臺南市</v>
          </cell>
          <cell r="E9">
            <v>3</v>
          </cell>
          <cell r="F9" t="str">
            <v>43.09.28</v>
          </cell>
          <cell r="G9" t="str">
            <v>張天和</v>
          </cell>
          <cell r="I9" t="str">
            <v>臺中市</v>
          </cell>
          <cell r="M9">
            <v>6</v>
          </cell>
          <cell r="N9" t="str">
            <v>44.08.27</v>
          </cell>
          <cell r="U9">
            <v>9</v>
          </cell>
        </row>
        <row r="10">
          <cell r="A10">
            <v>3</v>
          </cell>
          <cell r="B10" t="str">
            <v>陳茂德</v>
          </cell>
          <cell r="D10" t="str">
            <v>南投縣</v>
          </cell>
          <cell r="E10">
            <v>6</v>
          </cell>
          <cell r="F10" t="str">
            <v>45.05.05</v>
          </cell>
          <cell r="G10" t="str">
            <v>游貴柱</v>
          </cell>
          <cell r="I10" t="str">
            <v>南投縣</v>
          </cell>
          <cell r="M10">
            <v>6</v>
          </cell>
          <cell r="N10" t="str">
            <v>46.07.22</v>
          </cell>
          <cell r="U10">
            <v>12</v>
          </cell>
        </row>
        <row r="11">
          <cell r="A11">
            <v>4</v>
          </cell>
          <cell r="B11" t="str">
            <v>蔡晉昇</v>
          </cell>
          <cell r="D11" t="str">
            <v>臺中市</v>
          </cell>
          <cell r="E11">
            <v>11</v>
          </cell>
          <cell r="F11" t="str">
            <v>44.03.01</v>
          </cell>
          <cell r="G11" t="str">
            <v>吳樹強</v>
          </cell>
          <cell r="I11" t="str">
            <v>臺中市</v>
          </cell>
          <cell r="M11">
            <v>11</v>
          </cell>
          <cell r="N11" t="str">
            <v>46年次</v>
          </cell>
          <cell r="U11">
            <v>22</v>
          </cell>
        </row>
        <row r="12">
          <cell r="A12">
            <v>5</v>
          </cell>
          <cell r="B12" t="str">
            <v>石家璧</v>
          </cell>
          <cell r="D12" t="str">
            <v>臺中市</v>
          </cell>
          <cell r="E12">
            <v>18</v>
          </cell>
          <cell r="F12" t="str">
            <v>45.10.21</v>
          </cell>
          <cell r="G12" t="str">
            <v>曾國珍</v>
          </cell>
          <cell r="I12" t="str">
            <v>臺中市</v>
          </cell>
          <cell r="M12">
            <v>18</v>
          </cell>
          <cell r="U12">
            <v>36</v>
          </cell>
        </row>
        <row r="13">
          <cell r="A13">
            <v>6</v>
          </cell>
          <cell r="B13" t="str">
            <v>王明鴻</v>
          </cell>
          <cell r="D13" t="str">
            <v>宜蘭縣</v>
          </cell>
          <cell r="E13">
            <v>18</v>
          </cell>
          <cell r="F13" t="str">
            <v>47.10.25</v>
          </cell>
          <cell r="G13" t="str">
            <v>翁明俊</v>
          </cell>
          <cell r="I13" t="str">
            <v>臺北市</v>
          </cell>
          <cell r="M13">
            <v>18</v>
          </cell>
          <cell r="N13" t="str">
            <v>46.09.28</v>
          </cell>
          <cell r="U13">
            <v>36</v>
          </cell>
        </row>
        <row r="14">
          <cell r="A14">
            <v>7</v>
          </cell>
          <cell r="B14" t="str">
            <v>林志榮</v>
          </cell>
          <cell r="D14" t="str">
            <v>臺南市</v>
          </cell>
          <cell r="E14">
            <v>28</v>
          </cell>
          <cell r="F14" t="str">
            <v>44.03.06</v>
          </cell>
          <cell r="G14" t="str">
            <v>李榮烈</v>
          </cell>
          <cell r="I14" t="str">
            <v>臺南市</v>
          </cell>
          <cell r="M14">
            <v>18</v>
          </cell>
          <cell r="N14" t="str">
            <v>42年次</v>
          </cell>
          <cell r="U14">
            <v>46</v>
          </cell>
        </row>
        <row r="15">
          <cell r="A15">
            <v>8</v>
          </cell>
          <cell r="B15" t="str">
            <v>詹行愨</v>
          </cell>
          <cell r="D15" t="str">
            <v>臺北市</v>
          </cell>
          <cell r="E15">
            <v>6</v>
          </cell>
          <cell r="F15" t="str">
            <v>45.08.19</v>
          </cell>
          <cell r="G15" t="str">
            <v>余顯耀</v>
          </cell>
          <cell r="I15" t="str">
            <v>臺北市</v>
          </cell>
          <cell r="M15">
            <v>999</v>
          </cell>
          <cell r="N15" t="str">
            <v>44.11.10</v>
          </cell>
          <cell r="U15">
            <v>1005</v>
          </cell>
        </row>
        <row r="16">
          <cell r="A16">
            <v>9</v>
          </cell>
          <cell r="B16" t="str">
            <v>尹大明</v>
          </cell>
          <cell r="D16" t="str">
            <v>臺北市</v>
          </cell>
          <cell r="E16">
            <v>6</v>
          </cell>
          <cell r="F16" t="str">
            <v>43.09.29</v>
          </cell>
          <cell r="G16" t="str">
            <v>戴詒鵬</v>
          </cell>
          <cell r="I16" t="str">
            <v>臺北市</v>
          </cell>
          <cell r="M16">
            <v>999</v>
          </cell>
          <cell r="N16" t="str">
            <v>47.01.09</v>
          </cell>
          <cell r="U16">
            <v>1005</v>
          </cell>
        </row>
        <row r="17">
          <cell r="A17">
            <v>10</v>
          </cell>
          <cell r="B17" t="str">
            <v>李芳茂</v>
          </cell>
          <cell r="D17" t="str">
            <v>高雄市</v>
          </cell>
          <cell r="E17">
            <v>11</v>
          </cell>
          <cell r="F17" t="str">
            <v>46.02.24</v>
          </cell>
          <cell r="G17" t="str">
            <v>洪順發</v>
          </cell>
          <cell r="I17" t="str">
            <v>高雄市</v>
          </cell>
          <cell r="M17">
            <v>999</v>
          </cell>
          <cell r="N17" t="str">
            <v>45.11.24</v>
          </cell>
          <cell r="U17">
            <v>1010</v>
          </cell>
        </row>
        <row r="18">
          <cell r="A18">
            <v>11</v>
          </cell>
          <cell r="B18" t="str">
            <v>林謙順</v>
          </cell>
          <cell r="D18" t="str">
            <v>高雄市</v>
          </cell>
          <cell r="E18">
            <v>11</v>
          </cell>
          <cell r="F18" t="str">
            <v>47.10.27</v>
          </cell>
          <cell r="G18" t="str">
            <v>藍盛華</v>
          </cell>
          <cell r="I18" t="str">
            <v>高雄市</v>
          </cell>
          <cell r="M18">
            <v>999</v>
          </cell>
          <cell r="N18" t="str">
            <v>46.02.11</v>
          </cell>
          <cell r="U18">
            <v>1010</v>
          </cell>
        </row>
        <row r="19">
          <cell r="A19">
            <v>12</v>
          </cell>
          <cell r="B19" t="str">
            <v>葉豐田</v>
          </cell>
          <cell r="D19" t="str">
            <v>高雄市</v>
          </cell>
          <cell r="E19">
            <v>17</v>
          </cell>
          <cell r="F19" t="str">
            <v>46.08.07</v>
          </cell>
          <cell r="G19" t="str">
            <v>阮雄傑</v>
          </cell>
          <cell r="I19" t="str">
            <v>高雄市</v>
          </cell>
          <cell r="M19">
            <v>999</v>
          </cell>
          <cell r="N19" t="str">
            <v>47.01.03</v>
          </cell>
          <cell r="U19">
            <v>1016</v>
          </cell>
        </row>
        <row r="20">
          <cell r="A20">
            <v>13</v>
          </cell>
          <cell r="B20" t="str">
            <v>林東和</v>
          </cell>
          <cell r="D20" t="str">
            <v>高雄市</v>
          </cell>
          <cell r="E20">
            <v>999</v>
          </cell>
          <cell r="F20" t="str">
            <v>47.01.26</v>
          </cell>
          <cell r="G20" t="str">
            <v>張東佶</v>
          </cell>
          <cell r="I20" t="str">
            <v>高雄市</v>
          </cell>
          <cell r="M20">
            <v>18</v>
          </cell>
          <cell r="N20" t="str">
            <v>43.09.17</v>
          </cell>
          <cell r="U20">
            <v>1017</v>
          </cell>
        </row>
        <row r="21">
          <cell r="A21">
            <v>14</v>
          </cell>
          <cell r="B21" t="str">
            <v>劉兆平</v>
          </cell>
          <cell r="D21" t="str">
            <v>苗栗縣</v>
          </cell>
          <cell r="E21">
            <v>999</v>
          </cell>
          <cell r="F21" t="str">
            <v>44.04.10</v>
          </cell>
          <cell r="G21" t="str">
            <v>李忠華</v>
          </cell>
          <cell r="I21" t="str">
            <v>苗栗縣</v>
          </cell>
          <cell r="M21">
            <v>28</v>
          </cell>
          <cell r="N21" t="str">
            <v>45.03.25</v>
          </cell>
          <cell r="U21">
            <v>1027</v>
          </cell>
        </row>
        <row r="22">
          <cell r="A22">
            <v>15</v>
          </cell>
          <cell r="B22" t="str">
            <v>李兆香</v>
          </cell>
          <cell r="D22" t="str">
            <v>臺中市</v>
          </cell>
          <cell r="F22" t="str">
            <v>46.08.14</v>
          </cell>
          <cell r="G22" t="str">
            <v>張家駒</v>
          </cell>
          <cell r="I22" t="str">
            <v>臺中市</v>
          </cell>
          <cell r="N22" t="str">
            <v>47年次</v>
          </cell>
        </row>
        <row r="23">
          <cell r="A23">
            <v>16</v>
          </cell>
          <cell r="B23" t="str">
            <v>洪水林</v>
          </cell>
          <cell r="D23" t="str">
            <v>臺中市</v>
          </cell>
          <cell r="F23" t="str">
            <v>46.06.22</v>
          </cell>
          <cell r="G23" t="str">
            <v>劉文豊</v>
          </cell>
          <cell r="I23" t="str">
            <v>臺中市</v>
          </cell>
          <cell r="N23" t="str">
            <v>46.11.26</v>
          </cell>
        </row>
        <row r="24">
          <cell r="A24">
            <v>17</v>
          </cell>
          <cell r="B24" t="str">
            <v>吳永灥</v>
          </cell>
          <cell r="D24" t="str">
            <v>臺中市</v>
          </cell>
          <cell r="F24" t="str">
            <v>47.10.20</v>
          </cell>
          <cell r="G24" t="str">
            <v>施育鈞</v>
          </cell>
          <cell r="I24" t="str">
            <v>臺中市</v>
          </cell>
          <cell r="N24" t="str">
            <v>46.01.10</v>
          </cell>
        </row>
        <row r="25">
          <cell r="A25">
            <v>18</v>
          </cell>
          <cell r="B25" t="str">
            <v>王俊龍</v>
          </cell>
          <cell r="D25" t="str">
            <v>臺中市</v>
          </cell>
          <cell r="F25" t="str">
            <v>46.07.01</v>
          </cell>
          <cell r="G25" t="str">
            <v>郭振輝</v>
          </cell>
          <cell r="I25" t="str">
            <v>臺中市</v>
          </cell>
          <cell r="N25" t="str">
            <v>47.04.14</v>
          </cell>
        </row>
        <row r="26">
          <cell r="A26">
            <v>19</v>
          </cell>
          <cell r="B26" t="str">
            <v>江平興</v>
          </cell>
          <cell r="D26" t="str">
            <v>臺中市</v>
          </cell>
          <cell r="F26" t="str">
            <v>46.01.05</v>
          </cell>
          <cell r="G26" t="str">
            <v>高明進</v>
          </cell>
          <cell r="I26" t="str">
            <v>臺中市</v>
          </cell>
          <cell r="N26" t="str">
            <v>47.01.02</v>
          </cell>
        </row>
        <row r="27">
          <cell r="A27">
            <v>20</v>
          </cell>
          <cell r="B27" t="str">
            <v>林瑞豐</v>
          </cell>
          <cell r="D27" t="str">
            <v>臺中市</v>
          </cell>
          <cell r="F27" t="str">
            <v>47.10.28</v>
          </cell>
          <cell r="G27" t="str">
            <v>劉仲甫</v>
          </cell>
          <cell r="I27" t="str">
            <v>臺中市</v>
          </cell>
          <cell r="N27" t="str">
            <v>45.06.12</v>
          </cell>
        </row>
        <row r="28">
          <cell r="A28">
            <v>21</v>
          </cell>
          <cell r="B28" t="str">
            <v>林村旺</v>
          </cell>
          <cell r="D28" t="str">
            <v>臺中市</v>
          </cell>
          <cell r="F28" t="str">
            <v>47.10.05</v>
          </cell>
          <cell r="G28" t="str">
            <v>湯西添</v>
          </cell>
          <cell r="I28" t="str">
            <v>臺中市</v>
          </cell>
          <cell r="N28" t="str">
            <v>46.02.20</v>
          </cell>
        </row>
        <row r="29">
          <cell r="A29">
            <v>22</v>
          </cell>
          <cell r="B29" t="str">
            <v>王元龍</v>
          </cell>
          <cell r="D29" t="str">
            <v>臺中市</v>
          </cell>
          <cell r="F29" t="str">
            <v>42.06.19</v>
          </cell>
          <cell r="G29" t="str">
            <v>呂建田</v>
          </cell>
          <cell r="I29" t="str">
            <v>臺中市</v>
          </cell>
          <cell r="N29" t="str">
            <v>43.12.01</v>
          </cell>
        </row>
        <row r="30">
          <cell r="A30">
            <v>23</v>
          </cell>
          <cell r="B30" t="str">
            <v>林榮基</v>
          </cell>
          <cell r="D30" t="str">
            <v>臺中市</v>
          </cell>
          <cell r="F30" t="str">
            <v>46.07.13</v>
          </cell>
          <cell r="G30" t="str">
            <v>范達榕</v>
          </cell>
          <cell r="I30" t="str">
            <v>臺中市</v>
          </cell>
          <cell r="N30" t="str">
            <v>46.09.04</v>
          </cell>
        </row>
        <row r="31">
          <cell r="A31">
            <v>24</v>
          </cell>
          <cell r="B31" t="str">
            <v>宋偉雄</v>
          </cell>
          <cell r="D31" t="str">
            <v>新竹市</v>
          </cell>
          <cell r="F31" t="str">
            <v>46年次</v>
          </cell>
          <cell r="G31" t="str">
            <v>陳源成</v>
          </cell>
          <cell r="I31" t="str">
            <v>苗栗縣</v>
          </cell>
          <cell r="N31" t="str">
            <v>46.12.07</v>
          </cell>
        </row>
        <row r="32">
          <cell r="A32">
            <v>25</v>
          </cell>
          <cell r="B32" t="str">
            <v>謝文廣</v>
          </cell>
          <cell r="D32" t="str">
            <v>苗栗縣</v>
          </cell>
          <cell r="F32" t="str">
            <v>47.04.23</v>
          </cell>
          <cell r="G32" t="str">
            <v>陳振岸</v>
          </cell>
          <cell r="I32" t="str">
            <v>苗栗縣</v>
          </cell>
          <cell r="N32" t="str">
            <v>47.09.10</v>
          </cell>
        </row>
        <row r="33">
          <cell r="A33">
            <v>26</v>
          </cell>
          <cell r="B33" t="str">
            <v>陳丁輝</v>
          </cell>
          <cell r="D33" t="str">
            <v>新北市</v>
          </cell>
          <cell r="F33" t="str">
            <v>47年次</v>
          </cell>
          <cell r="G33" t="str">
            <v>江進喜</v>
          </cell>
          <cell r="I33" t="str">
            <v>新北市</v>
          </cell>
          <cell r="N33" t="str">
            <v>44.01.04</v>
          </cell>
        </row>
        <row r="34">
          <cell r="A34">
            <v>27</v>
          </cell>
          <cell r="B34" t="str">
            <v>黃炎林</v>
          </cell>
          <cell r="D34" t="str">
            <v>桃園縣</v>
          </cell>
          <cell r="F34" t="str">
            <v>40.02.02</v>
          </cell>
          <cell r="G34" t="str">
            <v>李合運</v>
          </cell>
          <cell r="I34" t="str">
            <v>中壢市</v>
          </cell>
          <cell r="N34" t="str">
            <v>44.10.01</v>
          </cell>
        </row>
        <row r="35">
          <cell r="A35">
            <v>28</v>
          </cell>
          <cell r="B35" t="str">
            <v>羅夢雄</v>
          </cell>
          <cell r="D35" t="str">
            <v>臺北市</v>
          </cell>
          <cell r="F35" t="str">
            <v>40.10.29</v>
          </cell>
          <cell r="G35" t="str">
            <v>左志輝</v>
          </cell>
          <cell r="I35" t="str">
            <v>臺北市</v>
          </cell>
          <cell r="N35" t="str">
            <v>44.01.10</v>
          </cell>
        </row>
        <row r="36">
          <cell r="A36">
            <v>29</v>
          </cell>
          <cell r="U36">
            <v>0</v>
          </cell>
        </row>
        <row r="37">
          <cell r="A37">
            <v>30</v>
          </cell>
          <cell r="U37">
            <v>0</v>
          </cell>
        </row>
        <row r="38">
          <cell r="A38">
            <v>31</v>
          </cell>
          <cell r="Q38" t="str">
            <v/>
          </cell>
          <cell r="R38" t="str">
            <v/>
          </cell>
          <cell r="U38">
            <v>0</v>
          </cell>
        </row>
        <row r="39">
          <cell r="A39">
            <v>32</v>
          </cell>
          <cell r="Q39" t="str">
            <v/>
          </cell>
          <cell r="R39" t="str">
            <v/>
          </cell>
          <cell r="U39">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eek SetUp"/>
      <sheetName val="男單60歲名單"/>
      <sheetName val="男雙60歲名單"/>
      <sheetName val="女單60歲名單"/>
      <sheetName val="女雙60歲名單"/>
      <sheetName val="男單60歲32籤"/>
      <sheetName val="男雙60歲32籤"/>
    </sheetNames>
    <sheetDataSet>
      <sheetData sheetId="0">
        <row r="10">
          <cell r="A10" t="str">
            <v>2013/11/2-11/4</v>
          </cell>
          <cell r="C10" t="str">
            <v>臺中市</v>
          </cell>
          <cell r="E10" t="str">
            <v>王正松</v>
          </cell>
        </row>
      </sheetData>
      <sheetData sheetId="1">
        <row r="7">
          <cell r="A7">
            <v>1</v>
          </cell>
          <cell r="B7" t="str">
            <v>黃建賓</v>
          </cell>
          <cell r="D7" t="str">
            <v>臺中市</v>
          </cell>
          <cell r="E7" t="str">
            <v>39.08.18</v>
          </cell>
          <cell r="P7">
            <v>1</v>
          </cell>
        </row>
        <row r="8">
          <cell r="A8">
            <v>2</v>
          </cell>
          <cell r="B8" t="str">
            <v>鐘仕長</v>
          </cell>
          <cell r="D8" t="str">
            <v>高雄市</v>
          </cell>
          <cell r="E8" t="str">
            <v>39.02.03</v>
          </cell>
          <cell r="P8">
            <v>2</v>
          </cell>
        </row>
        <row r="9">
          <cell r="A9">
            <v>3</v>
          </cell>
          <cell r="B9" t="str">
            <v>葉錦祥</v>
          </cell>
          <cell r="D9" t="str">
            <v>高雄市</v>
          </cell>
          <cell r="E9" t="str">
            <v>40.11.30</v>
          </cell>
          <cell r="P9">
            <v>3</v>
          </cell>
        </row>
        <row r="10">
          <cell r="A10">
            <v>4</v>
          </cell>
          <cell r="B10" t="str">
            <v>王國衍</v>
          </cell>
          <cell r="D10" t="str">
            <v>臺中市</v>
          </cell>
          <cell r="E10" t="str">
            <v>40.01.02</v>
          </cell>
          <cell r="P10">
            <v>4</v>
          </cell>
        </row>
        <row r="11">
          <cell r="A11">
            <v>5</v>
          </cell>
          <cell r="B11" t="str">
            <v>蘇錦堂</v>
          </cell>
          <cell r="D11" t="str">
            <v>臺中市</v>
          </cell>
          <cell r="E11" t="str">
            <v>40.06.05</v>
          </cell>
          <cell r="P11">
            <v>4</v>
          </cell>
        </row>
        <row r="12">
          <cell r="A12">
            <v>6</v>
          </cell>
          <cell r="B12" t="str">
            <v>劉建民</v>
          </cell>
          <cell r="D12" t="str">
            <v>苗栗市</v>
          </cell>
          <cell r="E12" t="str">
            <v>41.04.25</v>
          </cell>
          <cell r="P12">
            <v>7</v>
          </cell>
        </row>
        <row r="13">
          <cell r="A13">
            <v>7</v>
          </cell>
          <cell r="B13" t="str">
            <v>劉新地</v>
          </cell>
          <cell r="D13" t="str">
            <v>高雄市</v>
          </cell>
          <cell r="E13" t="str">
            <v>42.11.26</v>
          </cell>
          <cell r="P13">
            <v>7</v>
          </cell>
        </row>
        <row r="14">
          <cell r="A14">
            <v>8</v>
          </cell>
          <cell r="B14" t="str">
            <v>葉錦德</v>
          </cell>
          <cell r="D14" t="str">
            <v>高雄市</v>
          </cell>
          <cell r="E14" t="str">
            <v>42.06.18</v>
          </cell>
          <cell r="P14">
            <v>7</v>
          </cell>
        </row>
        <row r="15">
          <cell r="A15">
            <v>9</v>
          </cell>
          <cell r="B15" t="str">
            <v>張殷嘉</v>
          </cell>
          <cell r="D15" t="str">
            <v>高雄市</v>
          </cell>
          <cell r="E15" t="str">
            <v>40.02.11</v>
          </cell>
          <cell r="P15">
            <v>7</v>
          </cell>
        </row>
        <row r="16">
          <cell r="A16">
            <v>10</v>
          </cell>
          <cell r="B16" t="str">
            <v>李孟賢</v>
          </cell>
          <cell r="D16" t="str">
            <v>高雄市</v>
          </cell>
          <cell r="E16" t="str">
            <v>39.11.01</v>
          </cell>
          <cell r="P16">
            <v>13</v>
          </cell>
        </row>
        <row r="17">
          <cell r="A17">
            <v>11</v>
          </cell>
          <cell r="B17" t="str">
            <v>蔣聯鎔</v>
          </cell>
          <cell r="D17" t="str">
            <v>臺北市</v>
          </cell>
          <cell r="E17" t="str">
            <v>40.11.15</v>
          </cell>
          <cell r="P17">
            <v>15</v>
          </cell>
        </row>
        <row r="18">
          <cell r="A18">
            <v>12</v>
          </cell>
          <cell r="B18" t="str">
            <v>王昭輝</v>
          </cell>
          <cell r="D18" t="str">
            <v>高雄市</v>
          </cell>
          <cell r="E18" t="str">
            <v>42.11.25</v>
          </cell>
          <cell r="P18">
            <v>15</v>
          </cell>
        </row>
        <row r="19">
          <cell r="A19">
            <v>13</v>
          </cell>
          <cell r="B19" t="str">
            <v>吳崇楨</v>
          </cell>
          <cell r="D19" t="str">
            <v>桃園市</v>
          </cell>
          <cell r="E19" t="str">
            <v>42.10.24</v>
          </cell>
          <cell r="P19">
            <v>15</v>
          </cell>
        </row>
        <row r="20">
          <cell r="A20">
            <v>14</v>
          </cell>
          <cell r="B20" t="str">
            <v>段國明</v>
          </cell>
          <cell r="D20" t="str">
            <v>桃園市</v>
          </cell>
          <cell r="E20" t="str">
            <v>40.08.12</v>
          </cell>
          <cell r="P20">
            <v>21</v>
          </cell>
        </row>
        <row r="21">
          <cell r="A21">
            <v>15</v>
          </cell>
          <cell r="B21" t="str">
            <v>柳廷憲</v>
          </cell>
          <cell r="D21" t="str">
            <v>臺北市</v>
          </cell>
          <cell r="E21" t="str">
            <v>41.06.03</v>
          </cell>
        </row>
        <row r="22">
          <cell r="A22">
            <v>16</v>
          </cell>
          <cell r="B22" t="str">
            <v>陳治藩</v>
          </cell>
          <cell r="D22" t="str">
            <v>屏東市</v>
          </cell>
          <cell r="E22" t="str">
            <v>42.01.08</v>
          </cell>
        </row>
        <row r="23">
          <cell r="A23">
            <v>17</v>
          </cell>
          <cell r="B23" t="str">
            <v>李永明</v>
          </cell>
          <cell r="D23" t="str">
            <v>臺北市</v>
          </cell>
          <cell r="E23" t="str">
            <v>39年次</v>
          </cell>
        </row>
        <row r="24">
          <cell r="A24">
            <v>18</v>
          </cell>
          <cell r="B24" t="str">
            <v>賴波章</v>
          </cell>
          <cell r="D24" t="str">
            <v>臺北市</v>
          </cell>
          <cell r="E24" t="str">
            <v>40年次</v>
          </cell>
        </row>
        <row r="25">
          <cell r="A25">
            <v>19</v>
          </cell>
          <cell r="B25" t="str">
            <v>陳永波</v>
          </cell>
          <cell r="D25" t="str">
            <v>臺中市</v>
          </cell>
          <cell r="E25" t="str">
            <v>38.05.06</v>
          </cell>
        </row>
        <row r="26">
          <cell r="A26">
            <v>20</v>
          </cell>
          <cell r="B26" t="str">
            <v>陳明亮</v>
          </cell>
          <cell r="D26" t="str">
            <v>苗栗市</v>
          </cell>
          <cell r="E26" t="str">
            <v>39年次</v>
          </cell>
        </row>
        <row r="27">
          <cell r="A27">
            <v>21</v>
          </cell>
          <cell r="B27" t="str">
            <v>李崇明</v>
          </cell>
          <cell r="D27" t="str">
            <v>臺北市</v>
          </cell>
          <cell r="E27" t="str">
            <v>42.01.26</v>
          </cell>
        </row>
        <row r="28">
          <cell r="A28">
            <v>22</v>
          </cell>
          <cell r="B28" t="str">
            <v>鄭光智</v>
          </cell>
          <cell r="D28" t="str">
            <v>三重市</v>
          </cell>
          <cell r="E28" t="str">
            <v>42.11.01</v>
          </cell>
        </row>
        <row r="29">
          <cell r="A29">
            <v>23</v>
          </cell>
          <cell r="B29" t="str">
            <v>中村秀明</v>
          </cell>
          <cell r="D29" t="str">
            <v>臺中市</v>
          </cell>
          <cell r="E29" t="str">
            <v>39.05.27</v>
          </cell>
        </row>
        <row r="30">
          <cell r="A30">
            <v>24</v>
          </cell>
          <cell r="B30" t="str">
            <v>湯福進</v>
          </cell>
          <cell r="D30" t="str">
            <v>楊梅市</v>
          </cell>
          <cell r="E30" t="str">
            <v>42.07.15</v>
          </cell>
        </row>
        <row r="31">
          <cell r="A31">
            <v>25</v>
          </cell>
          <cell r="B31" t="str">
            <v>鍾德政</v>
          </cell>
          <cell r="D31" t="str">
            <v>臺中市</v>
          </cell>
          <cell r="E31" t="str">
            <v>42.11.12</v>
          </cell>
        </row>
        <row r="32">
          <cell r="A32">
            <v>26</v>
          </cell>
          <cell r="B32" t="str">
            <v>劉辛騰</v>
          </cell>
          <cell r="D32" t="str">
            <v>臺中市</v>
          </cell>
          <cell r="E32" t="str">
            <v>42.04.13</v>
          </cell>
        </row>
        <row r="33">
          <cell r="A33">
            <v>27</v>
          </cell>
          <cell r="B33" t="str">
            <v>張世群</v>
          </cell>
          <cell r="D33" t="str">
            <v>臺北市</v>
          </cell>
          <cell r="E33" t="str">
            <v>42.11.21</v>
          </cell>
        </row>
        <row r="34">
          <cell r="A34">
            <v>28</v>
          </cell>
          <cell r="B34" t="str">
            <v>張正興</v>
          </cell>
          <cell r="D34" t="str">
            <v>臺東市</v>
          </cell>
          <cell r="E34" t="str">
            <v>40.01.02</v>
          </cell>
        </row>
        <row r="35">
          <cell r="A35">
            <v>29</v>
          </cell>
          <cell r="B35" t="str">
            <v>羅夢雄</v>
          </cell>
          <cell r="D35" t="str">
            <v>臺北市</v>
          </cell>
          <cell r="E35" t="str">
            <v>40.10.29</v>
          </cell>
        </row>
        <row r="36">
          <cell r="A36">
            <v>30</v>
          </cell>
          <cell r="B36" t="str">
            <v>鄧源祿</v>
          </cell>
          <cell r="D36" t="str">
            <v>中壢市</v>
          </cell>
          <cell r="E36" t="str">
            <v>38.07.20</v>
          </cell>
        </row>
        <row r="37">
          <cell r="A37">
            <v>31</v>
          </cell>
          <cell r="B37" t="str">
            <v>戴國熙</v>
          </cell>
          <cell r="D37" t="str">
            <v>花蓮市</v>
          </cell>
          <cell r="E37" t="str">
            <v>41.01.01</v>
          </cell>
        </row>
        <row r="38">
          <cell r="A38">
            <v>32</v>
          </cell>
        </row>
      </sheetData>
      <sheetData sheetId="2">
        <row r="7">
          <cell r="A7" t="str">
            <v>Line</v>
          </cell>
          <cell r="B7" t="str">
            <v>姓名</v>
          </cell>
          <cell r="D7" t="str">
            <v>縣市</v>
          </cell>
          <cell r="E7" t="str">
            <v>排名</v>
          </cell>
          <cell r="F7" t="str">
            <v>出生日期</v>
          </cell>
          <cell r="G7" t="str">
            <v>姓名</v>
          </cell>
          <cell r="I7" t="str">
            <v>縣市</v>
          </cell>
          <cell r="M7" t="str">
            <v>排名</v>
          </cell>
          <cell r="N7" t="str">
            <v>出生日期</v>
          </cell>
          <cell r="U7" t="str">
            <v>排名總和</v>
          </cell>
        </row>
        <row r="8">
          <cell r="A8">
            <v>1</v>
          </cell>
          <cell r="B8" t="str">
            <v>黃建賓</v>
          </cell>
          <cell r="D8" t="str">
            <v>臺中市</v>
          </cell>
          <cell r="E8">
            <v>1</v>
          </cell>
          <cell r="F8" t="str">
            <v>39.08.18</v>
          </cell>
          <cell r="G8" t="str">
            <v>蘇錦堂</v>
          </cell>
          <cell r="I8" t="str">
            <v>臺中市</v>
          </cell>
          <cell r="M8">
            <v>1</v>
          </cell>
          <cell r="N8" t="str">
            <v>40.06.05</v>
          </cell>
          <cell r="U8">
            <v>2</v>
          </cell>
        </row>
        <row r="9">
          <cell r="A9">
            <v>2</v>
          </cell>
          <cell r="B9" t="str">
            <v>李孟賢</v>
          </cell>
          <cell r="D9" t="str">
            <v>高雄市</v>
          </cell>
          <cell r="E9">
            <v>5</v>
          </cell>
          <cell r="F9" t="str">
            <v>39.11.01</v>
          </cell>
          <cell r="G9" t="str">
            <v>鐘仕長</v>
          </cell>
          <cell r="I9" t="str">
            <v>高雄市</v>
          </cell>
          <cell r="M9">
            <v>10</v>
          </cell>
          <cell r="N9" t="str">
            <v>39.02.03</v>
          </cell>
          <cell r="U9">
            <v>15</v>
          </cell>
        </row>
        <row r="10">
          <cell r="A10">
            <v>3</v>
          </cell>
          <cell r="B10" t="str">
            <v>李永明</v>
          </cell>
          <cell r="D10" t="str">
            <v>臺北市</v>
          </cell>
          <cell r="E10">
            <v>8</v>
          </cell>
          <cell r="F10" t="str">
            <v>39年次</v>
          </cell>
          <cell r="G10" t="str">
            <v>賴波章</v>
          </cell>
          <cell r="I10" t="str">
            <v>臺北市</v>
          </cell>
          <cell r="M10">
            <v>8</v>
          </cell>
          <cell r="N10" t="str">
            <v>40年次</v>
          </cell>
          <cell r="U10">
            <v>16</v>
          </cell>
        </row>
        <row r="11">
          <cell r="A11">
            <v>4</v>
          </cell>
          <cell r="B11" t="str">
            <v>葉錦祥</v>
          </cell>
          <cell r="D11" t="str">
            <v>高雄市</v>
          </cell>
          <cell r="E11">
            <v>12</v>
          </cell>
          <cell r="F11" t="str">
            <v>40.11.30</v>
          </cell>
          <cell r="G11" t="str">
            <v>葉錦德</v>
          </cell>
          <cell r="I11" t="str">
            <v>高雄市</v>
          </cell>
          <cell r="M11">
            <v>12</v>
          </cell>
          <cell r="N11" t="str">
            <v>42.06.18</v>
          </cell>
          <cell r="U11">
            <v>24</v>
          </cell>
        </row>
        <row r="12">
          <cell r="A12">
            <v>5</v>
          </cell>
          <cell r="B12" t="str">
            <v>陳明亮</v>
          </cell>
          <cell r="D12" t="str">
            <v>苗栗市</v>
          </cell>
          <cell r="E12">
            <v>12</v>
          </cell>
          <cell r="F12" t="str">
            <v>39年次</v>
          </cell>
          <cell r="G12" t="str">
            <v>陳永波</v>
          </cell>
          <cell r="I12" t="str">
            <v>臺中市</v>
          </cell>
          <cell r="M12">
            <v>12</v>
          </cell>
          <cell r="N12" t="str">
            <v>38.05.06</v>
          </cell>
          <cell r="U12">
            <v>24</v>
          </cell>
        </row>
        <row r="13">
          <cell r="A13">
            <v>6</v>
          </cell>
          <cell r="B13" t="str">
            <v>蔣聯鎔</v>
          </cell>
          <cell r="D13" t="str">
            <v>臺北市</v>
          </cell>
          <cell r="E13">
            <v>28</v>
          </cell>
          <cell r="F13" t="str">
            <v>40.11.15</v>
          </cell>
          <cell r="G13" t="str">
            <v>柳廷憲</v>
          </cell>
          <cell r="I13" t="str">
            <v>臺北市</v>
          </cell>
          <cell r="M13">
            <v>28</v>
          </cell>
          <cell r="N13" t="str">
            <v>41.06.03</v>
          </cell>
          <cell r="U13">
            <v>56</v>
          </cell>
        </row>
        <row r="14">
          <cell r="A14">
            <v>7</v>
          </cell>
          <cell r="B14" t="str">
            <v>張殷嘉</v>
          </cell>
          <cell r="D14" t="str">
            <v>高雄市</v>
          </cell>
          <cell r="E14">
            <v>3</v>
          </cell>
          <cell r="F14" t="str">
            <v>40.02.11</v>
          </cell>
          <cell r="G14" t="str">
            <v>林弘欣</v>
          </cell>
          <cell r="I14" t="str">
            <v>臺中市</v>
          </cell>
          <cell r="M14">
            <v>999</v>
          </cell>
          <cell r="N14" t="str">
            <v>42年次</v>
          </cell>
          <cell r="U14">
            <v>1002</v>
          </cell>
        </row>
        <row r="15">
          <cell r="A15">
            <v>8</v>
          </cell>
          <cell r="B15" t="str">
            <v>陳順騰</v>
          </cell>
          <cell r="D15" t="str">
            <v>新北市</v>
          </cell>
          <cell r="E15">
            <v>3</v>
          </cell>
          <cell r="F15" t="str">
            <v>41.07.30</v>
          </cell>
          <cell r="G15" t="str">
            <v>周宜發</v>
          </cell>
          <cell r="I15" t="str">
            <v>臺北市</v>
          </cell>
          <cell r="M15">
            <v>999</v>
          </cell>
          <cell r="N15" t="str">
            <v>39.12.04</v>
          </cell>
          <cell r="U15">
            <v>1002</v>
          </cell>
        </row>
        <row r="16">
          <cell r="A16">
            <v>9</v>
          </cell>
          <cell r="B16" t="str">
            <v>王國衍</v>
          </cell>
          <cell r="D16" t="str">
            <v>臺中市</v>
          </cell>
          <cell r="E16">
            <v>999</v>
          </cell>
          <cell r="F16" t="str">
            <v>40.01.02</v>
          </cell>
          <cell r="G16" t="str">
            <v>簡春生</v>
          </cell>
          <cell r="I16" t="str">
            <v>高雄市</v>
          </cell>
          <cell r="M16">
            <v>5</v>
          </cell>
          <cell r="N16" t="str">
            <v>42.10.06</v>
          </cell>
          <cell r="U16">
            <v>1004</v>
          </cell>
        </row>
        <row r="17">
          <cell r="A17">
            <v>10</v>
          </cell>
          <cell r="B17" t="str">
            <v>魏和昭</v>
          </cell>
          <cell r="D17" t="str">
            <v>臺中市</v>
          </cell>
          <cell r="E17">
            <v>12</v>
          </cell>
          <cell r="F17" t="str">
            <v>41.07.14</v>
          </cell>
          <cell r="G17" t="str">
            <v>呂柏瑩</v>
          </cell>
          <cell r="I17" t="str">
            <v>臺中市</v>
          </cell>
          <cell r="M17">
            <v>999</v>
          </cell>
          <cell r="N17" t="str">
            <v>42年次</v>
          </cell>
          <cell r="U17">
            <v>1011</v>
          </cell>
        </row>
        <row r="18">
          <cell r="A18">
            <v>11</v>
          </cell>
          <cell r="B18" t="str">
            <v>楊明順</v>
          </cell>
          <cell r="D18" t="str">
            <v>屏東縣</v>
          </cell>
          <cell r="E18">
            <v>12</v>
          </cell>
          <cell r="F18" t="str">
            <v>40.12.18</v>
          </cell>
          <cell r="G18" t="str">
            <v>陳治藩</v>
          </cell>
          <cell r="I18" t="str">
            <v>屏東縣</v>
          </cell>
          <cell r="M18">
            <v>999</v>
          </cell>
          <cell r="N18" t="str">
            <v>42.01.08</v>
          </cell>
          <cell r="U18">
            <v>1011</v>
          </cell>
        </row>
        <row r="19">
          <cell r="A19">
            <v>12</v>
          </cell>
          <cell r="B19" t="str">
            <v>張裕源</v>
          </cell>
          <cell r="D19" t="str">
            <v>臺中市</v>
          </cell>
          <cell r="F19" t="str">
            <v>40年次</v>
          </cell>
          <cell r="G19" t="str">
            <v>吳世輝</v>
          </cell>
          <cell r="I19" t="str">
            <v>臺中市</v>
          </cell>
          <cell r="N19" t="str">
            <v>40年次</v>
          </cell>
        </row>
        <row r="20">
          <cell r="A20">
            <v>13</v>
          </cell>
          <cell r="B20" t="str">
            <v>徐澄榮</v>
          </cell>
          <cell r="D20" t="str">
            <v>臺中市</v>
          </cell>
          <cell r="F20" t="str">
            <v>41.09.28</v>
          </cell>
          <cell r="G20" t="str">
            <v>黃明詮</v>
          </cell>
          <cell r="I20" t="str">
            <v>臺中市</v>
          </cell>
          <cell r="N20" t="str">
            <v>40.01.02</v>
          </cell>
        </row>
        <row r="21">
          <cell r="A21">
            <v>14</v>
          </cell>
          <cell r="B21" t="str">
            <v>黃木權</v>
          </cell>
          <cell r="D21" t="str">
            <v>臺中市</v>
          </cell>
          <cell r="F21" t="str">
            <v>39.05.02</v>
          </cell>
          <cell r="G21" t="str">
            <v>沈天保</v>
          </cell>
          <cell r="I21" t="str">
            <v>臺中市</v>
          </cell>
          <cell r="N21" t="str">
            <v>41年次</v>
          </cell>
        </row>
        <row r="22">
          <cell r="A22">
            <v>15</v>
          </cell>
          <cell r="B22" t="str">
            <v>傅運福</v>
          </cell>
          <cell r="D22" t="str">
            <v>臺中市</v>
          </cell>
          <cell r="F22" t="str">
            <v>42.05.17</v>
          </cell>
          <cell r="G22" t="str">
            <v>李明煌</v>
          </cell>
          <cell r="I22" t="str">
            <v>臺中市</v>
          </cell>
          <cell r="N22" t="str">
            <v>42.03.18</v>
          </cell>
        </row>
        <row r="23">
          <cell r="A23">
            <v>16</v>
          </cell>
          <cell r="B23" t="str">
            <v>陳富英</v>
          </cell>
          <cell r="D23" t="str">
            <v>臺中市</v>
          </cell>
          <cell r="F23" t="str">
            <v>42.02.19</v>
          </cell>
          <cell r="G23" t="str">
            <v>江金隆</v>
          </cell>
          <cell r="I23" t="str">
            <v>臺中市</v>
          </cell>
          <cell r="N23" t="str">
            <v>42.12.24</v>
          </cell>
        </row>
        <row r="24">
          <cell r="A24">
            <v>17</v>
          </cell>
          <cell r="B24" t="str">
            <v>王合法</v>
          </cell>
          <cell r="D24" t="str">
            <v>臺中市</v>
          </cell>
          <cell r="F24" t="str">
            <v>39.11.24</v>
          </cell>
          <cell r="G24" t="str">
            <v>吳明德</v>
          </cell>
          <cell r="I24" t="str">
            <v>臺中市</v>
          </cell>
          <cell r="N24" t="str">
            <v>41.11.04</v>
          </cell>
        </row>
        <row r="25">
          <cell r="A25">
            <v>18</v>
          </cell>
          <cell r="B25" t="str">
            <v>劉  彬</v>
          </cell>
          <cell r="D25" t="str">
            <v>臺中市</v>
          </cell>
          <cell r="F25" t="str">
            <v>39.08.15</v>
          </cell>
          <cell r="G25" t="str">
            <v>李友恭</v>
          </cell>
          <cell r="I25" t="str">
            <v>臺中市</v>
          </cell>
          <cell r="N25" t="str">
            <v>42.01.22</v>
          </cell>
        </row>
        <row r="26">
          <cell r="A26">
            <v>19</v>
          </cell>
          <cell r="B26" t="str">
            <v>盧民鋒</v>
          </cell>
          <cell r="D26" t="str">
            <v>臺中市</v>
          </cell>
          <cell r="F26" t="str">
            <v>40.02.15</v>
          </cell>
          <cell r="G26" t="str">
            <v>陳宣僖</v>
          </cell>
          <cell r="I26" t="str">
            <v>臺中市</v>
          </cell>
          <cell r="N26" t="str">
            <v>38.10.28</v>
          </cell>
        </row>
        <row r="27">
          <cell r="A27">
            <v>20</v>
          </cell>
          <cell r="B27" t="str">
            <v>林文宏</v>
          </cell>
          <cell r="D27" t="str">
            <v>高雄市</v>
          </cell>
          <cell r="F27" t="str">
            <v>42.08.26</v>
          </cell>
          <cell r="G27" t="str">
            <v>張堃雄</v>
          </cell>
          <cell r="I27" t="str">
            <v>高雄市</v>
          </cell>
          <cell r="N27" t="str">
            <v>42.01.25</v>
          </cell>
        </row>
        <row r="28">
          <cell r="A28">
            <v>21</v>
          </cell>
          <cell r="B28" t="str">
            <v>張正興</v>
          </cell>
          <cell r="D28" t="str">
            <v>臺東市</v>
          </cell>
          <cell r="F28" t="str">
            <v>40.01.02</v>
          </cell>
          <cell r="G28" t="str">
            <v>林再來</v>
          </cell>
          <cell r="I28" t="str">
            <v>臺東市</v>
          </cell>
          <cell r="N28" t="str">
            <v>40.02.24</v>
          </cell>
        </row>
        <row r="29">
          <cell r="A29">
            <v>22</v>
          </cell>
          <cell r="B29" t="str">
            <v>林岳龍</v>
          </cell>
          <cell r="D29" t="str">
            <v>臺中市</v>
          </cell>
          <cell r="F29" t="str">
            <v>41.12.17</v>
          </cell>
          <cell r="G29" t="str">
            <v>鄧穩貴</v>
          </cell>
          <cell r="I29" t="str">
            <v>臺中市</v>
          </cell>
          <cell r="N29" t="str">
            <v>42.12.12</v>
          </cell>
          <cell r="U29">
            <v>0</v>
          </cell>
        </row>
        <row r="30">
          <cell r="A30">
            <v>23</v>
          </cell>
          <cell r="U30">
            <v>0</v>
          </cell>
        </row>
        <row r="31">
          <cell r="A31">
            <v>24</v>
          </cell>
          <cell r="U31">
            <v>0</v>
          </cell>
        </row>
        <row r="32">
          <cell r="A32">
            <v>25</v>
          </cell>
          <cell r="U32">
            <v>0</v>
          </cell>
        </row>
        <row r="33">
          <cell r="A33">
            <v>26</v>
          </cell>
          <cell r="U33">
            <v>0</v>
          </cell>
        </row>
        <row r="34">
          <cell r="A34">
            <v>27</v>
          </cell>
          <cell r="U34">
            <v>0</v>
          </cell>
        </row>
        <row r="35">
          <cell r="A35">
            <v>28</v>
          </cell>
          <cell r="U35">
            <v>0</v>
          </cell>
        </row>
        <row r="36">
          <cell r="A36">
            <v>29</v>
          </cell>
          <cell r="U36">
            <v>0</v>
          </cell>
        </row>
        <row r="37">
          <cell r="A37">
            <v>30</v>
          </cell>
          <cell r="U37">
            <v>0</v>
          </cell>
        </row>
        <row r="38">
          <cell r="A38">
            <v>31</v>
          </cell>
          <cell r="Q38" t="str">
            <v/>
          </cell>
          <cell r="R38" t="str">
            <v/>
          </cell>
          <cell r="U38">
            <v>0</v>
          </cell>
        </row>
        <row r="39">
          <cell r="A39">
            <v>32</v>
          </cell>
          <cell r="Q39" t="str">
            <v/>
          </cell>
          <cell r="R39" t="str">
            <v/>
          </cell>
          <cell r="U39">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Week SetUp"/>
      <sheetName val="男單70歲名單"/>
      <sheetName val="男雙70歲名單"/>
      <sheetName val="男單70歲32籤"/>
      <sheetName val="男雙70歲16籤"/>
    </sheetNames>
    <sheetDataSet>
      <sheetData sheetId="0">
        <row r="10">
          <cell r="A10" t="str">
            <v>2013/11/2-11/4</v>
          </cell>
          <cell r="C10" t="str">
            <v>臺中市</v>
          </cell>
          <cell r="E10" t="str">
            <v>王正松</v>
          </cell>
        </row>
      </sheetData>
      <sheetData sheetId="1">
        <row r="7">
          <cell r="A7">
            <v>1</v>
          </cell>
          <cell r="B7" t="str">
            <v>程朝勳</v>
          </cell>
          <cell r="D7" t="str">
            <v>臺中市</v>
          </cell>
          <cell r="E7" t="str">
            <v>29.11.24</v>
          </cell>
          <cell r="P7">
            <v>1</v>
          </cell>
        </row>
        <row r="8">
          <cell r="A8">
            <v>2</v>
          </cell>
          <cell r="B8" t="str">
            <v>吳清良</v>
          </cell>
          <cell r="D8" t="str">
            <v>臺中市</v>
          </cell>
          <cell r="E8" t="str">
            <v>28.10.03</v>
          </cell>
          <cell r="P8">
            <v>2</v>
          </cell>
        </row>
        <row r="9">
          <cell r="A9">
            <v>3</v>
          </cell>
          <cell r="B9" t="str">
            <v>余太山</v>
          </cell>
          <cell r="D9" t="str">
            <v>高雄市</v>
          </cell>
          <cell r="E9" t="str">
            <v>29.12.26</v>
          </cell>
          <cell r="P9">
            <v>3</v>
          </cell>
        </row>
        <row r="10">
          <cell r="A10">
            <v>4</v>
          </cell>
          <cell r="B10" t="str">
            <v>賴政市</v>
          </cell>
          <cell r="D10" t="str">
            <v>臺東市</v>
          </cell>
          <cell r="E10" t="str">
            <v>32.05.16</v>
          </cell>
          <cell r="P10">
            <v>3</v>
          </cell>
        </row>
        <row r="11">
          <cell r="A11">
            <v>5</v>
          </cell>
          <cell r="B11" t="str">
            <v>張登貴</v>
          </cell>
          <cell r="D11" t="str">
            <v>新北市</v>
          </cell>
          <cell r="E11" t="str">
            <v>29.02.18</v>
          </cell>
          <cell r="P11">
            <v>3</v>
          </cell>
        </row>
        <row r="12">
          <cell r="A12">
            <v>6</v>
          </cell>
          <cell r="B12" t="str">
            <v>莊金安</v>
          </cell>
          <cell r="D12" t="str">
            <v>埔里鎮</v>
          </cell>
          <cell r="E12" t="str">
            <v>31.01.07</v>
          </cell>
          <cell r="P12">
            <v>6</v>
          </cell>
        </row>
        <row r="13">
          <cell r="A13">
            <v>7</v>
          </cell>
          <cell r="B13" t="str">
            <v>林良雄</v>
          </cell>
          <cell r="D13" t="str">
            <v>桃園縣</v>
          </cell>
          <cell r="E13" t="str">
            <v>31.11.20</v>
          </cell>
          <cell r="P13">
            <v>10</v>
          </cell>
        </row>
        <row r="14">
          <cell r="A14">
            <v>8</v>
          </cell>
          <cell r="B14" t="str">
            <v>江宏凱</v>
          </cell>
          <cell r="D14" t="str">
            <v>臺中市</v>
          </cell>
          <cell r="E14" t="str">
            <v>32.01.01</v>
          </cell>
          <cell r="P14" t="str">
            <v>65歲1</v>
          </cell>
        </row>
        <row r="15">
          <cell r="A15">
            <v>9</v>
          </cell>
          <cell r="B15" t="str">
            <v>蔡龍根</v>
          </cell>
          <cell r="D15" t="str">
            <v>臺中市</v>
          </cell>
          <cell r="E15" t="str">
            <v>32.02.03</v>
          </cell>
        </row>
        <row r="16">
          <cell r="A16">
            <v>10</v>
          </cell>
          <cell r="B16" t="str">
            <v>陳廷桂</v>
          </cell>
          <cell r="D16" t="str">
            <v>臺中市</v>
          </cell>
          <cell r="E16" t="str">
            <v>32.11.02</v>
          </cell>
        </row>
        <row r="17">
          <cell r="A17">
            <v>11</v>
          </cell>
          <cell r="B17" t="str">
            <v>沈國涼</v>
          </cell>
          <cell r="D17" t="str">
            <v>臺中市</v>
          </cell>
          <cell r="E17" t="str">
            <v>32.10.28</v>
          </cell>
        </row>
        <row r="18">
          <cell r="A18">
            <v>12</v>
          </cell>
          <cell r="B18" t="str">
            <v>蘇耀新</v>
          </cell>
          <cell r="D18" t="str">
            <v>臺北市</v>
          </cell>
          <cell r="E18" t="str">
            <v>28.01.25</v>
          </cell>
        </row>
        <row r="19">
          <cell r="A19">
            <v>13</v>
          </cell>
          <cell r="B19" t="str">
            <v>張和進</v>
          </cell>
          <cell r="D19" t="str">
            <v>臺中市</v>
          </cell>
          <cell r="E19" t="str">
            <v>28.11.01</v>
          </cell>
        </row>
        <row r="20">
          <cell r="A20">
            <v>14</v>
          </cell>
          <cell r="B20" t="str">
            <v>連炳昭</v>
          </cell>
          <cell r="D20" t="str">
            <v>臺北市</v>
          </cell>
          <cell r="E20" t="str">
            <v>29.07.26</v>
          </cell>
        </row>
        <row r="21">
          <cell r="A21">
            <v>15</v>
          </cell>
          <cell r="B21" t="str">
            <v>顏逢郎</v>
          </cell>
          <cell r="D21" t="str">
            <v>高雄市</v>
          </cell>
          <cell r="E21" t="str">
            <v>32.01.14</v>
          </cell>
        </row>
        <row r="22">
          <cell r="A22">
            <v>16</v>
          </cell>
          <cell r="B22" t="str">
            <v>湯慶智</v>
          </cell>
          <cell r="D22" t="str">
            <v>苗栗縣</v>
          </cell>
          <cell r="E22" t="str">
            <v>29.02.06</v>
          </cell>
        </row>
        <row r="23">
          <cell r="A23">
            <v>17</v>
          </cell>
          <cell r="B23" t="str">
            <v>陳松增</v>
          </cell>
          <cell r="D23" t="str">
            <v>臺中市</v>
          </cell>
          <cell r="E23" t="str">
            <v>28.10.30</v>
          </cell>
        </row>
        <row r="24">
          <cell r="A24">
            <v>18</v>
          </cell>
          <cell r="B24" t="str">
            <v>劉弈彤</v>
          </cell>
          <cell r="D24" t="str">
            <v>桃園縣</v>
          </cell>
          <cell r="E24" t="str">
            <v>32.01.21</v>
          </cell>
        </row>
        <row r="25">
          <cell r="A25">
            <v>19</v>
          </cell>
          <cell r="B25" t="str">
            <v>林敏孝</v>
          </cell>
          <cell r="D25" t="str">
            <v>高雄市</v>
          </cell>
          <cell r="E25" t="str">
            <v>28.01.02</v>
          </cell>
        </row>
        <row r="26">
          <cell r="A26">
            <v>20</v>
          </cell>
          <cell r="B26" t="str">
            <v>張剛裕</v>
          </cell>
          <cell r="D26" t="str">
            <v>臺北市</v>
          </cell>
          <cell r="E26" t="str">
            <v>29.12.10</v>
          </cell>
        </row>
        <row r="27">
          <cell r="A27">
            <v>21</v>
          </cell>
          <cell r="B27" t="str">
            <v>羅秋雲</v>
          </cell>
          <cell r="D27" t="str">
            <v>苗栗縣</v>
          </cell>
          <cell r="E27" t="str">
            <v>29.02.26</v>
          </cell>
        </row>
        <row r="28">
          <cell r="A28">
            <v>22</v>
          </cell>
          <cell r="B28" t="str">
            <v>蕭柏顯</v>
          </cell>
          <cell r="D28" t="str">
            <v>臺北市</v>
          </cell>
          <cell r="E28" t="str">
            <v>28.01.15</v>
          </cell>
        </row>
        <row r="29">
          <cell r="A29">
            <v>23</v>
          </cell>
          <cell r="B29" t="str">
            <v>張紹崇</v>
          </cell>
          <cell r="D29" t="str">
            <v>臺北市</v>
          </cell>
          <cell r="E29" t="str">
            <v>30.02.27</v>
          </cell>
        </row>
        <row r="30">
          <cell r="A30">
            <v>24</v>
          </cell>
          <cell r="B30" t="str">
            <v>陳國雄</v>
          </cell>
          <cell r="D30" t="str">
            <v>高雄市</v>
          </cell>
          <cell r="E30" t="str">
            <v>32.06.01</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2">
        <row r="7">
          <cell r="A7" t="str">
            <v>Line</v>
          </cell>
          <cell r="B7" t="str">
            <v>姓名</v>
          </cell>
          <cell r="D7" t="str">
            <v>縣市</v>
          </cell>
          <cell r="E7" t="str">
            <v>排名</v>
          </cell>
          <cell r="F7" t="str">
            <v>出生日期</v>
          </cell>
          <cell r="G7" t="str">
            <v>姓名</v>
          </cell>
          <cell r="I7" t="str">
            <v>縣市</v>
          </cell>
          <cell r="M7" t="str">
            <v>排名</v>
          </cell>
          <cell r="N7" t="str">
            <v>出生日期</v>
          </cell>
          <cell r="U7" t="str">
            <v>排名總和</v>
          </cell>
        </row>
        <row r="8">
          <cell r="A8">
            <v>1</v>
          </cell>
          <cell r="B8" t="str">
            <v>陳當英</v>
          </cell>
          <cell r="D8" t="str">
            <v>南投縣</v>
          </cell>
          <cell r="E8">
            <v>3</v>
          </cell>
          <cell r="F8" t="str">
            <v>27.03.22</v>
          </cell>
          <cell r="G8" t="str">
            <v>陳俊成</v>
          </cell>
          <cell r="I8" t="str">
            <v>臺中市</v>
          </cell>
          <cell r="M8">
            <v>1</v>
          </cell>
          <cell r="N8" t="str">
            <v>31.08.04</v>
          </cell>
          <cell r="U8">
            <v>4</v>
          </cell>
        </row>
        <row r="9">
          <cell r="A9">
            <v>2</v>
          </cell>
          <cell r="B9" t="str">
            <v>江宏凱</v>
          </cell>
          <cell r="D9" t="str">
            <v>臺中市</v>
          </cell>
          <cell r="E9">
            <v>2</v>
          </cell>
          <cell r="F9" t="str">
            <v>32.01.01</v>
          </cell>
          <cell r="G9" t="str">
            <v>程朝勳</v>
          </cell>
          <cell r="I9" t="str">
            <v>臺中市</v>
          </cell>
          <cell r="M9">
            <v>3</v>
          </cell>
          <cell r="N9" t="str">
            <v>29.11.24</v>
          </cell>
          <cell r="U9">
            <v>5</v>
          </cell>
        </row>
        <row r="10">
          <cell r="A10">
            <v>3</v>
          </cell>
          <cell r="B10" t="str">
            <v>蘇耀新</v>
          </cell>
          <cell r="D10" t="str">
            <v>臺北市</v>
          </cell>
          <cell r="E10">
            <v>7</v>
          </cell>
          <cell r="F10" t="str">
            <v>28.01.25</v>
          </cell>
          <cell r="G10" t="str">
            <v>張和進</v>
          </cell>
          <cell r="I10" t="str">
            <v>臺中市</v>
          </cell>
          <cell r="M10">
            <v>7</v>
          </cell>
          <cell r="N10" t="str">
            <v>28.11.01</v>
          </cell>
          <cell r="U10">
            <v>14</v>
          </cell>
        </row>
        <row r="11">
          <cell r="A11">
            <v>4</v>
          </cell>
          <cell r="B11" t="str">
            <v>傅景志</v>
          </cell>
          <cell r="D11" t="str">
            <v>高雄市</v>
          </cell>
          <cell r="E11">
            <v>9</v>
          </cell>
          <cell r="F11" t="str">
            <v>32.05.12</v>
          </cell>
          <cell r="G11" t="str">
            <v>陳啟南</v>
          </cell>
          <cell r="I11" t="str">
            <v>屏東縣</v>
          </cell>
          <cell r="M11">
            <v>9</v>
          </cell>
          <cell r="N11" t="str">
            <v>30.01.07</v>
          </cell>
          <cell r="U11">
            <v>18</v>
          </cell>
        </row>
        <row r="12">
          <cell r="A12">
            <v>5</v>
          </cell>
          <cell r="B12" t="str">
            <v>張登貴</v>
          </cell>
          <cell r="D12" t="str">
            <v>新北市</v>
          </cell>
          <cell r="E12">
            <v>12</v>
          </cell>
          <cell r="F12" t="str">
            <v>29.02.18</v>
          </cell>
          <cell r="G12" t="str">
            <v>葉三雄</v>
          </cell>
          <cell r="I12" t="str">
            <v>臺北市</v>
          </cell>
          <cell r="M12">
            <v>12</v>
          </cell>
          <cell r="N12" t="str">
            <v>30.09.15</v>
          </cell>
          <cell r="U12">
            <v>24</v>
          </cell>
        </row>
        <row r="13">
          <cell r="A13">
            <v>6</v>
          </cell>
          <cell r="B13" t="str">
            <v>沈  舜</v>
          </cell>
          <cell r="D13" t="str">
            <v>臺中市</v>
          </cell>
          <cell r="E13">
            <v>999</v>
          </cell>
          <cell r="F13" t="str">
            <v>26.09.22</v>
          </cell>
          <cell r="G13" t="str">
            <v>吳清良</v>
          </cell>
          <cell r="I13" t="str">
            <v>臺中市</v>
          </cell>
          <cell r="M13">
            <v>9</v>
          </cell>
          <cell r="N13" t="str">
            <v>28.10.03</v>
          </cell>
          <cell r="U13">
            <v>1008</v>
          </cell>
        </row>
        <row r="14">
          <cell r="A14">
            <v>7</v>
          </cell>
          <cell r="B14" t="str">
            <v>余太山</v>
          </cell>
          <cell r="D14" t="str">
            <v>高雄市</v>
          </cell>
          <cell r="F14" t="str">
            <v>29.12.26</v>
          </cell>
          <cell r="G14" t="str">
            <v>顏逢郎</v>
          </cell>
          <cell r="I14" t="str">
            <v>高雄市</v>
          </cell>
          <cell r="N14" t="str">
            <v>32.01.14</v>
          </cell>
        </row>
        <row r="15">
          <cell r="A15">
            <v>8</v>
          </cell>
          <cell r="B15" t="str">
            <v>施火榮</v>
          </cell>
          <cell r="D15" t="str">
            <v>臺中市</v>
          </cell>
          <cell r="F15" t="str">
            <v>31.01.30</v>
          </cell>
          <cell r="G15" t="str">
            <v>傅國盛</v>
          </cell>
          <cell r="I15" t="str">
            <v>臺中市</v>
          </cell>
          <cell r="N15" t="str">
            <v>30.01.23</v>
          </cell>
        </row>
        <row r="16">
          <cell r="A16">
            <v>9</v>
          </cell>
          <cell r="B16" t="str">
            <v>王振盛</v>
          </cell>
          <cell r="D16" t="str">
            <v>臺中市</v>
          </cell>
          <cell r="F16" t="str">
            <v>31.05.08</v>
          </cell>
          <cell r="G16" t="str">
            <v>陳松增</v>
          </cell>
          <cell r="I16" t="str">
            <v>臺中市</v>
          </cell>
          <cell r="N16" t="str">
            <v>28.10.30</v>
          </cell>
        </row>
        <row r="17">
          <cell r="A17">
            <v>10</v>
          </cell>
          <cell r="B17" t="str">
            <v>阮文雄</v>
          </cell>
          <cell r="D17" t="str">
            <v>南投縣</v>
          </cell>
          <cell r="F17" t="str">
            <v>29.10.26</v>
          </cell>
          <cell r="G17" t="str">
            <v>林孝祐</v>
          </cell>
          <cell r="I17" t="str">
            <v>南投縣</v>
          </cell>
          <cell r="N17" t="str">
            <v>32.08.25</v>
          </cell>
        </row>
        <row r="18">
          <cell r="A18">
            <v>11</v>
          </cell>
          <cell r="B18" t="str">
            <v>蕭柏顯</v>
          </cell>
          <cell r="D18" t="str">
            <v>臺北市</v>
          </cell>
          <cell r="F18" t="str">
            <v>28.01.15</v>
          </cell>
          <cell r="G18" t="str">
            <v>張紹崇</v>
          </cell>
          <cell r="I18" t="str">
            <v>基隆市</v>
          </cell>
          <cell r="N18" t="str">
            <v>30.02.27</v>
          </cell>
        </row>
        <row r="19">
          <cell r="A19">
            <v>12</v>
          </cell>
          <cell r="B19" t="str">
            <v>陳國雄</v>
          </cell>
          <cell r="D19" t="str">
            <v>高雄市</v>
          </cell>
          <cell r="F19" t="str">
            <v>32.06.01</v>
          </cell>
          <cell r="G19" t="str">
            <v>林敏孝</v>
          </cell>
          <cell r="I19" t="str">
            <v>高雄市</v>
          </cell>
          <cell r="N19" t="str">
            <v>28.01.02</v>
          </cell>
          <cell r="U19">
            <v>0</v>
          </cell>
        </row>
        <row r="20">
          <cell r="A20">
            <v>13</v>
          </cell>
          <cell r="U20">
            <v>0</v>
          </cell>
        </row>
        <row r="21">
          <cell r="A21">
            <v>14</v>
          </cell>
          <cell r="U21">
            <v>0</v>
          </cell>
        </row>
        <row r="22">
          <cell r="A22">
            <v>15</v>
          </cell>
          <cell r="U22">
            <v>0</v>
          </cell>
        </row>
        <row r="23">
          <cell r="A23">
            <v>16</v>
          </cell>
          <cell r="U23">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Week SetUp"/>
      <sheetName val="男單75歲名單"/>
      <sheetName val="男雙75歲名單"/>
      <sheetName val="男單75歲16籤"/>
      <sheetName val="男雙75歲16籤"/>
    </sheetNames>
    <sheetDataSet>
      <sheetData sheetId="0">
        <row r="10">
          <cell r="A10" t="str">
            <v>2013/11/2-11/4</v>
          </cell>
          <cell r="C10" t="str">
            <v>臺中市</v>
          </cell>
          <cell r="E10" t="str">
            <v>王正松</v>
          </cell>
        </row>
      </sheetData>
      <sheetData sheetId="1">
        <row r="7">
          <cell r="A7">
            <v>1</v>
          </cell>
          <cell r="B7" t="str">
            <v>陳當英</v>
          </cell>
          <cell r="D7" t="str">
            <v>南投縣</v>
          </cell>
          <cell r="E7" t="str">
            <v>27.03.22</v>
          </cell>
          <cell r="P7">
            <v>1</v>
          </cell>
        </row>
        <row r="8">
          <cell r="A8">
            <v>2</v>
          </cell>
          <cell r="B8" t="str">
            <v>張培堂</v>
          </cell>
          <cell r="D8" t="str">
            <v>臺中市</v>
          </cell>
          <cell r="E8" t="str">
            <v>24.12.12</v>
          </cell>
          <cell r="P8">
            <v>2</v>
          </cell>
        </row>
        <row r="9">
          <cell r="A9">
            <v>3</v>
          </cell>
          <cell r="B9" t="str">
            <v>曾德明</v>
          </cell>
          <cell r="D9" t="str">
            <v>臺北市</v>
          </cell>
          <cell r="E9" t="str">
            <v>26.07.22</v>
          </cell>
          <cell r="P9">
            <v>4</v>
          </cell>
        </row>
        <row r="10">
          <cell r="A10">
            <v>4</v>
          </cell>
          <cell r="B10" t="str">
            <v>林慶坤</v>
          </cell>
          <cell r="D10" t="str">
            <v>臺中市</v>
          </cell>
          <cell r="E10" t="str">
            <v>25.12.08</v>
          </cell>
        </row>
        <row r="11">
          <cell r="A11">
            <v>5</v>
          </cell>
          <cell r="B11" t="str">
            <v>廖溢圻</v>
          </cell>
          <cell r="D11" t="str">
            <v>高雄市</v>
          </cell>
          <cell r="E11" t="str">
            <v>26.05.09</v>
          </cell>
        </row>
        <row r="12">
          <cell r="A12">
            <v>6</v>
          </cell>
          <cell r="B12" t="str">
            <v>游常吉</v>
          </cell>
          <cell r="D12" t="str">
            <v>臺中市</v>
          </cell>
          <cell r="E12" t="str">
            <v>24.11.02</v>
          </cell>
        </row>
        <row r="13">
          <cell r="A13">
            <v>7</v>
          </cell>
          <cell r="B13" t="str">
            <v>林德男</v>
          </cell>
          <cell r="D13" t="str">
            <v>彰化縣</v>
          </cell>
          <cell r="E13" t="str">
            <v>27.09.22</v>
          </cell>
        </row>
        <row r="14">
          <cell r="A14">
            <v>8</v>
          </cell>
          <cell r="B14" t="str">
            <v>傅相枝</v>
          </cell>
          <cell r="D14" t="str">
            <v>桃園縣</v>
          </cell>
          <cell r="E14" t="str">
            <v>27.05.08</v>
          </cell>
        </row>
        <row r="15">
          <cell r="A15">
            <v>9</v>
          </cell>
          <cell r="B15" t="str">
            <v>邱木啟</v>
          </cell>
          <cell r="D15" t="str">
            <v>新北市</v>
          </cell>
          <cell r="E15" t="str">
            <v>26.04.26</v>
          </cell>
        </row>
        <row r="16">
          <cell r="A16">
            <v>10</v>
          </cell>
          <cell r="B16" t="str">
            <v>黃熙春</v>
          </cell>
          <cell r="D16" t="str">
            <v>臺中市</v>
          </cell>
          <cell r="E16" t="str">
            <v>27.12.11</v>
          </cell>
        </row>
        <row r="17">
          <cell r="A17">
            <v>11</v>
          </cell>
          <cell r="B17" t="str">
            <v>朱忠勇</v>
          </cell>
          <cell r="D17" t="str">
            <v>斗六市</v>
          </cell>
          <cell r="E17" t="str">
            <v>27.06.19</v>
          </cell>
        </row>
        <row r="18">
          <cell r="A18">
            <v>12</v>
          </cell>
        </row>
        <row r="19">
          <cell r="A19">
            <v>13</v>
          </cell>
        </row>
        <row r="20">
          <cell r="A20">
            <v>14</v>
          </cell>
        </row>
        <row r="21">
          <cell r="A21">
            <v>15</v>
          </cell>
        </row>
        <row r="22">
          <cell r="A22">
            <v>16</v>
          </cell>
        </row>
      </sheetData>
      <sheetData sheetId="2">
        <row r="7">
          <cell r="A7" t="str">
            <v>Line</v>
          </cell>
          <cell r="B7" t="str">
            <v>姓名</v>
          </cell>
          <cell r="D7" t="str">
            <v>縣市</v>
          </cell>
          <cell r="E7" t="str">
            <v>排名</v>
          </cell>
          <cell r="F7" t="str">
            <v>出生日期</v>
          </cell>
          <cell r="G7" t="str">
            <v>姓名</v>
          </cell>
          <cell r="I7" t="str">
            <v>縣市</v>
          </cell>
          <cell r="M7" t="str">
            <v>排名</v>
          </cell>
          <cell r="N7" t="str">
            <v>出生日期</v>
          </cell>
          <cell r="U7" t="str">
            <v>排名總和</v>
          </cell>
        </row>
        <row r="8">
          <cell r="A8">
            <v>1</v>
          </cell>
          <cell r="B8" t="str">
            <v>江煥西</v>
          </cell>
          <cell r="D8" t="str">
            <v>員林鎮</v>
          </cell>
          <cell r="E8">
            <v>5</v>
          </cell>
          <cell r="F8" t="str">
            <v>24.01.17</v>
          </cell>
          <cell r="G8" t="str">
            <v>吳澄泉</v>
          </cell>
          <cell r="I8" t="str">
            <v>斗六市</v>
          </cell>
          <cell r="M8">
            <v>5</v>
          </cell>
          <cell r="N8" t="str">
            <v>22.10.21</v>
          </cell>
          <cell r="U8">
            <v>10</v>
          </cell>
        </row>
        <row r="9">
          <cell r="A9">
            <v>2</v>
          </cell>
          <cell r="B9" t="str">
            <v>傅相枝</v>
          </cell>
          <cell r="D9" t="str">
            <v>楊梅市</v>
          </cell>
          <cell r="E9">
            <v>5</v>
          </cell>
          <cell r="F9" t="str">
            <v>27.05.08</v>
          </cell>
          <cell r="G9" t="str">
            <v>曾恵厚</v>
          </cell>
          <cell r="I9" t="str">
            <v>臺北市</v>
          </cell>
          <cell r="M9">
            <v>5</v>
          </cell>
          <cell r="N9" t="str">
            <v>27.07.01</v>
          </cell>
          <cell r="U9">
            <v>10</v>
          </cell>
        </row>
        <row r="10">
          <cell r="A10">
            <v>3</v>
          </cell>
          <cell r="B10" t="str">
            <v>張培堂</v>
          </cell>
          <cell r="D10" t="str">
            <v>臺中市</v>
          </cell>
          <cell r="E10">
            <v>999</v>
          </cell>
          <cell r="F10" t="str">
            <v>24.12.12</v>
          </cell>
          <cell r="G10" t="str">
            <v>李鈎華</v>
          </cell>
          <cell r="I10" t="str">
            <v>臺中市</v>
          </cell>
          <cell r="M10">
            <v>1</v>
          </cell>
          <cell r="N10" t="str">
            <v>25年次</v>
          </cell>
          <cell r="U10">
            <v>1000</v>
          </cell>
        </row>
        <row r="11">
          <cell r="A11">
            <v>4</v>
          </cell>
          <cell r="B11" t="str">
            <v>林德男</v>
          </cell>
          <cell r="D11" t="str">
            <v>彰化縣</v>
          </cell>
          <cell r="F11" t="str">
            <v>27.09.22</v>
          </cell>
          <cell r="G11" t="str">
            <v>巫文宗</v>
          </cell>
          <cell r="I11" t="str">
            <v>彰化縣</v>
          </cell>
          <cell r="N11" t="str">
            <v>25.07.15</v>
          </cell>
        </row>
        <row r="12">
          <cell r="A12">
            <v>5</v>
          </cell>
          <cell r="U12">
            <v>0</v>
          </cell>
        </row>
        <row r="13">
          <cell r="A13">
            <v>6</v>
          </cell>
          <cell r="U13">
            <v>0</v>
          </cell>
        </row>
        <row r="14">
          <cell r="A14">
            <v>7</v>
          </cell>
          <cell r="U14">
            <v>0</v>
          </cell>
        </row>
        <row r="15">
          <cell r="A15">
            <v>8</v>
          </cell>
          <cell r="U15">
            <v>0</v>
          </cell>
        </row>
        <row r="16">
          <cell r="A16">
            <v>9</v>
          </cell>
          <cell r="U16">
            <v>0</v>
          </cell>
        </row>
        <row r="17">
          <cell r="A17">
            <v>10</v>
          </cell>
          <cell r="U17">
            <v>0</v>
          </cell>
        </row>
        <row r="18">
          <cell r="A18">
            <v>11</v>
          </cell>
          <cell r="U18">
            <v>0</v>
          </cell>
        </row>
        <row r="19">
          <cell r="A19">
            <v>12</v>
          </cell>
          <cell r="U19">
            <v>0</v>
          </cell>
        </row>
        <row r="20">
          <cell r="A20">
            <v>13</v>
          </cell>
          <cell r="U20">
            <v>0</v>
          </cell>
        </row>
        <row r="21">
          <cell r="A21">
            <v>14</v>
          </cell>
          <cell r="U21">
            <v>0</v>
          </cell>
        </row>
        <row r="22">
          <cell r="A22">
            <v>15</v>
          </cell>
          <cell r="U22">
            <v>0</v>
          </cell>
        </row>
        <row r="23">
          <cell r="A23">
            <v>16</v>
          </cell>
          <cell r="U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drawing" Target="../drawings/drawing1.xml" /><Relationship Id="rId4"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02"/>
  <sheetViews>
    <sheetView showGridLines="0" tabSelected="1" zoomScalePageLayoutView="0" workbookViewId="0" topLeftCell="A1">
      <selection activeCell="P49" sqref="P49"/>
    </sheetView>
  </sheetViews>
  <sheetFormatPr defaultColWidth="9.00390625" defaultRowHeight="15.75"/>
  <cols>
    <col min="1" max="1" width="2.125" style="99" customWidth="1"/>
    <col min="2" max="3" width="2.625" style="99" customWidth="1"/>
    <col min="4" max="4" width="0.12890625" style="99" customWidth="1"/>
    <col min="5" max="5" width="8.75390625" style="99" customWidth="1"/>
    <col min="6" max="6" width="12.00390625" style="99" customWidth="1"/>
    <col min="7" max="7" width="0.12890625" style="99" customWidth="1"/>
    <col min="8" max="8" width="5.75390625" style="99" customWidth="1"/>
    <col min="9" max="9" width="0.12890625" style="101" customWidth="1"/>
    <col min="10" max="10" width="13.75390625" style="99" customWidth="1"/>
    <col min="11" max="11" width="0.2421875" style="101" customWidth="1"/>
    <col min="12" max="12" width="13.75390625" style="99" customWidth="1"/>
    <col min="13" max="13" width="0.2421875" style="102" customWidth="1"/>
    <col min="14" max="14" width="13.75390625" style="99" customWidth="1"/>
    <col min="15" max="15" width="0.2421875" style="101" customWidth="1"/>
    <col min="16" max="16" width="13.50390625" style="99" customWidth="1"/>
    <col min="17" max="17" width="0.2421875" style="102" customWidth="1"/>
    <col min="18" max="18" width="0" style="99" hidden="1" customWidth="1"/>
    <col min="19" max="19" width="7.625" style="99" customWidth="1"/>
    <col min="20" max="20" width="8.00390625" style="99" hidden="1" customWidth="1"/>
    <col min="21" max="16384" width="9.00390625" style="99" customWidth="1"/>
  </cols>
  <sheetData>
    <row r="1" spans="1:17" s="3" customFormat="1" ht="16.5" customHeight="1">
      <c r="A1" s="1" t="s">
        <v>14</v>
      </c>
      <c r="B1" s="2"/>
      <c r="C1" s="2"/>
      <c r="E1" s="4"/>
      <c r="I1" s="5"/>
      <c r="K1" s="5"/>
      <c r="M1" s="6"/>
      <c r="O1" s="5"/>
      <c r="Q1" s="6"/>
    </row>
    <row r="2" spans="1:17" s="12" customFormat="1" ht="6.75" customHeight="1">
      <c r="A2" s="7"/>
      <c r="B2" s="7"/>
      <c r="C2" s="7"/>
      <c r="D2" s="7"/>
      <c r="E2" s="7"/>
      <c r="F2" s="7"/>
      <c r="G2" s="7"/>
      <c r="H2" s="7"/>
      <c r="I2" s="8"/>
      <c r="J2" s="9"/>
      <c r="K2" s="8"/>
      <c r="L2" s="9"/>
      <c r="M2" s="8"/>
      <c r="N2" s="8"/>
      <c r="O2" s="8"/>
      <c r="P2" s="10"/>
      <c r="Q2" s="11"/>
    </row>
    <row r="3" spans="1:17" s="18" customFormat="1" ht="11.25" customHeight="1">
      <c r="A3" s="13" t="s">
        <v>15</v>
      </c>
      <c r="B3" s="13"/>
      <c r="C3" s="13"/>
      <c r="D3" s="13"/>
      <c r="E3" s="14"/>
      <c r="F3" s="13" t="s">
        <v>16</v>
      </c>
      <c r="G3" s="14"/>
      <c r="H3" s="13"/>
      <c r="I3" s="15"/>
      <c r="J3" s="13"/>
      <c r="K3" s="16"/>
      <c r="L3" s="13"/>
      <c r="M3" s="16"/>
      <c r="N3" s="13"/>
      <c r="O3" s="15"/>
      <c r="P3" s="14"/>
      <c r="Q3" s="17" t="s">
        <v>17</v>
      </c>
    </row>
    <row r="4" spans="1:17" s="26" customFormat="1" ht="14.25" customHeight="1" thickBot="1">
      <c r="A4" s="19" t="str">
        <f>'[1]Week SetUp'!$A$10</f>
        <v>2013/11/2-11/4</v>
      </c>
      <c r="B4" s="19"/>
      <c r="C4" s="19"/>
      <c r="D4" s="20"/>
      <c r="E4" s="20"/>
      <c r="F4" s="20" t="str">
        <f>'[1]Week SetUp'!$C$10</f>
        <v>臺中市</v>
      </c>
      <c r="G4" s="21"/>
      <c r="H4" s="20"/>
      <c r="I4" s="22"/>
      <c r="J4" s="23"/>
      <c r="K4" s="22"/>
      <c r="L4" s="24"/>
      <c r="M4" s="22"/>
      <c r="N4" s="20"/>
      <c r="O4" s="22"/>
      <c r="P4" s="20"/>
      <c r="Q4" s="25" t="str">
        <f>'[1]Week SetUp'!$E$10</f>
        <v>王正松</v>
      </c>
    </row>
    <row r="5" spans="1:17" s="31" customFormat="1" ht="12" customHeight="1">
      <c r="A5" s="27"/>
      <c r="B5" s="28" t="s">
        <v>18</v>
      </c>
      <c r="C5" s="28" t="s">
        <v>19</v>
      </c>
      <c r="D5" s="28"/>
      <c r="E5" s="28" t="s">
        <v>20</v>
      </c>
      <c r="F5" s="29"/>
      <c r="G5" s="14"/>
      <c r="H5" s="29"/>
      <c r="I5" s="30"/>
      <c r="J5" s="28" t="s">
        <v>21</v>
      </c>
      <c r="K5" s="30"/>
      <c r="L5" s="28" t="s">
        <v>22</v>
      </c>
      <c r="M5" s="30"/>
      <c r="N5" s="28" t="s">
        <v>23</v>
      </c>
      <c r="O5" s="30"/>
      <c r="P5" s="28" t="s">
        <v>24</v>
      </c>
      <c r="Q5" s="16"/>
    </row>
    <row r="6" spans="1:17" s="31" customFormat="1" ht="11.25" customHeight="1" thickBot="1">
      <c r="A6" s="32"/>
      <c r="B6" s="33"/>
      <c r="C6" s="34"/>
      <c r="D6" s="33"/>
      <c r="E6" s="35"/>
      <c r="F6" s="35"/>
      <c r="G6" s="36"/>
      <c r="H6" s="35"/>
      <c r="I6" s="37"/>
      <c r="J6" s="33"/>
      <c r="K6" s="37"/>
      <c r="L6" s="33"/>
      <c r="M6" s="37"/>
      <c r="N6" s="33"/>
      <c r="O6" s="37"/>
      <c r="P6" s="33"/>
      <c r="Q6" s="38"/>
    </row>
    <row r="7" spans="1:20" s="51" customFormat="1" ht="15" customHeight="1">
      <c r="A7" s="39">
        <v>1</v>
      </c>
      <c r="B7" s="40">
        <v>1</v>
      </c>
      <c r="C7" s="40">
        <f>IF($D7="","",VLOOKUP($D7,'[1]男單35歲名單'!$A$7:$P$38,16))</f>
        <v>3</v>
      </c>
      <c r="D7" s="41">
        <v>1</v>
      </c>
      <c r="E7" s="42" t="str">
        <f>UPPER(IF($D7="","",VLOOKUP($D7,'[1]男單35歲名單'!$A$7:$P$38,2)))</f>
        <v>謝和龍</v>
      </c>
      <c r="F7" s="40"/>
      <c r="G7" s="40"/>
      <c r="H7" s="43" t="str">
        <f>IF($D7="","",VLOOKUP($D7,'[1]男單35歲名單'!$A$7:$P$38,4))</f>
        <v>臺南市</v>
      </c>
      <c r="I7" s="44"/>
      <c r="J7" s="45"/>
      <c r="K7" s="45"/>
      <c r="L7" s="45"/>
      <c r="M7" s="45"/>
      <c r="N7" s="46" t="s">
        <v>25</v>
      </c>
      <c r="O7" s="47"/>
      <c r="P7" s="48"/>
      <c r="Q7" s="49"/>
      <c r="R7" s="50"/>
      <c r="T7" s="52" t="e">
        <f>#REF!</f>
        <v>#REF!</v>
      </c>
    </row>
    <row r="8" spans="1:20" s="51" customFormat="1" ht="10.5" customHeight="1">
      <c r="A8" s="39"/>
      <c r="B8" s="53"/>
      <c r="C8" s="53"/>
      <c r="D8" s="53"/>
      <c r="E8" s="54"/>
      <c r="F8" s="272"/>
      <c r="G8" s="55"/>
      <c r="H8" s="56" t="s">
        <v>11</v>
      </c>
      <c r="I8" s="57"/>
      <c r="J8" s="58">
        <f>UPPER(IF(OR(I8="a",I8="as"),E7,IF(OR(I8="b",I8="bs"),E9,)))</f>
      </c>
      <c r="K8" s="58"/>
      <c r="L8" s="45"/>
      <c r="M8" s="45"/>
      <c r="N8" s="59"/>
      <c r="O8" s="47"/>
      <c r="P8" s="48"/>
      <c r="Q8" s="49"/>
      <c r="R8" s="50"/>
      <c r="T8" s="60" t="e">
        <f>#REF!</f>
        <v>#REF!</v>
      </c>
    </row>
    <row r="9" spans="1:20" s="51" customFormat="1" ht="15" customHeight="1">
      <c r="A9" s="39">
        <v>2</v>
      </c>
      <c r="B9" s="40">
        <f>IF($D9="","",VLOOKUP($D9,'[1]男單35歲名單'!$A$7:$P$38,15))</f>
      </c>
      <c r="C9" s="40">
        <f>IF($D9="","",VLOOKUP($D9,'[1]男單35歲名單'!$A$7:$P$38,16))</f>
      </c>
      <c r="D9" s="41"/>
      <c r="E9" s="42" t="s">
        <v>26</v>
      </c>
      <c r="F9" s="273"/>
      <c r="G9" s="40"/>
      <c r="H9" s="43">
        <f>IF($D9="","",VLOOKUP($D9,'[1]男單35歲名單'!$A$7:$P$38,4))</f>
      </c>
      <c r="I9" s="61"/>
      <c r="J9" s="62"/>
      <c r="K9" s="63"/>
      <c r="L9" s="45"/>
      <c r="M9" s="45"/>
      <c r="N9" s="59"/>
      <c r="O9" s="47"/>
      <c r="P9" s="48"/>
      <c r="Q9" s="49"/>
      <c r="R9" s="50"/>
      <c r="T9" s="60" t="e">
        <f>#REF!</f>
        <v>#REF!</v>
      </c>
    </row>
    <row r="10" spans="1:20" s="51" customFormat="1" ht="5.25" customHeight="1">
      <c r="A10" s="39"/>
      <c r="B10" s="53"/>
      <c r="C10" s="53"/>
      <c r="D10" s="64"/>
      <c r="E10" s="54"/>
      <c r="F10" s="45"/>
      <c r="G10" s="55"/>
      <c r="H10" s="55"/>
      <c r="I10" s="65"/>
      <c r="J10" s="270" t="s">
        <v>265</v>
      </c>
      <c r="K10" s="271"/>
      <c r="L10" s="58">
        <f>UPPER(IF(OR(K10="a",K10="as"),J8,IF(OR(K10="b",K10="bs"),J12,)))</f>
      </c>
      <c r="M10" s="67"/>
      <c r="N10" s="68"/>
      <c r="O10" s="68"/>
      <c r="P10" s="48"/>
      <c r="Q10" s="49"/>
      <c r="R10" s="50"/>
      <c r="T10" s="60" t="e">
        <f>#REF!</f>
        <v>#REF!</v>
      </c>
    </row>
    <row r="11" spans="1:20" s="51" customFormat="1" ht="15" customHeight="1">
      <c r="A11" s="39">
        <v>3</v>
      </c>
      <c r="B11" s="40"/>
      <c r="C11" s="40"/>
      <c r="D11" s="41">
        <v>21</v>
      </c>
      <c r="E11" s="42" t="str">
        <f>UPPER(IF($D11="","",VLOOKUP($D11,'[1]男單35歲名單'!$A$7:$P$38,2)))</f>
        <v>康順傅</v>
      </c>
      <c r="F11" s="40"/>
      <c r="G11" s="40"/>
      <c r="H11" s="43" t="str">
        <f>IF($D11="","",VLOOKUP($D11,'[1]男單35歲名單'!$A$7:$P$38,4))</f>
        <v>雲林縣</v>
      </c>
      <c r="I11" s="44"/>
      <c r="J11" s="270"/>
      <c r="K11" s="271"/>
      <c r="L11" s="62"/>
      <c r="M11" s="69"/>
      <c r="N11" s="68"/>
      <c r="O11" s="68"/>
      <c r="P11" s="48"/>
      <c r="Q11" s="49"/>
      <c r="R11" s="50"/>
      <c r="T11" s="60" t="e">
        <f>#REF!</f>
        <v>#REF!</v>
      </c>
    </row>
    <row r="12" spans="1:20" s="51" customFormat="1" ht="10.5" customHeight="1">
      <c r="A12" s="39"/>
      <c r="B12" s="53"/>
      <c r="C12" s="53"/>
      <c r="D12" s="64"/>
      <c r="E12" s="54"/>
      <c r="F12" s="272" t="s">
        <v>257</v>
      </c>
      <c r="G12" s="55"/>
      <c r="H12" s="56" t="s">
        <v>11</v>
      </c>
      <c r="I12" s="57"/>
      <c r="J12" s="58">
        <f>UPPER(IF(OR(I12="a",I12="as"),E11,IF(OR(I12="b",I12="bs"),E13,)))</f>
      </c>
      <c r="K12" s="70"/>
      <c r="L12" s="71"/>
      <c r="M12" s="72"/>
      <c r="N12" s="68"/>
      <c r="O12" s="68"/>
      <c r="P12" s="48"/>
      <c r="Q12" s="49"/>
      <c r="R12" s="50"/>
      <c r="T12" s="60" t="e">
        <f>#REF!</f>
        <v>#REF!</v>
      </c>
    </row>
    <row r="13" spans="1:20" s="51" customFormat="1" ht="15" customHeight="1">
      <c r="A13" s="39">
        <v>4</v>
      </c>
      <c r="B13" s="40"/>
      <c r="C13" s="40"/>
      <c r="D13" s="41">
        <v>14</v>
      </c>
      <c r="E13" s="42" t="str">
        <f>UPPER(IF($D13="","",VLOOKUP($D13,'[1]男單35歲名單'!$A$7:$P$38,2)))</f>
        <v>岡本真也</v>
      </c>
      <c r="F13" s="273"/>
      <c r="G13" s="40"/>
      <c r="H13" s="43" t="str">
        <f>IF($D13="","",VLOOKUP($D13,'[1]男單35歲名單'!$A$7:$P$38,4))</f>
        <v>臺中市</v>
      </c>
      <c r="I13" s="61"/>
      <c r="J13" s="62"/>
      <c r="K13" s="45"/>
      <c r="L13" s="71"/>
      <c r="M13" s="72"/>
      <c r="N13" s="68"/>
      <c r="O13" s="68"/>
      <c r="P13" s="48"/>
      <c r="Q13" s="49"/>
      <c r="R13" s="50"/>
      <c r="T13" s="60" t="e">
        <f>#REF!</f>
        <v>#REF!</v>
      </c>
    </row>
    <row r="14" spans="1:20" s="51" customFormat="1" ht="5.25" customHeight="1">
      <c r="A14" s="39"/>
      <c r="B14" s="53"/>
      <c r="C14" s="53"/>
      <c r="D14" s="64"/>
      <c r="E14" s="54"/>
      <c r="F14" s="45"/>
      <c r="G14" s="55"/>
      <c r="H14" s="55"/>
      <c r="I14" s="65"/>
      <c r="J14" s="45"/>
      <c r="K14" s="45"/>
      <c r="L14" s="270" t="s">
        <v>273</v>
      </c>
      <c r="M14" s="271"/>
      <c r="N14" s="58">
        <f>UPPER(IF(OR(M14="a",M14="as"),L10,IF(OR(M14="b",M14="bs"),L18,)))</f>
      </c>
      <c r="O14" s="67"/>
      <c r="P14" s="48"/>
      <c r="Q14" s="49"/>
      <c r="R14" s="50"/>
      <c r="T14" s="60" t="e">
        <f>#REF!</f>
        <v>#REF!</v>
      </c>
    </row>
    <row r="15" spans="1:20" s="51" customFormat="1" ht="15" customHeight="1">
      <c r="A15" s="39">
        <v>5</v>
      </c>
      <c r="B15" s="40"/>
      <c r="C15" s="40"/>
      <c r="D15" s="41">
        <v>18</v>
      </c>
      <c r="E15" s="42" t="str">
        <f>UPPER(IF($D15="","",VLOOKUP($D15,'[1]男單35歲名單'!$A$7:$P$38,2)))</f>
        <v>林秉豐</v>
      </c>
      <c r="F15" s="40"/>
      <c r="G15" s="40"/>
      <c r="H15" s="43" t="str">
        <f>IF($D15="","",VLOOKUP($D15,'[1]男單35歲名單'!$A$7:$P$38,4))</f>
        <v>臺中市</v>
      </c>
      <c r="I15" s="44"/>
      <c r="J15" s="45"/>
      <c r="K15" s="45"/>
      <c r="L15" s="270"/>
      <c r="M15" s="271"/>
      <c r="N15" s="62"/>
      <c r="O15" s="73"/>
      <c r="P15" s="59"/>
      <c r="Q15" s="47"/>
      <c r="R15" s="50"/>
      <c r="T15" s="60" t="e">
        <f>#REF!</f>
        <v>#REF!</v>
      </c>
    </row>
    <row r="16" spans="1:20" s="51" customFormat="1" ht="10.5" customHeight="1" thickBot="1">
      <c r="A16" s="39"/>
      <c r="B16" s="53"/>
      <c r="C16" s="53"/>
      <c r="D16" s="64"/>
      <c r="E16" s="54"/>
      <c r="F16" s="272" t="s">
        <v>258</v>
      </c>
      <c r="G16" s="55"/>
      <c r="H16" s="56" t="s">
        <v>11</v>
      </c>
      <c r="I16" s="57"/>
      <c r="J16" s="58">
        <f>UPPER(IF(OR(I16="a",I16="as"),E15,IF(OR(I16="b",I16="bs"),E17,)))</f>
      </c>
      <c r="K16" s="58"/>
      <c r="L16" s="45"/>
      <c r="M16" s="72"/>
      <c r="N16" s="74"/>
      <c r="O16" s="73"/>
      <c r="P16" s="59"/>
      <c r="Q16" s="47"/>
      <c r="R16" s="50"/>
      <c r="T16" s="75" t="e">
        <f>#REF!</f>
        <v>#REF!</v>
      </c>
    </row>
    <row r="17" spans="1:18" s="51" customFormat="1" ht="15" customHeight="1">
      <c r="A17" s="39">
        <v>6</v>
      </c>
      <c r="B17" s="40"/>
      <c r="C17" s="40"/>
      <c r="D17" s="41">
        <v>22</v>
      </c>
      <c r="E17" s="42" t="str">
        <f>UPPER(IF($D17="","",VLOOKUP($D17,'[1]男單35歲名單'!$A$7:$P$38,2)))</f>
        <v>簡百宏</v>
      </c>
      <c r="F17" s="273"/>
      <c r="G17" s="40"/>
      <c r="H17" s="43" t="str">
        <f>IF($D17="","",VLOOKUP($D17,'[1]男單35歲名單'!$A$7:$P$38,4))</f>
        <v>雲林縣</v>
      </c>
      <c r="I17" s="61"/>
      <c r="J17" s="62"/>
      <c r="K17" s="63"/>
      <c r="L17" s="45"/>
      <c r="M17" s="72"/>
      <c r="N17" s="74"/>
      <c r="O17" s="73"/>
      <c r="P17" s="59"/>
      <c r="Q17" s="47"/>
      <c r="R17" s="50"/>
    </row>
    <row r="18" spans="1:18" s="51" customFormat="1" ht="5.25" customHeight="1">
      <c r="A18" s="39"/>
      <c r="B18" s="53"/>
      <c r="C18" s="53"/>
      <c r="D18" s="64"/>
      <c r="E18" s="54"/>
      <c r="F18" s="45"/>
      <c r="G18" s="55"/>
      <c r="H18" s="55"/>
      <c r="I18" s="65"/>
      <c r="J18" s="270" t="s">
        <v>266</v>
      </c>
      <c r="K18" s="271"/>
      <c r="L18" s="58">
        <f>UPPER(IF(OR(K18="a",K18="as"),J16,IF(OR(K18="b",K18="bs"),J20,)))</f>
      </c>
      <c r="M18" s="76"/>
      <c r="N18" s="74"/>
      <c r="O18" s="73"/>
      <c r="P18" s="59"/>
      <c r="Q18" s="47"/>
      <c r="R18" s="50"/>
    </row>
    <row r="19" spans="1:18" s="51" customFormat="1" ht="15" customHeight="1">
      <c r="A19" s="39">
        <v>7</v>
      </c>
      <c r="B19" s="40">
        <f>IF($D19="","",VLOOKUP($D19,'[1]男單35歲名單'!$A$7:$P$38,15))</f>
      </c>
      <c r="C19" s="40">
        <f>IF($D19="","",VLOOKUP($D19,'[1]男單35歲名單'!$A$7:$P$38,16))</f>
      </c>
      <c r="D19" s="41"/>
      <c r="E19" s="42" t="s">
        <v>26</v>
      </c>
      <c r="F19" s="40">
        <f>IF($D19="","",VLOOKUP($D19,'[1]男單35歲名單'!$A$7:$P$38,3))</f>
      </c>
      <c r="G19" s="40"/>
      <c r="H19" s="43">
        <f>IF($D19="","",VLOOKUP($D19,'[1]男單35歲名單'!$A$7:$P$38,4))</f>
      </c>
      <c r="I19" s="44"/>
      <c r="J19" s="270"/>
      <c r="K19" s="271"/>
      <c r="L19" s="62"/>
      <c r="M19" s="68"/>
      <c r="N19" s="74"/>
      <c r="O19" s="73"/>
      <c r="P19" s="59"/>
      <c r="Q19" s="47"/>
      <c r="R19" s="50"/>
    </row>
    <row r="20" spans="1:18" s="51" customFormat="1" ht="10.5" customHeight="1">
      <c r="A20" s="39"/>
      <c r="B20" s="53"/>
      <c r="C20" s="53"/>
      <c r="D20" s="53"/>
      <c r="E20" s="54"/>
      <c r="F20" s="272"/>
      <c r="G20" s="55"/>
      <c r="H20" s="56" t="s">
        <v>11</v>
      </c>
      <c r="I20" s="57"/>
      <c r="J20" s="58">
        <f>UPPER(IF(OR(I20="a",I20="as"),E19,IF(OR(I20="b",I20="bs"),E21,)))</f>
      </c>
      <c r="K20" s="70"/>
      <c r="L20" s="71"/>
      <c r="M20" s="68"/>
      <c r="N20" s="74"/>
      <c r="O20" s="73"/>
      <c r="P20" s="59"/>
      <c r="Q20" s="47"/>
      <c r="R20" s="50"/>
    </row>
    <row r="21" spans="1:18" s="51" customFormat="1" ht="15" customHeight="1">
      <c r="A21" s="39">
        <v>8</v>
      </c>
      <c r="B21" s="40">
        <v>7</v>
      </c>
      <c r="C21" s="40">
        <f>IF($D21="","",VLOOKUP($D21,'[1]男單35歲名單'!$A$7:$P$38,16))</f>
        <v>15</v>
      </c>
      <c r="D21" s="41">
        <v>7</v>
      </c>
      <c r="E21" s="42" t="str">
        <f>UPPER(IF($D21="","",VLOOKUP($D21,'[1]男單35歲名單'!$A$7:$P$38,2)))</f>
        <v>洪明輝</v>
      </c>
      <c r="F21" s="273"/>
      <c r="G21" s="40"/>
      <c r="H21" s="43" t="str">
        <f>IF($D21="","",VLOOKUP($D21,'[1]男單35歲名單'!$A$7:$P$38,4))</f>
        <v>臺中市</v>
      </c>
      <c r="I21" s="61"/>
      <c r="J21" s="62"/>
      <c r="K21" s="45"/>
      <c r="L21" s="71"/>
      <c r="M21" s="68"/>
      <c r="N21" s="74"/>
      <c r="O21" s="73"/>
      <c r="P21" s="59"/>
      <c r="Q21" s="47"/>
      <c r="R21" s="50"/>
    </row>
    <row r="22" spans="1:18" s="51" customFormat="1" ht="5.25" customHeight="1">
      <c r="A22" s="39"/>
      <c r="B22" s="53"/>
      <c r="C22" s="53"/>
      <c r="D22" s="53"/>
      <c r="E22" s="54"/>
      <c r="F22" s="45"/>
      <c r="G22" s="55"/>
      <c r="H22" s="55"/>
      <c r="I22" s="65"/>
      <c r="J22" s="45"/>
      <c r="K22" s="45"/>
      <c r="L22" s="71"/>
      <c r="M22" s="77"/>
      <c r="N22" s="270" t="s">
        <v>277</v>
      </c>
      <c r="O22" s="271"/>
      <c r="P22" s="58">
        <f>UPPER(IF(OR(O22="a",O22="as"),N14,IF(OR(O22="b",O22="bs"),N30,)))</f>
      </c>
      <c r="Q22" s="78"/>
      <c r="R22" s="50"/>
    </row>
    <row r="23" spans="1:18" s="51" customFormat="1" ht="15" customHeight="1">
      <c r="A23" s="39">
        <v>9</v>
      </c>
      <c r="B23" s="40">
        <v>3</v>
      </c>
      <c r="C23" s="40">
        <f>IF($D23="","",VLOOKUP($D23,'[1]男單35歲名單'!$A$7:$P$38,16))</f>
        <v>7</v>
      </c>
      <c r="D23" s="41">
        <v>3</v>
      </c>
      <c r="E23" s="42" t="str">
        <f>UPPER(IF($D23="","",VLOOKUP($D23,'[1]男單35歲名單'!$A$7:$P$38,2)))</f>
        <v>廖遠志</v>
      </c>
      <c r="F23" s="40"/>
      <c r="G23" s="40"/>
      <c r="H23" s="43" t="str">
        <f>IF($D23="","",VLOOKUP($D23,'[1]男單35歲名單'!$A$7:$P$38,4))</f>
        <v>臺中市</v>
      </c>
      <c r="I23" s="44"/>
      <c r="J23" s="45"/>
      <c r="K23" s="45"/>
      <c r="L23" s="45"/>
      <c r="M23" s="68"/>
      <c r="N23" s="270"/>
      <c r="O23" s="271"/>
      <c r="P23" s="62"/>
      <c r="Q23" s="73"/>
      <c r="R23" s="50"/>
    </row>
    <row r="24" spans="1:18" s="51" customFormat="1" ht="10.5" customHeight="1">
      <c r="A24" s="39"/>
      <c r="B24" s="53"/>
      <c r="C24" s="53"/>
      <c r="D24" s="53"/>
      <c r="E24" s="54"/>
      <c r="F24" s="272"/>
      <c r="G24" s="55"/>
      <c r="H24" s="56" t="s">
        <v>11</v>
      </c>
      <c r="I24" s="57"/>
      <c r="J24" s="58">
        <f>UPPER(IF(OR(I24="a",I24="as"),E23,IF(OR(I24="b",I24="bs"),E25,)))</f>
      </c>
      <c r="K24" s="58"/>
      <c r="L24" s="45"/>
      <c r="M24" s="68"/>
      <c r="N24" s="59"/>
      <c r="O24" s="73"/>
      <c r="P24" s="59"/>
      <c r="Q24" s="73"/>
      <c r="R24" s="50"/>
    </row>
    <row r="25" spans="1:18" s="51" customFormat="1" ht="15" customHeight="1">
      <c r="A25" s="39">
        <v>10</v>
      </c>
      <c r="B25" s="40">
        <f>IF($D25="","",VLOOKUP($D25,'[1]男單35歲名單'!$A$7:$P$38,15))</f>
      </c>
      <c r="C25" s="40">
        <f>IF($D25="","",VLOOKUP($D25,'[1]男單35歲名單'!$A$7:$P$38,16))</f>
      </c>
      <c r="D25" s="41"/>
      <c r="E25" s="42" t="s">
        <v>26</v>
      </c>
      <c r="F25" s="273"/>
      <c r="G25" s="40"/>
      <c r="H25" s="43">
        <f>IF($D25="","",VLOOKUP($D25,'[1]男單35歲名單'!$A$7:$P$38,4))</f>
      </c>
      <c r="I25" s="61"/>
      <c r="J25" s="62"/>
      <c r="K25" s="63"/>
      <c r="L25" s="45"/>
      <c r="M25" s="68"/>
      <c r="N25" s="59"/>
      <c r="O25" s="73"/>
      <c r="P25" s="59"/>
      <c r="Q25" s="73"/>
      <c r="R25" s="50"/>
    </row>
    <row r="26" spans="1:18" s="51" customFormat="1" ht="5.25" customHeight="1">
      <c r="A26" s="39"/>
      <c r="B26" s="53"/>
      <c r="C26" s="53"/>
      <c r="D26" s="64"/>
      <c r="E26" s="54"/>
      <c r="F26" s="45"/>
      <c r="G26" s="55"/>
      <c r="H26" s="55"/>
      <c r="I26" s="65"/>
      <c r="J26" s="270" t="s">
        <v>267</v>
      </c>
      <c r="K26" s="271"/>
      <c r="L26" s="58">
        <f>UPPER(IF(OR(K26="a",K26="as"),J24,IF(OR(K26="b",K26="bs"),J28,)))</f>
      </c>
      <c r="M26" s="67"/>
      <c r="N26" s="59"/>
      <c r="O26" s="73"/>
      <c r="P26" s="59"/>
      <c r="Q26" s="73"/>
      <c r="R26" s="50"/>
    </row>
    <row r="27" spans="1:18" s="51" customFormat="1" ht="15" customHeight="1">
      <c r="A27" s="39">
        <v>11</v>
      </c>
      <c r="B27" s="40"/>
      <c r="C27" s="40"/>
      <c r="D27" s="41">
        <v>24</v>
      </c>
      <c r="E27" s="42" t="str">
        <f>UPPER(IF($D27="","",VLOOKUP($D27,'[1]男單35歲名單'!$A$7:$P$38,2)))</f>
        <v>余冠霆</v>
      </c>
      <c r="F27" s="40"/>
      <c r="G27" s="40"/>
      <c r="H27" s="43" t="str">
        <f>IF($D27="","",VLOOKUP($D27,'[1]男單35歲名單'!$A$7:$P$38,4))</f>
        <v>桃園縣</v>
      </c>
      <c r="I27" s="44"/>
      <c r="J27" s="270"/>
      <c r="K27" s="271"/>
      <c r="L27" s="62"/>
      <c r="M27" s="69"/>
      <c r="N27" s="59"/>
      <c r="O27" s="73"/>
      <c r="P27" s="59"/>
      <c r="Q27" s="73"/>
      <c r="R27" s="50"/>
    </row>
    <row r="28" spans="1:18" s="51" customFormat="1" ht="10.5" customHeight="1">
      <c r="A28" s="39"/>
      <c r="B28" s="53"/>
      <c r="C28" s="53"/>
      <c r="D28" s="64"/>
      <c r="E28" s="54"/>
      <c r="F28" s="272" t="s">
        <v>259</v>
      </c>
      <c r="G28" s="55"/>
      <c r="H28" s="56" t="s">
        <v>11</v>
      </c>
      <c r="I28" s="57"/>
      <c r="J28" s="58">
        <f>UPPER(IF(OR(I28="a",I28="as"),E27,IF(OR(I28="b",I28="bs"),E29,)))</f>
      </c>
      <c r="K28" s="70"/>
      <c r="L28" s="71"/>
      <c r="M28" s="72"/>
      <c r="N28" s="59"/>
      <c r="O28" s="73"/>
      <c r="P28" s="59"/>
      <c r="Q28" s="73"/>
      <c r="R28" s="50"/>
    </row>
    <row r="29" spans="1:18" s="51" customFormat="1" ht="15" customHeight="1">
      <c r="A29" s="39">
        <v>12</v>
      </c>
      <c r="B29" s="40"/>
      <c r="C29" s="40">
        <f>IF($D29="","",VLOOKUP($D29,'[1]男單35歲名單'!$A$7:$P$38,16))</f>
        <v>15</v>
      </c>
      <c r="D29" s="41">
        <v>8</v>
      </c>
      <c r="E29" s="42" t="str">
        <f>UPPER(IF($D29="","",VLOOKUP($D29,'[1]男單35歲名單'!$A$7:$P$38,2)))</f>
        <v>曾尚志</v>
      </c>
      <c r="F29" s="273"/>
      <c r="G29" s="40"/>
      <c r="H29" s="43" t="str">
        <f>IF($D29="","",VLOOKUP($D29,'[1]男單35歲名單'!$A$7:$P$38,4))</f>
        <v>臺中市</v>
      </c>
      <c r="I29" s="61"/>
      <c r="J29" s="62"/>
      <c r="K29" s="45"/>
      <c r="L29" s="71"/>
      <c r="M29" s="72"/>
      <c r="N29" s="59"/>
      <c r="O29" s="73"/>
      <c r="P29" s="59"/>
      <c r="Q29" s="73"/>
      <c r="R29" s="50"/>
    </row>
    <row r="30" spans="1:18" s="51" customFormat="1" ht="5.25" customHeight="1">
      <c r="A30" s="39"/>
      <c r="B30" s="53"/>
      <c r="C30" s="53"/>
      <c r="D30" s="64"/>
      <c r="E30" s="54"/>
      <c r="F30" s="45"/>
      <c r="G30" s="55"/>
      <c r="H30" s="55"/>
      <c r="I30" s="65"/>
      <c r="J30" s="45"/>
      <c r="K30" s="45"/>
      <c r="L30" s="270" t="s">
        <v>274</v>
      </c>
      <c r="M30" s="271"/>
      <c r="N30" s="58">
        <f>UPPER(IF(OR(M30="a",M30="as"),L26,IF(OR(M30="b",M30="bs"),L34,)))</f>
      </c>
      <c r="O30" s="79"/>
      <c r="P30" s="59"/>
      <c r="Q30" s="73"/>
      <c r="R30" s="50"/>
    </row>
    <row r="31" spans="1:18" s="51" customFormat="1" ht="15" customHeight="1">
      <c r="A31" s="39">
        <v>13</v>
      </c>
      <c r="B31" s="40"/>
      <c r="C31" s="40"/>
      <c r="D31" s="41">
        <v>11</v>
      </c>
      <c r="E31" s="42" t="str">
        <f>UPPER(IF($D31="","",VLOOKUP($D31,'[1]男單35歲名單'!$A$7:$P$38,2)))</f>
        <v>陳政鋒</v>
      </c>
      <c r="F31" s="40"/>
      <c r="G31" s="40"/>
      <c r="H31" s="43" t="str">
        <f>IF($D31="","",VLOOKUP($D31,'[1]男單35歲名單'!$A$7:$P$38,4))</f>
        <v>臺南市</v>
      </c>
      <c r="I31" s="44"/>
      <c r="J31" s="45"/>
      <c r="K31" s="45"/>
      <c r="L31" s="270"/>
      <c r="M31" s="271"/>
      <c r="N31" s="62"/>
      <c r="O31" s="80"/>
      <c r="P31" s="59"/>
      <c r="Q31" s="73"/>
      <c r="R31" s="50"/>
    </row>
    <row r="32" spans="1:18" s="51" customFormat="1" ht="10.5" customHeight="1">
      <c r="A32" s="39"/>
      <c r="B32" s="53"/>
      <c r="C32" s="53"/>
      <c r="D32" s="64"/>
      <c r="E32" s="54"/>
      <c r="F32" s="272" t="s">
        <v>260</v>
      </c>
      <c r="G32" s="55"/>
      <c r="H32" s="56" t="s">
        <v>11</v>
      </c>
      <c r="I32" s="57"/>
      <c r="J32" s="58">
        <f>UPPER(IF(OR(I32="a",I32="as"),E31,IF(OR(I32="b",I32="bs"),E33,)))</f>
      </c>
      <c r="K32" s="58"/>
      <c r="L32" s="45"/>
      <c r="M32" s="72"/>
      <c r="N32" s="74"/>
      <c r="O32" s="80"/>
      <c r="P32" s="59"/>
      <c r="Q32" s="73"/>
      <c r="R32" s="50"/>
    </row>
    <row r="33" spans="1:18" s="51" customFormat="1" ht="15" customHeight="1">
      <c r="A33" s="39">
        <v>14</v>
      </c>
      <c r="B33" s="40"/>
      <c r="C33" s="40"/>
      <c r="D33" s="41">
        <v>19</v>
      </c>
      <c r="E33" s="42" t="str">
        <f>UPPER(IF($D33="","",VLOOKUP($D33,'[1]男單35歲名單'!$A$7:$P$38,2)))</f>
        <v>倪迦勒</v>
      </c>
      <c r="F33" s="273"/>
      <c r="G33" s="40"/>
      <c r="H33" s="43" t="str">
        <f>IF($D33="","",VLOOKUP($D33,'[1]男單35歲名單'!$A$7:$P$38,4))</f>
        <v>臺中市</v>
      </c>
      <c r="I33" s="61"/>
      <c r="J33" s="62"/>
      <c r="K33" s="63"/>
      <c r="L33" s="45"/>
      <c r="M33" s="72"/>
      <c r="N33" s="74"/>
      <c r="O33" s="80"/>
      <c r="P33" s="59"/>
      <c r="Q33" s="73"/>
      <c r="R33" s="50"/>
    </row>
    <row r="34" spans="1:18" s="51" customFormat="1" ht="5.25" customHeight="1">
      <c r="A34" s="39"/>
      <c r="B34" s="53"/>
      <c r="C34" s="53"/>
      <c r="D34" s="64"/>
      <c r="E34" s="54"/>
      <c r="F34" s="45"/>
      <c r="G34" s="55"/>
      <c r="H34" s="55"/>
      <c r="I34" s="65"/>
      <c r="J34" s="270" t="s">
        <v>268</v>
      </c>
      <c r="K34" s="271"/>
      <c r="L34" s="58">
        <f>UPPER(IF(OR(K34="a",K34="as"),J32,IF(OR(K34="b",K34="bs"),J36,)))</f>
      </c>
      <c r="M34" s="76"/>
      <c r="N34" s="74"/>
      <c r="O34" s="80"/>
      <c r="P34" s="59"/>
      <c r="Q34" s="73"/>
      <c r="R34" s="50"/>
    </row>
    <row r="35" spans="1:18" s="51" customFormat="1" ht="15" customHeight="1">
      <c r="A35" s="39">
        <v>15</v>
      </c>
      <c r="B35" s="40">
        <f>IF($D35="","",VLOOKUP($D35,'[1]男單35歲名單'!$A$7:$P$38,15))</f>
      </c>
      <c r="C35" s="40">
        <f>IF($D35="","",VLOOKUP($D35,'[1]男單35歲名單'!$A$7:$P$38,16))</f>
      </c>
      <c r="D35" s="41"/>
      <c r="E35" s="42" t="s">
        <v>26</v>
      </c>
      <c r="F35" s="40"/>
      <c r="G35" s="40"/>
      <c r="H35" s="43">
        <f>IF($D35="","",VLOOKUP($D35,'[1]男單35歲名單'!$A$7:$P$38,4))</f>
      </c>
      <c r="I35" s="44"/>
      <c r="J35" s="270"/>
      <c r="K35" s="271"/>
      <c r="L35" s="62"/>
      <c r="M35" s="68"/>
      <c r="N35" s="74"/>
      <c r="O35" s="80"/>
      <c r="P35" s="59"/>
      <c r="Q35" s="73"/>
      <c r="R35" s="50"/>
    </row>
    <row r="36" spans="1:18" s="51" customFormat="1" ht="10.5" customHeight="1">
      <c r="A36" s="39"/>
      <c r="B36" s="53"/>
      <c r="C36" s="53"/>
      <c r="D36" s="53"/>
      <c r="E36" s="54"/>
      <c r="F36" s="272"/>
      <c r="G36" s="55"/>
      <c r="H36" s="56" t="s">
        <v>11</v>
      </c>
      <c r="I36" s="57"/>
      <c r="J36" s="58">
        <f>UPPER(IF(OR(I36="a",I36="as"),E35,IF(OR(I36="b",I36="bs"),E37,)))</f>
      </c>
      <c r="K36" s="70"/>
      <c r="L36" s="71"/>
      <c r="M36" s="68"/>
      <c r="N36" s="74"/>
      <c r="O36" s="80"/>
      <c r="P36" s="59"/>
      <c r="Q36" s="73"/>
      <c r="R36" s="50"/>
    </row>
    <row r="37" spans="1:18" s="51" customFormat="1" ht="15" customHeight="1">
      <c r="A37" s="39">
        <v>16</v>
      </c>
      <c r="B37" s="40">
        <v>5</v>
      </c>
      <c r="C37" s="40">
        <f>IF($D37="","",VLOOKUP($D37,'[1]男單35歲名單'!$A$7:$P$38,16))</f>
        <v>7</v>
      </c>
      <c r="D37" s="41">
        <v>5</v>
      </c>
      <c r="E37" s="42" t="str">
        <f>UPPER(IF($D37="","",VLOOKUP($D37,'[1]男單35歲名單'!$A$7:$P$38,2)))</f>
        <v>李沛承</v>
      </c>
      <c r="F37" s="273"/>
      <c r="G37" s="40"/>
      <c r="H37" s="43" t="str">
        <f>IF($D37="","",VLOOKUP($D37,'[1]男單35歲名單'!$A$7:$P$38,4))</f>
        <v>新竹市</v>
      </c>
      <c r="I37" s="61"/>
      <c r="J37" s="62"/>
      <c r="K37" s="45"/>
      <c r="L37" s="71"/>
      <c r="M37" s="68"/>
      <c r="N37" s="80"/>
      <c r="O37" s="80"/>
      <c r="P37" s="270" t="s">
        <v>279</v>
      </c>
      <c r="Q37" s="73"/>
      <c r="R37" s="50"/>
    </row>
    <row r="38" spans="1:18" s="51" customFormat="1" ht="5.25" customHeight="1">
      <c r="A38" s="39"/>
      <c r="B38" s="53"/>
      <c r="C38" s="53"/>
      <c r="D38" s="53"/>
      <c r="E38" s="54"/>
      <c r="F38" s="45"/>
      <c r="G38" s="55"/>
      <c r="H38" s="55"/>
      <c r="I38" s="65"/>
      <c r="J38" s="45"/>
      <c r="K38" s="45"/>
      <c r="L38" s="71"/>
      <c r="M38" s="77"/>
      <c r="N38" s="274" t="s">
        <v>27</v>
      </c>
      <c r="O38" s="81"/>
      <c r="P38" s="273"/>
      <c r="Q38" s="82"/>
      <c r="R38" s="50"/>
    </row>
    <row r="39" spans="1:18" s="51" customFormat="1" ht="15" customHeight="1">
      <c r="A39" s="39">
        <v>17</v>
      </c>
      <c r="B39" s="40">
        <v>6</v>
      </c>
      <c r="C39" s="40">
        <f>IF($D39="","",VLOOKUP($D39,'[1]男單35歲名單'!$A$7:$P$38,16))</f>
        <v>15</v>
      </c>
      <c r="D39" s="41">
        <v>6</v>
      </c>
      <c r="E39" s="42" t="str">
        <f>UPPER(IF($D39="","",VLOOKUP($D39,'[1]男單35歲名單'!$A$7:$P$38,2)))</f>
        <v>陳耿弦</v>
      </c>
      <c r="F39" s="40"/>
      <c r="G39" s="40"/>
      <c r="H39" s="43" t="str">
        <f>IF($D39="","",VLOOKUP($D39,'[1]男單35歲名單'!$A$7:$P$38,4))</f>
        <v>南投縣</v>
      </c>
      <c r="I39" s="44"/>
      <c r="J39" s="45"/>
      <c r="K39" s="45"/>
      <c r="L39" s="45"/>
      <c r="M39" s="68"/>
      <c r="N39" s="274"/>
      <c r="O39" s="83"/>
      <c r="P39" s="84"/>
      <c r="Q39" s="85"/>
      <c r="R39" s="50"/>
    </row>
    <row r="40" spans="1:18" s="51" customFormat="1" ht="10.5" customHeight="1">
      <c r="A40" s="39"/>
      <c r="B40" s="53"/>
      <c r="C40" s="53"/>
      <c r="D40" s="53"/>
      <c r="E40" s="54"/>
      <c r="F40" s="272"/>
      <c r="G40" s="55"/>
      <c r="H40" s="56" t="s">
        <v>11</v>
      </c>
      <c r="I40" s="57"/>
      <c r="J40" s="58">
        <f>UPPER(IF(OR(I40="a",I40="as"),E39,IF(OR(I40="b",I40="bs"),E41,)))</f>
      </c>
      <c r="K40" s="58"/>
      <c r="L40" s="45"/>
      <c r="M40" s="68"/>
      <c r="N40" s="59"/>
      <c r="O40" s="47"/>
      <c r="P40" s="59"/>
      <c r="Q40" s="73"/>
      <c r="R40" s="50"/>
    </row>
    <row r="41" spans="1:18" s="51" customFormat="1" ht="15" customHeight="1">
      <c r="A41" s="39">
        <v>18</v>
      </c>
      <c r="B41" s="40">
        <f>IF($D41="","",VLOOKUP($D41,'[1]男單35歲名單'!$A$7:$P$38,15))</f>
      </c>
      <c r="C41" s="40">
        <f>IF($D41="","",VLOOKUP($D41,'[1]男單35歲名單'!$A$7:$P$38,16))</f>
      </c>
      <c r="D41" s="41"/>
      <c r="E41" s="42" t="s">
        <v>26</v>
      </c>
      <c r="F41" s="273"/>
      <c r="G41" s="40"/>
      <c r="H41" s="43">
        <f>IF($D41="","",VLOOKUP($D41,'[1]男單35歲名單'!$A$7:$P$38,4))</f>
      </c>
      <c r="I41" s="61"/>
      <c r="J41" s="62"/>
      <c r="K41" s="63"/>
      <c r="L41" s="45"/>
      <c r="M41" s="68"/>
      <c r="N41" s="59"/>
      <c r="O41" s="47"/>
      <c r="P41" s="59"/>
      <c r="Q41" s="73"/>
      <c r="R41" s="50"/>
    </row>
    <row r="42" spans="1:18" s="51" customFormat="1" ht="5.25" customHeight="1">
      <c r="A42" s="39"/>
      <c r="B42" s="53"/>
      <c r="C42" s="53"/>
      <c r="D42" s="64"/>
      <c r="E42" s="54"/>
      <c r="F42" s="45"/>
      <c r="G42" s="55"/>
      <c r="H42" s="55"/>
      <c r="I42" s="65"/>
      <c r="J42" s="270" t="s">
        <v>269</v>
      </c>
      <c r="K42" s="271"/>
      <c r="L42" s="58">
        <f>UPPER(IF(OR(K42="a",K42="as"),J40,IF(OR(K42="b",K42="bs"),J44,)))</f>
      </c>
      <c r="M42" s="67"/>
      <c r="N42" s="59"/>
      <c r="O42" s="47"/>
      <c r="P42" s="59"/>
      <c r="Q42" s="73"/>
      <c r="R42" s="50"/>
    </row>
    <row r="43" spans="1:18" s="51" customFormat="1" ht="15" customHeight="1">
      <c r="A43" s="39">
        <v>19</v>
      </c>
      <c r="B43" s="40"/>
      <c r="C43" s="40"/>
      <c r="D43" s="41">
        <v>23</v>
      </c>
      <c r="E43" s="42" t="str">
        <f>UPPER(IF($D43="","",VLOOKUP($D43,'[1]男單35歲名單'!$A$7:$P$38,2)))</f>
        <v>邱聖豪</v>
      </c>
      <c r="F43" s="40"/>
      <c r="G43" s="40"/>
      <c r="H43" s="43" t="str">
        <f>IF($D43="","",VLOOKUP($D43,'[1]男單35歲名單'!$A$7:$P$38,4))</f>
        <v>臺東市</v>
      </c>
      <c r="I43" s="44"/>
      <c r="J43" s="270"/>
      <c r="K43" s="271"/>
      <c r="L43" s="62"/>
      <c r="M43" s="69"/>
      <c r="N43" s="59"/>
      <c r="O43" s="47"/>
      <c r="P43" s="59"/>
      <c r="Q43" s="73"/>
      <c r="R43" s="50"/>
    </row>
    <row r="44" spans="1:18" s="51" customFormat="1" ht="10.5" customHeight="1">
      <c r="A44" s="39"/>
      <c r="B44" s="53"/>
      <c r="C44" s="53"/>
      <c r="D44" s="64"/>
      <c r="E44" s="54"/>
      <c r="F44" s="272" t="s">
        <v>261</v>
      </c>
      <c r="G44" s="55"/>
      <c r="H44" s="56" t="s">
        <v>11</v>
      </c>
      <c r="I44" s="57"/>
      <c r="J44" s="58">
        <f>UPPER(IF(OR(I44="a",I44="as"),E43,IF(OR(I44="b",I44="bs"),E45,)))</f>
      </c>
      <c r="K44" s="70"/>
      <c r="L44" s="71"/>
      <c r="M44" s="72"/>
      <c r="N44" s="59"/>
      <c r="O44" s="47"/>
      <c r="P44" s="59"/>
      <c r="Q44" s="73"/>
      <c r="R44" s="50"/>
    </row>
    <row r="45" spans="1:18" s="51" customFormat="1" ht="15" customHeight="1">
      <c r="A45" s="39">
        <v>20</v>
      </c>
      <c r="B45" s="40"/>
      <c r="C45" s="40"/>
      <c r="D45" s="41">
        <v>10</v>
      </c>
      <c r="E45" s="42" t="str">
        <f>UPPER(IF($D45="","",VLOOKUP($D45,'[1]男單35歲名單'!$A$7:$P$38,2)))</f>
        <v>廖仁輝</v>
      </c>
      <c r="F45" s="273"/>
      <c r="G45" s="40"/>
      <c r="H45" s="43" t="str">
        <f>IF($D45="","",VLOOKUP($D45,'[1]男單35歲名單'!$A$7:$P$38,4))</f>
        <v>臺中市</v>
      </c>
      <c r="I45" s="61"/>
      <c r="J45" s="62"/>
      <c r="K45" s="45"/>
      <c r="L45" s="71"/>
      <c r="M45" s="72"/>
      <c r="N45" s="59"/>
      <c r="O45" s="47"/>
      <c r="P45" s="59"/>
      <c r="Q45" s="73"/>
      <c r="R45" s="50"/>
    </row>
    <row r="46" spans="1:18" s="51" customFormat="1" ht="5.25" customHeight="1">
      <c r="A46" s="39"/>
      <c r="B46" s="53"/>
      <c r="C46" s="53"/>
      <c r="D46" s="64"/>
      <c r="E46" s="54"/>
      <c r="F46" s="45"/>
      <c r="G46" s="55"/>
      <c r="H46" s="55"/>
      <c r="I46" s="65"/>
      <c r="J46" s="45"/>
      <c r="K46" s="45"/>
      <c r="L46" s="270" t="s">
        <v>275</v>
      </c>
      <c r="M46" s="271"/>
      <c r="N46" s="58">
        <f>UPPER(IF(OR(M46="a",M46="as"),L42,IF(OR(M46="b",M46="bs"),L50,)))</f>
      </c>
      <c r="O46" s="78"/>
      <c r="P46" s="59"/>
      <c r="Q46" s="73"/>
      <c r="R46" s="50"/>
    </row>
    <row r="47" spans="1:18" s="51" customFormat="1" ht="15" customHeight="1">
      <c r="A47" s="39">
        <v>21</v>
      </c>
      <c r="B47" s="40"/>
      <c r="C47" s="40"/>
      <c r="D47" s="41">
        <v>16</v>
      </c>
      <c r="E47" s="42" t="str">
        <f>UPPER(IF($D47="","",VLOOKUP($D47,'[1]男單35歲名單'!$A$7:$P$38,2)))</f>
        <v>楊士徹</v>
      </c>
      <c r="F47" s="40"/>
      <c r="G47" s="40"/>
      <c r="H47" s="43" t="str">
        <f>IF($D47="","",VLOOKUP($D47,'[1]男單35歲名單'!$A$7:$P$38,4))</f>
        <v>臺中市</v>
      </c>
      <c r="I47" s="44"/>
      <c r="J47" s="45"/>
      <c r="K47" s="45"/>
      <c r="L47" s="270"/>
      <c r="M47" s="271"/>
      <c r="N47" s="62"/>
      <c r="O47" s="73"/>
      <c r="P47" s="59"/>
      <c r="Q47" s="73"/>
      <c r="R47" s="50"/>
    </row>
    <row r="48" spans="1:18" s="51" customFormat="1" ht="10.5" customHeight="1">
      <c r="A48" s="39"/>
      <c r="B48" s="53"/>
      <c r="C48" s="53"/>
      <c r="D48" s="64"/>
      <c r="E48" s="54"/>
      <c r="F48" s="272" t="s">
        <v>262</v>
      </c>
      <c r="G48" s="55"/>
      <c r="H48" s="56" t="s">
        <v>11</v>
      </c>
      <c r="I48" s="57"/>
      <c r="J48" s="58">
        <f>UPPER(IF(OR(I48="a",I48="as"),E47,IF(OR(I48="b",I48="bs"),E49,)))</f>
      </c>
      <c r="K48" s="58"/>
      <c r="L48" s="45"/>
      <c r="M48" s="72"/>
      <c r="N48" s="74"/>
      <c r="O48" s="73"/>
      <c r="P48" s="59"/>
      <c r="Q48" s="73"/>
      <c r="R48" s="50"/>
    </row>
    <row r="49" spans="1:18" s="51" customFormat="1" ht="15" customHeight="1">
      <c r="A49" s="39">
        <v>22</v>
      </c>
      <c r="B49" s="40"/>
      <c r="C49" s="40"/>
      <c r="D49" s="41">
        <v>20</v>
      </c>
      <c r="E49" s="42" t="str">
        <f>UPPER(IF($D49="","",VLOOKUP($D49,'[1]男單35歲名單'!$A$7:$P$38,2)))</f>
        <v>張耀輝</v>
      </c>
      <c r="F49" s="273"/>
      <c r="G49" s="40"/>
      <c r="H49" s="43" t="str">
        <f>IF($D49="","",VLOOKUP($D49,'[1]男單35歲名單'!$A$7:$P$38,4))</f>
        <v>桃園縣</v>
      </c>
      <c r="I49" s="61"/>
      <c r="J49" s="62"/>
      <c r="K49" s="63"/>
      <c r="L49" s="45"/>
      <c r="M49" s="72"/>
      <c r="N49" s="74"/>
      <c r="O49" s="73"/>
      <c r="P49" s="59"/>
      <c r="Q49" s="73"/>
      <c r="R49" s="50"/>
    </row>
    <row r="50" spans="1:18" s="51" customFormat="1" ht="5.25" customHeight="1">
      <c r="A50" s="39"/>
      <c r="B50" s="53"/>
      <c r="C50" s="53"/>
      <c r="D50" s="64"/>
      <c r="E50" s="54"/>
      <c r="F50" s="45"/>
      <c r="G50" s="55"/>
      <c r="H50" s="55"/>
      <c r="I50" s="65"/>
      <c r="J50" s="270" t="s">
        <v>270</v>
      </c>
      <c r="K50" s="271"/>
      <c r="L50" s="58">
        <f>UPPER(IF(OR(K50="a",K50="as"),J48,IF(OR(K50="b",K50="bs"),J52,)))</f>
      </c>
      <c r="M50" s="76"/>
      <c r="N50" s="74"/>
      <c r="O50" s="73"/>
      <c r="P50" s="59"/>
      <c r="Q50" s="73"/>
      <c r="R50" s="50"/>
    </row>
    <row r="51" spans="1:18" s="51" customFormat="1" ht="15" customHeight="1">
      <c r="A51" s="39">
        <v>23</v>
      </c>
      <c r="B51" s="40">
        <f>IF($D51="","",VLOOKUP($D51,'[1]男單35歲名單'!$A$7:$P$38,15))</f>
      </c>
      <c r="C51" s="40">
        <f>IF($D51="","",VLOOKUP($D51,'[1]男單35歲名單'!$A$7:$P$38,16))</f>
      </c>
      <c r="D51" s="41"/>
      <c r="E51" s="42" t="s">
        <v>26</v>
      </c>
      <c r="F51" s="40"/>
      <c r="G51" s="40"/>
      <c r="H51" s="43">
        <f>IF($D51="","",VLOOKUP($D51,'[1]男單35歲名單'!$A$7:$P$38,4))</f>
      </c>
      <c r="I51" s="44"/>
      <c r="J51" s="270"/>
      <c r="K51" s="271"/>
      <c r="L51" s="62"/>
      <c r="M51" s="68"/>
      <c r="N51" s="74"/>
      <c r="O51" s="73"/>
      <c r="P51" s="59"/>
      <c r="Q51" s="73"/>
      <c r="R51" s="50"/>
    </row>
    <row r="52" spans="1:18" s="51" customFormat="1" ht="10.5" customHeight="1">
      <c r="A52" s="39"/>
      <c r="B52" s="53"/>
      <c r="C52" s="53"/>
      <c r="D52" s="53"/>
      <c r="E52" s="54"/>
      <c r="F52" s="272"/>
      <c r="G52" s="55"/>
      <c r="H52" s="56" t="s">
        <v>11</v>
      </c>
      <c r="I52" s="57"/>
      <c r="J52" s="58">
        <f>UPPER(IF(OR(I52="a",I52="as"),E51,IF(OR(I52="b",I52="bs"),E53,)))</f>
      </c>
      <c r="K52" s="70"/>
      <c r="L52" s="71"/>
      <c r="M52" s="68"/>
      <c r="N52" s="74"/>
      <c r="O52" s="73"/>
      <c r="P52" s="59"/>
      <c r="Q52" s="73"/>
      <c r="R52" s="50"/>
    </row>
    <row r="53" spans="1:18" s="51" customFormat="1" ht="15" customHeight="1">
      <c r="A53" s="39">
        <v>24</v>
      </c>
      <c r="B53" s="40">
        <v>4</v>
      </c>
      <c r="C53" s="40">
        <f>IF($D53="","",VLOOKUP($D53,'[1]男單35歲名單'!$A$7:$P$38,16))</f>
        <v>7</v>
      </c>
      <c r="D53" s="41">
        <v>4</v>
      </c>
      <c r="E53" s="42" t="str">
        <f>UPPER(IF($D53="","",VLOOKUP($D53,'[1]男單35歲名單'!$A$7:$P$38,2)))</f>
        <v>張哲千</v>
      </c>
      <c r="F53" s="273"/>
      <c r="G53" s="40"/>
      <c r="H53" s="43" t="str">
        <f>IF($D53="","",VLOOKUP($D53,'[1]男單35歲名單'!$A$7:$P$38,4))</f>
        <v>桃園縣</v>
      </c>
      <c r="I53" s="61"/>
      <c r="J53" s="62"/>
      <c r="K53" s="45"/>
      <c r="L53" s="71"/>
      <c r="M53" s="68"/>
      <c r="N53" s="74"/>
      <c r="O53" s="73"/>
      <c r="P53" s="59"/>
      <c r="Q53" s="73"/>
      <c r="R53" s="50"/>
    </row>
    <row r="54" spans="1:18" s="51" customFormat="1" ht="5.25" customHeight="1">
      <c r="A54" s="39"/>
      <c r="B54" s="53"/>
      <c r="C54" s="53"/>
      <c r="D54" s="53"/>
      <c r="E54" s="54"/>
      <c r="F54" s="45"/>
      <c r="G54" s="55"/>
      <c r="H54" s="55"/>
      <c r="I54" s="65"/>
      <c r="J54" s="45"/>
      <c r="K54" s="45"/>
      <c r="L54" s="71"/>
      <c r="M54" s="77"/>
      <c r="N54" s="270" t="s">
        <v>278</v>
      </c>
      <c r="O54" s="271"/>
      <c r="P54" s="58">
        <f>UPPER(IF(OR(O54="a",O54="as"),N46,IF(OR(O54="b",O54="bs"),N62,)))</f>
      </c>
      <c r="Q54" s="79"/>
      <c r="R54" s="50"/>
    </row>
    <row r="55" spans="1:18" s="51" customFormat="1" ht="15" customHeight="1">
      <c r="A55" s="39">
        <v>25</v>
      </c>
      <c r="B55" s="40">
        <v>8</v>
      </c>
      <c r="C55" s="40">
        <f>IF($D55="","",VLOOKUP($D55,'[1]男單35歲名單'!$A$7:$P$38,16))</f>
        <v>15</v>
      </c>
      <c r="D55" s="41">
        <v>9</v>
      </c>
      <c r="E55" s="42" t="str">
        <f>UPPER(IF($D55="","",VLOOKUP($D55,'[1]男單35歲名單'!$A$7:$P$38,2)))</f>
        <v>陳逸群</v>
      </c>
      <c r="F55" s="40"/>
      <c r="G55" s="40"/>
      <c r="H55" s="43" t="str">
        <f>IF($D55="","",VLOOKUP($D55,'[1]男單35歲名單'!$A$7:$P$38,4))</f>
        <v>雲林縣</v>
      </c>
      <c r="I55" s="44"/>
      <c r="J55" s="45"/>
      <c r="K55" s="45"/>
      <c r="L55" s="45"/>
      <c r="M55" s="68"/>
      <c r="N55" s="270"/>
      <c r="O55" s="271"/>
      <c r="P55" s="62"/>
      <c r="Q55" s="88"/>
      <c r="R55" s="50"/>
    </row>
    <row r="56" spans="1:18" s="51" customFormat="1" ht="10.5" customHeight="1">
      <c r="A56" s="39"/>
      <c r="B56" s="53"/>
      <c r="C56" s="53"/>
      <c r="D56" s="53"/>
      <c r="E56" s="54"/>
      <c r="F56" s="272">
        <f>IF($D57="","",VLOOKUP($D57,'[1]男單35歲名單'!$A$7:$P$38,3))</f>
      </c>
      <c r="G56" s="55"/>
      <c r="H56" s="56" t="s">
        <v>11</v>
      </c>
      <c r="I56" s="57"/>
      <c r="J56" s="58">
        <f>UPPER(IF(OR(I56="a",I56="as"),E55,IF(OR(I56="b",I56="bs"),E57,)))</f>
      </c>
      <c r="K56" s="58"/>
      <c r="L56" s="45"/>
      <c r="M56" s="68"/>
      <c r="N56" s="59"/>
      <c r="O56" s="73"/>
      <c r="P56" s="59"/>
      <c r="Q56" s="80"/>
      <c r="R56" s="50"/>
    </row>
    <row r="57" spans="1:18" s="51" customFormat="1" ht="15" customHeight="1">
      <c r="A57" s="39">
        <v>26</v>
      </c>
      <c r="B57" s="40">
        <f>IF($D57="","",VLOOKUP($D57,'[1]男單35歲名單'!$A$7:$P$38,15))</f>
      </c>
      <c r="C57" s="40">
        <f>IF($D57="","",VLOOKUP($D57,'[1]男單35歲名單'!$A$7:$P$38,16))</f>
      </c>
      <c r="D57" s="41"/>
      <c r="E57" s="42" t="s">
        <v>26</v>
      </c>
      <c r="F57" s="273"/>
      <c r="G57" s="40"/>
      <c r="H57" s="43">
        <f>IF($D57="","",VLOOKUP($D57,'[1]男單35歲名單'!$A$7:$P$38,4))</f>
      </c>
      <c r="I57" s="61"/>
      <c r="J57" s="62"/>
      <c r="K57" s="63"/>
      <c r="L57" s="45"/>
      <c r="M57" s="68"/>
      <c r="N57" s="59"/>
      <c r="O57" s="73"/>
      <c r="P57" s="59"/>
      <c r="Q57" s="80"/>
      <c r="R57" s="50"/>
    </row>
    <row r="58" spans="1:18" s="51" customFormat="1" ht="5.25" customHeight="1">
      <c r="A58" s="39"/>
      <c r="B58" s="53"/>
      <c r="C58" s="53"/>
      <c r="D58" s="64"/>
      <c r="E58" s="54"/>
      <c r="F58" s="45"/>
      <c r="G58" s="55"/>
      <c r="H58" s="55"/>
      <c r="I58" s="65"/>
      <c r="J58" s="270" t="s">
        <v>271</v>
      </c>
      <c r="K58" s="271"/>
      <c r="L58" s="58">
        <f>UPPER(IF(OR(K58="a",K58="as"),J56,IF(OR(K58="b",K58="bs"),J60,)))</f>
      </c>
      <c r="M58" s="67"/>
      <c r="N58" s="59"/>
      <c r="O58" s="73"/>
      <c r="P58" s="59"/>
      <c r="Q58" s="80"/>
      <c r="R58" s="50"/>
    </row>
    <row r="59" spans="1:18" s="51" customFormat="1" ht="15" customHeight="1">
      <c r="A59" s="39">
        <v>27</v>
      </c>
      <c r="B59" s="40"/>
      <c r="C59" s="40"/>
      <c r="D59" s="41">
        <v>13</v>
      </c>
      <c r="E59" s="42" t="str">
        <f>UPPER(IF($D59="","",VLOOKUP($D59,'[1]男單35歲名單'!$A$7:$P$38,2)))</f>
        <v>鈴木敬太</v>
      </c>
      <c r="F59" s="40"/>
      <c r="G59" s="40"/>
      <c r="H59" s="43" t="str">
        <f>IF($D59="","",VLOOKUP($D59,'[1]男單35歲名單'!$A$7:$P$38,4))</f>
        <v>臺中市</v>
      </c>
      <c r="I59" s="44"/>
      <c r="J59" s="270"/>
      <c r="K59" s="271"/>
      <c r="L59" s="62"/>
      <c r="M59" s="69"/>
      <c r="N59" s="59"/>
      <c r="O59" s="73"/>
      <c r="P59" s="59"/>
      <c r="Q59" s="80"/>
      <c r="R59" s="89"/>
    </row>
    <row r="60" spans="1:18" s="51" customFormat="1" ht="10.5" customHeight="1">
      <c r="A60" s="39"/>
      <c r="B60" s="53"/>
      <c r="C60" s="53"/>
      <c r="D60" s="64"/>
      <c r="E60" s="54"/>
      <c r="F60" s="272" t="s">
        <v>264</v>
      </c>
      <c r="G60" s="55"/>
      <c r="H60" s="56" t="s">
        <v>11</v>
      </c>
      <c r="I60" s="57"/>
      <c r="J60" s="58">
        <f>UPPER(IF(OR(I60="a",I60="as"),E59,IF(OR(I60="b",I60="bs"),E61,)))</f>
      </c>
      <c r="K60" s="70"/>
      <c r="L60" s="71"/>
      <c r="M60" s="72"/>
      <c r="N60" s="59"/>
      <c r="O60" s="73"/>
      <c r="P60" s="59"/>
      <c r="Q60" s="80"/>
      <c r="R60" s="50"/>
    </row>
    <row r="61" spans="1:18" s="51" customFormat="1" ht="15" customHeight="1">
      <c r="A61" s="39">
        <v>28</v>
      </c>
      <c r="B61" s="40"/>
      <c r="C61" s="40"/>
      <c r="D61" s="41">
        <v>17</v>
      </c>
      <c r="E61" s="42" t="str">
        <f>UPPER(IF($D61="","",VLOOKUP($D61,'[1]男單35歲名單'!$A$7:$P$38,2)))</f>
        <v>龔飛熊</v>
      </c>
      <c r="F61" s="273"/>
      <c r="G61" s="40"/>
      <c r="H61" s="43" t="str">
        <f>IF($D61="","",VLOOKUP($D61,'[1]男單35歲名單'!$A$7:$P$38,4))</f>
        <v>高雄市</v>
      </c>
      <c r="I61" s="61"/>
      <c r="J61" s="62"/>
      <c r="K61" s="45"/>
      <c r="L61" s="71"/>
      <c r="M61" s="72"/>
      <c r="N61" s="59"/>
      <c r="O61" s="73"/>
      <c r="P61" s="59"/>
      <c r="Q61" s="80"/>
      <c r="R61" s="50"/>
    </row>
    <row r="62" spans="1:18" s="51" customFormat="1" ht="5.25" customHeight="1">
      <c r="A62" s="39"/>
      <c r="B62" s="53"/>
      <c r="C62" s="53"/>
      <c r="D62" s="64"/>
      <c r="E62" s="54"/>
      <c r="F62" s="45"/>
      <c r="G62" s="55"/>
      <c r="H62" s="55"/>
      <c r="I62" s="65"/>
      <c r="J62" s="45"/>
      <c r="K62" s="45"/>
      <c r="L62" s="270" t="s">
        <v>276</v>
      </c>
      <c r="M62" s="271"/>
      <c r="N62" s="58">
        <f>UPPER(IF(OR(M62="a",M62="as"),L58,IF(OR(M62="b",M62="bs"),L66,)))</f>
      </c>
      <c r="O62" s="79"/>
      <c r="P62" s="59"/>
      <c r="Q62" s="80"/>
      <c r="R62" s="50"/>
    </row>
    <row r="63" spans="1:18" s="51" customFormat="1" ht="15" customHeight="1">
      <c r="A63" s="39">
        <v>29</v>
      </c>
      <c r="B63" s="40"/>
      <c r="C63" s="40"/>
      <c r="D63" s="41">
        <v>15</v>
      </c>
      <c r="E63" s="42" t="str">
        <f>UPPER(IF($D63="","",VLOOKUP($D63,'[1]男單35歲名單'!$A$7:$P$38,2)))</f>
        <v>劉博文</v>
      </c>
      <c r="F63" s="40"/>
      <c r="G63" s="40"/>
      <c r="H63" s="43" t="str">
        <f>IF($D63="","",VLOOKUP($D63,'[1]男單35歲名單'!$A$7:$P$38,4))</f>
        <v>新北市</v>
      </c>
      <c r="I63" s="44"/>
      <c r="J63" s="45"/>
      <c r="K63" s="45"/>
      <c r="L63" s="270"/>
      <c r="M63" s="271"/>
      <c r="N63" s="62"/>
      <c r="O63" s="77"/>
      <c r="P63" s="48"/>
      <c r="Q63" s="49"/>
      <c r="R63" s="50"/>
    </row>
    <row r="64" spans="1:18" s="51" customFormat="1" ht="10.5" customHeight="1">
      <c r="A64" s="39"/>
      <c r="B64" s="53"/>
      <c r="C64" s="53"/>
      <c r="D64" s="64"/>
      <c r="E64" s="54"/>
      <c r="F64" s="272" t="s">
        <v>263</v>
      </c>
      <c r="G64" s="55"/>
      <c r="H64" s="56" t="s">
        <v>11</v>
      </c>
      <c r="I64" s="57"/>
      <c r="J64" s="58">
        <f>UPPER(IF(OR(I64="a",I64="as"),E63,IF(OR(I64="b",I64="bs"),E65,)))</f>
      </c>
      <c r="K64" s="58"/>
      <c r="L64" s="45"/>
      <c r="M64" s="72"/>
      <c r="N64" s="68"/>
      <c r="O64" s="77"/>
      <c r="P64" s="48"/>
      <c r="Q64" s="49"/>
      <c r="R64" s="50"/>
    </row>
    <row r="65" spans="1:18" s="51" customFormat="1" ht="15" customHeight="1">
      <c r="A65" s="39">
        <v>30</v>
      </c>
      <c r="B65" s="40"/>
      <c r="C65" s="40"/>
      <c r="D65" s="41">
        <v>12</v>
      </c>
      <c r="E65" s="42" t="str">
        <f>UPPER(IF($D65="","",VLOOKUP($D65,'[1]男單35歲名單'!$A$7:$P$38,2)))</f>
        <v>蔡坤洲</v>
      </c>
      <c r="F65" s="273"/>
      <c r="G65" s="40"/>
      <c r="H65" s="43" t="str">
        <f>IF($D65="","",VLOOKUP($D65,'[1]男單35歲名單'!$A$7:$P$38,4))</f>
        <v>雲林縣</v>
      </c>
      <c r="I65" s="61"/>
      <c r="J65" s="62"/>
      <c r="K65" s="63"/>
      <c r="L65" s="45"/>
      <c r="M65" s="72"/>
      <c r="N65" s="68"/>
      <c r="O65" s="77"/>
      <c r="P65" s="48"/>
      <c r="Q65" s="49"/>
      <c r="R65" s="50"/>
    </row>
    <row r="66" spans="1:18" s="51" customFormat="1" ht="5.25" customHeight="1">
      <c r="A66" s="39"/>
      <c r="B66" s="53"/>
      <c r="C66" s="53"/>
      <c r="D66" s="64"/>
      <c r="E66" s="54"/>
      <c r="F66" s="45"/>
      <c r="G66" s="55"/>
      <c r="H66" s="55"/>
      <c r="I66" s="65"/>
      <c r="J66" s="270" t="s">
        <v>272</v>
      </c>
      <c r="K66" s="271"/>
      <c r="L66" s="58">
        <f>UPPER(IF(OR(K66="a",K66="as"),J64,IF(OR(K66="b",K66="bs"),J68,)))</f>
      </c>
      <c r="M66" s="76"/>
      <c r="N66" s="68"/>
      <c r="O66" s="77"/>
      <c r="P66" s="48"/>
      <c r="Q66" s="49"/>
      <c r="R66" s="50"/>
    </row>
    <row r="67" spans="1:18" s="51" customFormat="1" ht="15" customHeight="1">
      <c r="A67" s="39">
        <v>31</v>
      </c>
      <c r="B67" s="40">
        <f>IF($D67="","",VLOOKUP($D67,'[1]男單35歲名單'!$A$7:$P$38,15))</f>
      </c>
      <c r="C67" s="40">
        <f>IF($D67="","",VLOOKUP($D67,'[1]男單35歲名單'!$A$7:$P$38,16))</f>
      </c>
      <c r="D67" s="41"/>
      <c r="E67" s="42" t="s">
        <v>26</v>
      </c>
      <c r="F67" s="40"/>
      <c r="G67" s="40"/>
      <c r="H67" s="43">
        <f>IF($D67="","",VLOOKUP($D67,'[1]男單35歲名單'!$A$7:$P$38,4))</f>
      </c>
      <c r="I67" s="44"/>
      <c r="J67" s="270"/>
      <c r="K67" s="271"/>
      <c r="L67" s="62"/>
      <c r="M67" s="68"/>
      <c r="N67" s="68"/>
      <c r="O67" s="68"/>
      <c r="P67" s="48"/>
      <c r="Q67" s="49"/>
      <c r="R67" s="50"/>
    </row>
    <row r="68" spans="1:18" s="51" customFormat="1" ht="10.5" customHeight="1">
      <c r="A68" s="39"/>
      <c r="B68" s="53"/>
      <c r="C68" s="53"/>
      <c r="D68" s="53"/>
      <c r="E68" s="54"/>
      <c r="F68" s="272"/>
      <c r="G68" s="55"/>
      <c r="H68" s="56" t="s">
        <v>11</v>
      </c>
      <c r="I68" s="57"/>
      <c r="J68" s="58">
        <f>UPPER(IF(OR(I68="a",I68="as"),E67,IF(OR(I68="b",I68="bs"),E69,)))</f>
      </c>
      <c r="K68" s="70"/>
      <c r="L68" s="71"/>
      <c r="M68" s="68"/>
      <c r="N68" s="68"/>
      <c r="O68" s="68"/>
      <c r="P68" s="48"/>
      <c r="Q68" s="49"/>
      <c r="R68" s="50"/>
    </row>
    <row r="69" spans="1:18" s="51" customFormat="1" ht="15" customHeight="1">
      <c r="A69" s="39">
        <v>32</v>
      </c>
      <c r="B69" s="40">
        <v>2</v>
      </c>
      <c r="C69" s="40">
        <f>IF($D69="","",VLOOKUP($D69,'[1]男單35歲名單'!$A$7:$P$38,16))</f>
        <v>3</v>
      </c>
      <c r="D69" s="41">
        <v>2</v>
      </c>
      <c r="E69" s="42" t="str">
        <f>UPPER(IF($D69="","",VLOOKUP($D69,'[1]男單35歲名單'!$A$7:$P$38,2)))</f>
        <v>林佑城</v>
      </c>
      <c r="F69" s="273"/>
      <c r="G69" s="40"/>
      <c r="H69" s="43" t="str">
        <f>IF($D69="","",VLOOKUP($D69,'[1]男單35歲名單'!$A$7:$P$38,4))</f>
        <v>臺東市</v>
      </c>
      <c r="I69" s="61"/>
      <c r="J69" s="62"/>
      <c r="K69" s="45"/>
      <c r="L69" s="71"/>
      <c r="M69" s="71"/>
      <c r="N69" s="74"/>
      <c r="O69" s="80"/>
      <c r="P69" s="48"/>
      <c r="Q69" s="49"/>
      <c r="R69" s="50"/>
    </row>
    <row r="70" spans="1:18" s="51" customFormat="1" ht="6.75" customHeight="1">
      <c r="A70" s="90"/>
      <c r="B70" s="90"/>
      <c r="C70" s="90"/>
      <c r="D70" s="90"/>
      <c r="E70" s="91"/>
      <c r="F70" s="92"/>
      <c r="G70" s="92"/>
      <c r="H70" s="93"/>
      <c r="I70" s="94"/>
      <c r="J70" s="95"/>
      <c r="K70" s="96"/>
      <c r="L70" s="97"/>
      <c r="M70" s="98"/>
      <c r="N70" s="97"/>
      <c r="O70" s="98"/>
      <c r="P70" s="95"/>
      <c r="Q70" s="96"/>
      <c r="R70" s="50"/>
    </row>
    <row r="71" ht="15">
      <c r="E71" s="100"/>
    </row>
    <row r="72" ht="15">
      <c r="E72" s="100"/>
    </row>
    <row r="73" ht="15">
      <c r="E73" s="100"/>
    </row>
    <row r="74" ht="15">
      <c r="E74" s="100"/>
    </row>
    <row r="75" ht="15">
      <c r="E75" s="100"/>
    </row>
    <row r="76" ht="15">
      <c r="E76" s="100"/>
    </row>
    <row r="77" ht="15">
      <c r="E77" s="100"/>
    </row>
    <row r="78" ht="15">
      <c r="E78" s="100"/>
    </row>
    <row r="79" ht="15">
      <c r="E79" s="100"/>
    </row>
    <row r="80" ht="15">
      <c r="E80" s="100"/>
    </row>
    <row r="81" ht="15">
      <c r="E81" s="100"/>
    </row>
    <row r="82" ht="15">
      <c r="E82" s="100"/>
    </row>
    <row r="83" ht="15">
      <c r="E83" s="100"/>
    </row>
    <row r="84" ht="15">
      <c r="E84" s="100"/>
    </row>
    <row r="85" ht="15">
      <c r="E85" s="100"/>
    </row>
    <row r="86" ht="15">
      <c r="E86" s="100"/>
    </row>
    <row r="87" ht="15">
      <c r="E87" s="100"/>
    </row>
    <row r="88" ht="15">
      <c r="E88" s="100"/>
    </row>
    <row r="89" ht="15">
      <c r="E89" s="100"/>
    </row>
    <row r="90" ht="15">
      <c r="E90" s="100"/>
    </row>
    <row r="91" ht="15">
      <c r="E91" s="100"/>
    </row>
    <row r="92" ht="15">
      <c r="E92" s="100"/>
    </row>
    <row r="93" ht="15">
      <c r="E93" s="100"/>
    </row>
    <row r="94" ht="15">
      <c r="E94" s="100"/>
    </row>
    <row r="95" ht="15">
      <c r="E95" s="100"/>
    </row>
    <row r="96" ht="15">
      <c r="E96" s="100"/>
    </row>
    <row r="97" ht="15">
      <c r="E97" s="100"/>
    </row>
    <row r="98" ht="15">
      <c r="E98" s="100"/>
    </row>
    <row r="99" ht="15">
      <c r="E99" s="100"/>
    </row>
    <row r="100" ht="15">
      <c r="E100" s="100"/>
    </row>
    <row r="101" ht="15">
      <c r="E101" s="100"/>
    </row>
    <row r="102" ht="15">
      <c r="E102" s="100"/>
    </row>
  </sheetData>
  <sheetProtection/>
  <mergeCells count="32">
    <mergeCell ref="J66:K67"/>
    <mergeCell ref="F68:F69"/>
    <mergeCell ref="J58:K59"/>
    <mergeCell ref="F60:F61"/>
    <mergeCell ref="L62:M63"/>
    <mergeCell ref="F64:F65"/>
    <mergeCell ref="P37:P38"/>
    <mergeCell ref="N38:N39"/>
    <mergeCell ref="F48:F49"/>
    <mergeCell ref="J50:K51"/>
    <mergeCell ref="F52:F53"/>
    <mergeCell ref="F56:F57"/>
    <mergeCell ref="F40:F41"/>
    <mergeCell ref="J42:K43"/>
    <mergeCell ref="F44:F45"/>
    <mergeCell ref="N54:O55"/>
    <mergeCell ref="L46:M47"/>
    <mergeCell ref="F32:F33"/>
    <mergeCell ref="J34:K35"/>
    <mergeCell ref="F36:F37"/>
    <mergeCell ref="J26:K27"/>
    <mergeCell ref="F28:F29"/>
    <mergeCell ref="L30:M31"/>
    <mergeCell ref="N22:O23"/>
    <mergeCell ref="F8:F9"/>
    <mergeCell ref="J10:K11"/>
    <mergeCell ref="F12:F13"/>
    <mergeCell ref="L14:M15"/>
    <mergeCell ref="F24:F25"/>
    <mergeCell ref="F16:F17"/>
    <mergeCell ref="J18:K19"/>
    <mergeCell ref="F20:F21"/>
  </mergeCells>
  <conditionalFormatting sqref="G39 G41 G7 G9 G11 G13 G15 G17 G19 G23 G43 G45 G47 G49 G51 G53 G21 G25 G27 G29 G31 G33 G35 G37 G55 G57 G59 G61 G63 G65 G67 G69">
    <cfRule type="expression" priority="1" dxfId="270" stopIfTrue="1">
      <formula>AND($D7&lt;9,$C7&gt;0)</formula>
    </cfRule>
  </conditionalFormatting>
  <conditionalFormatting sqref="H8 H40 H16 L14 H20 H24 H48 H52 H32 H44 H36 H12 H28 J10 H56 H64 H68 H60 N22 J18 J26 J34 J42 J50 J58 J66 L30 L46 L62 N54">
    <cfRule type="expression" priority="2" dxfId="271" stopIfTrue="1">
      <formula>AND($N$2="CU",H8="Umpire")</formula>
    </cfRule>
    <cfRule type="expression" priority="3" dxfId="272" stopIfTrue="1">
      <formula>AND($N$2="CU",H8&lt;&gt;"Umpire",I8&lt;&gt;"")</formula>
    </cfRule>
    <cfRule type="expression" priority="4" dxfId="273" stopIfTrue="1">
      <formula>AND($N$2="CU",H8&lt;&gt;"Umpire")</formula>
    </cfRule>
  </conditionalFormatting>
  <conditionalFormatting sqref="D67 D65 D63 D13 D61 D15 D17 D21 D19 D23 D25 D27 D29 D31 D33 D37 D35 D39 D41 D43 D47 D49 D45 D51 D53 D55 D57 D59 D69">
    <cfRule type="expression" priority="5" dxfId="274" stopIfTrue="1">
      <formula>AND($D13&lt;9,$C13&gt;0)</formula>
    </cfRule>
  </conditionalFormatting>
  <conditionalFormatting sqref="L10 L18 L26 L34 L42 L50 L58 L66 N14 N30 N46 N62 P22 P54 J8 J12 J16 J20 J24 J28 J32 J36 J40 J44 J48 J52 J56 J60 J64 J68">
    <cfRule type="expression" priority="6" dxfId="270" stopIfTrue="1">
      <formula>I8="as"</formula>
    </cfRule>
    <cfRule type="expression" priority="7" dxfId="270" stopIfTrue="1">
      <formula>I8="bs"</formula>
    </cfRule>
  </conditionalFormatting>
  <conditionalFormatting sqref="D7 D9 D11">
    <cfRule type="expression" priority="8" dxfId="274" stopIfTrue="1">
      <formula>$D7&lt;9</formula>
    </cfRule>
  </conditionalFormatting>
  <conditionalFormatting sqref="B7 B9 B11 B13 B15 B17 B19 B21 B23 B25 B27 B29 B31 B33 B35 B37 B39 B41 B43 B45 B47 B49 B51 B53 B55 B57 B59 B61 B63 B65 B67 B69">
    <cfRule type="cellIs" priority="9" dxfId="275" operator="equal" stopIfTrue="1">
      <formula>"QA"</formula>
    </cfRule>
    <cfRule type="cellIs" priority="10" dxfId="275" operator="equal" stopIfTrue="1">
      <formula>"DA"</formula>
    </cfRule>
  </conditionalFormatting>
  <conditionalFormatting sqref="I8 I12 I16 I20 I24 I28 I32 I36 I40 I44 I48 I52 I56 I60 I64 I68 O54 O39">
    <cfRule type="expression" priority="11" dxfId="276" stopIfTrue="1">
      <formula>$N$2="CU"</formula>
    </cfRule>
  </conditionalFormatting>
  <dataValidations count="2">
    <dataValidation type="list" allowBlank="1" showInputMessage="1" sqref="N22 N54">
      <formula1>$U$8:$U$17</formula1>
    </dataValidation>
    <dataValidation type="list" allowBlank="1" showInputMessage="1" sqref="H8 H24 H12 H28 H16 H40 H20 H44 H48 H52 H32 H36 H56 H60 H64 H68 J58 J50 J42 J34 J26 J18 L46 J10 L14 J66 L30 L62">
      <formula1>$T$7:$T$16</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T79"/>
  <sheetViews>
    <sheetView showGridLines="0" zoomScalePageLayoutView="0" workbookViewId="0" topLeftCell="A13">
      <selection activeCell="B28" sqref="B28"/>
    </sheetView>
  </sheetViews>
  <sheetFormatPr defaultColWidth="9.00390625" defaultRowHeight="15.75"/>
  <cols>
    <col min="1" max="1" width="2.50390625" style="99" customWidth="1"/>
    <col min="2" max="3" width="2.625" style="99" customWidth="1"/>
    <col min="4" max="4" width="0.37109375" style="99" customWidth="1"/>
    <col min="5" max="5" width="13.875" style="99" customWidth="1"/>
    <col min="6" max="6" width="12.625" style="99" customWidth="1"/>
    <col min="7" max="7" width="0.12890625" style="99" customWidth="1"/>
    <col min="8" max="8" width="5.75390625" style="99" customWidth="1"/>
    <col min="9" max="9" width="0.12890625" style="101" customWidth="1"/>
    <col min="10" max="10" width="13.375" style="99" customWidth="1"/>
    <col min="11" max="11" width="0.12890625" style="101" customWidth="1"/>
    <col min="12" max="12" width="13.375" style="99" customWidth="1"/>
    <col min="13" max="13" width="0.12890625" style="102" customWidth="1"/>
    <col min="14" max="14" width="13.375" style="99" customWidth="1"/>
    <col min="15" max="15" width="0.12890625" style="101" customWidth="1"/>
    <col min="16" max="16" width="9.00390625" style="99" customWidth="1"/>
    <col min="17" max="17" width="0.12890625" style="102" customWidth="1"/>
    <col min="18" max="18" width="8.00390625" style="99" hidden="1" customWidth="1"/>
    <col min="19" max="19" width="7.625" style="99" customWidth="1"/>
    <col min="20" max="20" width="8.00390625" style="99" hidden="1" customWidth="1"/>
    <col min="21" max="16384" width="9.00390625" style="99" customWidth="1"/>
  </cols>
  <sheetData>
    <row r="1" spans="1:17" s="3" customFormat="1" ht="16.5" customHeight="1">
      <c r="A1" s="103" t="s">
        <v>41</v>
      </c>
      <c r="B1" s="2"/>
      <c r="C1" s="2"/>
      <c r="E1" s="4"/>
      <c r="I1" s="5"/>
      <c r="J1" s="104"/>
      <c r="K1" s="105"/>
      <c r="L1" s="104"/>
      <c r="M1" s="106"/>
      <c r="N1" s="104"/>
      <c r="O1" s="105"/>
      <c r="P1" s="104"/>
      <c r="Q1" s="106"/>
    </row>
    <row r="2" spans="1:17" ht="1.5" customHeight="1">
      <c r="A2" s="107"/>
      <c r="B2" s="181"/>
      <c r="C2" s="182"/>
      <c r="D2" s="182"/>
      <c r="E2" s="182"/>
      <c r="F2" s="109"/>
      <c r="G2" s="182"/>
      <c r="H2" s="182"/>
      <c r="I2" s="183"/>
      <c r="J2" s="184"/>
      <c r="K2" s="183"/>
      <c r="L2" s="9"/>
      <c r="M2" s="183"/>
      <c r="N2" s="182"/>
      <c r="O2" s="183"/>
      <c r="P2" s="182"/>
      <c r="Q2" s="183"/>
    </row>
    <row r="3" spans="1:17" s="18" customFormat="1" ht="8.25" customHeight="1">
      <c r="A3" s="13" t="s">
        <v>15</v>
      </c>
      <c r="B3" s="13"/>
      <c r="C3" s="13"/>
      <c r="D3" s="13"/>
      <c r="E3" s="14"/>
      <c r="F3" s="13" t="s">
        <v>16</v>
      </c>
      <c r="G3" s="14"/>
      <c r="H3" s="13"/>
      <c r="I3" s="15"/>
      <c r="J3" s="13"/>
      <c r="K3" s="16"/>
      <c r="L3" s="13"/>
      <c r="M3" s="16"/>
      <c r="N3" s="13"/>
      <c r="O3" s="15"/>
      <c r="P3" s="14"/>
      <c r="Q3" s="17" t="s">
        <v>17</v>
      </c>
    </row>
    <row r="4" spans="1:17" s="26" customFormat="1" ht="11.25" customHeight="1" thickBot="1">
      <c r="A4" s="19" t="str">
        <f>'[1]Week SetUp'!$A$10</f>
        <v>2013/11/2-11/4</v>
      </c>
      <c r="B4" s="19"/>
      <c r="C4" s="19"/>
      <c r="D4" s="20"/>
      <c r="E4" s="20"/>
      <c r="F4" s="20" t="str">
        <f>'[1]Week SetUp'!$C$10</f>
        <v>臺中市</v>
      </c>
      <c r="G4" s="21"/>
      <c r="H4" s="20"/>
      <c r="I4" s="22"/>
      <c r="J4" s="23"/>
      <c r="K4" s="22"/>
      <c r="L4" s="24"/>
      <c r="M4" s="22"/>
      <c r="N4" s="20"/>
      <c r="O4" s="22"/>
      <c r="P4" s="20"/>
      <c r="Q4" s="25" t="str">
        <f>'[1]Week SetUp'!$E$10</f>
        <v>王正松</v>
      </c>
    </row>
    <row r="5" spans="1:17" s="31" customFormat="1" ht="9.75">
      <c r="A5" s="27"/>
      <c r="B5" s="28" t="s">
        <v>18</v>
      </c>
      <c r="C5" s="28" t="s">
        <v>19</v>
      </c>
      <c r="D5" s="28"/>
      <c r="E5" s="28" t="s">
        <v>20</v>
      </c>
      <c r="F5" s="29"/>
      <c r="G5" s="14"/>
      <c r="H5" s="29"/>
      <c r="I5" s="30"/>
      <c r="J5" s="28" t="s">
        <v>9</v>
      </c>
      <c r="K5" s="30"/>
      <c r="L5" s="28" t="s">
        <v>13</v>
      </c>
      <c r="M5" s="30"/>
      <c r="N5" s="28"/>
      <c r="O5" s="30"/>
      <c r="P5" s="28"/>
      <c r="Q5" s="16"/>
    </row>
    <row r="6" spans="1:17" s="31" customFormat="1" ht="3.75" customHeight="1" thickBot="1">
      <c r="A6" s="32"/>
      <c r="B6" s="33"/>
      <c r="C6" s="34"/>
      <c r="D6" s="33"/>
      <c r="E6" s="35"/>
      <c r="F6" s="35"/>
      <c r="G6" s="36"/>
      <c r="H6" s="35"/>
      <c r="I6" s="37"/>
      <c r="J6" s="33"/>
      <c r="K6" s="37"/>
      <c r="L6" s="33"/>
      <c r="M6" s="37"/>
      <c r="N6" s="33"/>
      <c r="O6" s="37"/>
      <c r="P6" s="33"/>
      <c r="Q6" s="38"/>
    </row>
    <row r="7" spans="1:20" s="51" customFormat="1" ht="13.5" customHeight="1">
      <c r="A7" s="39">
        <v>1</v>
      </c>
      <c r="B7" s="40">
        <v>1</v>
      </c>
      <c r="C7" s="40">
        <f>IF($D7="","",VLOOKUP($D7,'[1]女單 35歲名單'!$A$7:$P$22,16))</f>
        <v>1</v>
      </c>
      <c r="D7" s="41">
        <v>1</v>
      </c>
      <c r="E7" s="42" t="str">
        <f>UPPER(IF($D7="","",VLOOKUP($D7,'[1]女單 35歲名單'!$A$7:$P$22,2)))</f>
        <v>毛家芳</v>
      </c>
      <c r="F7" s="40"/>
      <c r="G7" s="40"/>
      <c r="H7" s="43" t="str">
        <f>IF($D7="","",VLOOKUP($D7,'[1]女單 35歲名單'!$A$7:$P$22,4))</f>
        <v>臺北市</v>
      </c>
      <c r="I7" s="44"/>
      <c r="J7" s="45"/>
      <c r="K7" s="45"/>
      <c r="L7" s="45"/>
      <c r="M7" s="45"/>
      <c r="N7" s="46" t="s">
        <v>713</v>
      </c>
      <c r="O7" s="47"/>
      <c r="P7" s="48"/>
      <c r="Q7" s="49"/>
      <c r="R7" s="50"/>
      <c r="T7" s="52" t="e">
        <f>#REF!</f>
        <v>#REF!</v>
      </c>
    </row>
    <row r="8" spans="1:20" s="51" customFormat="1" ht="8.25" customHeight="1">
      <c r="A8" s="39"/>
      <c r="B8" s="53"/>
      <c r="C8" s="53"/>
      <c r="D8" s="53"/>
      <c r="E8" s="54"/>
      <c r="F8" s="272" t="s">
        <v>710</v>
      </c>
      <c r="G8" s="55"/>
      <c r="H8" s="56" t="s">
        <v>11</v>
      </c>
      <c r="I8" s="57"/>
      <c r="J8" s="58">
        <f>UPPER(IF(OR(I8="a",I8="as"),E7,IF(OR(I8="b",I8="bs"),E9,)))</f>
      </c>
      <c r="K8" s="58"/>
      <c r="L8" s="45"/>
      <c r="M8" s="45"/>
      <c r="N8" s="59"/>
      <c r="O8" s="47"/>
      <c r="P8" s="48"/>
      <c r="Q8" s="49"/>
      <c r="R8" s="50"/>
      <c r="T8" s="60" t="e">
        <f>#REF!</f>
        <v>#REF!</v>
      </c>
    </row>
    <row r="9" spans="1:20" s="51" customFormat="1" ht="13.5" customHeight="1">
      <c r="A9" s="39">
        <v>2</v>
      </c>
      <c r="B9" s="40"/>
      <c r="C9" s="40">
        <f>IF($D9="","",VLOOKUP($D9,'[1]女單 35歲名單'!$A$7:$P$22,16))</f>
        <v>5</v>
      </c>
      <c r="D9" s="41">
        <v>3</v>
      </c>
      <c r="E9" s="42" t="str">
        <f>UPPER(IF($D9="","",VLOOKUP($D9,'[1]女單 35歲名單'!$A$7:$P$22,2)))</f>
        <v>張智華</v>
      </c>
      <c r="F9" s="273"/>
      <c r="G9" s="40"/>
      <c r="H9" s="43" t="str">
        <f>IF($D9="","",VLOOKUP($D9,'[1]女單 35歲名單'!$A$7:$P$22,4))</f>
        <v>臺中市</v>
      </c>
      <c r="I9" s="61"/>
      <c r="J9" s="62"/>
      <c r="K9" s="63"/>
      <c r="L9" s="45"/>
      <c r="M9" s="45"/>
      <c r="N9" s="59"/>
      <c r="O9" s="47"/>
      <c r="P9" s="48"/>
      <c r="Q9" s="49"/>
      <c r="R9" s="50"/>
      <c r="T9" s="60" t="e">
        <f>#REF!</f>
        <v>#REF!</v>
      </c>
    </row>
    <row r="10" spans="1:20" s="51" customFormat="1" ht="4.5" customHeight="1">
      <c r="A10" s="39"/>
      <c r="B10" s="53"/>
      <c r="C10" s="53"/>
      <c r="D10" s="64"/>
      <c r="E10" s="54"/>
      <c r="F10" s="45"/>
      <c r="G10" s="55"/>
      <c r="H10" s="55"/>
      <c r="I10" s="65"/>
      <c r="J10" s="270" t="s">
        <v>712</v>
      </c>
      <c r="K10" s="271"/>
      <c r="L10" s="58">
        <f>UPPER(IF(OR(K10="a",K10="as"),J8,IF(OR(K10="b",K10="bs"),J12,)))</f>
      </c>
      <c r="M10" s="67"/>
      <c r="N10" s="68"/>
      <c r="O10" s="68"/>
      <c r="P10" s="48"/>
      <c r="Q10" s="49"/>
      <c r="R10" s="50"/>
      <c r="T10" s="60" t="e">
        <f>#REF!</f>
        <v>#REF!</v>
      </c>
    </row>
    <row r="11" spans="1:20" s="51" customFormat="1" ht="13.5" customHeight="1">
      <c r="A11" s="39">
        <v>3</v>
      </c>
      <c r="B11" s="40"/>
      <c r="C11" s="40"/>
      <c r="D11" s="41">
        <v>4</v>
      </c>
      <c r="E11" s="42" t="str">
        <f>UPPER(IF($D11="","",VLOOKUP($D11,'[1]女單 35歲名單'!$A$7:$P$22,2)))</f>
        <v>蔡巧玲</v>
      </c>
      <c r="F11" s="40"/>
      <c r="G11" s="40"/>
      <c r="H11" s="43" t="str">
        <f>IF($D11="","",VLOOKUP($D11,'[1]女單 35歲名單'!$A$7:$P$22,4))</f>
        <v>臺中市</v>
      </c>
      <c r="I11" s="44"/>
      <c r="J11" s="270"/>
      <c r="K11" s="271"/>
      <c r="L11" s="62"/>
      <c r="M11" s="185"/>
      <c r="N11" s="77"/>
      <c r="O11" s="68"/>
      <c r="P11" s="48"/>
      <c r="Q11" s="49"/>
      <c r="R11" s="50"/>
      <c r="T11" s="60" t="e">
        <f>#REF!</f>
        <v>#REF!</v>
      </c>
    </row>
    <row r="12" spans="1:20" s="51" customFormat="1" ht="8.25" customHeight="1">
      <c r="A12" s="39"/>
      <c r="B12" s="53"/>
      <c r="C12" s="53"/>
      <c r="D12" s="64"/>
      <c r="E12" s="54"/>
      <c r="F12" s="272" t="s">
        <v>711</v>
      </c>
      <c r="G12" s="55"/>
      <c r="H12" s="56" t="s">
        <v>11</v>
      </c>
      <c r="I12" s="57"/>
      <c r="J12" s="58">
        <f>UPPER(IF(OR(I12="a",I12="as"),E11,IF(OR(I12="b",I12="bs"),E13,)))</f>
      </c>
      <c r="K12" s="70"/>
      <c r="L12" s="71"/>
      <c r="M12" s="77"/>
      <c r="N12" s="77"/>
      <c r="O12" s="68"/>
      <c r="P12" s="48"/>
      <c r="Q12" s="49"/>
      <c r="R12" s="50"/>
      <c r="T12" s="60" t="e">
        <f>#REF!</f>
        <v>#REF!</v>
      </c>
    </row>
    <row r="13" spans="1:20" s="51" customFormat="1" ht="13.5" customHeight="1">
      <c r="A13" s="39">
        <v>4</v>
      </c>
      <c r="B13" s="40">
        <v>2</v>
      </c>
      <c r="C13" s="40">
        <f>IF($D13="","",VLOOKUP($D13,'[1]女單 35歲名單'!$A$7:$P$22,16))</f>
        <v>3</v>
      </c>
      <c r="D13" s="41">
        <v>2</v>
      </c>
      <c r="E13" s="42" t="str">
        <f>UPPER(IF($D13="","",VLOOKUP($D13,'[1]女單 35歲名單'!$A$7:$P$22,2)))</f>
        <v>許環英</v>
      </c>
      <c r="F13" s="273"/>
      <c r="G13" s="40"/>
      <c r="H13" s="43" t="str">
        <f>IF($D13="","",VLOOKUP($D13,'[1]女單 35歲名單'!$A$7:$P$22,4))</f>
        <v>高雄市</v>
      </c>
      <c r="I13" s="61"/>
      <c r="J13" s="62"/>
      <c r="K13" s="45"/>
      <c r="L13" s="71"/>
      <c r="M13" s="77"/>
      <c r="N13" s="77"/>
      <c r="O13" s="68"/>
      <c r="P13" s="48"/>
      <c r="Q13" s="49"/>
      <c r="R13" s="50"/>
      <c r="T13" s="60" t="e">
        <f>#REF!</f>
        <v>#REF!</v>
      </c>
    </row>
    <row r="14" spans="1:18" s="51" customFormat="1" ht="6.75" customHeight="1">
      <c r="A14" s="186"/>
      <c r="B14" s="149"/>
      <c r="C14" s="149"/>
      <c r="D14" s="147"/>
      <c r="E14" s="149"/>
      <c r="F14" s="149"/>
      <c r="G14" s="149"/>
      <c r="H14" s="149"/>
      <c r="I14" s="147"/>
      <c r="J14" s="149"/>
      <c r="K14" s="149"/>
      <c r="L14" s="149"/>
      <c r="M14" s="187"/>
      <c r="N14" s="149"/>
      <c r="O14" s="187"/>
      <c r="P14" s="48"/>
      <c r="Q14" s="49"/>
      <c r="R14" s="50"/>
    </row>
    <row r="15" spans="1:17" s="3" customFormat="1" ht="16.5" customHeight="1">
      <c r="A15" s="103" t="s">
        <v>133</v>
      </c>
      <c r="B15" s="2"/>
      <c r="C15" s="2"/>
      <c r="E15" s="4"/>
      <c r="I15" s="5"/>
      <c r="J15" s="104"/>
      <c r="K15" s="105"/>
      <c r="L15" s="104"/>
      <c r="M15" s="106"/>
      <c r="N15" s="104"/>
      <c r="O15" s="105"/>
      <c r="P15" s="104"/>
      <c r="Q15" s="106"/>
    </row>
    <row r="16" spans="1:17" ht="1.5" customHeight="1">
      <c r="A16" s="107"/>
      <c r="B16" s="181"/>
      <c r="C16" s="182"/>
      <c r="D16" s="182"/>
      <c r="E16" s="182"/>
      <c r="F16" s="109"/>
      <c r="G16" s="182"/>
      <c r="H16" s="182"/>
      <c r="I16" s="183"/>
      <c r="J16" s="184"/>
      <c r="K16" s="183"/>
      <c r="L16" s="9"/>
      <c r="M16" s="183"/>
      <c r="N16" s="182"/>
      <c r="O16" s="183"/>
      <c r="P16" s="182"/>
      <c r="Q16" s="183"/>
    </row>
    <row r="17" spans="1:17" s="18" customFormat="1" ht="8.25" customHeight="1">
      <c r="A17" s="13" t="s">
        <v>15</v>
      </c>
      <c r="B17" s="13"/>
      <c r="C17" s="13"/>
      <c r="D17" s="13"/>
      <c r="E17" s="14"/>
      <c r="F17" s="13" t="s">
        <v>16</v>
      </c>
      <c r="G17" s="14"/>
      <c r="H17" s="13"/>
      <c r="I17" s="15"/>
      <c r="J17" s="13"/>
      <c r="K17" s="16"/>
      <c r="L17" s="13"/>
      <c r="M17" s="16"/>
      <c r="N17" s="13"/>
      <c r="O17" s="15"/>
      <c r="P17" s="14"/>
      <c r="Q17" s="17" t="s">
        <v>17</v>
      </c>
    </row>
    <row r="18" spans="1:17" s="26" customFormat="1" ht="11.25" customHeight="1" thickBot="1">
      <c r="A18" s="19" t="str">
        <f>'[3]Week SetUp'!$A$10</f>
        <v>2013/11/2-11/4</v>
      </c>
      <c r="B18" s="19"/>
      <c r="C18" s="19"/>
      <c r="D18" s="20"/>
      <c r="E18" s="20"/>
      <c r="F18" s="20" t="str">
        <f>'[3]Week SetUp'!$C$10</f>
        <v>臺中市</v>
      </c>
      <c r="G18" s="21"/>
      <c r="H18" s="20"/>
      <c r="I18" s="22"/>
      <c r="J18" s="23"/>
      <c r="K18" s="22"/>
      <c r="L18" s="24"/>
      <c r="M18" s="22"/>
      <c r="N18" s="20"/>
      <c r="O18" s="22"/>
      <c r="P18" s="20"/>
      <c r="Q18" s="25" t="str">
        <f>'[3]Week SetUp'!$E$10</f>
        <v>王正松</v>
      </c>
    </row>
    <row r="19" spans="1:17" s="31" customFormat="1" ht="9.75">
      <c r="A19" s="27"/>
      <c r="B19" s="28" t="s">
        <v>48</v>
      </c>
      <c r="C19" s="28" t="s">
        <v>49</v>
      </c>
      <c r="D19" s="28"/>
      <c r="E19" s="28" t="s">
        <v>50</v>
      </c>
      <c r="F19" s="29"/>
      <c r="G19" s="14"/>
      <c r="H19" s="29"/>
      <c r="I19" s="30"/>
      <c r="J19" s="28" t="s">
        <v>8</v>
      </c>
      <c r="K19" s="30"/>
      <c r="L19" s="28" t="s">
        <v>9</v>
      </c>
      <c r="M19" s="30"/>
      <c r="N19" s="28" t="s">
        <v>13</v>
      </c>
      <c r="O19" s="30"/>
      <c r="P19" s="28"/>
      <c r="Q19" s="16"/>
    </row>
    <row r="20" spans="1:17" s="31" customFormat="1" ht="3.75" customHeight="1" thickBot="1">
      <c r="A20" s="32"/>
      <c r="B20" s="33"/>
      <c r="C20" s="34"/>
      <c r="D20" s="33"/>
      <c r="E20" s="35"/>
      <c r="F20" s="35"/>
      <c r="G20" s="36"/>
      <c r="H20" s="35"/>
      <c r="I20" s="37"/>
      <c r="J20" s="33"/>
      <c r="K20" s="37"/>
      <c r="L20" s="33"/>
      <c r="M20" s="37"/>
      <c r="N20" s="33"/>
      <c r="O20" s="37"/>
      <c r="P20" s="33"/>
      <c r="Q20" s="38"/>
    </row>
    <row r="21" spans="1:20" s="51" customFormat="1" ht="14.25" customHeight="1">
      <c r="A21" s="39">
        <v>1</v>
      </c>
      <c r="B21" s="40">
        <v>1</v>
      </c>
      <c r="C21" s="40">
        <f>IF($D21="","",VLOOKUP($D21,'[3]女單45歲名單'!$A$7:$P$22,16))</f>
        <v>1</v>
      </c>
      <c r="D21" s="41">
        <v>1</v>
      </c>
      <c r="E21" s="42" t="str">
        <f>UPPER(IF($D21="","",VLOOKUP($D21,'[3]女單45歲名單'!$A$7:$P$22,2)))</f>
        <v>何寶珠</v>
      </c>
      <c r="F21" s="40"/>
      <c r="G21" s="40"/>
      <c r="H21" s="43" t="str">
        <f>IF($D21="","",VLOOKUP($D21,'[3]女單45歲名單'!$A$7:$P$22,4))</f>
        <v>高雄市</v>
      </c>
      <c r="I21" s="44"/>
      <c r="J21" s="45"/>
      <c r="K21" s="45"/>
      <c r="L21" s="45"/>
      <c r="M21" s="45"/>
      <c r="N21" s="46" t="s">
        <v>731</v>
      </c>
      <c r="O21" s="47"/>
      <c r="P21" s="48"/>
      <c r="Q21" s="49"/>
      <c r="R21" s="50"/>
      <c r="T21" s="52" t="e">
        <f>#REF!</f>
        <v>#REF!</v>
      </c>
    </row>
    <row r="22" spans="1:20" s="51" customFormat="1" ht="8.25" customHeight="1">
      <c r="A22" s="39"/>
      <c r="B22" s="53"/>
      <c r="C22" s="53"/>
      <c r="D22" s="53"/>
      <c r="E22" s="54"/>
      <c r="F22" s="272" t="s">
        <v>723</v>
      </c>
      <c r="G22" s="55"/>
      <c r="H22" s="56" t="s">
        <v>11</v>
      </c>
      <c r="I22" s="57"/>
      <c r="J22" s="58">
        <f>UPPER(IF(OR(I22="a",I22="as"),E21,IF(OR(I22="b",I22="bs"),E23,)))</f>
      </c>
      <c r="K22" s="58"/>
      <c r="L22" s="45"/>
      <c r="M22" s="45"/>
      <c r="N22" s="59"/>
      <c r="O22" s="47"/>
      <c r="P22" s="48"/>
      <c r="Q22" s="49"/>
      <c r="R22" s="50"/>
      <c r="T22" s="60" t="e">
        <f>#REF!</f>
        <v>#REF!</v>
      </c>
    </row>
    <row r="23" spans="1:20" s="51" customFormat="1" ht="14.25" customHeight="1">
      <c r="A23" s="39">
        <v>2</v>
      </c>
      <c r="B23" s="40"/>
      <c r="C23" s="40"/>
      <c r="D23" s="41">
        <v>5</v>
      </c>
      <c r="E23" s="42" t="str">
        <f>UPPER(IF($D23="","",VLOOKUP($D23,'[3]女單45歲名單'!$A$7:$P$22,2)))</f>
        <v>盧幼雪</v>
      </c>
      <c r="F23" s="273"/>
      <c r="G23" s="40"/>
      <c r="H23" s="43" t="str">
        <f>IF($D23="","",VLOOKUP($D23,'[3]女單45歲名單'!$A$7:$P$22,4))</f>
        <v>新北市</v>
      </c>
      <c r="I23" s="61"/>
      <c r="J23" s="62"/>
      <c r="K23" s="63"/>
      <c r="L23" s="45"/>
      <c r="M23" s="45"/>
      <c r="N23" s="59"/>
      <c r="O23" s="47"/>
      <c r="P23" s="48"/>
      <c r="Q23" s="49"/>
      <c r="R23" s="50"/>
      <c r="T23" s="60" t="e">
        <f>#REF!</f>
        <v>#REF!</v>
      </c>
    </row>
    <row r="24" spans="1:20" s="51" customFormat="1" ht="4.5" customHeight="1">
      <c r="A24" s="39"/>
      <c r="B24" s="53"/>
      <c r="C24" s="53"/>
      <c r="D24" s="64"/>
      <c r="E24" s="54"/>
      <c r="F24" s="45"/>
      <c r="G24" s="55"/>
      <c r="H24" s="55"/>
      <c r="I24" s="65"/>
      <c r="J24" s="270" t="s">
        <v>728</v>
      </c>
      <c r="K24" s="271"/>
      <c r="L24" s="58">
        <f>UPPER(IF(OR(K24="a",K24="as"),J22,IF(OR(K24="b",K24="bs"),J26,)))</f>
      </c>
      <c r="M24" s="67"/>
      <c r="N24" s="68"/>
      <c r="O24" s="68"/>
      <c r="P24" s="48"/>
      <c r="Q24" s="49"/>
      <c r="R24" s="50"/>
      <c r="T24" s="60" t="e">
        <f>#REF!</f>
        <v>#REF!</v>
      </c>
    </row>
    <row r="25" spans="1:20" s="51" customFormat="1" ht="14.25" customHeight="1">
      <c r="A25" s="39">
        <v>3</v>
      </c>
      <c r="B25" s="40"/>
      <c r="C25" s="40"/>
      <c r="D25" s="41">
        <v>8</v>
      </c>
      <c r="E25" s="42" t="str">
        <f>UPPER(IF($D25="","",VLOOKUP($D25,'[3]女單45歲名單'!$A$7:$P$22,2)))</f>
        <v>陳美玲</v>
      </c>
      <c r="F25" s="40"/>
      <c r="G25" s="40"/>
      <c r="H25" s="43" t="str">
        <f>IF($D25="","",VLOOKUP($D25,'[3]女單45歲名單'!$A$7:$P$22,4))</f>
        <v>臺北市</v>
      </c>
      <c r="I25" s="44"/>
      <c r="J25" s="270"/>
      <c r="K25" s="271"/>
      <c r="L25" s="62"/>
      <c r="M25" s="69"/>
      <c r="N25" s="68"/>
      <c r="O25" s="68"/>
      <c r="P25" s="48"/>
      <c r="Q25" s="49"/>
      <c r="R25" s="50"/>
      <c r="T25" s="60" t="e">
        <f>#REF!</f>
        <v>#REF!</v>
      </c>
    </row>
    <row r="26" spans="1:20" s="51" customFormat="1" ht="8.25" customHeight="1">
      <c r="A26" s="39"/>
      <c r="B26" s="53"/>
      <c r="C26" s="53"/>
      <c r="D26" s="64"/>
      <c r="E26" s="54"/>
      <c r="F26" s="272" t="s">
        <v>724</v>
      </c>
      <c r="G26" s="55"/>
      <c r="H26" s="56" t="s">
        <v>11</v>
      </c>
      <c r="I26" s="57"/>
      <c r="J26" s="58">
        <f>UPPER(IF(OR(I26="a",I26="as"),E25,IF(OR(I26="b",I26="bs"),E27,)))</f>
      </c>
      <c r="K26" s="70"/>
      <c r="L26" s="71"/>
      <c r="M26" s="72"/>
      <c r="N26" s="68"/>
      <c r="O26" s="68"/>
      <c r="P26" s="48"/>
      <c r="Q26" s="49"/>
      <c r="R26" s="50"/>
      <c r="T26" s="60" t="e">
        <f>#REF!</f>
        <v>#REF!</v>
      </c>
    </row>
    <row r="27" spans="1:20" s="51" customFormat="1" ht="14.25" customHeight="1">
      <c r="A27" s="39">
        <v>4</v>
      </c>
      <c r="B27" s="40"/>
      <c r="C27" s="40">
        <f>IF($D27="","",VLOOKUP($D27,'[3]女單45歲名單'!$A$7:$P$22,16))</f>
        <v>3</v>
      </c>
      <c r="D27" s="41">
        <v>3</v>
      </c>
      <c r="E27" s="42" t="str">
        <f>UPPER(IF($D27="","",VLOOKUP($D27,'[3]女單45歲名單'!$A$7:$P$22,2)))</f>
        <v>林玉玲</v>
      </c>
      <c r="F27" s="273"/>
      <c r="G27" s="40"/>
      <c r="H27" s="43" t="str">
        <f>IF($D27="","",VLOOKUP($D27,'[3]女單45歲名單'!$A$7:$P$22,4))</f>
        <v>臺南市</v>
      </c>
      <c r="I27" s="61"/>
      <c r="J27" s="62"/>
      <c r="K27" s="45"/>
      <c r="L27" s="71"/>
      <c r="M27" s="72"/>
      <c r="N27" s="68"/>
      <c r="O27" s="68"/>
      <c r="P27" s="48"/>
      <c r="Q27" s="49"/>
      <c r="R27" s="50"/>
      <c r="T27" s="60" t="e">
        <f>#REF!</f>
        <v>#REF!</v>
      </c>
    </row>
    <row r="28" spans="1:20" s="51" customFormat="1" ht="4.5" customHeight="1">
      <c r="A28" s="39"/>
      <c r="B28" s="53"/>
      <c r="C28" s="53"/>
      <c r="D28" s="64"/>
      <c r="E28" s="54"/>
      <c r="F28" s="45"/>
      <c r="G28" s="55"/>
      <c r="H28" s="55"/>
      <c r="I28" s="65"/>
      <c r="J28" s="45"/>
      <c r="K28" s="45"/>
      <c r="L28" s="270" t="s">
        <v>730</v>
      </c>
      <c r="M28" s="271"/>
      <c r="N28" s="58">
        <f>UPPER(IF(OR(M28="a",M28="as"),L24,IF(OR(M28="b",M28="bs"),L32,)))</f>
      </c>
      <c r="O28" s="67"/>
      <c r="P28" s="48"/>
      <c r="Q28" s="49"/>
      <c r="R28" s="50"/>
      <c r="T28" s="60" t="e">
        <f>#REF!</f>
        <v>#REF!</v>
      </c>
    </row>
    <row r="29" spans="1:20" s="51" customFormat="1" ht="14.25" customHeight="1">
      <c r="A29" s="39">
        <v>5</v>
      </c>
      <c r="B29" s="40"/>
      <c r="C29" s="40"/>
      <c r="D29" s="41">
        <v>6</v>
      </c>
      <c r="E29" s="42" t="str">
        <f>UPPER(IF($D29="","",VLOOKUP($D29,'[3]女單45歲名單'!$A$7:$P$22,2)))</f>
        <v>劉美霞</v>
      </c>
      <c r="F29" s="40"/>
      <c r="G29" s="40"/>
      <c r="H29" s="43" t="str">
        <f>IF($D29="","",VLOOKUP($D29,'[3]女單45歲名單'!$A$7:$P$22,4))</f>
        <v>嘉義市</v>
      </c>
      <c r="I29" s="44"/>
      <c r="J29" s="45"/>
      <c r="K29" s="45"/>
      <c r="L29" s="270"/>
      <c r="M29" s="271"/>
      <c r="N29" s="62"/>
      <c r="O29" s="185"/>
      <c r="P29" s="205"/>
      <c r="Q29" s="49"/>
      <c r="R29" s="50"/>
      <c r="T29" s="60" t="e">
        <f>#REF!</f>
        <v>#REF!</v>
      </c>
    </row>
    <row r="30" spans="1:20" s="51" customFormat="1" ht="14.25" customHeight="1" thickBot="1">
      <c r="A30" s="39" t="s">
        <v>134</v>
      </c>
      <c r="B30" s="40"/>
      <c r="C30" s="40"/>
      <c r="D30" s="41">
        <v>7</v>
      </c>
      <c r="E30" s="42" t="str">
        <f>UPPER(IF($D30="","",VLOOKUP($D30,'[3]女單45歲名單'!$A$7:$P$22,2)))</f>
        <v>劉國珍</v>
      </c>
      <c r="F30" s="43" t="s">
        <v>726</v>
      </c>
      <c r="G30" s="40"/>
      <c r="H30" s="192" t="str">
        <f>IF($D30="","",VLOOKUP($D30,'[3]女單45歲名單'!$A$7:$P$22,4))</f>
        <v>南投市</v>
      </c>
      <c r="I30" s="57"/>
      <c r="J30" s="58">
        <f>UPPER(IF(OR(I30="a",I30="as"),E29,IF(OR(I30="b",I30="bs"),E31,)))</f>
      </c>
      <c r="K30" s="58"/>
      <c r="L30" s="45"/>
      <c r="M30" s="72"/>
      <c r="N30" s="68"/>
      <c r="O30" s="77"/>
      <c r="P30" s="205"/>
      <c r="Q30" s="49"/>
      <c r="R30" s="50"/>
      <c r="T30" s="75" t="e">
        <f>#REF!</f>
        <v>#REF!</v>
      </c>
    </row>
    <row r="31" spans="1:18" s="51" customFormat="1" ht="14.25" customHeight="1">
      <c r="A31" s="39">
        <v>6</v>
      </c>
      <c r="B31" s="40">
        <f>IF($D31="","",VLOOKUP($D31,'[3]女單45歲名單'!$A$7:$P$22,15))</f>
      </c>
      <c r="C31" s="40">
        <f>IF($D31="","",VLOOKUP($D31,'[3]女單45歲名單'!$A$7:$P$22,16))</f>
      </c>
      <c r="D31" s="41"/>
      <c r="E31" s="42" t="s">
        <v>135</v>
      </c>
      <c r="F31" s="43" t="s">
        <v>727</v>
      </c>
      <c r="G31" s="40"/>
      <c r="H31" s="43" t="s">
        <v>136</v>
      </c>
      <c r="I31" s="61"/>
      <c r="J31" s="62"/>
      <c r="K31" s="63"/>
      <c r="L31" s="45"/>
      <c r="M31" s="72"/>
      <c r="N31" s="68"/>
      <c r="O31" s="77"/>
      <c r="P31" s="205"/>
      <c r="Q31" s="49"/>
      <c r="R31" s="50"/>
    </row>
    <row r="32" spans="1:18" s="51" customFormat="1" ht="4.5" customHeight="1">
      <c r="A32" s="39"/>
      <c r="B32" s="53"/>
      <c r="C32" s="53"/>
      <c r="D32" s="64"/>
      <c r="E32" s="54"/>
      <c r="F32" s="45"/>
      <c r="G32" s="55"/>
      <c r="H32" s="55"/>
      <c r="I32" s="65"/>
      <c r="J32" s="270" t="s">
        <v>729</v>
      </c>
      <c r="K32" s="271"/>
      <c r="L32" s="58">
        <f>UPPER(IF(OR(K32="a",K32="as"),J30,IF(OR(K32="b",K32="bs"),J34,)))</f>
      </c>
      <c r="M32" s="76"/>
      <c r="N32" s="68"/>
      <c r="O32" s="77"/>
      <c r="P32" s="205"/>
      <c r="Q32" s="49"/>
      <c r="R32" s="50"/>
    </row>
    <row r="33" spans="1:18" s="51" customFormat="1" ht="14.25" customHeight="1">
      <c r="A33" s="39">
        <v>7</v>
      </c>
      <c r="B33" s="40"/>
      <c r="C33" s="40"/>
      <c r="D33" s="41">
        <v>4</v>
      </c>
      <c r="E33" s="42" t="str">
        <f>UPPER(IF($D33="","",VLOOKUP($D33,'[3]女單45歲名單'!$A$7:$P$22,2)))</f>
        <v>陳貞丰</v>
      </c>
      <c r="F33" s="40"/>
      <c r="G33" s="40"/>
      <c r="H33" s="43" t="str">
        <f>IF($D33="","",VLOOKUP($D33,'[3]女單45歲名單'!$A$7:$P$22,4))</f>
        <v>臺中市</v>
      </c>
      <c r="I33" s="44"/>
      <c r="J33" s="270"/>
      <c r="K33" s="271"/>
      <c r="L33" s="62"/>
      <c r="M33" s="68"/>
      <c r="N33" s="68"/>
      <c r="O33" s="77"/>
      <c r="P33" s="205"/>
      <c r="Q33" s="49"/>
      <c r="R33" s="50"/>
    </row>
    <row r="34" spans="1:18" s="51" customFormat="1" ht="8.25" customHeight="1">
      <c r="A34" s="39"/>
      <c r="B34" s="53"/>
      <c r="C34" s="53"/>
      <c r="D34" s="53"/>
      <c r="E34" s="54"/>
      <c r="F34" s="272" t="s">
        <v>725</v>
      </c>
      <c r="G34" s="55"/>
      <c r="H34" s="56" t="s">
        <v>11</v>
      </c>
      <c r="I34" s="57"/>
      <c r="J34" s="58">
        <f>UPPER(IF(OR(I34="a",I34="as"),E33,IF(OR(I34="b",I34="bs"),E35,)))</f>
      </c>
      <c r="K34" s="70"/>
      <c r="L34" s="71"/>
      <c r="M34" s="68"/>
      <c r="N34" s="68"/>
      <c r="O34" s="77"/>
      <c r="P34" s="205"/>
      <c r="Q34" s="49"/>
      <c r="R34" s="50"/>
    </row>
    <row r="35" spans="1:18" s="51" customFormat="1" ht="14.25" customHeight="1">
      <c r="A35" s="39">
        <v>8</v>
      </c>
      <c r="B35" s="40">
        <v>2</v>
      </c>
      <c r="C35" s="40">
        <f>IF($D35="","",VLOOKUP($D35,'[3]女單45歲名單'!$A$7:$P$22,16))</f>
        <v>3</v>
      </c>
      <c r="D35" s="41">
        <v>2</v>
      </c>
      <c r="E35" s="42" t="str">
        <f>UPPER(IF($D35="","",VLOOKUP($D35,'[3]女單45歲名單'!$A$7:$P$22,2)))</f>
        <v>邵秀玫</v>
      </c>
      <c r="F35" s="273"/>
      <c r="G35" s="40"/>
      <c r="H35" s="43" t="str">
        <f>IF($D35="","",VLOOKUP($D35,'[3]女單45歲名單'!$A$7:$P$22,4))</f>
        <v>高雄市</v>
      </c>
      <c r="I35" s="61"/>
      <c r="J35" s="62"/>
      <c r="K35" s="45"/>
      <c r="L35" s="71"/>
      <c r="M35" s="68"/>
      <c r="N35" s="68"/>
      <c r="O35" s="77"/>
      <c r="P35" s="205"/>
      <c r="Q35" s="49"/>
      <c r="R35" s="50"/>
    </row>
    <row r="36" ht="6.75" customHeight="1"/>
    <row r="37" spans="1:17" s="3" customFormat="1" ht="16.5" customHeight="1">
      <c r="A37" s="103" t="s">
        <v>148</v>
      </c>
      <c r="B37" s="2"/>
      <c r="C37" s="2"/>
      <c r="E37" s="4"/>
      <c r="I37" s="5"/>
      <c r="J37" s="104"/>
      <c r="K37" s="105"/>
      <c r="L37" s="104"/>
      <c r="M37" s="106"/>
      <c r="N37" s="104"/>
      <c r="O37" s="105"/>
      <c r="P37" s="104"/>
      <c r="Q37" s="106"/>
    </row>
    <row r="38" spans="1:17" ht="1.5" customHeight="1">
      <c r="A38" s="107"/>
      <c r="B38" s="181"/>
      <c r="C38" s="182"/>
      <c r="D38" s="182"/>
      <c r="E38" s="182"/>
      <c r="F38" s="109"/>
      <c r="G38" s="182"/>
      <c r="H38" s="182"/>
      <c r="I38" s="183"/>
      <c r="J38" s="184"/>
      <c r="K38" s="183"/>
      <c r="L38" s="9"/>
      <c r="M38" s="183"/>
      <c r="N38" s="182"/>
      <c r="O38" s="183"/>
      <c r="P38" s="182"/>
      <c r="Q38" s="183"/>
    </row>
    <row r="39" spans="1:17" s="18" customFormat="1" ht="8.25" customHeight="1">
      <c r="A39" s="13" t="s">
        <v>149</v>
      </c>
      <c r="B39" s="13"/>
      <c r="C39" s="13"/>
      <c r="D39" s="13"/>
      <c r="E39" s="14"/>
      <c r="F39" s="13" t="s">
        <v>150</v>
      </c>
      <c r="G39" s="14"/>
      <c r="H39" s="13"/>
      <c r="I39" s="15"/>
      <c r="J39" s="13"/>
      <c r="K39" s="16"/>
      <c r="L39" s="13"/>
      <c r="M39" s="16"/>
      <c r="N39" s="13"/>
      <c r="O39" s="15"/>
      <c r="P39" s="14"/>
      <c r="Q39" s="17" t="s">
        <v>151</v>
      </c>
    </row>
    <row r="40" spans="1:17" s="26" customFormat="1" ht="11.25" customHeight="1" thickBot="1">
      <c r="A40" s="19" t="str">
        <f>'[4]Week SetUp'!$A$10</f>
        <v>2013/11/2-11/4</v>
      </c>
      <c r="B40" s="19"/>
      <c r="C40" s="19"/>
      <c r="D40" s="20"/>
      <c r="E40" s="20"/>
      <c r="F40" s="20" t="str">
        <f>'[4]Week SetUp'!$C$10</f>
        <v>臺中市</v>
      </c>
      <c r="G40" s="21"/>
      <c r="H40" s="20"/>
      <c r="I40" s="22"/>
      <c r="J40" s="23"/>
      <c r="K40" s="22"/>
      <c r="L40" s="24"/>
      <c r="M40" s="22"/>
      <c r="N40" s="20"/>
      <c r="O40" s="22"/>
      <c r="P40" s="20"/>
      <c r="Q40" s="25" t="str">
        <f>'[4]Week SetUp'!$E$10</f>
        <v>王正松</v>
      </c>
    </row>
    <row r="41" spans="1:17" s="31" customFormat="1" ht="9.75">
      <c r="A41" s="27"/>
      <c r="B41" s="28" t="s">
        <v>152</v>
      </c>
      <c r="C41" s="28" t="s">
        <v>153</v>
      </c>
      <c r="D41" s="28"/>
      <c r="E41" s="28" t="s">
        <v>154</v>
      </c>
      <c r="F41" s="29"/>
      <c r="G41" s="14"/>
      <c r="H41" s="29"/>
      <c r="I41" s="30"/>
      <c r="J41" s="28" t="s">
        <v>8</v>
      </c>
      <c r="K41" s="30"/>
      <c r="L41" s="28" t="s">
        <v>9</v>
      </c>
      <c r="M41" s="30"/>
      <c r="N41" s="28" t="s">
        <v>13</v>
      </c>
      <c r="O41" s="30"/>
      <c r="P41" s="28"/>
      <c r="Q41" s="16"/>
    </row>
    <row r="42" spans="1:17" s="31" customFormat="1" ht="3.75" customHeight="1" thickBot="1">
      <c r="A42" s="32"/>
      <c r="B42" s="33"/>
      <c r="C42" s="34"/>
      <c r="D42" s="33"/>
      <c r="E42" s="35"/>
      <c r="F42" s="35"/>
      <c r="G42" s="36"/>
      <c r="H42" s="35"/>
      <c r="I42" s="37"/>
      <c r="J42" s="33"/>
      <c r="K42" s="37"/>
      <c r="L42" s="33"/>
      <c r="M42" s="37"/>
      <c r="N42" s="33"/>
      <c r="O42" s="37"/>
      <c r="P42" s="33"/>
      <c r="Q42" s="38"/>
    </row>
    <row r="43" spans="1:20" s="51" customFormat="1" ht="14.25" customHeight="1">
      <c r="A43" s="39">
        <v>1</v>
      </c>
      <c r="B43" s="40">
        <v>1</v>
      </c>
      <c r="C43" s="40">
        <f>IF($D43="","",VLOOKUP($D43,'[4]女單50歲名單'!$A$7:$P$22,16))</f>
        <v>1</v>
      </c>
      <c r="D43" s="41">
        <v>1</v>
      </c>
      <c r="E43" s="42" t="str">
        <f>UPPER(IF($D43="","",VLOOKUP($D43,'[4]女單50歲名單'!$A$7:$P$22,2)))</f>
        <v>徐莉娟</v>
      </c>
      <c r="F43" s="40"/>
      <c r="G43" s="40"/>
      <c r="H43" s="43" t="str">
        <f>IF($D43="","",VLOOKUP($D43,'[4]女單50歲名單'!$A$7:$P$22,4))</f>
        <v>彰化市</v>
      </c>
      <c r="I43" s="44"/>
      <c r="J43" s="45"/>
      <c r="K43" s="45"/>
      <c r="L43" s="45"/>
      <c r="M43" s="45"/>
      <c r="N43" s="46" t="s">
        <v>731</v>
      </c>
      <c r="O43" s="47"/>
      <c r="P43" s="48"/>
      <c r="Q43" s="49"/>
      <c r="R43" s="50"/>
      <c r="T43" s="52" t="e">
        <f>#REF!</f>
        <v>#REF!</v>
      </c>
    </row>
    <row r="44" spans="1:20" s="51" customFormat="1" ht="8.25" customHeight="1">
      <c r="A44" s="39"/>
      <c r="B44" s="53"/>
      <c r="C44" s="53"/>
      <c r="D44" s="53"/>
      <c r="E44" s="54"/>
      <c r="F44" s="272" t="s">
        <v>737</v>
      </c>
      <c r="G44" s="55"/>
      <c r="H44" s="56" t="s">
        <v>11</v>
      </c>
      <c r="I44" s="57"/>
      <c r="J44" s="58">
        <f>UPPER(IF(OR(I44="a",I44="as"),E43,IF(OR(I44="b",I44="bs"),E45,)))</f>
      </c>
      <c r="K44" s="58"/>
      <c r="L44" s="45"/>
      <c r="M44" s="45"/>
      <c r="N44" s="59"/>
      <c r="O44" s="47"/>
      <c r="P44" s="48"/>
      <c r="Q44" s="49"/>
      <c r="R44" s="50"/>
      <c r="T44" s="60" t="e">
        <f>#REF!</f>
        <v>#REF!</v>
      </c>
    </row>
    <row r="45" spans="1:20" s="51" customFormat="1" ht="14.25" customHeight="1">
      <c r="A45" s="39">
        <v>2</v>
      </c>
      <c r="B45" s="40"/>
      <c r="C45" s="40"/>
      <c r="D45" s="41">
        <v>10</v>
      </c>
      <c r="E45" s="42" t="str">
        <f>UPPER(IF($D45="","",VLOOKUP($D45,'[4]女單50歲名單'!$A$7:$P$22,2)))</f>
        <v>林梅英</v>
      </c>
      <c r="F45" s="273"/>
      <c r="G45" s="40"/>
      <c r="H45" s="43" t="str">
        <f>IF($D45="","",VLOOKUP($D45,'[4]女單50歲名單'!$A$7:$P$22,4))</f>
        <v>新北市</v>
      </c>
      <c r="I45" s="61"/>
      <c r="J45" s="62"/>
      <c r="K45" s="63"/>
      <c r="L45" s="45"/>
      <c r="M45" s="45"/>
      <c r="N45" s="59"/>
      <c r="O45" s="47"/>
      <c r="P45" s="48"/>
      <c r="Q45" s="49"/>
      <c r="R45" s="50"/>
      <c r="T45" s="60" t="e">
        <f>#REF!</f>
        <v>#REF!</v>
      </c>
    </row>
    <row r="46" spans="1:20" s="51" customFormat="1" ht="4.5" customHeight="1">
      <c r="A46" s="39"/>
      <c r="B46" s="53"/>
      <c r="C46" s="53"/>
      <c r="D46" s="64"/>
      <c r="E46" s="54"/>
      <c r="F46" s="45"/>
      <c r="G46" s="55"/>
      <c r="H46" s="55"/>
      <c r="I46" s="65"/>
      <c r="J46" s="270" t="s">
        <v>743</v>
      </c>
      <c r="K46" s="271"/>
      <c r="L46" s="58">
        <f>UPPER(IF(OR(K46="a",K46="as"),J44,IF(OR(K46="b",K46="bs"),J48,)))</f>
      </c>
      <c r="M46" s="67"/>
      <c r="N46" s="68"/>
      <c r="O46" s="68"/>
      <c r="P46" s="48"/>
      <c r="Q46" s="49"/>
      <c r="R46" s="50"/>
      <c r="T46" s="60" t="e">
        <f>#REF!</f>
        <v>#REF!</v>
      </c>
    </row>
    <row r="47" spans="1:20" s="51" customFormat="1" ht="14.25" customHeight="1">
      <c r="A47" s="39">
        <v>3</v>
      </c>
      <c r="B47" s="40"/>
      <c r="C47" s="40">
        <f>IF($D47="","",VLOOKUP($D47,'[4]女單50歲名單'!$A$7:$P$22,16))</f>
        <v>3</v>
      </c>
      <c r="D47" s="41">
        <v>3</v>
      </c>
      <c r="E47" s="42" t="str">
        <f>UPPER(IF($D47="","",VLOOKUP($D47,'[4]女單50歲名單'!$A$7:$P$22,2)))</f>
        <v>何秋香</v>
      </c>
      <c r="F47" s="40"/>
      <c r="G47" s="40"/>
      <c r="H47" s="43" t="str">
        <f>IF($D47="","",VLOOKUP($D47,'[4]女單50歲名單'!$A$7:$P$22,4))</f>
        <v>嘉義市</v>
      </c>
      <c r="I47" s="44"/>
      <c r="J47" s="270"/>
      <c r="K47" s="271"/>
      <c r="L47" s="62"/>
      <c r="M47" s="69"/>
      <c r="N47" s="68"/>
      <c r="O47" s="68"/>
      <c r="P47" s="48"/>
      <c r="Q47" s="49"/>
      <c r="R47" s="50"/>
      <c r="T47" s="60" t="e">
        <f>#REF!</f>
        <v>#REF!</v>
      </c>
    </row>
    <row r="48" spans="1:20" s="51" customFormat="1" ht="14.25" customHeight="1">
      <c r="A48" s="39" t="s">
        <v>155</v>
      </c>
      <c r="B48" s="40"/>
      <c r="C48" s="40"/>
      <c r="D48" s="41">
        <v>6</v>
      </c>
      <c r="E48" s="42" t="str">
        <f>UPPER(IF($D48="","",VLOOKUP($D48,'[4]女單50歲名單'!$A$7:$P$22,2)))</f>
        <v>張慧貞</v>
      </c>
      <c r="F48" s="43" t="s">
        <v>738</v>
      </c>
      <c r="G48" s="40"/>
      <c r="H48" s="152" t="str">
        <f>IF($D48="","",VLOOKUP($D48,'[4]女單50歲名單'!$A$7:$P$22,4))</f>
        <v>臺中市</v>
      </c>
      <c r="I48" s="57"/>
      <c r="J48" s="58">
        <f>UPPER(IF(OR(I48="a",I48="as"),E47,IF(OR(I48="b",I48="bs"),E49,)))</f>
      </c>
      <c r="K48" s="70"/>
      <c r="L48" s="71"/>
      <c r="M48" s="72"/>
      <c r="N48" s="68"/>
      <c r="O48" s="68"/>
      <c r="P48" s="48"/>
      <c r="Q48" s="49"/>
      <c r="R48" s="50"/>
      <c r="T48" s="60" t="e">
        <f>#REF!</f>
        <v>#REF!</v>
      </c>
    </row>
    <row r="49" spans="1:20" s="51" customFormat="1" ht="14.25" customHeight="1">
      <c r="A49" s="39">
        <v>4</v>
      </c>
      <c r="B49" s="40"/>
      <c r="C49" s="40"/>
      <c r="D49" s="41">
        <v>9</v>
      </c>
      <c r="E49" s="42" t="str">
        <f>UPPER(IF($D49="","",VLOOKUP($D49,'[4]女單50歲名單'!$A$7:$P$22,2)))</f>
        <v>皮友華</v>
      </c>
      <c r="F49" s="43" t="s">
        <v>739</v>
      </c>
      <c r="G49" s="40"/>
      <c r="H49" s="230" t="str">
        <f>IF($D49="","",VLOOKUP($D49,'[4]女單50歲名單'!$A$7:$P$22,4))</f>
        <v>高雄市</v>
      </c>
      <c r="I49" s="61"/>
      <c r="J49" s="62"/>
      <c r="K49" s="45"/>
      <c r="L49" s="71"/>
      <c r="M49" s="72"/>
      <c r="N49" s="68"/>
      <c r="O49" s="68"/>
      <c r="P49" s="48"/>
      <c r="Q49" s="49"/>
      <c r="R49" s="50"/>
      <c r="T49" s="60" t="e">
        <f>#REF!</f>
        <v>#REF!</v>
      </c>
    </row>
    <row r="50" spans="1:20" s="51" customFormat="1" ht="4.5" customHeight="1">
      <c r="A50" s="39"/>
      <c r="B50" s="53"/>
      <c r="C50" s="53"/>
      <c r="D50" s="64"/>
      <c r="E50" s="54"/>
      <c r="F50" s="45"/>
      <c r="G50" s="55"/>
      <c r="H50" s="55"/>
      <c r="I50" s="65"/>
      <c r="J50" s="45"/>
      <c r="K50" s="45"/>
      <c r="L50" s="270" t="s">
        <v>745</v>
      </c>
      <c r="M50" s="271"/>
      <c r="N50" s="58">
        <f>UPPER(IF(OR(M50="a",M50="as"),L46,IF(OR(M50="b",M50="bs"),L54,)))</f>
      </c>
      <c r="O50" s="67"/>
      <c r="P50" s="48"/>
      <c r="Q50" s="49"/>
      <c r="R50" s="50"/>
      <c r="T50" s="60" t="e">
        <f>#REF!</f>
        <v>#REF!</v>
      </c>
    </row>
    <row r="51" spans="1:20" s="51" customFormat="1" ht="14.25" customHeight="1">
      <c r="A51" s="39">
        <v>5</v>
      </c>
      <c r="B51" s="40"/>
      <c r="C51" s="40"/>
      <c r="D51" s="41">
        <v>7</v>
      </c>
      <c r="E51" s="42" t="str">
        <f>UPPER(IF($D51="","",VLOOKUP($D51,'[4]女單50歲名單'!$A$7:$P$22,2)))</f>
        <v>鄭玉娟</v>
      </c>
      <c r="F51" s="40"/>
      <c r="G51" s="40"/>
      <c r="H51" s="43" t="str">
        <f>IF($D51="","",VLOOKUP($D51,'[4]女單50歲名單'!$A$7:$P$22,4))</f>
        <v>臺中市</v>
      </c>
      <c r="I51" s="44"/>
      <c r="J51" s="45"/>
      <c r="K51" s="45"/>
      <c r="L51" s="270"/>
      <c r="M51" s="271"/>
      <c r="N51" s="62"/>
      <c r="O51" s="185"/>
      <c r="P51" s="205"/>
      <c r="Q51" s="49"/>
      <c r="R51" s="50"/>
      <c r="T51" s="60" t="e">
        <f>#REF!</f>
        <v>#REF!</v>
      </c>
    </row>
    <row r="52" spans="1:20" s="51" customFormat="1" ht="14.25" customHeight="1" thickBot="1">
      <c r="A52" s="39" t="s">
        <v>156</v>
      </c>
      <c r="B52" s="40"/>
      <c r="C52" s="40"/>
      <c r="D52" s="41">
        <v>5</v>
      </c>
      <c r="E52" s="42" t="str">
        <f>UPPER(IF($D52="","",VLOOKUP($D52,'[4]女單50歲名單'!$A$7:$P$22,2)))</f>
        <v>童瓊姬</v>
      </c>
      <c r="F52" s="43" t="s">
        <v>740</v>
      </c>
      <c r="G52" s="40"/>
      <c r="H52" s="192" t="str">
        <f>IF($D52="","",VLOOKUP($D52,'[4]女單50歲名單'!$A$7:$P$22,4))</f>
        <v>臺中市</v>
      </c>
      <c r="I52" s="57"/>
      <c r="J52" s="58">
        <f>UPPER(IF(OR(I52="a",I52="as"),E51,IF(OR(I52="b",I52="bs"),E53,)))</f>
      </c>
      <c r="K52" s="58"/>
      <c r="L52" s="45"/>
      <c r="M52" s="72"/>
      <c r="N52" s="68"/>
      <c r="O52" s="77"/>
      <c r="P52" s="205"/>
      <c r="Q52" s="49"/>
      <c r="R52" s="50"/>
      <c r="T52" s="75" t="e">
        <f>#REF!</f>
        <v>#REF!</v>
      </c>
    </row>
    <row r="53" spans="1:18" s="51" customFormat="1" ht="14.25" customHeight="1">
      <c r="A53" s="39">
        <v>6</v>
      </c>
      <c r="B53" s="40"/>
      <c r="C53" s="40"/>
      <c r="D53" s="41">
        <v>4</v>
      </c>
      <c r="E53" s="42" t="str">
        <f>UPPER(IF($D53="","",VLOOKUP($D53,'[4]女單50歲名單'!$A$7:$P$22,2)))</f>
        <v>楊金善</v>
      </c>
      <c r="F53" s="43" t="s">
        <v>741</v>
      </c>
      <c r="G53" s="40"/>
      <c r="H53" s="43" t="str">
        <f>IF($D53="","",VLOOKUP($D53,'[4]女單50歲名單'!$A$7:$P$22,4))</f>
        <v>桃園市</v>
      </c>
      <c r="I53" s="61"/>
      <c r="J53" s="62"/>
      <c r="K53" s="63"/>
      <c r="L53" s="45"/>
      <c r="M53" s="72"/>
      <c r="N53" s="68"/>
      <c r="O53" s="77"/>
      <c r="P53" s="205"/>
      <c r="Q53" s="49"/>
      <c r="R53" s="50"/>
    </row>
    <row r="54" spans="1:18" s="51" customFormat="1" ht="4.5" customHeight="1">
      <c r="A54" s="39"/>
      <c r="B54" s="53"/>
      <c r="C54" s="53"/>
      <c r="D54" s="64"/>
      <c r="E54" s="54"/>
      <c r="F54" s="45"/>
      <c r="G54" s="55"/>
      <c r="H54" s="55"/>
      <c r="I54" s="65"/>
      <c r="J54" s="270" t="s">
        <v>744</v>
      </c>
      <c r="K54" s="271"/>
      <c r="L54" s="58">
        <f>UPPER(IF(OR(K54="a",K54="as"),J52,IF(OR(K54="b",K54="bs"),J56,)))</f>
      </c>
      <c r="M54" s="76"/>
      <c r="N54" s="68"/>
      <c r="O54" s="77"/>
      <c r="P54" s="205"/>
      <c r="Q54" s="49"/>
      <c r="R54" s="50"/>
    </row>
    <row r="55" spans="1:18" s="51" customFormat="1" ht="14.25" customHeight="1">
      <c r="A55" s="39">
        <v>7</v>
      </c>
      <c r="B55" s="40"/>
      <c r="C55" s="40"/>
      <c r="D55" s="41">
        <v>8</v>
      </c>
      <c r="E55" s="42" t="str">
        <f>UPPER(IF($D55="","",VLOOKUP($D55,'[4]女單50歲名單'!$A$7:$P$22,2)))</f>
        <v>許麗鐘</v>
      </c>
      <c r="F55" s="40"/>
      <c r="G55" s="40"/>
      <c r="H55" s="43" t="str">
        <f>IF($D55="","",VLOOKUP($D55,'[4]女單50歲名單'!$A$7:$P$22,4))</f>
        <v>嘉義市</v>
      </c>
      <c r="I55" s="44"/>
      <c r="J55" s="270"/>
      <c r="K55" s="271"/>
      <c r="L55" s="62"/>
      <c r="M55" s="68"/>
      <c r="N55" s="68"/>
      <c r="O55" s="77"/>
      <c r="P55" s="205"/>
      <c r="Q55" s="49"/>
      <c r="R55" s="50"/>
    </row>
    <row r="56" spans="1:18" s="51" customFormat="1" ht="8.25" customHeight="1">
      <c r="A56" s="39"/>
      <c r="B56" s="53"/>
      <c r="C56" s="53"/>
      <c r="D56" s="53"/>
      <c r="E56" s="54"/>
      <c r="F56" s="272" t="s">
        <v>742</v>
      </c>
      <c r="G56" s="55"/>
      <c r="H56" s="56" t="s">
        <v>11</v>
      </c>
      <c r="I56" s="57"/>
      <c r="J56" s="58">
        <f>UPPER(IF(OR(I56="a",I56="as"),E55,IF(OR(I56="b",I56="bs"),E57,)))</f>
      </c>
      <c r="K56" s="70"/>
      <c r="L56" s="71"/>
      <c r="M56" s="68"/>
      <c r="N56" s="68"/>
      <c r="O56" s="77"/>
      <c r="P56" s="205"/>
      <c r="Q56" s="49"/>
      <c r="R56" s="50"/>
    </row>
    <row r="57" spans="1:18" s="51" customFormat="1" ht="14.25" customHeight="1">
      <c r="A57" s="39">
        <v>8</v>
      </c>
      <c r="B57" s="40">
        <v>2</v>
      </c>
      <c r="C57" s="40">
        <f>IF($D57="","",VLOOKUP($D57,'[4]女單50歲名單'!$A$7:$P$22,16))</f>
        <v>2</v>
      </c>
      <c r="D57" s="41">
        <v>2</v>
      </c>
      <c r="E57" s="42" t="str">
        <f>UPPER(IF($D57="","",VLOOKUP($D57,'[4]女單50歲名單'!$A$7:$P$22,2)))</f>
        <v>鄭足足</v>
      </c>
      <c r="F57" s="273"/>
      <c r="G57" s="40"/>
      <c r="H57" s="43" t="str">
        <f>IF($D57="","",VLOOKUP($D57,'[4]女單50歲名單'!$A$7:$P$22,4))</f>
        <v>高雄市</v>
      </c>
      <c r="I57" s="61"/>
      <c r="J57" s="62"/>
      <c r="K57" s="45"/>
      <c r="L57" s="71"/>
      <c r="M57" s="68"/>
      <c r="N57" s="68"/>
      <c r="O57" s="77"/>
      <c r="P57" s="205"/>
      <c r="Q57" s="49"/>
      <c r="R57" s="50"/>
    </row>
    <row r="58" ht="6.75" customHeight="1"/>
    <row r="59" spans="1:17" s="3" customFormat="1" ht="18">
      <c r="A59" s="103" t="s">
        <v>170</v>
      </c>
      <c r="B59" s="2"/>
      <c r="C59" s="2"/>
      <c r="E59" s="4"/>
      <c r="I59" s="5"/>
      <c r="J59" s="104"/>
      <c r="K59" s="105"/>
      <c r="L59" s="104"/>
      <c r="M59" s="106"/>
      <c r="N59" s="104"/>
      <c r="O59" s="105"/>
      <c r="P59" s="104"/>
      <c r="Q59" s="106"/>
    </row>
    <row r="60" spans="1:17" ht="1.5" customHeight="1">
      <c r="A60" s="107"/>
      <c r="B60" s="181"/>
      <c r="C60" s="182"/>
      <c r="D60" s="182"/>
      <c r="E60" s="182"/>
      <c r="F60" s="109"/>
      <c r="G60" s="182"/>
      <c r="H60" s="182"/>
      <c r="I60" s="183"/>
      <c r="J60" s="184"/>
      <c r="K60" s="183"/>
      <c r="L60" s="9"/>
      <c r="M60" s="183"/>
      <c r="N60" s="182"/>
      <c r="O60" s="183"/>
      <c r="P60" s="182"/>
      <c r="Q60" s="183"/>
    </row>
    <row r="61" spans="1:17" s="18" customFormat="1" ht="9.75">
      <c r="A61" s="13" t="s">
        <v>169</v>
      </c>
      <c r="B61" s="13"/>
      <c r="C61" s="13"/>
      <c r="D61" s="13"/>
      <c r="E61" s="14"/>
      <c r="F61" s="13" t="s">
        <v>168</v>
      </c>
      <c r="G61" s="14"/>
      <c r="H61" s="13"/>
      <c r="I61" s="15"/>
      <c r="J61" s="13"/>
      <c r="K61" s="16"/>
      <c r="L61" s="13"/>
      <c r="M61" s="16"/>
      <c r="N61" s="13"/>
      <c r="O61" s="15"/>
      <c r="P61" s="14"/>
      <c r="Q61" s="17" t="s">
        <v>167</v>
      </c>
    </row>
    <row r="62" spans="1:17" s="26" customFormat="1" ht="13.5" thickBot="1">
      <c r="A62" s="19" t="str">
        <f>'[5]Week SetUp'!$A$10</f>
        <v>2013/11/2-11/4</v>
      </c>
      <c r="B62" s="19"/>
      <c r="C62" s="19"/>
      <c r="D62" s="20"/>
      <c r="E62" s="20"/>
      <c r="F62" s="20" t="str">
        <f>'[5]Week SetUp'!$C$10</f>
        <v>臺中市</v>
      </c>
      <c r="G62" s="21"/>
      <c r="H62" s="20"/>
      <c r="I62" s="22"/>
      <c r="J62" s="23"/>
      <c r="K62" s="22"/>
      <c r="L62" s="24"/>
      <c r="M62" s="22"/>
      <c r="N62" s="20"/>
      <c r="O62" s="22"/>
      <c r="P62" s="20"/>
      <c r="Q62" s="25" t="str">
        <f>'[5]Week SetUp'!$E$10</f>
        <v>王正松</v>
      </c>
    </row>
    <row r="63" spans="1:17" s="31" customFormat="1" ht="9.75">
      <c r="A63" s="27"/>
      <c r="B63" s="28" t="s">
        <v>166</v>
      </c>
      <c r="C63" s="28" t="s">
        <v>165</v>
      </c>
      <c r="D63" s="28"/>
      <c r="E63" s="28" t="s">
        <v>164</v>
      </c>
      <c r="F63" s="29"/>
      <c r="G63" s="14"/>
      <c r="H63" s="29"/>
      <c r="I63" s="30"/>
      <c r="J63" s="28" t="s">
        <v>8</v>
      </c>
      <c r="K63" s="30"/>
      <c r="L63" s="28" t="s">
        <v>9</v>
      </c>
      <c r="M63" s="30"/>
      <c r="N63" s="28" t="s">
        <v>13</v>
      </c>
      <c r="O63" s="30"/>
      <c r="P63" s="28"/>
      <c r="Q63" s="16"/>
    </row>
    <row r="64" spans="1:17" s="31" customFormat="1" ht="5.25" customHeight="1" thickBot="1">
      <c r="A64" s="32"/>
      <c r="B64" s="33"/>
      <c r="C64" s="34"/>
      <c r="D64" s="33"/>
      <c r="E64" s="35"/>
      <c r="F64" s="35"/>
      <c r="G64" s="36"/>
      <c r="H64" s="35"/>
      <c r="I64" s="37"/>
      <c r="J64" s="33"/>
      <c r="K64" s="37"/>
      <c r="L64" s="33"/>
      <c r="M64" s="37"/>
      <c r="N64" s="33"/>
      <c r="O64" s="37"/>
      <c r="P64" s="33"/>
      <c r="Q64" s="38"/>
    </row>
    <row r="65" spans="1:20" s="51" customFormat="1" ht="13.5" customHeight="1">
      <c r="A65" s="39">
        <v>1</v>
      </c>
      <c r="B65" s="40"/>
      <c r="C65" s="40">
        <f>IF($D65="","",VLOOKUP($D65,'[5]女單65歲名單'!$A$7:$P$22,16))</f>
        <v>1</v>
      </c>
      <c r="D65" s="41">
        <v>1</v>
      </c>
      <c r="E65" s="42" t="str">
        <f>UPPER(IF($D65="","",VLOOKUP($D65,'[5]女單65歲名單'!$A$7:$P$22,2)))</f>
        <v>李淑娥</v>
      </c>
      <c r="F65" s="40"/>
      <c r="G65" s="40"/>
      <c r="H65" s="43" t="str">
        <f>IF($D65="","",VLOOKUP($D65,'[5]女單65歲名單'!$A$7:$P$22,4))</f>
        <v>臺北市</v>
      </c>
      <c r="I65" s="44"/>
      <c r="J65" s="45"/>
      <c r="K65" s="45"/>
      <c r="L65" s="45"/>
      <c r="M65" s="45"/>
      <c r="N65" s="46" t="s">
        <v>731</v>
      </c>
      <c r="O65" s="47"/>
      <c r="P65" s="48"/>
      <c r="Q65" s="49"/>
      <c r="R65" s="50"/>
      <c r="T65" s="52" t="e">
        <f>#REF!</f>
        <v>#REF!</v>
      </c>
    </row>
    <row r="66" spans="1:20" s="51" customFormat="1" ht="8.25" customHeight="1">
      <c r="A66" s="39"/>
      <c r="B66" s="53"/>
      <c r="C66" s="53"/>
      <c r="D66" s="53"/>
      <c r="E66" s="54"/>
      <c r="F66" s="272"/>
      <c r="G66" s="55"/>
      <c r="H66" s="56" t="s">
        <v>11</v>
      </c>
      <c r="I66" s="57"/>
      <c r="J66" s="58">
        <f>UPPER(IF(OR(I66="a",I66="as"),E65,IF(OR(I66="b",I66="bs"),E67,)))</f>
      </c>
      <c r="K66" s="58"/>
      <c r="L66" s="45"/>
      <c r="M66" s="45"/>
      <c r="N66" s="46"/>
      <c r="O66" s="47"/>
      <c r="P66" s="48"/>
      <c r="Q66" s="49"/>
      <c r="R66" s="50"/>
      <c r="T66" s="60" t="e">
        <f>#REF!</f>
        <v>#REF!</v>
      </c>
    </row>
    <row r="67" spans="1:20" s="51" customFormat="1" ht="13.5" customHeight="1">
      <c r="A67" s="39">
        <v>2</v>
      </c>
      <c r="B67" s="40"/>
      <c r="C67" s="40">
        <f>IF($D67="","",VLOOKUP($D67,'[5]女單65歲名單'!$A$7:$P$22,16))</f>
      </c>
      <c r="D67" s="41"/>
      <c r="E67" s="42" t="s">
        <v>163</v>
      </c>
      <c r="F67" s="273"/>
      <c r="G67" s="40"/>
      <c r="H67" s="43">
        <f>IF($D67="","",VLOOKUP($D67,'[5]女單65歲名單'!$A$7:$P$22,4))</f>
      </c>
      <c r="I67" s="61"/>
      <c r="J67" s="62"/>
      <c r="K67" s="63"/>
      <c r="L67" s="45"/>
      <c r="M67" s="45"/>
      <c r="N67" s="59"/>
      <c r="O67" s="47"/>
      <c r="P67" s="48"/>
      <c r="Q67" s="49"/>
      <c r="R67" s="50"/>
      <c r="T67" s="60" t="e">
        <f>#REF!</f>
        <v>#REF!</v>
      </c>
    </row>
    <row r="68" spans="1:20" s="51" customFormat="1" ht="4.5" customHeight="1">
      <c r="A68" s="39"/>
      <c r="B68" s="53"/>
      <c r="C68" s="53"/>
      <c r="D68" s="64"/>
      <c r="E68" s="54"/>
      <c r="F68" s="45"/>
      <c r="G68" s="55"/>
      <c r="H68" s="55"/>
      <c r="I68" s="65"/>
      <c r="J68" s="270" t="s">
        <v>754</v>
      </c>
      <c r="K68" s="271"/>
      <c r="L68" s="58">
        <f>UPPER(IF(OR(K68="a",K68="as"),J66,IF(OR(K68="b",K68="bs"),J70,)))</f>
      </c>
      <c r="M68" s="67"/>
      <c r="N68" s="68"/>
      <c r="O68" s="68"/>
      <c r="P68" s="48"/>
      <c r="Q68" s="49"/>
      <c r="R68" s="50"/>
      <c r="T68" s="60" t="e">
        <f>#REF!</f>
        <v>#REF!</v>
      </c>
    </row>
    <row r="69" spans="1:20" s="51" customFormat="1" ht="13.5" customHeight="1">
      <c r="A69" s="39">
        <v>3</v>
      </c>
      <c r="B69" s="40"/>
      <c r="C69" s="40"/>
      <c r="D69" s="41">
        <v>3</v>
      </c>
      <c r="E69" s="42" t="str">
        <f>UPPER(IF($D69="","",VLOOKUP($D69,'[5]女單65歲名單'!$A$7:$P$22,2)))</f>
        <v>柳鳳煌</v>
      </c>
      <c r="F69" s="40"/>
      <c r="G69" s="40"/>
      <c r="H69" s="43" t="str">
        <f>IF($D69="","",VLOOKUP($D69,'[5]女單65歲名單'!$A$7:$P$22,4))</f>
        <v>臺中市</v>
      </c>
      <c r="I69" s="44"/>
      <c r="J69" s="270"/>
      <c r="K69" s="271"/>
      <c r="L69" s="62"/>
      <c r="M69" s="69"/>
      <c r="N69" s="68"/>
      <c r="O69" s="68"/>
      <c r="P69" s="48"/>
      <c r="Q69" s="49"/>
      <c r="R69" s="50"/>
      <c r="T69" s="60" t="e">
        <f>#REF!</f>
        <v>#REF!</v>
      </c>
    </row>
    <row r="70" spans="1:20" s="51" customFormat="1" ht="8.25" customHeight="1">
      <c r="A70" s="39"/>
      <c r="B70" s="53"/>
      <c r="C70" s="53"/>
      <c r="D70" s="64"/>
      <c r="E70" s="54"/>
      <c r="F70" s="272" t="s">
        <v>753</v>
      </c>
      <c r="G70" s="55"/>
      <c r="H70" s="56" t="s">
        <v>11</v>
      </c>
      <c r="I70" s="57"/>
      <c r="J70" s="58">
        <f>UPPER(IF(OR(I70="a",I70="as"),E69,IF(OR(I70="b",I70="bs"),E71,)))</f>
      </c>
      <c r="K70" s="70"/>
      <c r="L70" s="71"/>
      <c r="M70" s="72"/>
      <c r="N70" s="68"/>
      <c r="O70" s="68"/>
      <c r="P70" s="48"/>
      <c r="Q70" s="49"/>
      <c r="R70" s="50"/>
      <c r="T70" s="60" t="e">
        <f>#REF!</f>
        <v>#REF!</v>
      </c>
    </row>
    <row r="71" spans="1:20" s="51" customFormat="1" ht="13.5" customHeight="1">
      <c r="A71" s="39">
        <v>4</v>
      </c>
      <c r="B71" s="40"/>
      <c r="C71" s="40"/>
      <c r="D71" s="41">
        <v>4</v>
      </c>
      <c r="E71" s="43" t="str">
        <f>UPPER(IF($D71="","",VLOOKUP($D71,'[5]女單65歲名單'!$A$7:$P$22,2)))</f>
        <v>AIKO ATAKU</v>
      </c>
      <c r="F71" s="273"/>
      <c r="G71" s="40"/>
      <c r="H71" s="43" t="str">
        <f>IF($D71="","",VLOOKUP($D71,'[5]女單65歲名單'!$A$7:$P$22,4))</f>
        <v>臺北市</v>
      </c>
      <c r="I71" s="61"/>
      <c r="J71" s="62"/>
      <c r="K71" s="45"/>
      <c r="L71" s="71"/>
      <c r="M71" s="72"/>
      <c r="N71" s="68"/>
      <c r="O71" s="68"/>
      <c r="P71" s="48"/>
      <c r="Q71" s="49"/>
      <c r="R71" s="50"/>
      <c r="T71" s="60" t="e">
        <f>#REF!</f>
        <v>#REF!</v>
      </c>
    </row>
    <row r="72" spans="1:20" s="51" customFormat="1" ht="4.5" customHeight="1">
      <c r="A72" s="39"/>
      <c r="B72" s="53"/>
      <c r="C72" s="53"/>
      <c r="D72" s="64"/>
      <c r="E72" s="54"/>
      <c r="F72" s="45"/>
      <c r="G72" s="55"/>
      <c r="H72" s="55"/>
      <c r="I72" s="65"/>
      <c r="J72" s="45"/>
      <c r="K72" s="45"/>
      <c r="L72" s="270" t="s">
        <v>756</v>
      </c>
      <c r="M72" s="271"/>
      <c r="N72" s="58">
        <f>UPPER(IF(OR(M72="a",M72="as"),L68,IF(OR(M72="b",M72="bs"),L76,)))</f>
      </c>
      <c r="O72" s="67"/>
      <c r="P72" s="48"/>
      <c r="Q72" s="49"/>
      <c r="R72" s="50"/>
      <c r="T72" s="60" t="e">
        <f>#REF!</f>
        <v>#REF!</v>
      </c>
    </row>
    <row r="73" spans="1:20" s="51" customFormat="1" ht="13.5" customHeight="1">
      <c r="A73" s="39">
        <v>5</v>
      </c>
      <c r="B73" s="40"/>
      <c r="C73" s="40"/>
      <c r="D73" s="41"/>
      <c r="E73" s="42" t="s">
        <v>163</v>
      </c>
      <c r="F73" s="40">
        <f>IF($D73="","",VLOOKUP($D73,'[5]女單65歲名單'!$A$7:$P$22,3))</f>
      </c>
      <c r="G73" s="40"/>
      <c r="H73" s="43">
        <f>IF($D73="","",VLOOKUP($D73,'[5]女單65歲名單'!$A$7:$P$22,4))</f>
      </c>
      <c r="I73" s="44"/>
      <c r="J73" s="45"/>
      <c r="K73" s="45"/>
      <c r="L73" s="270"/>
      <c r="M73" s="271"/>
      <c r="N73" s="62"/>
      <c r="O73" s="185"/>
      <c r="P73" s="205"/>
      <c r="Q73" s="49"/>
      <c r="R73" s="50"/>
      <c r="T73" s="60" t="e">
        <f>#REF!</f>
        <v>#REF!</v>
      </c>
    </row>
    <row r="74" spans="1:20" s="51" customFormat="1" ht="8.25" customHeight="1" thickBot="1">
      <c r="A74" s="39"/>
      <c r="B74" s="53"/>
      <c r="C74" s="53"/>
      <c r="D74" s="64"/>
      <c r="E74" s="54"/>
      <c r="F74" s="272"/>
      <c r="G74" s="55"/>
      <c r="H74" s="56" t="s">
        <v>11</v>
      </c>
      <c r="I74" s="57"/>
      <c r="J74" s="58">
        <f>UPPER(IF(OR(I74="a",I74="as"),E73,IF(OR(I74="b",I74="bs"),E75,)))</f>
      </c>
      <c r="K74" s="58"/>
      <c r="L74" s="45"/>
      <c r="M74" s="72"/>
      <c r="N74" s="68"/>
      <c r="O74" s="77"/>
      <c r="P74" s="205"/>
      <c r="Q74" s="49"/>
      <c r="R74" s="50"/>
      <c r="T74" s="75" t="e">
        <f>#REF!</f>
        <v>#REF!</v>
      </c>
    </row>
    <row r="75" spans="1:18" s="51" customFormat="1" ht="13.5" customHeight="1">
      <c r="A75" s="39">
        <v>6</v>
      </c>
      <c r="B75" s="40"/>
      <c r="C75" s="40"/>
      <c r="D75" s="41">
        <v>5</v>
      </c>
      <c r="E75" s="43" t="str">
        <f>UPPER(IF($D75="","",VLOOKUP($D75,'[5]女單65歲名單'!$A$7:$P$22,2)))</f>
        <v>TERUMI SUGAWARA</v>
      </c>
      <c r="F75" s="273"/>
      <c r="G75" s="40"/>
      <c r="H75" s="43" t="str">
        <f>IF($D75="","",VLOOKUP($D75,'[5]女單65歲名單'!$A$7:$P$22,4))</f>
        <v>臺北市</v>
      </c>
      <c r="I75" s="61"/>
      <c r="J75" s="62"/>
      <c r="K75" s="63"/>
      <c r="L75" s="45"/>
      <c r="M75" s="72"/>
      <c r="N75" s="68"/>
      <c r="O75" s="77"/>
      <c r="P75" s="205"/>
      <c r="Q75" s="49"/>
      <c r="R75" s="50"/>
    </row>
    <row r="76" spans="1:18" s="51" customFormat="1" ht="4.5" customHeight="1">
      <c r="A76" s="39"/>
      <c r="B76" s="53"/>
      <c r="C76" s="53"/>
      <c r="D76" s="64"/>
      <c r="E76" s="54"/>
      <c r="F76" s="45"/>
      <c r="G76" s="55"/>
      <c r="H76" s="55"/>
      <c r="I76" s="65"/>
      <c r="J76" s="270" t="s">
        <v>755</v>
      </c>
      <c r="K76" s="271"/>
      <c r="L76" s="58">
        <f>UPPER(IF(OR(K76="a",K76="as"),J74,IF(OR(K76="b",K76="bs"),J78,)))</f>
      </c>
      <c r="M76" s="76"/>
      <c r="N76" s="68"/>
      <c r="O76" s="77"/>
      <c r="P76" s="205"/>
      <c r="Q76" s="49"/>
      <c r="R76" s="50"/>
    </row>
    <row r="77" spans="1:18" s="51" customFormat="1" ht="13.5" customHeight="1">
      <c r="A77" s="39">
        <v>7</v>
      </c>
      <c r="B77" s="40">
        <f>IF($D77="","",VLOOKUP($D77,'[5]女單65歲名單'!$A$7:$P$22,15))</f>
      </c>
      <c r="C77" s="40">
        <f>IF($D77="","",VLOOKUP($D77,'[5]女單65歲名單'!$A$7:$P$22,16))</f>
      </c>
      <c r="D77" s="41"/>
      <c r="E77" s="42" t="s">
        <v>163</v>
      </c>
      <c r="F77" s="40"/>
      <c r="G77" s="40"/>
      <c r="H77" s="43">
        <f>IF($D77="","",VLOOKUP($D77,'[5]女單65歲名單'!$A$7:$P$22,4))</f>
      </c>
      <c r="I77" s="44"/>
      <c r="J77" s="270"/>
      <c r="K77" s="271"/>
      <c r="L77" s="62"/>
      <c r="M77" s="68"/>
      <c r="N77" s="68"/>
      <c r="O77" s="77"/>
      <c r="P77" s="205"/>
      <c r="Q77" s="49"/>
      <c r="R77" s="50"/>
    </row>
    <row r="78" spans="1:18" s="51" customFormat="1" ht="8.25" customHeight="1">
      <c r="A78" s="39"/>
      <c r="B78" s="53"/>
      <c r="C78" s="53"/>
      <c r="D78" s="53"/>
      <c r="E78" s="54"/>
      <c r="F78" s="272"/>
      <c r="G78" s="55"/>
      <c r="H78" s="56" t="s">
        <v>11</v>
      </c>
      <c r="I78" s="57"/>
      <c r="J78" s="58">
        <f>UPPER(IF(OR(I78="a",I78="as"),E77,IF(OR(I78="b",I78="bs"),E79,)))</f>
      </c>
      <c r="K78" s="70"/>
      <c r="L78" s="71"/>
      <c r="M78" s="68"/>
      <c r="N78" s="68"/>
      <c r="O78" s="77"/>
      <c r="P78" s="205"/>
      <c r="Q78" s="49"/>
      <c r="R78" s="50"/>
    </row>
    <row r="79" spans="1:18" s="51" customFormat="1" ht="13.5" customHeight="1">
      <c r="A79" s="39">
        <v>8</v>
      </c>
      <c r="B79" s="40">
        <v>2</v>
      </c>
      <c r="C79" s="40">
        <f>IF($D79="","",VLOOKUP($D79,'[5]女單65歲名單'!$A$7:$P$22,16))</f>
        <v>4</v>
      </c>
      <c r="D79" s="41">
        <v>2</v>
      </c>
      <c r="E79" s="42" t="str">
        <f>UPPER(IF($D79="","",VLOOKUP($D79,'[5]女單65歲名單'!$A$7:$P$22,2)))</f>
        <v>羅淑娥</v>
      </c>
      <c r="F79" s="273"/>
      <c r="G79" s="40"/>
      <c r="H79" s="43" t="str">
        <f>IF($D79="","",VLOOKUP($D79,'[5]女單65歲名單'!$A$7:$P$22,4))</f>
        <v>桃園縣</v>
      </c>
      <c r="I79" s="61"/>
      <c r="J79" s="62"/>
      <c r="K79" s="45"/>
      <c r="L79" s="71"/>
      <c r="M79" s="68"/>
      <c r="N79" s="68"/>
      <c r="O79" s="77"/>
      <c r="P79" s="205"/>
      <c r="Q79" s="49"/>
      <c r="R79" s="50"/>
    </row>
    <row r="80" ht="12.75"/>
    <row r="81" ht="12.75"/>
    <row r="82" ht="12.75"/>
    <row r="83" ht="12.75"/>
  </sheetData>
  <sheetProtection/>
  <mergeCells count="21">
    <mergeCell ref="J54:K55"/>
    <mergeCell ref="F56:F57"/>
    <mergeCell ref="F34:F35"/>
    <mergeCell ref="F44:F45"/>
    <mergeCell ref="J46:K47"/>
    <mergeCell ref="L50:M51"/>
    <mergeCell ref="J24:K25"/>
    <mergeCell ref="F26:F27"/>
    <mergeCell ref="L28:M29"/>
    <mergeCell ref="J32:K33"/>
    <mergeCell ref="F8:F9"/>
    <mergeCell ref="J10:K11"/>
    <mergeCell ref="F12:F13"/>
    <mergeCell ref="F22:F23"/>
    <mergeCell ref="L72:M73"/>
    <mergeCell ref="F74:F75"/>
    <mergeCell ref="J76:K77"/>
    <mergeCell ref="F78:F79"/>
    <mergeCell ref="F66:F67"/>
    <mergeCell ref="J68:K69"/>
    <mergeCell ref="F70:F71"/>
  </mergeCells>
  <conditionalFormatting sqref="G9 G11 F14:H14 G13 G7 G21 G23 G25 G27 G33 G35 G29:G31 G43 G45 G55 G57 G47:G49 G51:G53">
    <cfRule type="expression" priority="12" dxfId="270" stopIfTrue="1">
      <formula>AND($D7&lt;9,$C7&gt;0)</formula>
    </cfRule>
  </conditionalFormatting>
  <conditionalFormatting sqref="J10 H8 H12 J24 L28 H22 H30 H34 H26 J46 L50 H44 H52 H56 H48 J32 J54">
    <cfRule type="expression" priority="13" dxfId="271" stopIfTrue="1">
      <formula>AND($N$1="CU",H8="Umpire")</formula>
    </cfRule>
    <cfRule type="expression" priority="14" dxfId="272" stopIfTrue="1">
      <formula>AND($N$1="CU",H8&lt;&gt;"Umpire",I8&lt;&gt;"")</formula>
    </cfRule>
    <cfRule type="expression" priority="15" dxfId="273" stopIfTrue="1">
      <formula>AND($N$1="CU",H8&lt;&gt;"Umpire")</formula>
    </cfRule>
  </conditionalFormatting>
  <conditionalFormatting sqref="D14">
    <cfRule type="expression" priority="16" dxfId="274" stopIfTrue="1">
      <formula>AND($D14&lt;9,$C14&gt;0)</formula>
    </cfRule>
  </conditionalFormatting>
  <conditionalFormatting sqref="E14">
    <cfRule type="cellIs" priority="17" dxfId="277" operator="equal" stopIfTrue="1">
      <formula>"Bye"</formula>
    </cfRule>
    <cfRule type="expression" priority="18" dxfId="270" stopIfTrue="1">
      <formula>AND($D14&lt;9,$C14&gt;0)</formula>
    </cfRule>
  </conditionalFormatting>
  <conditionalFormatting sqref="L10 J12 J8 L24 L32 N28 J22 J26 J30 J34 L46 L54 N50 J44 J48 J52 J56">
    <cfRule type="expression" priority="19" dxfId="270" stopIfTrue="1">
      <formula>I8="as"</formula>
    </cfRule>
    <cfRule type="expression" priority="20" dxfId="270" stopIfTrue="1">
      <formula>I8="bs"</formula>
    </cfRule>
  </conditionalFormatting>
  <conditionalFormatting sqref="D7 D9 D11 D13 D21 D23 D25 D27 D33 D35 D29:D31 D43 D45 D55 D57 D47:D49 D51:D53">
    <cfRule type="expression" priority="21" dxfId="274" stopIfTrue="1">
      <formula>$D7&lt;5</formula>
    </cfRule>
  </conditionalFormatting>
  <conditionalFormatting sqref="B9 B11 B13:B14 B7 B21 B23 B25 B27 B33 B35 B29:B31 B43 B45 B55 B57 B47:B49 B51:B53">
    <cfRule type="cellIs" priority="22" dxfId="275" operator="equal" stopIfTrue="1">
      <formula>"QA"</formula>
    </cfRule>
    <cfRule type="cellIs" priority="23" dxfId="275" operator="equal" stopIfTrue="1">
      <formula>"DA"</formula>
    </cfRule>
  </conditionalFormatting>
  <conditionalFormatting sqref="I8 I12 I22 I26 I30 I34 I44 I48 I52 I56">
    <cfRule type="expression" priority="24" dxfId="276" stopIfTrue="1">
      <formula>$N$1="CU"</formula>
    </cfRule>
  </conditionalFormatting>
  <conditionalFormatting sqref="E9 E13 E11 E7 E33 E35 E23 E27 E25 E21 E29:E31 E55 E57 E45 E43 E47:E49 E51:E53">
    <cfRule type="cellIs" priority="25" dxfId="277" operator="equal" stopIfTrue="1">
      <formula>"Bye"</formula>
    </cfRule>
  </conditionalFormatting>
  <conditionalFormatting sqref="G65 G67 G69 G71 G73 G75 G77 G79">
    <cfRule type="expression" priority="11" dxfId="270" stopIfTrue="1">
      <formula>AND($D65&lt;9,$C65&gt;0)</formula>
    </cfRule>
  </conditionalFormatting>
  <conditionalFormatting sqref="J68 L72 H66 H74 H78 H70 J76">
    <cfRule type="expression" priority="8" dxfId="271" stopIfTrue="1">
      <formula>AND($N$1="CU",H66="Umpire")</formula>
    </cfRule>
    <cfRule type="expression" priority="9" dxfId="272" stopIfTrue="1">
      <formula>AND($N$1="CU",H66&lt;&gt;"Umpire",I66&lt;&gt;"")</formula>
    </cfRule>
    <cfRule type="expression" priority="10" dxfId="273" stopIfTrue="1">
      <formula>AND($N$1="CU",H66&lt;&gt;"Umpire")</formula>
    </cfRule>
  </conditionalFormatting>
  <conditionalFormatting sqref="L68 L76 N72 J66 J70 J74 J78">
    <cfRule type="expression" priority="6" dxfId="270" stopIfTrue="1">
      <formula>I66="as"</formula>
    </cfRule>
    <cfRule type="expression" priority="7" dxfId="270" stopIfTrue="1">
      <formula>I66="bs"</formula>
    </cfRule>
  </conditionalFormatting>
  <conditionalFormatting sqref="D65 D67 D69 D71 D73 D75 D77 D79">
    <cfRule type="expression" priority="5" dxfId="274" stopIfTrue="1">
      <formula>$D65&lt;5</formula>
    </cfRule>
  </conditionalFormatting>
  <conditionalFormatting sqref="B65 B67 B69 B71 B73 B75 B77 B79">
    <cfRule type="cellIs" priority="3" dxfId="275" operator="equal" stopIfTrue="1">
      <formula>"QA"</formula>
    </cfRule>
    <cfRule type="cellIs" priority="4" dxfId="275" operator="equal" stopIfTrue="1">
      <formula>"DA"</formula>
    </cfRule>
  </conditionalFormatting>
  <conditionalFormatting sqref="I66 I70 I74 I78">
    <cfRule type="expression" priority="2" dxfId="276" stopIfTrue="1">
      <formula>$N$1="CU"</formula>
    </cfRule>
  </conditionalFormatting>
  <conditionalFormatting sqref="E79 E67 E75 E71 E69 E65 E77 E73">
    <cfRule type="cellIs" priority="1" dxfId="277" operator="equal" stopIfTrue="1">
      <formula>"Bye"</formula>
    </cfRule>
  </conditionalFormatting>
  <dataValidations count="2">
    <dataValidation type="list" allowBlank="1" showInputMessage="1" sqref="H8 H12 J10">
      <formula1>$T$7:$T$13</formula1>
    </dataValidation>
    <dataValidation type="list" allowBlank="1" showInputMessage="1" sqref="H34 H22 H26 L28 L72 J24 H56 H44 L50 J46 J32 H78 H66 H70 H74 J54 J68 J76">
      <formula1>$T$7:$T$16</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T107"/>
  <sheetViews>
    <sheetView showGridLines="0" zoomScale="112" zoomScaleNormal="112" zoomScalePageLayoutView="0" workbookViewId="0" topLeftCell="A46">
      <selection activeCell="L58" sqref="L58"/>
    </sheetView>
  </sheetViews>
  <sheetFormatPr defaultColWidth="9.00390625" defaultRowHeight="15.75"/>
  <cols>
    <col min="1" max="1" width="2.25390625" style="99" customWidth="1"/>
    <col min="2" max="3" width="2.625" style="99" customWidth="1"/>
    <col min="4" max="4" width="0.2421875" style="99" customWidth="1"/>
    <col min="5" max="5" width="8.50390625" style="99" customWidth="1"/>
    <col min="6" max="6" width="12.875" style="99" customWidth="1"/>
    <col min="7" max="7" width="0.2421875" style="99" customWidth="1"/>
    <col min="8" max="8" width="5.875" style="99" customWidth="1"/>
    <col min="9" max="9" width="0.2421875" style="101" customWidth="1"/>
    <col min="10" max="10" width="13.375" style="113" customWidth="1"/>
    <col min="11" max="11" width="0.2421875" style="180" customWidth="1"/>
    <col min="12" max="12" width="13.375" style="113" customWidth="1"/>
    <col min="13" max="13" width="0.2421875" style="111" customWidth="1"/>
    <col min="14" max="14" width="13.375" style="113" customWidth="1"/>
    <col min="15" max="15" width="0.2421875" style="180" customWidth="1"/>
    <col min="16" max="16" width="13.375" style="113" customWidth="1"/>
    <col min="17" max="17" width="0.2421875" style="111" customWidth="1"/>
    <col min="18" max="18" width="9.00390625" style="99" customWidth="1"/>
    <col min="19" max="19" width="7.625" style="99" customWidth="1"/>
    <col min="20" max="20" width="7.75390625" style="99" hidden="1" customWidth="1"/>
    <col min="21" max="21" width="5.00390625" style="99" customWidth="1"/>
    <col min="22" max="16384" width="9.00390625" style="99" customWidth="1"/>
  </cols>
  <sheetData>
    <row r="1" spans="1:17" s="3" customFormat="1" ht="20.25" customHeight="1">
      <c r="A1" s="103" t="s">
        <v>28</v>
      </c>
      <c r="B1" s="2"/>
      <c r="C1" s="2"/>
      <c r="E1" s="4"/>
      <c r="I1" s="5"/>
      <c r="J1" s="104"/>
      <c r="K1" s="105"/>
      <c r="L1" s="104"/>
      <c r="M1" s="106"/>
      <c r="N1" s="104"/>
      <c r="O1" s="105"/>
      <c r="P1" s="104"/>
      <c r="Q1" s="106"/>
    </row>
    <row r="2" spans="1:15" ht="6.75" customHeight="1">
      <c r="A2" s="107"/>
      <c r="B2" s="108"/>
      <c r="F2" s="109"/>
      <c r="I2" s="102"/>
      <c r="J2" s="110"/>
      <c r="K2" s="111"/>
      <c r="L2" s="112"/>
      <c r="O2" s="111"/>
    </row>
    <row r="3" spans="1:17" s="18" customFormat="1" ht="10.5" customHeight="1">
      <c r="A3" s="114" t="s">
        <v>29</v>
      </c>
      <c r="B3" s="114"/>
      <c r="C3" s="114"/>
      <c r="D3" s="114"/>
      <c r="E3" s="115"/>
      <c r="F3" s="114" t="s">
        <v>30</v>
      </c>
      <c r="G3" s="115"/>
      <c r="H3" s="114"/>
      <c r="I3" s="116"/>
      <c r="J3" s="13"/>
      <c r="K3" s="16"/>
      <c r="L3" s="117"/>
      <c r="M3" s="118"/>
      <c r="N3" s="119"/>
      <c r="O3" s="120"/>
      <c r="P3" s="121"/>
      <c r="Q3" s="122" t="s">
        <v>31</v>
      </c>
    </row>
    <row r="4" spans="1:17" s="26" customFormat="1" ht="14.25" customHeight="1" thickBot="1">
      <c r="A4" s="19" t="str">
        <f>'[1]Week SetUp'!$A$10</f>
        <v>2013/11/2-11/4</v>
      </c>
      <c r="B4" s="19"/>
      <c r="C4" s="19"/>
      <c r="D4" s="123"/>
      <c r="E4" s="123"/>
      <c r="F4" s="20" t="str">
        <f>'[1]Week SetUp'!$C$10</f>
        <v>臺中市</v>
      </c>
      <c r="G4" s="124"/>
      <c r="H4" s="123"/>
      <c r="I4" s="125"/>
      <c r="J4" s="23"/>
      <c r="K4" s="22"/>
      <c r="L4" s="126"/>
      <c r="M4" s="127"/>
      <c r="N4" s="128"/>
      <c r="O4" s="127"/>
      <c r="P4" s="128"/>
      <c r="Q4" s="25" t="str">
        <f>'[1]Week SetUp'!$E$10</f>
        <v>王正松</v>
      </c>
    </row>
    <row r="5" spans="1:17" s="31" customFormat="1" ht="9.75">
      <c r="A5" s="129"/>
      <c r="B5" s="130" t="s">
        <v>18</v>
      </c>
      <c r="C5" s="131" t="s">
        <v>19</v>
      </c>
      <c r="D5" s="130"/>
      <c r="E5" s="130" t="s">
        <v>20</v>
      </c>
      <c r="F5" s="132"/>
      <c r="G5" s="115"/>
      <c r="H5" s="132"/>
      <c r="I5" s="133"/>
      <c r="J5" s="131" t="s">
        <v>21</v>
      </c>
      <c r="K5" s="134"/>
      <c r="L5" s="131" t="s">
        <v>23</v>
      </c>
      <c r="M5" s="134"/>
      <c r="N5" s="131" t="s">
        <v>24</v>
      </c>
      <c r="O5" s="134"/>
      <c r="P5" s="131" t="s">
        <v>32</v>
      </c>
      <c r="Q5" s="118"/>
    </row>
    <row r="6" spans="1:17" s="31" customFormat="1" ht="12.75" customHeight="1" thickBot="1">
      <c r="A6" s="135"/>
      <c r="B6" s="136"/>
      <c r="C6" s="34"/>
      <c r="D6" s="136"/>
      <c r="E6" s="137"/>
      <c r="F6" s="137"/>
      <c r="G6" s="138"/>
      <c r="H6" s="137"/>
      <c r="I6" s="139"/>
      <c r="J6" s="34"/>
      <c r="K6" s="140"/>
      <c r="L6" s="34"/>
      <c r="M6" s="140"/>
      <c r="N6" s="34"/>
      <c r="O6" s="140"/>
      <c r="P6" s="34"/>
      <c r="Q6" s="141"/>
    </row>
    <row r="7" spans="1:20" s="146" customFormat="1" ht="13.5" customHeight="1">
      <c r="A7" s="142">
        <v>1</v>
      </c>
      <c r="B7" s="40">
        <v>1</v>
      </c>
      <c r="C7" s="40">
        <f>IF($D7="","",VLOOKUP($D7,'[1]男雙35歲名單'!$A$7:$V$22,21))</f>
        <v>10</v>
      </c>
      <c r="D7" s="41">
        <v>1</v>
      </c>
      <c r="E7" s="42" t="str">
        <f>UPPER(IF($D7="","",VLOOKUP($D7,'[1]男雙35歲名單'!$A$7:$V$22,2)))</f>
        <v>謝和龍</v>
      </c>
      <c r="F7" s="40"/>
      <c r="G7" s="43"/>
      <c r="H7" s="43" t="str">
        <f>IF($D7="","",VLOOKUP($D7,'[1]男雙35歲名單'!$A$7:$V$22,4))</f>
        <v>臺南市</v>
      </c>
      <c r="I7" s="143"/>
      <c r="J7" s="144"/>
      <c r="K7" s="145"/>
      <c r="L7" s="144"/>
      <c r="M7" s="145"/>
      <c r="N7" s="46" t="s">
        <v>25</v>
      </c>
      <c r="O7" s="145"/>
      <c r="P7" s="144"/>
      <c r="Q7" s="47"/>
      <c r="R7" s="46"/>
      <c r="T7" s="52" t="e">
        <f>#REF!</f>
        <v>#REF!</v>
      </c>
    </row>
    <row r="8" spans="1:20" s="146" customFormat="1" ht="13.5" customHeight="1">
      <c r="A8" s="142"/>
      <c r="B8" s="147"/>
      <c r="C8" s="147"/>
      <c r="D8" s="147"/>
      <c r="E8" s="42" t="str">
        <f>UPPER(IF($D7="","",VLOOKUP($D7,'[1]男雙35歲名單'!$A$7:$V$22,7)))</f>
        <v>郭  昇</v>
      </c>
      <c r="F8" s="40"/>
      <c r="G8" s="43"/>
      <c r="H8" s="43" t="s">
        <v>158</v>
      </c>
      <c r="I8" s="148"/>
      <c r="J8" s="149">
        <f>IF(I8="a",E7,IF(I8="b",E9,""))</f>
      </c>
      <c r="K8" s="150"/>
      <c r="L8" s="144"/>
      <c r="M8" s="145"/>
      <c r="N8" s="144"/>
      <c r="O8" s="145"/>
      <c r="P8" s="144"/>
      <c r="Q8" s="47"/>
      <c r="R8" s="46"/>
      <c r="T8" s="60" t="e">
        <f>#REF!</f>
        <v>#REF!</v>
      </c>
    </row>
    <row r="9" spans="1:20" s="146" customFormat="1" ht="8.25" customHeight="1">
      <c r="A9" s="142"/>
      <c r="B9" s="147"/>
      <c r="C9" s="147"/>
      <c r="D9" s="147"/>
      <c r="E9" s="151"/>
      <c r="F9" s="272" t="s">
        <v>280</v>
      </c>
      <c r="G9" s="152"/>
      <c r="H9" s="152"/>
      <c r="I9" s="153"/>
      <c r="J9" s="154">
        <f>UPPER(IF(OR(I10="a",I10="as"),E7,IF(OR(I10="b",I10="bs"),E11,)))</f>
      </c>
      <c r="K9" s="155"/>
      <c r="L9" s="144"/>
      <c r="M9" s="145"/>
      <c r="N9" s="144"/>
      <c r="O9" s="145"/>
      <c r="P9" s="144"/>
      <c r="Q9" s="47"/>
      <c r="R9" s="46"/>
      <c r="T9" s="60" t="e">
        <f>#REF!</f>
        <v>#REF!</v>
      </c>
    </row>
    <row r="10" spans="1:20" s="146" customFormat="1" ht="8.25" customHeight="1">
      <c r="A10" s="142"/>
      <c r="B10" s="53"/>
      <c r="C10" s="53"/>
      <c r="D10" s="53"/>
      <c r="E10" s="156"/>
      <c r="F10" s="270"/>
      <c r="G10" s="157"/>
      <c r="H10" s="56" t="s">
        <v>11</v>
      </c>
      <c r="I10" s="87"/>
      <c r="J10" s="158">
        <f>UPPER(IF(OR(I10="a",I10="as"),E8,IF(OR(I10="b",I10="bs"),E12,)))</f>
      </c>
      <c r="K10" s="159"/>
      <c r="L10" s="149"/>
      <c r="M10" s="150"/>
      <c r="N10" s="144"/>
      <c r="O10" s="145"/>
      <c r="P10" s="144"/>
      <c r="Q10" s="47"/>
      <c r="R10" s="46"/>
      <c r="T10" s="60" t="e">
        <f>#REF!</f>
        <v>#REF!</v>
      </c>
    </row>
    <row r="11" spans="1:20" s="146" customFormat="1" ht="13.5" customHeight="1">
      <c r="A11" s="142">
        <v>2</v>
      </c>
      <c r="B11" s="40"/>
      <c r="C11" s="40"/>
      <c r="D11" s="41">
        <v>9</v>
      </c>
      <c r="E11" s="42" t="str">
        <f>UPPER(IF($D11="","",VLOOKUP($D11,'[1]男雙35歲名單'!$A$7:$V$22,2)))</f>
        <v>廖茂奇</v>
      </c>
      <c r="F11" s="273"/>
      <c r="G11" s="43"/>
      <c r="H11" s="43" t="str">
        <f>IF($D11="","",VLOOKUP($D11,'[1]男雙35歲名單'!$A$7:$V$22,4))</f>
        <v>臺中市</v>
      </c>
      <c r="I11" s="160"/>
      <c r="J11" s="149"/>
      <c r="K11" s="161"/>
      <c r="L11" s="162"/>
      <c r="M11" s="155"/>
      <c r="N11" s="144"/>
      <c r="O11" s="145"/>
      <c r="P11" s="144"/>
      <c r="Q11" s="47"/>
      <c r="R11" s="46"/>
      <c r="T11" s="60" t="e">
        <f>#REF!</f>
        <v>#REF!</v>
      </c>
    </row>
    <row r="12" spans="1:20" s="146" customFormat="1" ht="13.5" customHeight="1">
      <c r="A12" s="142"/>
      <c r="B12" s="147"/>
      <c r="C12" s="147"/>
      <c r="D12" s="147"/>
      <c r="E12" s="42" t="str">
        <f>UPPER(IF($D11="","",VLOOKUP($D11,'[1]男雙35歲名單'!$A$7:$V$22,7)))</f>
        <v>葉佳鋕</v>
      </c>
      <c r="F12" s="40"/>
      <c r="G12" s="43"/>
      <c r="H12" s="43" t="str">
        <f>IF($D11="","",VLOOKUP($D11,'[1]男雙35歲名單'!$A$7:$V$22,9))</f>
        <v>臺中市</v>
      </c>
      <c r="I12" s="148"/>
      <c r="J12" s="149"/>
      <c r="K12" s="161"/>
      <c r="L12" s="163"/>
      <c r="M12" s="164"/>
      <c r="N12" s="144"/>
      <c r="O12" s="145"/>
      <c r="P12" s="144"/>
      <c r="Q12" s="47"/>
      <c r="R12" s="46"/>
      <c r="T12" s="60" t="e">
        <f>#REF!</f>
        <v>#REF!</v>
      </c>
    </row>
    <row r="13" spans="1:20" s="146" customFormat="1" ht="8.25" customHeight="1">
      <c r="A13" s="142"/>
      <c r="B13" s="147"/>
      <c r="C13" s="147"/>
      <c r="D13" s="165"/>
      <c r="E13" s="151"/>
      <c r="F13" s="149"/>
      <c r="G13" s="152"/>
      <c r="H13" s="152"/>
      <c r="I13" s="166"/>
      <c r="J13" s="270" t="s">
        <v>289</v>
      </c>
      <c r="K13" s="271"/>
      <c r="L13" s="154">
        <f>UPPER(IF(OR(K14="a",K14="as"),J9,IF(OR(K14="b",K14="bs"),J17,)))</f>
      </c>
      <c r="M13" s="150"/>
      <c r="N13" s="144"/>
      <c r="O13" s="145"/>
      <c r="P13" s="144"/>
      <c r="Q13" s="47"/>
      <c r="R13" s="46"/>
      <c r="T13" s="60" t="e">
        <f>#REF!</f>
        <v>#REF!</v>
      </c>
    </row>
    <row r="14" spans="1:20" s="146" customFormat="1" ht="8.25" customHeight="1">
      <c r="A14" s="142"/>
      <c r="B14" s="53"/>
      <c r="C14" s="53"/>
      <c r="D14" s="64"/>
      <c r="E14" s="156"/>
      <c r="F14" s="144"/>
      <c r="G14" s="157"/>
      <c r="H14" s="157"/>
      <c r="I14" s="168"/>
      <c r="J14" s="270"/>
      <c r="K14" s="271"/>
      <c r="L14" s="158">
        <f>UPPER(IF(OR(K14="a",K14="as"),J10,IF(OR(K14="b",K14="bs"),J18,)))</f>
      </c>
      <c r="M14" s="159"/>
      <c r="N14" s="149"/>
      <c r="O14" s="150"/>
      <c r="P14" s="144"/>
      <c r="Q14" s="47"/>
      <c r="R14" s="46"/>
      <c r="T14" s="60" t="e">
        <f>#REF!</f>
        <v>#REF!</v>
      </c>
    </row>
    <row r="15" spans="1:20" s="146" customFormat="1" ht="13.5" customHeight="1">
      <c r="A15" s="142">
        <v>3</v>
      </c>
      <c r="B15" s="40"/>
      <c r="C15" s="40"/>
      <c r="D15" s="41">
        <v>10</v>
      </c>
      <c r="E15" s="42" t="str">
        <f>UPPER(IF($D15="","",VLOOKUP($D15,'[1]男雙35歲名單'!$A$7:$V$22,2)))</f>
        <v>鈴木敬太</v>
      </c>
      <c r="F15" s="40"/>
      <c r="G15" s="43"/>
      <c r="H15" s="43" t="str">
        <f>IF($D15="","",VLOOKUP($D15,'[1]男雙35歲名單'!$A$7:$V$22,4))</f>
        <v>臺中市</v>
      </c>
      <c r="I15" s="143"/>
      <c r="J15" s="270"/>
      <c r="K15" s="271"/>
      <c r="L15" s="144"/>
      <c r="M15" s="161"/>
      <c r="N15" s="162"/>
      <c r="O15" s="150"/>
      <c r="P15" s="144"/>
      <c r="Q15" s="47"/>
      <c r="R15" s="46"/>
      <c r="T15" s="60" t="e">
        <f>#REF!</f>
        <v>#REF!</v>
      </c>
    </row>
    <row r="16" spans="1:20" s="146" customFormat="1" ht="13.5" customHeight="1" thickBot="1">
      <c r="A16" s="142"/>
      <c r="B16" s="147"/>
      <c r="C16" s="147"/>
      <c r="D16" s="147"/>
      <c r="E16" s="42" t="str">
        <f>UPPER(IF($D15="","",VLOOKUP($D15,'[1]男雙35歲名單'!$A$7:$V$22,7)))</f>
        <v>岡本真也</v>
      </c>
      <c r="F16" s="40"/>
      <c r="G16" s="43"/>
      <c r="H16" s="43" t="str">
        <f>IF($D15="","",VLOOKUP($D15,'[1]男雙35歲名單'!$A$7:$V$22,9))</f>
        <v>臺中市</v>
      </c>
      <c r="I16" s="148"/>
      <c r="J16" s="149">
        <f>IF(I16="a",E15,IF(I16="b",E17,""))</f>
      </c>
      <c r="K16" s="161"/>
      <c r="L16" s="144"/>
      <c r="M16" s="161"/>
      <c r="N16" s="149"/>
      <c r="O16" s="150"/>
      <c r="P16" s="144"/>
      <c r="Q16" s="47"/>
      <c r="R16" s="46"/>
      <c r="T16" s="75" t="e">
        <f>#REF!</f>
        <v>#REF!</v>
      </c>
    </row>
    <row r="17" spans="1:18" s="146" customFormat="1" ht="8.25" customHeight="1">
      <c r="A17" s="142"/>
      <c r="B17" s="147"/>
      <c r="C17" s="147"/>
      <c r="D17" s="165"/>
      <c r="E17" s="151"/>
      <c r="F17" s="272" t="s">
        <v>281</v>
      </c>
      <c r="G17" s="152"/>
      <c r="H17" s="152"/>
      <c r="I17" s="153"/>
      <c r="J17" s="154">
        <f>UPPER(IF(OR(I18="a",I18="as"),E15,IF(OR(I18="b",I18="bs"),E19,)))</f>
      </c>
      <c r="K17" s="169"/>
      <c r="L17" s="144"/>
      <c r="M17" s="161"/>
      <c r="N17" s="149"/>
      <c r="O17" s="150"/>
      <c r="P17" s="144"/>
      <c r="Q17" s="47"/>
      <c r="R17" s="46"/>
    </row>
    <row r="18" spans="1:18" s="146" customFormat="1" ht="8.25" customHeight="1">
      <c r="A18" s="142"/>
      <c r="B18" s="53"/>
      <c r="C18" s="53"/>
      <c r="D18" s="64"/>
      <c r="E18" s="156"/>
      <c r="F18" s="270"/>
      <c r="G18" s="157"/>
      <c r="H18" s="56" t="s">
        <v>11</v>
      </c>
      <c r="I18" s="87"/>
      <c r="J18" s="158">
        <f>UPPER(IF(OR(I18="a",I18="as"),E16,IF(OR(I18="b",I18="bs"),E20,)))</f>
      </c>
      <c r="K18" s="170"/>
      <c r="L18" s="149"/>
      <c r="M18" s="161"/>
      <c r="N18" s="149"/>
      <c r="O18" s="150"/>
      <c r="P18" s="144"/>
      <c r="Q18" s="47"/>
      <c r="R18" s="46"/>
    </row>
    <row r="19" spans="1:18" s="146" customFormat="1" ht="13.5" customHeight="1">
      <c r="A19" s="142">
        <v>4</v>
      </c>
      <c r="B19" s="40"/>
      <c r="C19" s="40"/>
      <c r="D19" s="41">
        <v>14</v>
      </c>
      <c r="E19" s="42" t="str">
        <f>UPPER(IF($D19="","",VLOOKUP($D19,'[1]男雙35歲名單'!$A$7:$V$22,2)))</f>
        <v>林佑城</v>
      </c>
      <c r="F19" s="273"/>
      <c r="G19" s="43"/>
      <c r="H19" s="43" t="str">
        <f>IF($D19="","",VLOOKUP($D19,'[1]男雙35歲名單'!$A$7:$V$22,4))</f>
        <v>臺東市</v>
      </c>
      <c r="I19" s="160"/>
      <c r="J19" s="149"/>
      <c r="K19" s="150"/>
      <c r="L19" s="162"/>
      <c r="M19" s="169"/>
      <c r="N19" s="149"/>
      <c r="O19" s="150"/>
      <c r="P19" s="144"/>
      <c r="Q19" s="47"/>
      <c r="R19" s="46"/>
    </row>
    <row r="20" spans="1:18" s="146" customFormat="1" ht="13.5" customHeight="1">
      <c r="A20" s="142"/>
      <c r="B20" s="147"/>
      <c r="C20" s="147"/>
      <c r="D20" s="147"/>
      <c r="E20" s="42" t="str">
        <f>UPPER(IF($D19="","",VLOOKUP($D19,'[1]男雙35歲名單'!$A$7:$V$22,7)))</f>
        <v>邱聖豪</v>
      </c>
      <c r="F20" s="40"/>
      <c r="G20" s="43"/>
      <c r="H20" s="43" t="str">
        <f>IF($D19="","",VLOOKUP($D19,'[1]男雙35歲名單'!$A$7:$V$22,9))</f>
        <v>臺東市</v>
      </c>
      <c r="I20" s="148"/>
      <c r="J20" s="149"/>
      <c r="K20" s="150"/>
      <c r="L20" s="163"/>
      <c r="M20" s="171"/>
      <c r="N20" s="149"/>
      <c r="O20" s="150"/>
      <c r="P20" s="144"/>
      <c r="Q20" s="47"/>
      <c r="R20" s="46"/>
    </row>
    <row r="21" spans="1:18" s="146" customFormat="1" ht="8.25" customHeight="1">
      <c r="A21" s="142"/>
      <c r="B21" s="147"/>
      <c r="C21" s="147"/>
      <c r="D21" s="147"/>
      <c r="E21" s="151"/>
      <c r="F21" s="149"/>
      <c r="G21" s="152"/>
      <c r="H21" s="152"/>
      <c r="I21" s="166"/>
      <c r="J21" s="144"/>
      <c r="K21" s="145"/>
      <c r="L21" s="149"/>
      <c r="M21" s="167"/>
      <c r="N21" s="154">
        <f>UPPER(IF(OR(M22="a",M22="as"),L13,IF(OR(M22="b",M22="bs"),L29,)))</f>
      </c>
      <c r="O21" s="150"/>
      <c r="P21" s="144"/>
      <c r="Q21" s="47"/>
      <c r="R21" s="46"/>
    </row>
    <row r="22" spans="1:18" s="146" customFormat="1" ht="8.25" customHeight="1">
      <c r="A22" s="142"/>
      <c r="B22" s="53"/>
      <c r="C22" s="53"/>
      <c r="D22" s="53"/>
      <c r="E22" s="156"/>
      <c r="F22" s="144"/>
      <c r="G22" s="157"/>
      <c r="H22" s="157"/>
      <c r="I22" s="168"/>
      <c r="J22" s="144"/>
      <c r="K22" s="145"/>
      <c r="L22" s="270" t="s">
        <v>293</v>
      </c>
      <c r="M22" s="271"/>
      <c r="N22" s="158">
        <f>UPPER(IF(OR(M22="a",M22="as"),L14,IF(OR(M22="b",M22="bs"),L30,)))</f>
      </c>
      <c r="O22" s="159"/>
      <c r="P22" s="149"/>
      <c r="Q22" s="80"/>
      <c r="R22" s="46"/>
    </row>
    <row r="23" spans="1:18" s="146" customFormat="1" ht="13.5" customHeight="1">
      <c r="A23" s="142">
        <v>5</v>
      </c>
      <c r="B23" s="40">
        <v>4</v>
      </c>
      <c r="C23" s="40"/>
      <c r="D23" s="41">
        <v>4</v>
      </c>
      <c r="E23" s="42" t="str">
        <f>UPPER(IF($D23="","",VLOOKUP($D23,'[1]男雙35歲名單'!$A$7:$V$22,2)))</f>
        <v>葉家宏</v>
      </c>
      <c r="F23" s="40"/>
      <c r="G23" s="43"/>
      <c r="H23" s="43" t="str">
        <f>IF($D23="","",VLOOKUP($D23,'[1]男雙35歲名單'!$A$7:$V$22,4))</f>
        <v>斗南鎮</v>
      </c>
      <c r="I23" s="143"/>
      <c r="J23" s="144"/>
      <c r="K23" s="145"/>
      <c r="L23" s="270"/>
      <c r="M23" s="271"/>
      <c r="N23" s="144"/>
      <c r="O23" s="161"/>
      <c r="P23" s="144"/>
      <c r="Q23" s="80"/>
      <c r="R23" s="46"/>
    </row>
    <row r="24" spans="1:18" s="146" customFormat="1" ht="13.5" customHeight="1">
      <c r="A24" s="142"/>
      <c r="B24" s="147"/>
      <c r="C24" s="147"/>
      <c r="D24" s="147"/>
      <c r="E24" s="42" t="str">
        <f>UPPER(IF($D23="","",VLOOKUP($D23,'[1]男雙35歲名單'!$A$7:$V$22,7)))</f>
        <v>蔡坤洲</v>
      </c>
      <c r="F24" s="40"/>
      <c r="G24" s="43"/>
      <c r="H24" s="43" t="str">
        <f>IF($D23="","",VLOOKUP($D23,'[1]男雙35歲名單'!$A$7:$V$22,9))</f>
        <v>斗南鎮</v>
      </c>
      <c r="I24" s="148"/>
      <c r="J24" s="149">
        <f>IF(I24="a",E23,IF(I24="b",E25,""))</f>
      </c>
      <c r="K24" s="150"/>
      <c r="L24" s="144"/>
      <c r="M24" s="161"/>
      <c r="N24" s="144"/>
      <c r="O24" s="161"/>
      <c r="P24" s="144"/>
      <c r="Q24" s="80"/>
      <c r="R24" s="46"/>
    </row>
    <row r="25" spans="1:18" s="146" customFormat="1" ht="8.25" customHeight="1">
      <c r="A25" s="142"/>
      <c r="B25" s="147"/>
      <c r="C25" s="147"/>
      <c r="D25" s="147"/>
      <c r="E25" s="151"/>
      <c r="F25" s="272" t="s">
        <v>282</v>
      </c>
      <c r="G25" s="152"/>
      <c r="H25" s="152"/>
      <c r="I25" s="153"/>
      <c r="J25" s="154">
        <f>UPPER(IF(OR(I26="a",I26="as"),E23,IF(OR(I26="b",I26="bs"),E27,)))</f>
      </c>
      <c r="K25" s="155"/>
      <c r="L25" s="144"/>
      <c r="M25" s="161"/>
      <c r="N25" s="144"/>
      <c r="O25" s="161"/>
      <c r="P25" s="144"/>
      <c r="Q25" s="80"/>
      <c r="R25" s="46"/>
    </row>
    <row r="26" spans="1:18" s="146" customFormat="1" ht="8.25" customHeight="1">
      <c r="A26" s="142"/>
      <c r="B26" s="53"/>
      <c r="C26" s="53"/>
      <c r="D26" s="53"/>
      <c r="E26" s="156"/>
      <c r="F26" s="270"/>
      <c r="G26" s="157"/>
      <c r="H26" s="56" t="s">
        <v>11</v>
      </c>
      <c r="I26" s="87"/>
      <c r="J26" s="158">
        <f>UPPER(IF(OR(I26="a",I26="as"),E24,IF(OR(I26="b",I26="bs"),E28,)))</f>
      </c>
      <c r="K26" s="159"/>
      <c r="L26" s="149"/>
      <c r="M26" s="161"/>
      <c r="N26" s="144"/>
      <c r="O26" s="161"/>
      <c r="P26" s="144"/>
      <c r="Q26" s="80"/>
      <c r="R26" s="46"/>
    </row>
    <row r="27" spans="1:18" s="146" customFormat="1" ht="13.5" customHeight="1">
      <c r="A27" s="142">
        <v>6</v>
      </c>
      <c r="B27" s="40"/>
      <c r="C27" s="40"/>
      <c r="D27" s="41">
        <v>11</v>
      </c>
      <c r="E27" s="42" t="str">
        <f>UPPER(IF($D27="","",VLOOKUP($D27,'[1]男雙35歲名單'!$A$7:$V$22,2)))</f>
        <v>長與昭憲</v>
      </c>
      <c r="F27" s="273"/>
      <c r="G27" s="43"/>
      <c r="H27" s="43" t="str">
        <f>IF($D27="","",VLOOKUP($D27,'[1]男雙35歲名單'!$A$7:$V$22,4))</f>
        <v>臺中市</v>
      </c>
      <c r="I27" s="160"/>
      <c r="J27" s="149"/>
      <c r="K27" s="161"/>
      <c r="L27" s="162"/>
      <c r="M27" s="169"/>
      <c r="N27" s="144"/>
      <c r="O27" s="161"/>
      <c r="P27" s="144"/>
      <c r="Q27" s="80"/>
      <c r="R27" s="46"/>
    </row>
    <row r="28" spans="1:18" s="146" customFormat="1" ht="13.5" customHeight="1">
      <c r="A28" s="142"/>
      <c r="B28" s="147"/>
      <c r="C28" s="147"/>
      <c r="D28" s="147"/>
      <c r="E28" s="42" t="str">
        <f>UPPER(IF($D27="","",VLOOKUP($D27,'[1]男雙35歲名單'!$A$7:$V$22,7)))</f>
        <v>蔡永民</v>
      </c>
      <c r="F28" s="40"/>
      <c r="G28" s="43"/>
      <c r="H28" s="43" t="str">
        <f>IF($D27="","",VLOOKUP($D27,'[1]男雙35歲名單'!$A$7:$V$22,9))</f>
        <v>臺中市</v>
      </c>
      <c r="I28" s="148"/>
      <c r="J28" s="149"/>
      <c r="K28" s="161"/>
      <c r="L28" s="163"/>
      <c r="M28" s="171"/>
      <c r="N28" s="144"/>
      <c r="O28" s="161"/>
      <c r="P28" s="144"/>
      <c r="Q28" s="80"/>
      <c r="R28" s="46"/>
    </row>
    <row r="29" spans="1:18" s="146" customFormat="1" ht="8.25" customHeight="1">
      <c r="A29" s="142"/>
      <c r="B29" s="147"/>
      <c r="C29" s="147"/>
      <c r="D29" s="165"/>
      <c r="E29" s="151"/>
      <c r="F29" s="149"/>
      <c r="G29" s="152"/>
      <c r="H29" s="152"/>
      <c r="I29" s="166"/>
      <c r="J29" s="270" t="s">
        <v>290</v>
      </c>
      <c r="K29" s="271"/>
      <c r="L29" s="154">
        <f>UPPER(IF(OR(K30="a",K30="as"),J25,IF(OR(K30="b",K30="bs"),J33,)))</f>
      </c>
      <c r="M29" s="161"/>
      <c r="N29" s="144"/>
      <c r="O29" s="161"/>
      <c r="P29" s="144"/>
      <c r="Q29" s="80"/>
      <c r="R29" s="46"/>
    </row>
    <row r="30" spans="1:18" s="146" customFormat="1" ht="8.25" customHeight="1">
      <c r="A30" s="142"/>
      <c r="B30" s="53"/>
      <c r="C30" s="53"/>
      <c r="D30" s="64"/>
      <c r="E30" s="156"/>
      <c r="F30" s="144"/>
      <c r="G30" s="157"/>
      <c r="H30" s="157"/>
      <c r="I30" s="168"/>
      <c r="J30" s="270"/>
      <c r="K30" s="271"/>
      <c r="L30" s="158">
        <f>UPPER(IF(OR(K30="a",K30="as"),J26,IF(OR(K30="b",K30="bs"),J34,)))</f>
      </c>
      <c r="M30" s="170"/>
      <c r="N30" s="149"/>
      <c r="O30" s="161"/>
      <c r="P30" s="144"/>
      <c r="Q30" s="80"/>
      <c r="R30" s="46"/>
    </row>
    <row r="31" spans="1:18" s="146" customFormat="1" ht="13.5" customHeight="1">
      <c r="A31" s="142">
        <v>7</v>
      </c>
      <c r="B31" s="40"/>
      <c r="C31" s="40"/>
      <c r="D31" s="41">
        <v>15</v>
      </c>
      <c r="E31" s="42" t="s">
        <v>33</v>
      </c>
      <c r="F31" s="40"/>
      <c r="G31" s="43"/>
      <c r="H31" s="43" t="s">
        <v>34</v>
      </c>
      <c r="I31" s="143"/>
      <c r="J31" s="270"/>
      <c r="K31" s="271"/>
      <c r="L31" s="144"/>
      <c r="M31" s="172"/>
      <c r="N31" s="162"/>
      <c r="O31" s="161"/>
      <c r="P31" s="144"/>
      <c r="Q31" s="80"/>
      <c r="R31" s="46"/>
    </row>
    <row r="32" spans="1:18" s="146" customFormat="1" ht="13.5" customHeight="1">
      <c r="A32" s="142"/>
      <c r="B32" s="147"/>
      <c r="C32" s="147"/>
      <c r="D32" s="147"/>
      <c r="E32" s="42" t="s">
        <v>35</v>
      </c>
      <c r="F32" s="40"/>
      <c r="G32" s="43"/>
      <c r="H32" s="43" t="s">
        <v>34</v>
      </c>
      <c r="I32" s="148"/>
      <c r="J32" s="149">
        <f>IF(I32="a",E31,IF(I32="b",E33,""))</f>
      </c>
      <c r="K32" s="161"/>
      <c r="L32" s="144"/>
      <c r="M32" s="150"/>
      <c r="N32" s="149"/>
      <c r="O32" s="161"/>
      <c r="P32" s="144"/>
      <c r="Q32" s="80"/>
      <c r="R32" s="46"/>
    </row>
    <row r="33" spans="1:18" s="146" customFormat="1" ht="8.25" customHeight="1">
      <c r="A33" s="142"/>
      <c r="B33" s="147"/>
      <c r="C33" s="147"/>
      <c r="D33" s="165"/>
      <c r="E33" s="151"/>
      <c r="F33" s="272" t="s">
        <v>283</v>
      </c>
      <c r="G33" s="152"/>
      <c r="H33" s="152"/>
      <c r="I33" s="153"/>
      <c r="J33" s="154">
        <f>UPPER(IF(OR(I34="a",I34="as"),E31,IF(OR(I34="b",I34="bs"),E35,)))</f>
      </c>
      <c r="K33" s="169"/>
      <c r="L33" s="144"/>
      <c r="M33" s="150"/>
      <c r="N33" s="149"/>
      <c r="O33" s="161"/>
      <c r="P33" s="144"/>
      <c r="Q33" s="80"/>
      <c r="R33" s="46"/>
    </row>
    <row r="34" spans="1:18" s="146" customFormat="1" ht="8.25" customHeight="1">
      <c r="A34" s="142"/>
      <c r="B34" s="53"/>
      <c r="C34" s="53"/>
      <c r="D34" s="64"/>
      <c r="E34" s="156"/>
      <c r="F34" s="270"/>
      <c r="G34" s="157"/>
      <c r="H34" s="56" t="s">
        <v>11</v>
      </c>
      <c r="I34" s="87"/>
      <c r="J34" s="158">
        <f>UPPER(IF(OR(I34="a",I34="as"),E32,IF(OR(I34="b",I34="bs"),E36,)))</f>
      </c>
      <c r="K34" s="170"/>
      <c r="L34" s="149"/>
      <c r="M34" s="150"/>
      <c r="N34" s="149"/>
      <c r="O34" s="161"/>
      <c r="P34" s="144"/>
      <c r="Q34" s="80"/>
      <c r="R34" s="46"/>
    </row>
    <row r="35" spans="1:18" s="146" customFormat="1" ht="13.5" customHeight="1">
      <c r="A35" s="142">
        <v>8</v>
      </c>
      <c r="B35" s="40"/>
      <c r="C35" s="40"/>
      <c r="D35" s="41">
        <v>6</v>
      </c>
      <c r="E35" s="42" t="str">
        <f>UPPER(IF($D35="","",VLOOKUP($D35,'[1]男雙35歲名單'!$A$7:$V$22,2)))</f>
        <v>張志銘</v>
      </c>
      <c r="F35" s="273"/>
      <c r="G35" s="43"/>
      <c r="H35" s="43" t="str">
        <f>IF($D35="","",VLOOKUP($D35,'[1]男雙35歲名單'!$A$7:$V$22,4))</f>
        <v>雲林縣</v>
      </c>
      <c r="I35" s="160"/>
      <c r="J35" s="149"/>
      <c r="K35" s="150"/>
      <c r="L35" s="162"/>
      <c r="M35" s="155"/>
      <c r="N35" s="149"/>
      <c r="O35" s="161"/>
      <c r="P35" s="144"/>
      <c r="Q35" s="80"/>
      <c r="R35" s="46"/>
    </row>
    <row r="36" spans="1:18" s="146" customFormat="1" ht="13.5" customHeight="1">
      <c r="A36" s="142"/>
      <c r="B36" s="147"/>
      <c r="C36" s="147"/>
      <c r="D36" s="147"/>
      <c r="E36" s="42" t="str">
        <f>UPPER(IF($D35="","",VLOOKUP($D35,'[1]男雙35歲名單'!$A$7:$V$22,7)))</f>
        <v>李建德</v>
      </c>
      <c r="F36" s="40"/>
      <c r="G36" s="43"/>
      <c r="H36" s="43" t="str">
        <f>IF($D35="","",VLOOKUP($D35,'[1]男雙35歲名單'!$A$7:$V$22,9))</f>
        <v>雲林縣</v>
      </c>
      <c r="I36" s="148"/>
      <c r="J36" s="149"/>
      <c r="K36" s="150"/>
      <c r="L36" s="163"/>
      <c r="M36" s="164"/>
      <c r="N36" s="149"/>
      <c r="O36" s="161"/>
      <c r="P36" s="144"/>
      <c r="Q36" s="80"/>
      <c r="R36" s="46"/>
    </row>
    <row r="37" spans="1:18" s="146" customFormat="1" ht="8.25" customHeight="1">
      <c r="A37" s="142"/>
      <c r="B37" s="147"/>
      <c r="C37" s="147"/>
      <c r="D37" s="165"/>
      <c r="E37" s="151"/>
      <c r="F37" s="149"/>
      <c r="G37" s="152"/>
      <c r="H37" s="152"/>
      <c r="I37" s="166"/>
      <c r="J37" s="144"/>
      <c r="K37" s="145"/>
      <c r="L37" s="149"/>
      <c r="M37" s="150"/>
      <c r="N37" s="150"/>
      <c r="O37" s="167"/>
      <c r="P37" s="154">
        <f>UPPER(IF(OR(O38="a",O38="as"),N21,IF(OR(O38="b",O38="bs"),N53,)))</f>
      </c>
      <c r="Q37" s="173"/>
      <c r="R37" s="46"/>
    </row>
    <row r="38" spans="1:18" s="146" customFormat="1" ht="8.25" customHeight="1">
      <c r="A38" s="142"/>
      <c r="B38" s="53"/>
      <c r="C38" s="53"/>
      <c r="D38" s="64"/>
      <c r="E38" s="156"/>
      <c r="F38" s="144"/>
      <c r="G38" s="157"/>
      <c r="H38" s="157"/>
      <c r="I38" s="168"/>
      <c r="J38" s="144"/>
      <c r="K38" s="145"/>
      <c r="L38" s="149"/>
      <c r="M38" s="150"/>
      <c r="N38" s="270" t="s">
        <v>295</v>
      </c>
      <c r="O38" s="271"/>
      <c r="P38" s="158">
        <f>UPPER(IF(OR(O38="a",O38="as"),N22,IF(OR(O38="b",O38="bs"),N54,)))</f>
      </c>
      <c r="Q38" s="174"/>
      <c r="R38" s="46"/>
    </row>
    <row r="39" spans="1:18" s="146" customFormat="1" ht="13.5" customHeight="1">
      <c r="A39" s="142">
        <v>9</v>
      </c>
      <c r="B39" s="40"/>
      <c r="C39" s="40"/>
      <c r="D39" s="41">
        <v>5</v>
      </c>
      <c r="E39" s="42" t="str">
        <f>UPPER(IF($D39="","",VLOOKUP($D39,'[1]男雙35歲名單'!$A$7:$V$22,2)))</f>
        <v>張益鈞</v>
      </c>
      <c r="F39" s="40"/>
      <c r="G39" s="43"/>
      <c r="H39" s="43" t="str">
        <f>IF($D39="","",VLOOKUP($D39,'[1]男雙35歲名單'!$A$7:$V$22,4))</f>
        <v>臺中市</v>
      </c>
      <c r="I39" s="143"/>
      <c r="J39" s="144"/>
      <c r="K39" s="145"/>
      <c r="L39" s="144"/>
      <c r="M39" s="145"/>
      <c r="N39" s="270"/>
      <c r="O39" s="271"/>
      <c r="P39" s="162"/>
      <c r="Q39" s="80"/>
      <c r="R39" s="46"/>
    </row>
    <row r="40" spans="1:18" s="146" customFormat="1" ht="13.5" customHeight="1">
      <c r="A40" s="142"/>
      <c r="B40" s="147"/>
      <c r="C40" s="147"/>
      <c r="D40" s="147"/>
      <c r="E40" s="42" t="str">
        <f>UPPER(IF($D39="","",VLOOKUP($D39,'[1]男雙35歲名單'!$A$7:$V$22,7)))</f>
        <v>張宏輝</v>
      </c>
      <c r="F40" s="40"/>
      <c r="G40" s="43"/>
      <c r="H40" s="43" t="str">
        <f>IF($D39="","",VLOOKUP($D39,'[1]男雙35歲名單'!$A$7:$V$22,9))</f>
        <v>臺中市</v>
      </c>
      <c r="I40" s="148"/>
      <c r="J40" s="149">
        <f>IF(I40="a",E39,IF(I40="b",E41,""))</f>
      </c>
      <c r="K40" s="150"/>
      <c r="L40" s="144"/>
      <c r="M40" s="145"/>
      <c r="N40" s="144"/>
      <c r="O40" s="161"/>
      <c r="P40" s="163"/>
      <c r="Q40" s="175"/>
      <c r="R40" s="46"/>
    </row>
    <row r="41" spans="1:18" s="146" customFormat="1" ht="8.25" customHeight="1">
      <c r="A41" s="142"/>
      <c r="B41" s="147"/>
      <c r="C41" s="147"/>
      <c r="D41" s="165"/>
      <c r="E41" s="151"/>
      <c r="F41" s="272" t="s">
        <v>284</v>
      </c>
      <c r="G41" s="152"/>
      <c r="H41" s="152"/>
      <c r="I41" s="153"/>
      <c r="J41" s="154">
        <f>UPPER(IF(OR(I42="a",I42="as"),E39,IF(OR(I42="b",I42="bs"),E43,)))</f>
      </c>
      <c r="K41" s="155"/>
      <c r="L41" s="144"/>
      <c r="M41" s="145"/>
      <c r="N41" s="144"/>
      <c r="O41" s="161"/>
      <c r="P41" s="144"/>
      <c r="Q41" s="80"/>
      <c r="R41" s="46"/>
    </row>
    <row r="42" spans="1:18" s="146" customFormat="1" ht="8.25" customHeight="1">
      <c r="A42" s="142"/>
      <c r="B42" s="53"/>
      <c r="C42" s="53"/>
      <c r="D42" s="64"/>
      <c r="E42" s="156"/>
      <c r="F42" s="270"/>
      <c r="G42" s="157"/>
      <c r="H42" s="56" t="s">
        <v>11</v>
      </c>
      <c r="I42" s="87"/>
      <c r="J42" s="158">
        <f>UPPER(IF(OR(I42="a",I42="as"),E40,IF(OR(I42="b",I42="bs"),E44,)))</f>
      </c>
      <c r="K42" s="159"/>
      <c r="L42" s="149"/>
      <c r="M42" s="150"/>
      <c r="N42" s="144"/>
      <c r="O42" s="161"/>
      <c r="P42" s="144"/>
      <c r="Q42" s="80"/>
      <c r="R42" s="46"/>
    </row>
    <row r="43" spans="1:18" s="146" customFormat="1" ht="13.5" customHeight="1">
      <c r="A43" s="142">
        <v>10</v>
      </c>
      <c r="B43" s="40">
        <f>IF($D43="","",VLOOKUP($D43,'[1]男雙35歲名單'!$A$7:$V$22,20))</f>
      </c>
      <c r="C43" s="40">
        <f>IF($D43="","",VLOOKUP($D43,'[1]男雙35歲名單'!$A$7:$V$22,21))</f>
      </c>
      <c r="D43" s="41"/>
      <c r="E43" s="42" t="s">
        <v>36</v>
      </c>
      <c r="F43" s="273"/>
      <c r="G43" s="43"/>
      <c r="H43" s="43" t="s">
        <v>37</v>
      </c>
      <c r="I43" s="160"/>
      <c r="J43" s="149"/>
      <c r="K43" s="161"/>
      <c r="L43" s="162"/>
      <c r="M43" s="155"/>
      <c r="N43" s="144"/>
      <c r="O43" s="161"/>
      <c r="P43" s="144"/>
      <c r="Q43" s="80"/>
      <c r="R43" s="46"/>
    </row>
    <row r="44" spans="1:18" s="146" customFormat="1" ht="13.5" customHeight="1">
      <c r="A44" s="142"/>
      <c r="B44" s="147"/>
      <c r="C44" s="147"/>
      <c r="D44" s="147"/>
      <c r="E44" s="42" t="s">
        <v>38</v>
      </c>
      <c r="F44" s="40"/>
      <c r="G44" s="43"/>
      <c r="H44" s="43" t="s">
        <v>39</v>
      </c>
      <c r="I44" s="148"/>
      <c r="J44" s="149"/>
      <c r="K44" s="161"/>
      <c r="L44" s="163"/>
      <c r="M44" s="164"/>
      <c r="N44" s="144"/>
      <c r="O44" s="161"/>
      <c r="P44" s="144"/>
      <c r="Q44" s="80"/>
      <c r="R44" s="46"/>
    </row>
    <row r="45" spans="1:18" s="146" customFormat="1" ht="8.25" customHeight="1">
      <c r="A45" s="142"/>
      <c r="B45" s="147"/>
      <c r="C45" s="147"/>
      <c r="D45" s="165"/>
      <c r="E45" s="151"/>
      <c r="F45" s="149"/>
      <c r="G45" s="152"/>
      <c r="H45" s="152"/>
      <c r="I45" s="166"/>
      <c r="J45" s="270" t="s">
        <v>291</v>
      </c>
      <c r="K45" s="271"/>
      <c r="L45" s="154">
        <f>UPPER(IF(OR(K46="a",K46="as"),J41,IF(OR(K46="b",K46="bs"),J49,)))</f>
      </c>
      <c r="M45" s="150"/>
      <c r="N45" s="144"/>
      <c r="O45" s="161"/>
      <c r="P45" s="144"/>
      <c r="Q45" s="80"/>
      <c r="R45" s="46"/>
    </row>
    <row r="46" spans="1:18" s="146" customFormat="1" ht="8.25" customHeight="1">
      <c r="A46" s="142"/>
      <c r="B46" s="53"/>
      <c r="C46" s="53"/>
      <c r="D46" s="64"/>
      <c r="E46" s="156"/>
      <c r="F46" s="144"/>
      <c r="G46" s="157"/>
      <c r="H46" s="157"/>
      <c r="I46" s="168"/>
      <c r="J46" s="270"/>
      <c r="K46" s="271"/>
      <c r="L46" s="158">
        <f>UPPER(IF(OR(K46="a",K46="as"),J42,IF(OR(K46="b",K46="bs"),J50,)))</f>
      </c>
      <c r="M46" s="159"/>
      <c r="N46" s="149"/>
      <c r="O46" s="161"/>
      <c r="P46" s="144"/>
      <c r="Q46" s="80"/>
      <c r="R46" s="46"/>
    </row>
    <row r="47" spans="1:18" s="146" customFormat="1" ht="13.5" customHeight="1">
      <c r="A47" s="142">
        <v>11</v>
      </c>
      <c r="B47" s="40"/>
      <c r="C47" s="40"/>
      <c r="D47" s="41">
        <v>13</v>
      </c>
      <c r="E47" s="42" t="str">
        <f>UPPER(IF($D47="","",VLOOKUP($D47,'[1]男雙35歲名單'!$A$7:$V$22,2)))</f>
        <v>林岳毅</v>
      </c>
      <c r="F47" s="40"/>
      <c r="G47" s="43"/>
      <c r="H47" s="43" t="str">
        <f>IF($D47="","",VLOOKUP($D47,'[1]男雙35歲名單'!$A$7:$V$22,4))</f>
        <v>臺中市</v>
      </c>
      <c r="I47" s="143"/>
      <c r="J47" s="270"/>
      <c r="K47" s="271"/>
      <c r="L47" s="144"/>
      <c r="M47" s="161"/>
      <c r="N47" s="162"/>
      <c r="O47" s="161"/>
      <c r="P47" s="144"/>
      <c r="Q47" s="80"/>
      <c r="R47" s="46"/>
    </row>
    <row r="48" spans="1:18" s="146" customFormat="1" ht="13.5" customHeight="1">
      <c r="A48" s="142"/>
      <c r="B48" s="147"/>
      <c r="C48" s="147"/>
      <c r="D48" s="147"/>
      <c r="E48" s="42" t="str">
        <f>UPPER(IF($D47="","",VLOOKUP($D47,'[1]男雙35歲名單'!$A$7:$V$22,7)))</f>
        <v>洪明輝</v>
      </c>
      <c r="F48" s="40"/>
      <c r="G48" s="43"/>
      <c r="H48" s="43" t="str">
        <f>IF($D47="","",VLOOKUP($D47,'[1]男雙35歲名單'!$A$7:$V$22,9))</f>
        <v>臺中市</v>
      </c>
      <c r="I48" s="148"/>
      <c r="J48" s="149">
        <f>IF(I48="a",E47,IF(I48="b",E49,""))</f>
      </c>
      <c r="K48" s="161"/>
      <c r="L48" s="144"/>
      <c r="M48" s="161"/>
      <c r="N48" s="149"/>
      <c r="O48" s="161"/>
      <c r="P48" s="144"/>
      <c r="Q48" s="80"/>
      <c r="R48" s="46"/>
    </row>
    <row r="49" spans="1:18" s="146" customFormat="1" ht="8.25" customHeight="1">
      <c r="A49" s="142"/>
      <c r="B49" s="147"/>
      <c r="C49" s="147"/>
      <c r="D49" s="147"/>
      <c r="E49" s="151"/>
      <c r="F49" s="272" t="s">
        <v>285</v>
      </c>
      <c r="G49" s="152"/>
      <c r="H49" s="152"/>
      <c r="I49" s="153"/>
      <c r="J49" s="154">
        <f>UPPER(IF(OR(I50="a",I50="as"),E47,IF(OR(I50="b",I50="bs"),E51,)))</f>
      </c>
      <c r="K49" s="169"/>
      <c r="L49" s="144"/>
      <c r="M49" s="161"/>
      <c r="N49" s="149"/>
      <c r="O49" s="161"/>
      <c r="P49" s="144"/>
      <c r="Q49" s="80"/>
      <c r="R49" s="46"/>
    </row>
    <row r="50" spans="1:18" s="146" customFormat="1" ht="8.25" customHeight="1">
      <c r="A50" s="142"/>
      <c r="B50" s="53"/>
      <c r="C50" s="53"/>
      <c r="D50" s="53"/>
      <c r="E50" s="156"/>
      <c r="F50" s="270"/>
      <c r="G50" s="157"/>
      <c r="H50" s="56" t="s">
        <v>11</v>
      </c>
      <c r="I50" s="87"/>
      <c r="J50" s="158">
        <f>UPPER(IF(OR(I50="a",I50="as"),E48,IF(OR(I50="b",I50="bs"),E52,)))</f>
      </c>
      <c r="K50" s="170"/>
      <c r="L50" s="149"/>
      <c r="M50" s="161"/>
      <c r="N50" s="149"/>
      <c r="O50" s="161"/>
      <c r="P50" s="144"/>
      <c r="Q50" s="80"/>
      <c r="R50" s="46"/>
    </row>
    <row r="51" spans="1:18" s="146" customFormat="1" ht="13.5" customHeight="1">
      <c r="A51" s="142">
        <v>12</v>
      </c>
      <c r="B51" s="40">
        <v>3</v>
      </c>
      <c r="C51" s="40">
        <f>IF($D51="","",VLOOKUP($D51,'[1]男雙35歲名單'!$A$7:$V$22,21))</f>
        <v>32</v>
      </c>
      <c r="D51" s="41">
        <v>3</v>
      </c>
      <c r="E51" s="42" t="str">
        <f>UPPER(IF($D51="","",VLOOKUP($D51,'[1]男雙35歲名單'!$A$7:$V$22,2)))</f>
        <v>張哲千</v>
      </c>
      <c r="F51" s="273"/>
      <c r="G51" s="43"/>
      <c r="H51" s="43" t="str">
        <f>IF($D51="","",VLOOKUP($D51,'[1]男雙35歲名單'!$A$7:$V$22,4))</f>
        <v>桃園縣</v>
      </c>
      <c r="I51" s="160"/>
      <c r="J51" s="149"/>
      <c r="K51" s="150"/>
      <c r="L51" s="162"/>
      <c r="M51" s="169"/>
      <c r="N51" s="149"/>
      <c r="O51" s="161"/>
      <c r="P51" s="144"/>
      <c r="Q51" s="80"/>
      <c r="R51" s="46"/>
    </row>
    <row r="52" spans="1:18" s="146" customFormat="1" ht="13.5" customHeight="1">
      <c r="A52" s="142"/>
      <c r="B52" s="147"/>
      <c r="C52" s="147"/>
      <c r="D52" s="147"/>
      <c r="E52" s="42" t="str">
        <f>UPPER(IF($D51="","",VLOOKUP($D51,'[1]男雙35歲名單'!$A$7:$V$22,7)))</f>
        <v>陳政達</v>
      </c>
      <c r="F52" s="40"/>
      <c r="G52" s="43"/>
      <c r="H52" s="43" t="str">
        <f>IF($D51="","",VLOOKUP($D51,'[1]男雙35歲名單'!$A$7:$V$22,9))</f>
        <v>桃園縣</v>
      </c>
      <c r="I52" s="148"/>
      <c r="J52" s="149"/>
      <c r="K52" s="150"/>
      <c r="L52" s="163"/>
      <c r="M52" s="171"/>
      <c r="N52" s="149"/>
      <c r="O52" s="161"/>
      <c r="P52" s="144"/>
      <c r="Q52" s="80"/>
      <c r="R52" s="46"/>
    </row>
    <row r="53" spans="1:18" s="146" customFormat="1" ht="8.25" customHeight="1">
      <c r="A53" s="142"/>
      <c r="B53" s="147"/>
      <c r="C53" s="147"/>
      <c r="D53" s="147"/>
      <c r="E53" s="151"/>
      <c r="F53" s="149"/>
      <c r="G53" s="152"/>
      <c r="H53" s="152"/>
      <c r="I53" s="166"/>
      <c r="J53" s="144"/>
      <c r="K53" s="145"/>
      <c r="L53" s="149"/>
      <c r="M53" s="167"/>
      <c r="N53" s="154">
        <f>UPPER(IF(OR(M54="a",M54="as"),L45,IF(OR(M54="b",M54="bs"),L65,)))</f>
      </c>
      <c r="O53" s="161"/>
      <c r="P53" s="144"/>
      <c r="Q53" s="80"/>
      <c r="R53" s="46"/>
    </row>
    <row r="54" spans="1:18" s="146" customFormat="1" ht="8.25" customHeight="1">
      <c r="A54" s="142"/>
      <c r="B54" s="53"/>
      <c r="C54" s="53"/>
      <c r="D54" s="53"/>
      <c r="E54" s="156"/>
      <c r="F54" s="144"/>
      <c r="G54" s="157"/>
      <c r="H54" s="157"/>
      <c r="I54" s="168"/>
      <c r="J54" s="144"/>
      <c r="K54" s="145"/>
      <c r="L54" s="270" t="s">
        <v>294</v>
      </c>
      <c r="M54" s="271"/>
      <c r="N54" s="158">
        <f>UPPER(IF(OR(M54="a",M54="as"),L46,IF(OR(M54="b",M54="bs"),L66,)))</f>
      </c>
      <c r="O54" s="170"/>
      <c r="P54" s="149"/>
      <c r="Q54" s="80"/>
      <c r="R54" s="46"/>
    </row>
    <row r="55" spans="1:18" s="146" customFormat="1" ht="13.5" customHeight="1">
      <c r="A55" s="142">
        <v>13</v>
      </c>
      <c r="B55" s="40"/>
      <c r="C55" s="40"/>
      <c r="D55" s="41">
        <v>15</v>
      </c>
      <c r="E55" s="42" t="str">
        <f>UPPER(IF($D55="","",VLOOKUP($D55,'[1]男雙35歲名單'!$A$7:$V$22,2)))</f>
        <v>李坤宗</v>
      </c>
      <c r="F55" s="40"/>
      <c r="G55" s="43"/>
      <c r="H55" s="43" t="str">
        <f>IF($D55="","",VLOOKUP($D55,'[1]男雙35歲名單'!$A$7:$V$22,4))</f>
        <v>臺中市</v>
      </c>
      <c r="I55" s="143"/>
      <c r="J55" s="144"/>
      <c r="K55" s="145"/>
      <c r="L55" s="270"/>
      <c r="M55" s="271"/>
      <c r="N55" s="144"/>
      <c r="O55" s="172"/>
      <c r="P55" s="144"/>
      <c r="Q55" s="47"/>
      <c r="R55" s="46"/>
    </row>
    <row r="56" spans="1:18" s="146" customFormat="1" ht="13.5" customHeight="1">
      <c r="A56" s="142"/>
      <c r="B56" s="147"/>
      <c r="C56" s="147"/>
      <c r="D56" s="147"/>
      <c r="E56" s="42" t="str">
        <f>UPPER(IF($D55="","",VLOOKUP($D55,'[1]男雙35歲名單'!$A$7:$V$22,7)))</f>
        <v>李元魁</v>
      </c>
      <c r="F56" s="40"/>
      <c r="G56" s="43"/>
      <c r="H56" s="43" t="str">
        <f>IF($D55="","",VLOOKUP($D55,'[1]男雙35歲名單'!$A$7:$V$22,9))</f>
        <v>臺中市</v>
      </c>
      <c r="I56" s="148"/>
      <c r="J56" s="149">
        <f>IF(I56="a",E55,IF(I56="b",#REF!,""))</f>
      </c>
      <c r="K56" s="150"/>
      <c r="L56" s="144"/>
      <c r="M56" s="161"/>
      <c r="N56" s="144"/>
      <c r="O56" s="150"/>
      <c r="P56" s="144"/>
      <c r="Q56" s="47"/>
      <c r="R56" s="46"/>
    </row>
    <row r="57" spans="1:18" s="146" customFormat="1" ht="8.25" customHeight="1">
      <c r="A57" s="142"/>
      <c r="B57" s="147"/>
      <c r="C57" s="147"/>
      <c r="D57" s="165"/>
      <c r="E57" s="272" t="s">
        <v>287</v>
      </c>
      <c r="F57" s="272"/>
      <c r="G57" s="176"/>
      <c r="H57" s="152"/>
      <c r="I57" s="153"/>
      <c r="J57" s="154">
        <f>UPPER(IF(OR(I62="a",I62="as"),E55,IF(OR(I62="b",I62="bs"),E63,)))</f>
      </c>
      <c r="K57" s="155"/>
      <c r="L57" s="144"/>
      <c r="M57" s="161"/>
      <c r="N57" s="144"/>
      <c r="O57" s="150"/>
      <c r="P57" s="144"/>
      <c r="Q57" s="47"/>
      <c r="R57" s="46"/>
    </row>
    <row r="58" spans="1:18" s="146" customFormat="1" ht="8.25" customHeight="1">
      <c r="A58" s="142"/>
      <c r="B58" s="147"/>
      <c r="C58" s="147"/>
      <c r="D58" s="165"/>
      <c r="E58" s="270"/>
      <c r="F58" s="270"/>
      <c r="G58" s="177"/>
      <c r="H58" s="152"/>
      <c r="I58" s="167"/>
      <c r="J58" s="178"/>
      <c r="K58" s="155"/>
      <c r="L58" s="144"/>
      <c r="M58" s="161"/>
      <c r="N58" s="144"/>
      <c r="O58" s="150"/>
      <c r="P58" s="144"/>
      <c r="Q58" s="47"/>
      <c r="R58" s="46"/>
    </row>
    <row r="59" spans="1:18" s="146" customFormat="1" ht="13.5" customHeight="1">
      <c r="A59" s="142" t="s">
        <v>40</v>
      </c>
      <c r="B59" s="40"/>
      <c r="C59" s="40"/>
      <c r="D59" s="41">
        <v>8</v>
      </c>
      <c r="E59" s="42" t="str">
        <f>UPPER(IF($D59="","",VLOOKUP($D59,'[1]男雙35歲名單'!$A$7:$V$22,2)))</f>
        <v>林世傑</v>
      </c>
      <c r="F59" s="258" t="s">
        <v>158</v>
      </c>
      <c r="G59" s="43"/>
      <c r="H59" s="179"/>
      <c r="I59" s="167"/>
      <c r="J59" s="178"/>
      <c r="K59" s="155"/>
      <c r="L59" s="144"/>
      <c r="M59" s="161"/>
      <c r="N59" s="144"/>
      <c r="O59" s="150"/>
      <c r="P59" s="144"/>
      <c r="Q59" s="47"/>
      <c r="R59" s="46"/>
    </row>
    <row r="60" spans="1:18" s="146" customFormat="1" ht="13.5" customHeight="1">
      <c r="A60" s="142"/>
      <c r="B60" s="147"/>
      <c r="C60" s="147"/>
      <c r="D60" s="147"/>
      <c r="E60" s="42" t="str">
        <f>UPPER(IF($D59="","",VLOOKUP($D59,'[1]男雙35歲名單'!$A$7:$V$22,7)))</f>
        <v>陳政鋒</v>
      </c>
      <c r="F60" s="258" t="s">
        <v>158</v>
      </c>
      <c r="G60" s="43"/>
      <c r="H60" s="179"/>
      <c r="I60" s="167"/>
      <c r="J60" s="178"/>
      <c r="K60" s="155"/>
      <c r="L60" s="144"/>
      <c r="M60" s="161"/>
      <c r="N60" s="144"/>
      <c r="O60" s="150"/>
      <c r="P60" s="144"/>
      <c r="Q60" s="47"/>
      <c r="R60" s="46"/>
    </row>
    <row r="61" spans="1:18" s="146" customFormat="1" ht="8.25" customHeight="1">
      <c r="A61" s="142"/>
      <c r="B61" s="147"/>
      <c r="C61" s="147"/>
      <c r="D61" s="165"/>
      <c r="E61" s="151"/>
      <c r="F61" s="272" t="s">
        <v>288</v>
      </c>
      <c r="G61" s="152"/>
      <c r="H61" s="152"/>
      <c r="I61" s="167"/>
      <c r="J61" s="178"/>
      <c r="K61" s="155"/>
      <c r="L61" s="144"/>
      <c r="M61" s="161"/>
      <c r="N61" s="144"/>
      <c r="O61" s="150"/>
      <c r="P61" s="144"/>
      <c r="Q61" s="47"/>
      <c r="R61" s="46"/>
    </row>
    <row r="62" spans="1:18" s="146" customFormat="1" ht="8.25" customHeight="1">
      <c r="A62" s="142"/>
      <c r="B62" s="53"/>
      <c r="C62" s="53"/>
      <c r="D62" s="64"/>
      <c r="E62" s="156"/>
      <c r="F62" s="270"/>
      <c r="G62" s="157"/>
      <c r="H62" s="56" t="s">
        <v>11</v>
      </c>
      <c r="I62" s="87"/>
      <c r="J62" s="158">
        <f>UPPER(IF(OR(I62="a",I62="as"),E56,IF(OR(I62="b",I62="bs"),E64,)))</f>
      </c>
      <c r="K62" s="159"/>
      <c r="L62" s="149"/>
      <c r="M62" s="161"/>
      <c r="N62" s="144"/>
      <c r="O62" s="150"/>
      <c r="P62" s="144"/>
      <c r="Q62" s="47"/>
      <c r="R62" s="46"/>
    </row>
    <row r="63" spans="1:18" s="146" customFormat="1" ht="13.5" customHeight="1">
      <c r="A63" s="142">
        <v>14</v>
      </c>
      <c r="B63" s="40"/>
      <c r="C63" s="40"/>
      <c r="D63" s="41">
        <v>7</v>
      </c>
      <c r="E63" s="42" t="str">
        <f>UPPER(IF($D63="","",VLOOKUP($D63,'[1]男雙35歲名單'!$A$7:$V$22,2)))</f>
        <v>陳逸群</v>
      </c>
      <c r="F63" s="273"/>
      <c r="G63" s="43"/>
      <c r="H63" s="43" t="str">
        <f>IF($D63="","",VLOOKUP($D63,'[1]男雙35歲名單'!$A$7:$V$22,4))</f>
        <v>雲林縣</v>
      </c>
      <c r="I63" s="160"/>
      <c r="J63" s="149"/>
      <c r="K63" s="161"/>
      <c r="L63" s="162"/>
      <c r="M63" s="169"/>
      <c r="N63" s="144"/>
      <c r="O63" s="150"/>
      <c r="P63" s="144"/>
      <c r="Q63" s="47"/>
      <c r="R63" s="46"/>
    </row>
    <row r="64" spans="1:18" s="146" customFormat="1" ht="13.5" customHeight="1">
      <c r="A64" s="142"/>
      <c r="B64" s="147"/>
      <c r="C64" s="147"/>
      <c r="D64" s="147"/>
      <c r="E64" s="42" t="str">
        <f>UPPER(IF($D63="","",VLOOKUP($D63,'[1]男雙35歲名單'!$A$7:$V$22,7)))</f>
        <v>簡百宏</v>
      </c>
      <c r="F64" s="40"/>
      <c r="G64" s="43"/>
      <c r="H64" s="43" t="str">
        <f>IF($D63="","",VLOOKUP($D63,'[1]男雙35歲名單'!$A$7:$V$22,9))</f>
        <v>雲林縣</v>
      </c>
      <c r="I64" s="148"/>
      <c r="J64" s="149"/>
      <c r="K64" s="161"/>
      <c r="L64" s="163"/>
      <c r="M64" s="171"/>
      <c r="N64" s="144"/>
      <c r="O64" s="150"/>
      <c r="P64" s="144"/>
      <c r="Q64" s="47"/>
      <c r="R64" s="46"/>
    </row>
    <row r="65" spans="1:18" s="146" customFormat="1" ht="8.25" customHeight="1">
      <c r="A65" s="142"/>
      <c r="B65" s="147"/>
      <c r="C65" s="147"/>
      <c r="D65" s="165"/>
      <c r="E65" s="151"/>
      <c r="F65" s="149"/>
      <c r="G65" s="152"/>
      <c r="H65" s="152"/>
      <c r="I65" s="166"/>
      <c r="J65" s="270" t="s">
        <v>292</v>
      </c>
      <c r="K65" s="271"/>
      <c r="L65" s="154">
        <f>UPPER(IF(OR(K66="a",K66="as"),J57,IF(OR(K66="b",K66="bs"),J69,)))</f>
      </c>
      <c r="M65" s="161"/>
      <c r="N65" s="144"/>
      <c r="O65" s="150"/>
      <c r="P65" s="144"/>
      <c r="Q65" s="47"/>
      <c r="R65" s="46"/>
    </row>
    <row r="66" spans="1:18" s="146" customFormat="1" ht="8.25" customHeight="1">
      <c r="A66" s="142"/>
      <c r="B66" s="53"/>
      <c r="C66" s="53"/>
      <c r="D66" s="64"/>
      <c r="E66" s="156"/>
      <c r="F66" s="144"/>
      <c r="G66" s="157"/>
      <c r="H66" s="157"/>
      <c r="I66" s="168"/>
      <c r="J66" s="270"/>
      <c r="K66" s="271"/>
      <c r="L66" s="158">
        <f>UPPER(IF(OR(K66="a",K66="as"),J62,IF(OR(K66="b",K66="bs"),J70,)))</f>
      </c>
      <c r="M66" s="170"/>
      <c r="N66" s="149"/>
      <c r="O66" s="150"/>
      <c r="P66" s="144"/>
      <c r="Q66" s="47"/>
      <c r="R66" s="46"/>
    </row>
    <row r="67" spans="1:18" s="146" customFormat="1" ht="13.5" customHeight="1">
      <c r="A67" s="142">
        <v>15</v>
      </c>
      <c r="B67" s="40"/>
      <c r="C67" s="40"/>
      <c r="D67" s="41">
        <v>12</v>
      </c>
      <c r="E67" s="42" t="str">
        <f>UPPER(IF($D67="","",VLOOKUP($D67,'[1]男雙35歲名單'!$A$7:$V$22,2)))</f>
        <v>林秉豐</v>
      </c>
      <c r="F67" s="40"/>
      <c r="G67" s="43"/>
      <c r="H67" s="43" t="str">
        <f>IF($D67="","",VLOOKUP($D67,'[1]男雙35歲名單'!$A$7:$V$22,4))</f>
        <v>臺中市</v>
      </c>
      <c r="I67" s="143"/>
      <c r="J67" s="270"/>
      <c r="K67" s="271"/>
      <c r="L67" s="144"/>
      <c r="M67" s="172"/>
      <c r="N67" s="162"/>
      <c r="O67" s="150"/>
      <c r="P67" s="144"/>
      <c r="Q67" s="47"/>
      <c r="R67" s="46"/>
    </row>
    <row r="68" spans="1:18" s="146" customFormat="1" ht="13.5" customHeight="1">
      <c r="A68" s="142"/>
      <c r="B68" s="147"/>
      <c r="C68" s="147"/>
      <c r="D68" s="147"/>
      <c r="E68" s="42" t="str">
        <f>UPPER(IF($D67="","",VLOOKUP($D67,'[1]男雙35歲名單'!$A$7:$V$22,7)))</f>
        <v>黃建銘</v>
      </c>
      <c r="F68" s="40"/>
      <c r="G68" s="43"/>
      <c r="H68" s="43" t="str">
        <f>IF($D67="","",VLOOKUP($D67,'[1]男雙35歲名單'!$A$7:$V$22,9))</f>
        <v>臺中市</v>
      </c>
      <c r="I68" s="148"/>
      <c r="J68" s="149">
        <f>IF(I68="a",E67,IF(I68="b",E69,""))</f>
      </c>
      <c r="K68" s="161"/>
      <c r="L68" s="144"/>
      <c r="M68" s="150"/>
      <c r="N68" s="149"/>
      <c r="O68" s="150"/>
      <c r="P68" s="144"/>
      <c r="Q68" s="47"/>
      <c r="R68" s="46"/>
    </row>
    <row r="69" spans="1:18" s="146" customFormat="1" ht="8.25" customHeight="1">
      <c r="A69" s="142"/>
      <c r="B69" s="147"/>
      <c r="C69" s="147"/>
      <c r="D69" s="147"/>
      <c r="E69" s="151"/>
      <c r="F69" s="272" t="s">
        <v>286</v>
      </c>
      <c r="G69" s="152"/>
      <c r="H69" s="152"/>
      <c r="I69" s="153"/>
      <c r="J69" s="154">
        <f>UPPER(IF(OR(I70="a",I70="as"),E67,IF(OR(I70="b",I70="bs"),E71,)))</f>
      </c>
      <c r="K69" s="169"/>
      <c r="L69" s="144"/>
      <c r="M69" s="150"/>
      <c r="N69" s="149"/>
      <c r="O69" s="150"/>
      <c r="P69" s="144"/>
      <c r="Q69" s="47"/>
      <c r="R69" s="46"/>
    </row>
    <row r="70" spans="1:18" s="146" customFormat="1" ht="8.25" customHeight="1">
      <c r="A70" s="142"/>
      <c r="B70" s="53"/>
      <c r="C70" s="53"/>
      <c r="D70" s="53"/>
      <c r="E70" s="156"/>
      <c r="F70" s="270"/>
      <c r="G70" s="157"/>
      <c r="H70" s="56" t="s">
        <v>11</v>
      </c>
      <c r="I70" s="87"/>
      <c r="J70" s="158">
        <f>UPPER(IF(OR(I70="a",I70="as"),E68,IF(OR(I70="b",I70="bs"),E72,)))</f>
      </c>
      <c r="K70" s="170"/>
      <c r="L70" s="149"/>
      <c r="M70" s="150"/>
      <c r="N70" s="149"/>
      <c r="O70" s="150"/>
      <c r="P70" s="144"/>
      <c r="Q70" s="47"/>
      <c r="R70" s="46"/>
    </row>
    <row r="71" spans="1:18" s="146" customFormat="1" ht="13.5" customHeight="1">
      <c r="A71" s="142">
        <v>16</v>
      </c>
      <c r="B71" s="40">
        <v>2</v>
      </c>
      <c r="C71" s="40">
        <f>IF($D71="","",VLOOKUP($D71,'[1]男雙35歲名單'!$A$7:$V$22,21))</f>
        <v>18</v>
      </c>
      <c r="D71" s="41">
        <v>2</v>
      </c>
      <c r="E71" s="42" t="str">
        <f>UPPER(IF($D71="","",VLOOKUP($D71,'[1]男雙35歲名單'!$A$7:$V$22,2)))</f>
        <v>康順傅</v>
      </c>
      <c r="F71" s="273"/>
      <c r="G71" s="43"/>
      <c r="H71" s="43" t="str">
        <f>IF($D71="","",VLOOKUP($D71,'[1]男雙35歲名單'!$A$7:$V$22,4))</f>
        <v>雲林縣</v>
      </c>
      <c r="I71" s="160"/>
      <c r="J71" s="149"/>
      <c r="K71" s="150"/>
      <c r="L71" s="162"/>
      <c r="M71" s="155"/>
      <c r="N71" s="149"/>
      <c r="O71" s="150"/>
      <c r="P71" s="144"/>
      <c r="Q71" s="47"/>
      <c r="R71" s="46"/>
    </row>
    <row r="72" spans="1:18" s="146" customFormat="1" ht="13.5" customHeight="1">
      <c r="A72" s="142"/>
      <c r="B72" s="147"/>
      <c r="C72" s="147"/>
      <c r="D72" s="147"/>
      <c r="E72" s="42" t="str">
        <f>UPPER(IF($D71="","",VLOOKUP($D71,'[1]男雙35歲名單'!$A$7:$V$22,7)))</f>
        <v>陳銘曲</v>
      </c>
      <c r="F72" s="40"/>
      <c r="G72" s="43"/>
      <c r="H72" s="43" t="str">
        <f>IF($D71="","",VLOOKUP($D71,'[1]男雙35歲名單'!$A$7:$V$22,9))</f>
        <v>雲林縣</v>
      </c>
      <c r="I72" s="148"/>
      <c r="J72" s="149"/>
      <c r="K72" s="150"/>
      <c r="L72" s="163"/>
      <c r="M72" s="164"/>
      <c r="N72" s="149"/>
      <c r="O72" s="150"/>
      <c r="P72" s="144"/>
      <c r="Q72" s="47"/>
      <c r="R72" s="46"/>
    </row>
    <row r="73" ht="9" customHeight="1">
      <c r="E73" s="100"/>
    </row>
    <row r="74" ht="15">
      <c r="E74" s="100"/>
    </row>
    <row r="75" ht="15">
      <c r="E75" s="100"/>
    </row>
    <row r="76" ht="15">
      <c r="E76" s="100"/>
    </row>
    <row r="77" ht="15">
      <c r="E77" s="100"/>
    </row>
    <row r="78" ht="15">
      <c r="E78" s="100"/>
    </row>
    <row r="79" ht="15">
      <c r="E79" s="100"/>
    </row>
    <row r="80" ht="15">
      <c r="E80" s="100"/>
    </row>
    <row r="81" ht="15">
      <c r="E81" s="100"/>
    </row>
    <row r="82" ht="15">
      <c r="E82" s="100"/>
    </row>
    <row r="83" ht="15">
      <c r="E83" s="100"/>
    </row>
    <row r="84" ht="15">
      <c r="E84" s="100"/>
    </row>
    <row r="85" ht="15">
      <c r="E85" s="100"/>
    </row>
    <row r="86" ht="15">
      <c r="E86" s="100"/>
    </row>
    <row r="87" ht="15">
      <c r="E87" s="100"/>
    </row>
    <row r="88" ht="15">
      <c r="E88" s="100"/>
    </row>
    <row r="89" ht="15">
      <c r="E89" s="100"/>
    </row>
    <row r="90" ht="15">
      <c r="E90" s="100"/>
    </row>
    <row r="91" ht="15">
      <c r="E91" s="100"/>
    </row>
    <row r="92" ht="15">
      <c r="E92" s="100"/>
    </row>
    <row r="93" ht="15">
      <c r="E93" s="100"/>
    </row>
    <row r="94" ht="15">
      <c r="E94" s="100"/>
    </row>
    <row r="95" ht="15">
      <c r="E95" s="100"/>
    </row>
    <row r="96" ht="15">
      <c r="E96" s="100"/>
    </row>
    <row r="97" ht="15">
      <c r="E97" s="100"/>
    </row>
    <row r="98" ht="15">
      <c r="E98" s="100"/>
    </row>
    <row r="99" ht="15">
      <c r="E99" s="100"/>
    </row>
    <row r="100" ht="15">
      <c r="E100" s="100"/>
    </row>
    <row r="101" ht="15">
      <c r="E101" s="100"/>
    </row>
    <row r="102" ht="15">
      <c r="E102" s="100"/>
    </row>
    <row r="103" ht="15">
      <c r="E103" s="100"/>
    </row>
    <row r="104" ht="15">
      <c r="E104" s="100"/>
    </row>
    <row r="105" ht="15">
      <c r="E105" s="100"/>
    </row>
    <row r="106" ht="15">
      <c r="E106" s="100"/>
    </row>
    <row r="107" ht="15">
      <c r="E107" s="100"/>
    </row>
  </sheetData>
  <sheetProtection/>
  <mergeCells count="16">
    <mergeCell ref="F69:F71"/>
    <mergeCell ref="F41:F43"/>
    <mergeCell ref="F49:F51"/>
    <mergeCell ref="N38:O39"/>
    <mergeCell ref="F9:F11"/>
    <mergeCell ref="F17:F19"/>
    <mergeCell ref="L22:M23"/>
    <mergeCell ref="J13:K15"/>
    <mergeCell ref="E57:F58"/>
    <mergeCell ref="J29:K31"/>
    <mergeCell ref="J45:K47"/>
    <mergeCell ref="J65:K67"/>
    <mergeCell ref="L54:M55"/>
    <mergeCell ref="F25:F27"/>
    <mergeCell ref="F33:F35"/>
    <mergeCell ref="F61:F63"/>
  </mergeCells>
  <conditionalFormatting sqref="H10 H62 H42 H50 H34 H26 H18 H70 L22 N38 L54">
    <cfRule type="expression" priority="1" dxfId="271" stopIfTrue="1">
      <formula>AND($N$1="CU",H10="Umpire")</formula>
    </cfRule>
    <cfRule type="expression" priority="2" dxfId="272" stopIfTrue="1">
      <formula>AND($N$1="CU",H10&lt;&gt;"Umpire",I10&lt;&gt;"")</formula>
    </cfRule>
    <cfRule type="expression" priority="3" dxfId="273" stopIfTrue="1">
      <formula>AND($N$1="CU",H10&lt;&gt;"Umpire")</formula>
    </cfRule>
  </conditionalFormatting>
  <conditionalFormatting sqref="L13 L29 L45 L65 N21 N53 P37 J9 J17 J25 J33 J41 J49 J69">
    <cfRule type="expression" priority="4" dxfId="270" stopIfTrue="1">
      <formula>I10="as"</formula>
    </cfRule>
    <cfRule type="expression" priority="5" dxfId="270" stopIfTrue="1">
      <formula>I10="bs"</formula>
    </cfRule>
  </conditionalFormatting>
  <conditionalFormatting sqref="L14 L30 L46 L66 N22 N54 P38 J10 J18 J26 J34 J42 J50 J62 J70">
    <cfRule type="expression" priority="6" dxfId="270" stopIfTrue="1">
      <formula>I10="as"</formula>
    </cfRule>
    <cfRule type="expression" priority="7" dxfId="270" stopIfTrue="1">
      <formula>I10="bs"</formula>
    </cfRule>
  </conditionalFormatting>
  <conditionalFormatting sqref="B63 B67 B71 B7 B11 B15 B19 B23 B27 B31 B35 B39 B43 B47 B51 B55 B59">
    <cfRule type="cellIs" priority="8" dxfId="275" operator="equal" stopIfTrue="1">
      <formula>"DA"</formula>
    </cfRule>
  </conditionalFormatting>
  <conditionalFormatting sqref="I62 I70 I10 I18 I26 I34 I42 I50">
    <cfRule type="expression" priority="9" dxfId="276" stopIfTrue="1">
      <formula>$N$1="CU"</formula>
    </cfRule>
  </conditionalFormatting>
  <conditionalFormatting sqref="E63 E67 E71 E7 E11 E15 E19 E23 E27 E31 E35 E39 E43 E47 E51 E55 E59">
    <cfRule type="cellIs" priority="10" dxfId="277" operator="equal" stopIfTrue="1">
      <formula>"Bye"</formula>
    </cfRule>
  </conditionalFormatting>
  <conditionalFormatting sqref="D63 D67 D71 D7 D11 D15 D19 D23 D27 D31 D35 D39 D43 D47 D51 D55 D59">
    <cfRule type="cellIs" priority="11" dxfId="278" operator="lessThan" stopIfTrue="1">
      <formula>5</formula>
    </cfRule>
  </conditionalFormatting>
  <conditionalFormatting sqref="J58:J61">
    <cfRule type="expression" priority="12" dxfId="270" stopIfTrue="1">
      <formula>I64="as"</formula>
    </cfRule>
    <cfRule type="expression" priority="13" dxfId="270" stopIfTrue="1">
      <formula>I64="bs"</formula>
    </cfRule>
  </conditionalFormatting>
  <conditionalFormatting sqref="J57">
    <cfRule type="expression" priority="14" dxfId="270" stopIfTrue="1">
      <formula>I62="as"</formula>
    </cfRule>
    <cfRule type="expression" priority="15" dxfId="270" stopIfTrue="1">
      <formula>I62="bs"</formula>
    </cfRule>
  </conditionalFormatting>
  <dataValidations count="1">
    <dataValidation type="list" allowBlank="1" showInputMessage="1" sqref="J13 L54 H70 J45 H10 H42 H18 H26 H50 H34 J29 J65 N38 H62 L22">
      <formula1>$T$7:$T$16</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T170"/>
  <sheetViews>
    <sheetView showGridLines="0" zoomScalePageLayoutView="0" workbookViewId="0" topLeftCell="A1">
      <selection activeCell="N130" sqref="N130"/>
    </sheetView>
  </sheetViews>
  <sheetFormatPr defaultColWidth="9.00390625" defaultRowHeight="15.75"/>
  <cols>
    <col min="1" max="1" width="2.125" style="99" customWidth="1"/>
    <col min="2" max="2" width="2.625" style="99" customWidth="1"/>
    <col min="3" max="3" width="2.375" style="99" customWidth="1"/>
    <col min="4" max="4" width="0.37109375" style="99" customWidth="1"/>
    <col min="5" max="5" width="10.50390625" style="99" customWidth="1"/>
    <col min="6" max="6" width="12.875" style="99" customWidth="1"/>
    <col min="7" max="7" width="0.12890625" style="99" customWidth="1"/>
    <col min="8" max="8" width="5.875" style="99" customWidth="1"/>
    <col min="9" max="9" width="0.12890625" style="101" customWidth="1"/>
    <col min="10" max="10" width="13.25390625" style="113" customWidth="1"/>
    <col min="11" max="11" width="0.12890625" style="180" customWidth="1"/>
    <col min="12" max="12" width="13.25390625" style="113" customWidth="1"/>
    <col min="13" max="13" width="0.12890625" style="111" customWidth="1"/>
    <col min="14" max="14" width="13.25390625" style="113" customWidth="1"/>
    <col min="15" max="15" width="0.12890625" style="180" customWidth="1"/>
    <col min="16" max="16" width="13.125" style="113" customWidth="1"/>
    <col min="17" max="17" width="0.12890625" style="111" customWidth="1"/>
    <col min="18" max="18" width="9.00390625" style="99" customWidth="1"/>
    <col min="19" max="19" width="7.625" style="99" customWidth="1"/>
    <col min="20" max="20" width="7.75390625" style="99" hidden="1" customWidth="1"/>
    <col min="21" max="21" width="5.00390625" style="99" customWidth="1"/>
    <col min="22" max="16384" width="9.00390625" style="99" customWidth="1"/>
  </cols>
  <sheetData>
    <row r="1" spans="1:17" s="3" customFormat="1" ht="20.25" customHeight="1">
      <c r="A1" s="103" t="s">
        <v>59</v>
      </c>
      <c r="B1" s="2"/>
      <c r="C1" s="2"/>
      <c r="E1" s="4"/>
      <c r="I1" s="5"/>
      <c r="J1" s="104"/>
      <c r="K1" s="105"/>
      <c r="L1" s="104"/>
      <c r="M1" s="106"/>
      <c r="N1" s="104"/>
      <c r="O1" s="105"/>
      <c r="P1" s="104"/>
      <c r="Q1" s="106"/>
    </row>
    <row r="2" spans="1:15" ht="6" customHeight="1">
      <c r="A2" s="107"/>
      <c r="B2" s="108"/>
      <c r="F2" s="109"/>
      <c r="I2" s="102"/>
      <c r="J2" s="110"/>
      <c r="K2" s="111"/>
      <c r="L2" s="112"/>
      <c r="O2" s="111"/>
    </row>
    <row r="3" spans="1:17" s="18" customFormat="1" ht="9" customHeight="1">
      <c r="A3" s="114" t="s">
        <v>15</v>
      </c>
      <c r="B3" s="114"/>
      <c r="C3" s="114"/>
      <c r="D3" s="114"/>
      <c r="E3" s="115"/>
      <c r="F3" s="114" t="s">
        <v>16</v>
      </c>
      <c r="G3" s="115"/>
      <c r="H3" s="114"/>
      <c r="I3" s="116"/>
      <c r="J3" s="13"/>
      <c r="K3" s="16"/>
      <c r="L3" s="117"/>
      <c r="M3" s="118"/>
      <c r="N3" s="119"/>
      <c r="O3" s="120"/>
      <c r="P3" s="121"/>
      <c r="Q3" s="122" t="s">
        <v>17</v>
      </c>
    </row>
    <row r="4" spans="1:17" s="26" customFormat="1" ht="14.25" customHeight="1" thickBot="1">
      <c r="A4" s="19" t="str">
        <f>'[2]Week SetUp'!$A$10</f>
        <v>2013/11/2-11/4</v>
      </c>
      <c r="B4" s="19"/>
      <c r="C4" s="19"/>
      <c r="D4" s="123"/>
      <c r="E4" s="123"/>
      <c r="F4" s="20" t="str">
        <f>'[2]Week SetUp'!$C$10</f>
        <v>臺中市</v>
      </c>
      <c r="G4" s="124"/>
      <c r="H4" s="123"/>
      <c r="I4" s="125"/>
      <c r="J4" s="23"/>
      <c r="K4" s="22"/>
      <c r="L4" s="126"/>
      <c r="M4" s="127"/>
      <c r="N4" s="128"/>
      <c r="O4" s="127"/>
      <c r="P4" s="128"/>
      <c r="Q4" s="25" t="str">
        <f>'[2]Week SetUp'!$E$10</f>
        <v>王正松</v>
      </c>
    </row>
    <row r="5" spans="1:17" s="31" customFormat="1" ht="9.75">
      <c r="A5" s="129"/>
      <c r="B5" s="130" t="s">
        <v>48</v>
      </c>
      <c r="C5" s="131" t="s">
        <v>49</v>
      </c>
      <c r="D5" s="130"/>
      <c r="E5" s="130" t="s">
        <v>50</v>
      </c>
      <c r="F5" s="132"/>
      <c r="G5" s="115"/>
      <c r="H5" s="132"/>
      <c r="I5" s="133"/>
      <c r="J5" s="131" t="s">
        <v>51</v>
      </c>
      <c r="K5" s="134"/>
      <c r="L5" s="131" t="s">
        <v>52</v>
      </c>
      <c r="M5" s="134"/>
      <c r="N5" s="131" t="s">
        <v>53</v>
      </c>
      <c r="O5" s="134"/>
      <c r="P5" s="131" t="s">
        <v>54</v>
      </c>
      <c r="Q5" s="118"/>
    </row>
    <row r="6" spans="1:17" s="31" customFormat="1" ht="12" customHeight="1" thickBot="1">
      <c r="A6" s="135"/>
      <c r="B6" s="136"/>
      <c r="C6" s="34"/>
      <c r="D6" s="136"/>
      <c r="E6" s="137"/>
      <c r="F6" s="137"/>
      <c r="G6" s="138"/>
      <c r="H6" s="137"/>
      <c r="I6" s="139"/>
      <c r="J6" s="34"/>
      <c r="K6" s="140"/>
      <c r="L6" s="34"/>
      <c r="M6" s="140"/>
      <c r="N6" s="34"/>
      <c r="O6" s="140"/>
      <c r="P6" s="34"/>
      <c r="Q6" s="141"/>
    </row>
    <row r="7" spans="1:20" s="146" customFormat="1" ht="14.25" customHeight="1">
      <c r="A7" s="142">
        <v>1</v>
      </c>
      <c r="B7" s="40">
        <v>1</v>
      </c>
      <c r="C7" s="40">
        <f>IF($D7="","",VLOOKUP($D7,'[2]男雙40歲名單'!$A$7:$V$39,21))</f>
        <v>2</v>
      </c>
      <c r="D7" s="41">
        <v>1</v>
      </c>
      <c r="E7" s="42" t="str">
        <f>UPPER(IF($D7="","",VLOOKUP($D7,'[2]男雙40歲名單'!$A$7:$V$39,2)))</f>
        <v>廖仁輝</v>
      </c>
      <c r="F7" s="40"/>
      <c r="G7" s="43"/>
      <c r="H7" s="43" t="str">
        <f>IF($D7="","",VLOOKUP($D7,'[2]男雙40歲名單'!$A$7:$V$39,4))</f>
        <v>臺中市</v>
      </c>
      <c r="I7" s="143"/>
      <c r="J7" s="144"/>
      <c r="K7" s="145"/>
      <c r="L7" s="144"/>
      <c r="M7" s="145"/>
      <c r="N7" s="46" t="s">
        <v>25</v>
      </c>
      <c r="O7" s="145"/>
      <c r="P7" s="144"/>
      <c r="Q7" s="193"/>
      <c r="R7" s="46"/>
      <c r="T7" s="52" t="e">
        <f>#REF!</f>
        <v>#REF!</v>
      </c>
    </row>
    <row r="8" spans="1:20" s="146" customFormat="1" ht="14.25" customHeight="1">
      <c r="A8" s="142"/>
      <c r="B8" s="147"/>
      <c r="C8" s="147"/>
      <c r="D8" s="147"/>
      <c r="E8" s="42" t="str">
        <f>UPPER(IF($D7="","",VLOOKUP($D7,'[2]男雙40歲名單'!$A$7:$V$39,7)))</f>
        <v>李鑑芸</v>
      </c>
      <c r="F8" s="40"/>
      <c r="G8" s="152"/>
      <c r="H8" s="43" t="str">
        <f>IF($D7="","",VLOOKUP($D7,'[2]男雙40歲名單'!$A$7:$V$39,9))</f>
        <v>臺中市</v>
      </c>
      <c r="I8" s="148"/>
      <c r="J8" s="149">
        <f>IF(I8="a",E7,IF(I8="b",E9,""))</f>
      </c>
      <c r="K8" s="150"/>
      <c r="L8" s="144"/>
      <c r="M8" s="145"/>
      <c r="N8" s="144"/>
      <c r="O8" s="145"/>
      <c r="P8" s="144"/>
      <c r="Q8" s="47"/>
      <c r="R8" s="46"/>
      <c r="T8" s="60" t="e">
        <f>#REF!</f>
        <v>#REF!</v>
      </c>
    </row>
    <row r="9" spans="1:20" s="146" customFormat="1" ht="9" customHeight="1">
      <c r="A9" s="142"/>
      <c r="B9" s="147"/>
      <c r="C9" s="147"/>
      <c r="D9" s="147"/>
      <c r="E9" s="151"/>
      <c r="F9" s="272"/>
      <c r="G9" s="152"/>
      <c r="H9" s="152"/>
      <c r="I9" s="153"/>
      <c r="J9" s="154">
        <f>UPPER(IF(OR(I10="a",I10="as"),E7,IF(OR(I10="b",I10="bs"),E11,)))</f>
      </c>
      <c r="K9" s="155"/>
      <c r="L9" s="144"/>
      <c r="M9" s="145"/>
      <c r="N9" s="144"/>
      <c r="O9" s="145"/>
      <c r="P9" s="144"/>
      <c r="Q9" s="47"/>
      <c r="R9" s="46"/>
      <c r="T9" s="60" t="e">
        <f>#REF!</f>
        <v>#REF!</v>
      </c>
    </row>
    <row r="10" spans="1:20" s="146" customFormat="1" ht="9" customHeight="1">
      <c r="A10" s="142"/>
      <c r="B10" s="53"/>
      <c r="C10" s="53"/>
      <c r="D10" s="53"/>
      <c r="E10" s="156"/>
      <c r="F10" s="270"/>
      <c r="G10" s="152"/>
      <c r="H10" s="56" t="s">
        <v>11</v>
      </c>
      <c r="I10" s="87"/>
      <c r="J10" s="158">
        <f>UPPER(IF(OR(I10="a",I10="as"),E8,IF(OR(I10="b",I10="bs"),E12,)))</f>
      </c>
      <c r="K10" s="159"/>
      <c r="L10" s="149"/>
      <c r="M10" s="150"/>
      <c r="N10" s="144"/>
      <c r="O10" s="145"/>
      <c r="P10" s="144"/>
      <c r="Q10" s="47"/>
      <c r="R10" s="46"/>
      <c r="T10" s="60" t="e">
        <f>#REF!</f>
        <v>#REF!</v>
      </c>
    </row>
    <row r="11" spans="1:20" s="146" customFormat="1" ht="14.25" customHeight="1">
      <c r="A11" s="142">
        <v>2</v>
      </c>
      <c r="B11" s="40">
        <f>IF($D11="","",VLOOKUP($D11,'[2]男雙40歲名單'!$A$7:$V$39,20))</f>
      </c>
      <c r="C11" s="40">
        <f>IF($D11="","",VLOOKUP($D11,'[2]男雙40歲名單'!$A$7:$V$39,21))</f>
      </c>
      <c r="D11" s="41"/>
      <c r="E11" s="42" t="s">
        <v>60</v>
      </c>
      <c r="F11" s="273"/>
      <c r="G11" s="43"/>
      <c r="H11" s="43">
        <f>IF($D11="","",VLOOKUP($D11,'[2]男雙40歲名單'!$A$7:$V$39,4))</f>
      </c>
      <c r="I11" s="160"/>
      <c r="J11" s="149"/>
      <c r="K11" s="161"/>
      <c r="L11" s="162"/>
      <c r="M11" s="155"/>
      <c r="N11" s="144"/>
      <c r="O11" s="145"/>
      <c r="P11" s="144"/>
      <c r="Q11" s="47"/>
      <c r="R11" s="46"/>
      <c r="T11" s="60" t="e">
        <f>#REF!</f>
        <v>#REF!</v>
      </c>
    </row>
    <row r="12" spans="1:20" s="146" customFormat="1" ht="14.25" customHeight="1">
      <c r="A12" s="142"/>
      <c r="B12" s="147"/>
      <c r="C12" s="147"/>
      <c r="D12" s="147"/>
      <c r="E12" s="42" t="s">
        <v>60</v>
      </c>
      <c r="F12" s="40"/>
      <c r="G12" s="43"/>
      <c r="H12" s="43">
        <f>IF($D11="","",VLOOKUP($D11,'[2]男雙40歲名單'!$A$7:$V$39,9))</f>
      </c>
      <c r="I12" s="148"/>
      <c r="J12" s="149"/>
      <c r="K12" s="161"/>
      <c r="L12" s="163"/>
      <c r="M12" s="164"/>
      <c r="N12" s="144"/>
      <c r="O12" s="145"/>
      <c r="P12" s="144"/>
      <c r="Q12" s="47"/>
      <c r="R12" s="46"/>
      <c r="T12" s="60" t="e">
        <f>#REF!</f>
        <v>#REF!</v>
      </c>
    </row>
    <row r="13" spans="1:20" s="146" customFormat="1" ht="9" customHeight="1">
      <c r="A13" s="142"/>
      <c r="B13" s="147"/>
      <c r="C13" s="147"/>
      <c r="D13" s="165"/>
      <c r="E13" s="151"/>
      <c r="F13" s="149"/>
      <c r="G13" s="152"/>
      <c r="H13" s="152"/>
      <c r="I13" s="166"/>
      <c r="J13" s="144"/>
      <c r="K13" s="167"/>
      <c r="L13" s="154">
        <f>UPPER(IF(OR(K14="a",K14="as"),J9,IF(OR(K14="b",K14="bs"),J17,)))</f>
      </c>
      <c r="M13" s="150"/>
      <c r="N13" s="144"/>
      <c r="O13" s="145"/>
      <c r="P13" s="144"/>
      <c r="Q13" s="47"/>
      <c r="R13" s="46"/>
      <c r="T13" s="60" t="e">
        <f>#REF!</f>
        <v>#REF!</v>
      </c>
    </row>
    <row r="14" spans="1:20" s="146" customFormat="1" ht="9" customHeight="1">
      <c r="A14" s="142"/>
      <c r="B14" s="53"/>
      <c r="C14" s="53"/>
      <c r="D14" s="64"/>
      <c r="E14" s="156"/>
      <c r="F14" s="144"/>
      <c r="G14" s="157"/>
      <c r="H14" s="157"/>
      <c r="I14" s="168"/>
      <c r="J14" s="270" t="s">
        <v>334</v>
      </c>
      <c r="K14" s="87"/>
      <c r="L14" s="158">
        <f>UPPER(IF(OR(K14="a",K14="as"),J10,IF(OR(K14="b",K14="bs"),J18,)))</f>
      </c>
      <c r="M14" s="159"/>
      <c r="N14" s="149"/>
      <c r="O14" s="150"/>
      <c r="P14" s="144"/>
      <c r="Q14" s="47"/>
      <c r="R14" s="46"/>
      <c r="T14" s="60" t="e">
        <f>#REF!</f>
        <v>#REF!</v>
      </c>
    </row>
    <row r="15" spans="1:20" s="146" customFormat="1" ht="14.25" customHeight="1">
      <c r="A15" s="142">
        <v>3</v>
      </c>
      <c r="B15" s="40"/>
      <c r="C15" s="40"/>
      <c r="D15" s="41">
        <v>20</v>
      </c>
      <c r="E15" s="42" t="str">
        <f>UPPER(IF($D15="","",VLOOKUP($D15,'[2]男雙40歲名單'!$A$7:$V$39,2)))</f>
        <v>黃瑞程</v>
      </c>
      <c r="F15" s="40"/>
      <c r="G15" s="43"/>
      <c r="H15" s="43" t="str">
        <f>IF($D15="","",VLOOKUP($D15,'[2]男雙40歲名單'!$A$7:$V$39,4))</f>
        <v>臺中市</v>
      </c>
      <c r="I15" s="143"/>
      <c r="J15" s="270"/>
      <c r="K15" s="161"/>
      <c r="L15" s="144"/>
      <c r="M15" s="161"/>
      <c r="N15" s="162"/>
      <c r="O15" s="150"/>
      <c r="P15" s="144"/>
      <c r="Q15" s="47"/>
      <c r="R15" s="46"/>
      <c r="T15" s="60" t="e">
        <f>#REF!</f>
        <v>#REF!</v>
      </c>
    </row>
    <row r="16" spans="1:20" s="146" customFormat="1" ht="14.25" customHeight="1" thickBot="1">
      <c r="A16" s="142"/>
      <c r="B16" s="147"/>
      <c r="C16" s="147"/>
      <c r="D16" s="147"/>
      <c r="E16" s="42" t="str">
        <f>UPPER(IF($D15="","",VLOOKUP($D15,'[2]男雙40歲名單'!$A$7:$V$39,7)))</f>
        <v>楊錦杰</v>
      </c>
      <c r="F16" s="40"/>
      <c r="G16" s="43"/>
      <c r="H16" s="43" t="str">
        <f>IF($D15="","",VLOOKUP($D15,'[2]男雙40歲名單'!$A$7:$V$39,9))</f>
        <v>臺中市</v>
      </c>
      <c r="I16" s="148"/>
      <c r="J16" s="149">
        <f>IF(I16="a",E15,IF(I16="b",E17,""))</f>
      </c>
      <c r="K16" s="161"/>
      <c r="L16" s="144"/>
      <c r="M16" s="161"/>
      <c r="N16" s="149"/>
      <c r="O16" s="150"/>
      <c r="P16" s="144"/>
      <c r="Q16" s="47"/>
      <c r="R16" s="46"/>
      <c r="T16" s="75" t="e">
        <f>#REF!</f>
        <v>#REF!</v>
      </c>
    </row>
    <row r="17" spans="1:18" s="146" customFormat="1" ht="9" customHeight="1">
      <c r="A17" s="142"/>
      <c r="B17" s="147"/>
      <c r="C17" s="147"/>
      <c r="D17" s="165"/>
      <c r="E17" s="151"/>
      <c r="F17" s="272" t="s">
        <v>328</v>
      </c>
      <c r="G17" s="152"/>
      <c r="H17" s="152"/>
      <c r="I17" s="153"/>
      <c r="J17" s="154">
        <f>UPPER(IF(OR(I18="a",I18="as"),E15,IF(OR(I18="b",I18="bs"),E19,)))</f>
      </c>
      <c r="K17" s="169"/>
      <c r="L17" s="144"/>
      <c r="M17" s="161"/>
      <c r="N17" s="149"/>
      <c r="O17" s="150"/>
      <c r="P17" s="144"/>
      <c r="Q17" s="47"/>
      <c r="R17" s="46"/>
    </row>
    <row r="18" spans="1:18" s="146" customFormat="1" ht="9" customHeight="1">
      <c r="A18" s="142"/>
      <c r="B18" s="53"/>
      <c r="C18" s="53"/>
      <c r="D18" s="64"/>
      <c r="E18" s="156"/>
      <c r="F18" s="270"/>
      <c r="G18" s="157"/>
      <c r="H18" s="56" t="s">
        <v>11</v>
      </c>
      <c r="I18" s="87"/>
      <c r="J18" s="158">
        <f>UPPER(IF(OR(I18="a",I18="as"),E16,IF(OR(I18="b",I18="bs"),E20,)))</f>
      </c>
      <c r="K18" s="170"/>
      <c r="L18" s="149"/>
      <c r="M18" s="161"/>
      <c r="N18" s="149"/>
      <c r="O18" s="150"/>
      <c r="P18" s="144"/>
      <c r="Q18" s="47"/>
      <c r="R18" s="46"/>
    </row>
    <row r="19" spans="1:18" s="146" customFormat="1" ht="14.25" customHeight="1">
      <c r="A19" s="142">
        <v>4</v>
      </c>
      <c r="B19" s="40"/>
      <c r="C19" s="40"/>
      <c r="D19" s="41">
        <v>17</v>
      </c>
      <c r="E19" s="42" t="str">
        <f>UPPER(IF($D19="","",VLOOKUP($D19,'[2]男雙40歲名單'!$A$7:$V$39,2)))</f>
        <v>林文政</v>
      </c>
      <c r="F19" s="273"/>
      <c r="G19" s="43"/>
      <c r="H19" s="43" t="str">
        <f>IF($D19="","",VLOOKUP($D19,'[2]男雙40歲名單'!$A$7:$V$39,4))</f>
        <v>臺中市</v>
      </c>
      <c r="I19" s="160"/>
      <c r="J19" s="149"/>
      <c r="K19" s="150"/>
      <c r="L19" s="162"/>
      <c r="M19" s="169"/>
      <c r="N19" s="149"/>
      <c r="O19" s="150"/>
      <c r="P19" s="144"/>
      <c r="Q19" s="47"/>
      <c r="R19" s="46"/>
    </row>
    <row r="20" spans="1:18" s="146" customFormat="1" ht="14.25" customHeight="1">
      <c r="A20" s="142"/>
      <c r="B20" s="147"/>
      <c r="C20" s="147"/>
      <c r="D20" s="147"/>
      <c r="E20" s="42" t="str">
        <f>UPPER(IF($D19="","",VLOOKUP($D19,'[2]男雙40歲名單'!$A$7:$V$39,7)))</f>
        <v>劉永慶</v>
      </c>
      <c r="F20" s="40"/>
      <c r="G20" s="43"/>
      <c r="H20" s="43" t="str">
        <f>IF($D19="","",VLOOKUP($D19,'[2]男雙40歲名單'!$A$7:$V$39,9))</f>
        <v>臺中市</v>
      </c>
      <c r="I20" s="148"/>
      <c r="J20" s="149"/>
      <c r="K20" s="150"/>
      <c r="L20" s="163"/>
      <c r="M20" s="171"/>
      <c r="N20" s="149"/>
      <c r="O20" s="150"/>
      <c r="P20" s="144"/>
      <c r="Q20" s="47"/>
      <c r="R20" s="46"/>
    </row>
    <row r="21" spans="1:18" s="146" customFormat="1" ht="9" customHeight="1">
      <c r="A21" s="142"/>
      <c r="B21" s="147"/>
      <c r="C21" s="147"/>
      <c r="D21" s="147"/>
      <c r="E21" s="151"/>
      <c r="F21" s="149"/>
      <c r="G21" s="152"/>
      <c r="H21" s="152"/>
      <c r="I21" s="166"/>
      <c r="J21" s="144"/>
      <c r="K21" s="145"/>
      <c r="L21" s="149"/>
      <c r="M21" s="167"/>
      <c r="N21" s="154">
        <f>UPPER(IF(OR(M22="a",M22="as"),L13,IF(OR(M22="b",M22="bs"),L29,)))</f>
      </c>
      <c r="O21" s="150"/>
      <c r="P21" s="144"/>
      <c r="Q21" s="47"/>
      <c r="R21" s="46"/>
    </row>
    <row r="22" spans="1:18" s="146" customFormat="1" ht="9" customHeight="1">
      <c r="A22" s="142"/>
      <c r="B22" s="53"/>
      <c r="C22" s="53"/>
      <c r="D22" s="53"/>
      <c r="E22" s="156"/>
      <c r="F22" s="144"/>
      <c r="G22" s="157"/>
      <c r="H22" s="157"/>
      <c r="I22" s="168"/>
      <c r="J22" s="144"/>
      <c r="K22" s="145"/>
      <c r="L22" s="270" t="s">
        <v>338</v>
      </c>
      <c r="M22" s="87"/>
      <c r="N22" s="158">
        <f>UPPER(IF(OR(M22="a",M22="as"),L14,IF(OR(M22="b",M22="bs"),L30,)))</f>
      </c>
      <c r="O22" s="159"/>
      <c r="P22" s="149"/>
      <c r="Q22" s="80"/>
      <c r="R22" s="46"/>
    </row>
    <row r="23" spans="1:18" s="146" customFormat="1" ht="14.25" customHeight="1">
      <c r="A23" s="142">
        <v>5</v>
      </c>
      <c r="B23" s="40"/>
      <c r="C23" s="40"/>
      <c r="D23" s="41">
        <v>23</v>
      </c>
      <c r="E23" s="42" t="str">
        <f>UPPER(IF($D23="","",VLOOKUP($D23,'[2]男雙40歲名單'!$A$7:$V$39,2)))</f>
        <v>許元鴻</v>
      </c>
      <c r="F23" s="40"/>
      <c r="G23" s="43"/>
      <c r="H23" s="43" t="str">
        <f>IF($D23="","",VLOOKUP($D23,'[2]男雙40歲名單'!$A$7:$V$39,4))</f>
        <v>臺中市</v>
      </c>
      <c r="I23" s="143"/>
      <c r="J23" s="144"/>
      <c r="K23" s="145"/>
      <c r="L23" s="270"/>
      <c r="M23" s="161"/>
      <c r="N23" s="144"/>
      <c r="O23" s="161"/>
      <c r="P23" s="144"/>
      <c r="Q23" s="80"/>
      <c r="R23" s="46"/>
    </row>
    <row r="24" spans="1:18" s="146" customFormat="1" ht="14.25" customHeight="1">
      <c r="A24" s="142"/>
      <c r="B24" s="147"/>
      <c r="C24" s="147"/>
      <c r="D24" s="147"/>
      <c r="E24" s="42" t="str">
        <f>UPPER(IF($D23="","",VLOOKUP($D23,'[2]男雙40歲名單'!$A$7:$V$39,7)))</f>
        <v>吳界明</v>
      </c>
      <c r="F24" s="40"/>
      <c r="G24" s="43"/>
      <c r="H24" s="43" t="str">
        <f>IF($D23="","",VLOOKUP($D23,'[2]男雙40歲名單'!$A$7:$V$39,9))</f>
        <v>臺中市</v>
      </c>
      <c r="I24" s="148"/>
      <c r="J24" s="149">
        <f>IF(I24="a",E23,IF(I24="b",E25,""))</f>
      </c>
      <c r="K24" s="150"/>
      <c r="L24" s="144"/>
      <c r="M24" s="161"/>
      <c r="N24" s="144"/>
      <c r="O24" s="161"/>
      <c r="P24" s="144"/>
      <c r="Q24" s="80"/>
      <c r="R24" s="46"/>
    </row>
    <row r="25" spans="1:18" s="146" customFormat="1" ht="9" customHeight="1">
      <c r="A25" s="142"/>
      <c r="B25" s="147"/>
      <c r="C25" s="147"/>
      <c r="D25" s="147"/>
      <c r="E25" s="151"/>
      <c r="F25" s="272" t="s">
        <v>329</v>
      </c>
      <c r="G25" s="152"/>
      <c r="H25" s="152"/>
      <c r="I25" s="153"/>
      <c r="J25" s="154">
        <f>UPPER(IF(OR(I26="a",I26="as"),E23,IF(OR(I26="b",I26="bs"),E27,)))</f>
      </c>
      <c r="K25" s="155"/>
      <c r="L25" s="144"/>
      <c r="M25" s="161"/>
      <c r="N25" s="144"/>
      <c r="O25" s="161"/>
      <c r="P25" s="144"/>
      <c r="Q25" s="80"/>
      <c r="R25" s="46"/>
    </row>
    <row r="26" spans="1:18" s="146" customFormat="1" ht="9" customHeight="1">
      <c r="A26" s="142"/>
      <c r="B26" s="53"/>
      <c r="C26" s="53"/>
      <c r="D26" s="53"/>
      <c r="E26" s="156"/>
      <c r="F26" s="270"/>
      <c r="G26" s="157"/>
      <c r="H26" s="56" t="s">
        <v>11</v>
      </c>
      <c r="I26" s="87"/>
      <c r="J26" s="158">
        <f>UPPER(IF(OR(I26="a",I26="as"),E24,IF(OR(I26="b",I26="bs"),E28,)))</f>
      </c>
      <c r="K26" s="159"/>
      <c r="L26" s="149"/>
      <c r="M26" s="161"/>
      <c r="N26" s="144"/>
      <c r="O26" s="161"/>
      <c r="P26" s="144"/>
      <c r="Q26" s="80"/>
      <c r="R26" s="46"/>
    </row>
    <row r="27" spans="1:18" s="146" customFormat="1" ht="14.25" customHeight="1">
      <c r="A27" s="142">
        <v>6</v>
      </c>
      <c r="B27" s="40">
        <v>9</v>
      </c>
      <c r="C27" s="40"/>
      <c r="D27" s="41">
        <v>8</v>
      </c>
      <c r="E27" s="42" t="str">
        <f>UPPER(IF($D27="","",VLOOKUP($D27,'[2]男雙40歲名單'!$A$7:$V$39,2)))</f>
        <v>羅新才</v>
      </c>
      <c r="F27" s="273"/>
      <c r="G27" s="43"/>
      <c r="H27" s="43" t="str">
        <f>IF($D27="","",VLOOKUP($D27,'[2]男雙40歲名單'!$A$7:$V$39,4))</f>
        <v>臺中市</v>
      </c>
      <c r="I27" s="160"/>
      <c r="J27" s="149"/>
      <c r="K27" s="161"/>
      <c r="L27" s="162"/>
      <c r="M27" s="169"/>
      <c r="N27" s="144"/>
      <c r="O27" s="161"/>
      <c r="P27" s="144"/>
      <c r="Q27" s="80"/>
      <c r="R27" s="46"/>
    </row>
    <row r="28" spans="1:18" s="146" customFormat="1" ht="14.25" customHeight="1">
      <c r="A28" s="142"/>
      <c r="B28" s="147"/>
      <c r="C28" s="147"/>
      <c r="D28" s="147"/>
      <c r="E28" s="42" t="str">
        <f>UPPER(IF($D27="","",VLOOKUP($D27,'[2]男雙40歲名單'!$A$7:$V$39,7)))</f>
        <v>林文龍</v>
      </c>
      <c r="F28" s="40"/>
      <c r="G28" s="43"/>
      <c r="H28" s="43" t="str">
        <f>IF($D27="","",VLOOKUP($D27,'[2]男雙40歲名單'!$A$7:$V$39,9))</f>
        <v>臺中市</v>
      </c>
      <c r="I28" s="148"/>
      <c r="J28" s="149"/>
      <c r="K28" s="161"/>
      <c r="L28" s="163"/>
      <c r="M28" s="171"/>
      <c r="N28" s="144"/>
      <c r="O28" s="161"/>
      <c r="P28" s="144"/>
      <c r="Q28" s="80"/>
      <c r="R28" s="46"/>
    </row>
    <row r="29" spans="1:18" s="146" customFormat="1" ht="9" customHeight="1">
      <c r="A29" s="142"/>
      <c r="B29" s="147"/>
      <c r="C29" s="147"/>
      <c r="D29" s="165"/>
      <c r="E29" s="151"/>
      <c r="F29" s="149"/>
      <c r="G29" s="152"/>
      <c r="H29" s="152"/>
      <c r="I29" s="166"/>
      <c r="J29" s="144"/>
      <c r="K29" s="167"/>
      <c r="L29" s="154">
        <f>UPPER(IF(OR(K30="a",K30="as"),J25,IF(OR(K30="b",K30="bs"),J33,)))</f>
      </c>
      <c r="M29" s="161"/>
      <c r="N29" s="144"/>
      <c r="O29" s="161"/>
      <c r="P29" s="144"/>
      <c r="Q29" s="80"/>
      <c r="R29" s="46"/>
    </row>
    <row r="30" spans="1:18" s="146" customFormat="1" ht="9" customHeight="1">
      <c r="A30" s="142"/>
      <c r="B30" s="53"/>
      <c r="C30" s="53"/>
      <c r="D30" s="64"/>
      <c r="E30" s="156"/>
      <c r="F30" s="144"/>
      <c r="G30" s="157"/>
      <c r="H30" s="157"/>
      <c r="I30" s="168"/>
      <c r="J30" s="270" t="s">
        <v>335</v>
      </c>
      <c r="K30" s="87"/>
      <c r="L30" s="158">
        <f>UPPER(IF(OR(K30="a",K30="as"),J26,IF(OR(K30="b",K30="bs"),J34,)))</f>
      </c>
      <c r="M30" s="170"/>
      <c r="N30" s="149"/>
      <c r="O30" s="161"/>
      <c r="P30" s="144"/>
      <c r="Q30" s="80"/>
      <c r="R30" s="46"/>
    </row>
    <row r="31" spans="1:18" s="146" customFormat="1" ht="14.25" customHeight="1">
      <c r="A31" s="142">
        <v>7</v>
      </c>
      <c r="B31" s="40"/>
      <c r="C31" s="40"/>
      <c r="D31" s="41">
        <v>14</v>
      </c>
      <c r="E31" s="42" t="str">
        <f>UPPER(IF($D31="","",VLOOKUP($D31,'[2]男雙40歲名單'!$A$7:$V$39,2)))</f>
        <v>黃慶統</v>
      </c>
      <c r="F31" s="40"/>
      <c r="G31" s="43"/>
      <c r="H31" s="43" t="str">
        <f>IF($D31="","",VLOOKUP($D31,'[2]男雙40歲名單'!$A$7:$V$39,4))</f>
        <v>臺中市</v>
      </c>
      <c r="I31" s="143"/>
      <c r="J31" s="270"/>
      <c r="K31" s="161"/>
      <c r="L31" s="144"/>
      <c r="M31" s="172"/>
      <c r="N31" s="162"/>
      <c r="O31" s="161"/>
      <c r="P31" s="144"/>
      <c r="Q31" s="80"/>
      <c r="R31" s="46"/>
    </row>
    <row r="32" spans="1:18" s="146" customFormat="1" ht="14.25" customHeight="1">
      <c r="A32" s="142"/>
      <c r="B32" s="147"/>
      <c r="C32" s="147"/>
      <c r="D32" s="147"/>
      <c r="E32" s="257" t="str">
        <f>UPPER(IF($D31="","",VLOOKUP($D31,'[2]男雙40歲名單'!$A$7:$V$39,7)))</f>
        <v>湯顕賀</v>
      </c>
      <c r="F32" s="40"/>
      <c r="G32" s="43"/>
      <c r="H32" s="43" t="str">
        <f>IF($D31="","",VLOOKUP($D31,'[2]男雙40歲名單'!$A$7:$V$39,9))</f>
        <v>臺中市</v>
      </c>
      <c r="I32" s="148"/>
      <c r="J32" s="149">
        <f>IF(I32="a",E31,IF(I32="b",E33,""))</f>
      </c>
      <c r="K32" s="161"/>
      <c r="L32" s="144"/>
      <c r="M32" s="150"/>
      <c r="N32" s="149"/>
      <c r="O32" s="161"/>
      <c r="P32" s="144"/>
      <c r="Q32" s="80"/>
      <c r="R32" s="46"/>
    </row>
    <row r="33" spans="1:18" s="146" customFormat="1" ht="9" customHeight="1">
      <c r="A33" s="142"/>
      <c r="B33" s="147"/>
      <c r="C33" s="147"/>
      <c r="D33" s="165"/>
      <c r="E33" s="151"/>
      <c r="F33" s="272" t="s">
        <v>330</v>
      </c>
      <c r="G33" s="152"/>
      <c r="H33" s="152"/>
      <c r="I33" s="153"/>
      <c r="J33" s="154">
        <f>UPPER(IF(OR(I34="a",I34="as"),E31,IF(OR(I34="b",I34="bs"),E35,)))</f>
      </c>
      <c r="K33" s="169"/>
      <c r="L33" s="144"/>
      <c r="M33" s="150"/>
      <c r="N33" s="149"/>
      <c r="O33" s="161"/>
      <c r="P33" s="144"/>
      <c r="Q33" s="80"/>
      <c r="R33" s="46"/>
    </row>
    <row r="34" spans="1:18" s="146" customFormat="1" ht="9" customHeight="1">
      <c r="A34" s="142"/>
      <c r="B34" s="53"/>
      <c r="C34" s="53"/>
      <c r="D34" s="64"/>
      <c r="E34" s="156"/>
      <c r="F34" s="270"/>
      <c r="G34" s="157"/>
      <c r="H34" s="56" t="s">
        <v>11</v>
      </c>
      <c r="I34" s="87"/>
      <c r="J34" s="158">
        <f>UPPER(IF(OR(I34="a",I34="as"),E32,IF(OR(I34="b",I34="bs"),E36,)))</f>
      </c>
      <c r="K34" s="170"/>
      <c r="L34" s="149"/>
      <c r="M34" s="150"/>
      <c r="N34" s="149"/>
      <c r="O34" s="161"/>
      <c r="P34" s="144"/>
      <c r="Q34" s="80"/>
      <c r="R34" s="46"/>
    </row>
    <row r="35" spans="1:18" s="146" customFormat="1" ht="14.25" customHeight="1">
      <c r="A35" s="142">
        <v>8</v>
      </c>
      <c r="B35" s="40">
        <v>7</v>
      </c>
      <c r="C35" s="40"/>
      <c r="D35" s="41">
        <v>7</v>
      </c>
      <c r="E35" s="42" t="str">
        <f>UPPER(IF($D35="","",VLOOKUP($D35,'[2]男雙40歲名單'!$A$7:$V$39,2)))</f>
        <v>劉坤明</v>
      </c>
      <c r="F35" s="273"/>
      <c r="G35" s="43"/>
      <c r="H35" s="43" t="str">
        <f>IF($D35="","",VLOOKUP($D35,'[2]男雙40歲名單'!$A$7:$V$39,4))</f>
        <v>臺中市</v>
      </c>
      <c r="I35" s="160"/>
      <c r="J35" s="149"/>
      <c r="K35" s="150"/>
      <c r="L35" s="162"/>
      <c r="M35" s="155"/>
      <c r="N35" s="149"/>
      <c r="O35" s="161"/>
      <c r="P35" s="144"/>
      <c r="Q35" s="80"/>
      <c r="R35" s="46"/>
    </row>
    <row r="36" spans="1:18" s="146" customFormat="1" ht="14.25" customHeight="1">
      <c r="A36" s="142"/>
      <c r="B36" s="147"/>
      <c r="C36" s="147"/>
      <c r="D36" s="147"/>
      <c r="E36" s="42" t="str">
        <f>UPPER(IF($D35="","",VLOOKUP($D35,'[2]男雙40歲名單'!$A$7:$V$39,7)))</f>
        <v>張榮宏</v>
      </c>
      <c r="F36" s="40"/>
      <c r="G36" s="43"/>
      <c r="H36" s="43" t="str">
        <f>IF($D35="","",VLOOKUP($D35,'[2]男雙40歲名單'!$A$7:$V$39,9))</f>
        <v>臺中市</v>
      </c>
      <c r="I36" s="148"/>
      <c r="J36" s="149"/>
      <c r="K36" s="150"/>
      <c r="L36" s="163"/>
      <c r="M36" s="164"/>
      <c r="N36" s="149"/>
      <c r="O36" s="161"/>
      <c r="P36" s="144"/>
      <c r="Q36" s="80"/>
      <c r="R36" s="46"/>
    </row>
    <row r="37" spans="1:18" s="146" customFormat="1" ht="9" customHeight="1">
      <c r="A37" s="142"/>
      <c r="B37" s="147"/>
      <c r="C37" s="147"/>
      <c r="D37" s="165"/>
      <c r="E37" s="151"/>
      <c r="F37" s="149"/>
      <c r="G37" s="152"/>
      <c r="H37" s="152"/>
      <c r="I37" s="166"/>
      <c r="J37" s="144"/>
      <c r="K37" s="145"/>
      <c r="L37" s="149"/>
      <c r="M37" s="150"/>
      <c r="N37" s="150"/>
      <c r="O37" s="167"/>
      <c r="P37" s="290">
        <f>UPPER(IF(OR(O38="a",O38="as"),N21,IF(OR(O38="b",O38="bs"),N53,)))</f>
      </c>
      <c r="Q37" s="173"/>
      <c r="R37" s="46"/>
    </row>
    <row r="38" spans="1:18" s="146" customFormat="1" ht="9" customHeight="1">
      <c r="A38" s="142"/>
      <c r="B38" s="53"/>
      <c r="C38" s="53"/>
      <c r="D38" s="64"/>
      <c r="E38" s="156"/>
      <c r="F38" s="144"/>
      <c r="G38" s="157"/>
      <c r="H38" s="157"/>
      <c r="I38" s="168"/>
      <c r="J38" s="144"/>
      <c r="K38" s="145"/>
      <c r="L38" s="149"/>
      <c r="M38" s="150"/>
      <c r="N38" s="270" t="s">
        <v>340</v>
      </c>
      <c r="O38" s="87"/>
      <c r="P38" s="291"/>
      <c r="Q38" s="174"/>
      <c r="R38" s="46"/>
    </row>
    <row r="39" spans="1:18" s="146" customFormat="1" ht="14.25" customHeight="1">
      <c r="A39" s="142">
        <v>9</v>
      </c>
      <c r="B39" s="40">
        <v>3</v>
      </c>
      <c r="C39" s="40">
        <f>IF($D39="","",VLOOKUP($D39,'[2]男雙40歲名單'!$A$7:$V$39,21))</f>
        <v>14</v>
      </c>
      <c r="D39" s="41">
        <v>3</v>
      </c>
      <c r="E39" s="42" t="str">
        <f>UPPER(IF($D39="","",VLOOKUP($D39,'[2]男雙40歲名單'!$A$7:$V$39,2)))</f>
        <v>邱盛傳</v>
      </c>
      <c r="F39" s="40"/>
      <c r="G39" s="43"/>
      <c r="H39" s="43" t="str">
        <f>IF($D39="","",VLOOKUP($D39,'[2]男雙40歲名單'!$A$7:$V$39,4))</f>
        <v>臺中市</v>
      </c>
      <c r="I39" s="143"/>
      <c r="J39" s="144"/>
      <c r="K39" s="145"/>
      <c r="L39" s="144"/>
      <c r="M39" s="150"/>
      <c r="N39" s="270"/>
      <c r="O39" s="161"/>
      <c r="P39" s="162"/>
      <c r="Q39" s="80"/>
      <c r="R39" s="46"/>
    </row>
    <row r="40" spans="1:18" s="146" customFormat="1" ht="14.25" customHeight="1">
      <c r="A40" s="142"/>
      <c r="B40" s="147"/>
      <c r="C40" s="147"/>
      <c r="D40" s="147"/>
      <c r="E40" s="42" t="str">
        <f>UPPER(IF($D39="","",VLOOKUP($D39,'[2]男雙40歲名單'!$A$7:$V$39,7)))</f>
        <v>白文華</v>
      </c>
      <c r="F40" s="40"/>
      <c r="G40" s="43"/>
      <c r="H40" s="43" t="str">
        <f>IF($D39="","",VLOOKUP($D39,'[2]男雙40歲名單'!$A$7:$V$39,9))</f>
        <v>臺中市</v>
      </c>
      <c r="I40" s="148"/>
      <c r="J40" s="149">
        <f>IF(I40="a",E39,IF(I40="b",E41,""))</f>
      </c>
      <c r="K40" s="150"/>
      <c r="L40" s="144"/>
      <c r="M40" s="145"/>
      <c r="N40" s="144"/>
      <c r="O40" s="161"/>
      <c r="P40" s="163"/>
      <c r="Q40" s="175"/>
      <c r="R40" s="46"/>
    </row>
    <row r="41" spans="1:18" s="146" customFormat="1" ht="9" customHeight="1">
      <c r="A41" s="142"/>
      <c r="B41" s="147"/>
      <c r="C41" s="147"/>
      <c r="D41" s="165"/>
      <c r="E41" s="151"/>
      <c r="F41" s="272"/>
      <c r="G41" s="152"/>
      <c r="H41" s="152"/>
      <c r="I41" s="153"/>
      <c r="J41" s="154">
        <f>UPPER(IF(OR(I42="a",I42="as"),E39,IF(OR(I42="b",I42="bs"),E43,)))</f>
      </c>
      <c r="K41" s="155"/>
      <c r="L41" s="144"/>
      <c r="M41" s="145"/>
      <c r="N41" s="144"/>
      <c r="O41" s="161"/>
      <c r="P41" s="144"/>
      <c r="Q41" s="80"/>
      <c r="R41" s="46"/>
    </row>
    <row r="42" spans="1:18" s="146" customFormat="1" ht="9" customHeight="1">
      <c r="A42" s="142"/>
      <c r="B42" s="53"/>
      <c r="C42" s="53"/>
      <c r="D42" s="64"/>
      <c r="E42" s="156"/>
      <c r="F42" s="270"/>
      <c r="G42" s="157"/>
      <c r="H42" s="56" t="s">
        <v>11</v>
      </c>
      <c r="I42" s="87"/>
      <c r="J42" s="158">
        <f>UPPER(IF(OR(I42="a",I42="as"),E40,IF(OR(I42="b",I42="bs"),E44,)))</f>
      </c>
      <c r="K42" s="159"/>
      <c r="L42" s="149"/>
      <c r="M42" s="150"/>
      <c r="N42" s="144"/>
      <c r="O42" s="161"/>
      <c r="P42" s="144"/>
      <c r="Q42" s="80"/>
      <c r="R42" s="46"/>
    </row>
    <row r="43" spans="1:18" s="146" customFormat="1" ht="14.25" customHeight="1">
      <c r="A43" s="142">
        <v>10</v>
      </c>
      <c r="B43" s="40">
        <f>IF($D43="","",VLOOKUP($D43,'[2]男雙40歲名單'!$A$7:$V$39,20))</f>
      </c>
      <c r="C43" s="40">
        <f>IF($D43="","",VLOOKUP($D43,'[2]男雙40歲名單'!$A$7:$V$39,21))</f>
      </c>
      <c r="D43" s="41"/>
      <c r="E43" s="42" t="s">
        <v>60</v>
      </c>
      <c r="F43" s="273"/>
      <c r="G43" s="43"/>
      <c r="H43" s="43">
        <f>IF($D43="","",VLOOKUP($D43,'[2]男雙40歲名單'!$A$7:$V$39,4))</f>
      </c>
      <c r="I43" s="160"/>
      <c r="J43" s="149"/>
      <c r="K43" s="161"/>
      <c r="L43" s="162"/>
      <c r="M43" s="155"/>
      <c r="N43" s="144"/>
      <c r="O43" s="161"/>
      <c r="P43" s="144"/>
      <c r="Q43" s="80"/>
      <c r="R43" s="46"/>
    </row>
    <row r="44" spans="1:18" s="146" customFormat="1" ht="14.25" customHeight="1">
      <c r="A44" s="142"/>
      <c r="B44" s="147"/>
      <c r="C44" s="147"/>
      <c r="D44" s="147"/>
      <c r="E44" s="42" t="s">
        <v>60</v>
      </c>
      <c r="F44" s="40"/>
      <c r="G44" s="43"/>
      <c r="H44" s="43">
        <f>IF($D43="","",VLOOKUP($D43,'[2]男雙40歲名單'!$A$7:$V$39,9))</f>
      </c>
      <c r="I44" s="148"/>
      <c r="J44" s="149"/>
      <c r="K44" s="161"/>
      <c r="L44" s="163"/>
      <c r="M44" s="164"/>
      <c r="N44" s="144"/>
      <c r="O44" s="161"/>
      <c r="P44" s="144"/>
      <c r="Q44" s="80"/>
      <c r="R44" s="46"/>
    </row>
    <row r="45" spans="1:18" s="146" customFormat="1" ht="9" customHeight="1">
      <c r="A45" s="142"/>
      <c r="B45" s="147"/>
      <c r="C45" s="147"/>
      <c r="D45" s="165"/>
      <c r="E45" s="151"/>
      <c r="F45" s="149"/>
      <c r="G45" s="152"/>
      <c r="H45" s="152"/>
      <c r="I45" s="166"/>
      <c r="J45" s="144"/>
      <c r="K45" s="167"/>
      <c r="L45" s="154">
        <f>UPPER(IF(OR(K46="a",K46="as"),J41,IF(OR(K46="b",K46="bs"),J49,)))</f>
      </c>
      <c r="M45" s="150"/>
      <c r="N45" s="144"/>
      <c r="O45" s="161"/>
      <c r="P45" s="144"/>
      <c r="Q45" s="80"/>
      <c r="R45" s="46"/>
    </row>
    <row r="46" spans="1:18" s="146" customFormat="1" ht="9" customHeight="1">
      <c r="A46" s="142"/>
      <c r="B46" s="53"/>
      <c r="C46" s="53"/>
      <c r="D46" s="64"/>
      <c r="E46" s="156"/>
      <c r="F46" s="144"/>
      <c r="G46" s="157"/>
      <c r="H46" s="157"/>
      <c r="I46" s="168"/>
      <c r="J46" s="270" t="s">
        <v>336</v>
      </c>
      <c r="K46" s="87"/>
      <c r="L46" s="158">
        <f>UPPER(IF(OR(K46="a",K46="as"),J42,IF(OR(K46="b",K46="bs"),J50,)))</f>
      </c>
      <c r="M46" s="159"/>
      <c r="N46" s="149"/>
      <c r="O46" s="161"/>
      <c r="P46" s="144"/>
      <c r="Q46" s="80"/>
      <c r="R46" s="46"/>
    </row>
    <row r="47" spans="1:18" s="146" customFormat="1" ht="14.25" customHeight="1">
      <c r="A47" s="142">
        <v>11</v>
      </c>
      <c r="B47" s="40"/>
      <c r="C47" s="40"/>
      <c r="D47" s="41">
        <v>24</v>
      </c>
      <c r="E47" s="42" t="str">
        <f>UPPER(IF($D47="","",VLOOKUP($D47,'[2]男雙40歲名單'!$A$7:$V$39,2)))</f>
        <v>洪丞風</v>
      </c>
      <c r="F47" s="40"/>
      <c r="G47" s="43"/>
      <c r="H47" s="43" t="str">
        <f>IF($D47="","",VLOOKUP($D47,'[2]男雙40歲名單'!$A$7:$V$39,4))</f>
        <v>臺中市</v>
      </c>
      <c r="I47" s="143"/>
      <c r="J47" s="270"/>
      <c r="K47" s="161"/>
      <c r="L47" s="144"/>
      <c r="M47" s="161"/>
      <c r="N47" s="162"/>
      <c r="O47" s="161"/>
      <c r="P47" s="144"/>
      <c r="Q47" s="80"/>
      <c r="R47" s="46"/>
    </row>
    <row r="48" spans="1:18" s="146" customFormat="1" ht="14.25" customHeight="1">
      <c r="A48" s="142"/>
      <c r="B48" s="147"/>
      <c r="C48" s="147"/>
      <c r="D48" s="147"/>
      <c r="E48" s="42" t="str">
        <f>UPPER(IF($D47="","",VLOOKUP($D47,'[2]男雙40歲名單'!$A$7:$V$39,7)))</f>
        <v>董文扺</v>
      </c>
      <c r="F48" s="40"/>
      <c r="G48" s="43"/>
      <c r="H48" s="43" t="str">
        <f>IF($D47="","",VLOOKUP($D47,'[2]男雙40歲名單'!$A$7:$V$39,9))</f>
        <v>臺中市</v>
      </c>
      <c r="I48" s="148"/>
      <c r="J48" s="149">
        <f>IF(I48="a",E47,IF(I48="b",E49,""))</f>
      </c>
      <c r="K48" s="161"/>
      <c r="L48" s="144"/>
      <c r="M48" s="161"/>
      <c r="N48" s="149"/>
      <c r="O48" s="161"/>
      <c r="P48" s="144"/>
      <c r="Q48" s="80"/>
      <c r="R48" s="46"/>
    </row>
    <row r="49" spans="1:18" s="146" customFormat="1" ht="9" customHeight="1">
      <c r="A49" s="142"/>
      <c r="B49" s="147"/>
      <c r="C49" s="147"/>
      <c r="D49" s="147"/>
      <c r="E49" s="151"/>
      <c r="F49" s="272" t="s">
        <v>331</v>
      </c>
      <c r="G49" s="152"/>
      <c r="H49" s="152"/>
      <c r="I49" s="153"/>
      <c r="J49" s="154">
        <f>UPPER(IF(OR(I50="a",I50="as"),E47,IF(OR(I50="b",I50="bs"),E51,)))</f>
      </c>
      <c r="K49" s="169"/>
      <c r="L49" s="144"/>
      <c r="M49" s="161"/>
      <c r="N49" s="149"/>
      <c r="O49" s="161"/>
      <c r="P49" s="144"/>
      <c r="Q49" s="80"/>
      <c r="R49" s="46"/>
    </row>
    <row r="50" spans="1:18" s="146" customFormat="1" ht="9" customHeight="1">
      <c r="A50" s="142"/>
      <c r="B50" s="53"/>
      <c r="C50" s="53"/>
      <c r="D50" s="53"/>
      <c r="E50" s="156"/>
      <c r="F50" s="270"/>
      <c r="G50" s="157"/>
      <c r="H50" s="56" t="s">
        <v>11</v>
      </c>
      <c r="I50" s="87"/>
      <c r="J50" s="158">
        <f>UPPER(IF(OR(I50="a",I50="as"),E48,IF(OR(I50="b",I50="bs"),E52,)))</f>
      </c>
      <c r="K50" s="170"/>
      <c r="L50" s="149"/>
      <c r="M50" s="161"/>
      <c r="N50" s="149"/>
      <c r="O50" s="161"/>
      <c r="P50" s="144"/>
      <c r="Q50" s="80"/>
      <c r="R50" s="46"/>
    </row>
    <row r="51" spans="1:18" s="146" customFormat="1" ht="14.25" customHeight="1">
      <c r="A51" s="142">
        <v>12</v>
      </c>
      <c r="B51" s="40"/>
      <c r="C51" s="40"/>
      <c r="D51" s="41">
        <v>11</v>
      </c>
      <c r="E51" s="42" t="str">
        <f>UPPER(IF($D51="","",VLOOKUP($D51,'[2]男雙40歲名單'!$A$7:$V$39,2)))</f>
        <v>林威仰</v>
      </c>
      <c r="F51" s="273"/>
      <c r="G51" s="43"/>
      <c r="H51" s="43" t="str">
        <f>IF($D51="","",VLOOKUP($D51,'[2]男雙40歲名單'!$A$7:$V$39,4))</f>
        <v>臺中市</v>
      </c>
      <c r="I51" s="160"/>
      <c r="J51" s="149"/>
      <c r="K51" s="150"/>
      <c r="L51" s="162"/>
      <c r="M51" s="169"/>
      <c r="N51" s="149"/>
      <c r="O51" s="161"/>
      <c r="P51" s="144"/>
      <c r="Q51" s="80"/>
      <c r="R51" s="46"/>
    </row>
    <row r="52" spans="1:18" s="146" customFormat="1" ht="14.25" customHeight="1">
      <c r="A52" s="142"/>
      <c r="B52" s="147"/>
      <c r="C52" s="147"/>
      <c r="D52" s="147"/>
      <c r="E52" s="42" t="str">
        <f>UPPER(IF($D51="","",VLOOKUP($D51,'[2]男雙40歲名單'!$A$7:$V$39,7)))</f>
        <v>楊永明</v>
      </c>
      <c r="F52" s="40"/>
      <c r="G52" s="43"/>
      <c r="H52" s="43" t="str">
        <f>IF($D51="","",VLOOKUP($D51,'[2]男雙40歲名單'!$A$7:$V$39,9))</f>
        <v>臺中市</v>
      </c>
      <c r="I52" s="148"/>
      <c r="J52" s="149"/>
      <c r="K52" s="150"/>
      <c r="L52" s="163"/>
      <c r="M52" s="171"/>
      <c r="N52" s="149"/>
      <c r="O52" s="161"/>
      <c r="P52" s="144"/>
      <c r="Q52" s="80"/>
      <c r="R52" s="46"/>
    </row>
    <row r="53" spans="1:18" s="146" customFormat="1" ht="9" customHeight="1">
      <c r="A53" s="142"/>
      <c r="B53" s="147"/>
      <c r="C53" s="147"/>
      <c r="D53" s="147"/>
      <c r="E53" s="151"/>
      <c r="F53" s="149"/>
      <c r="G53" s="152"/>
      <c r="H53" s="152"/>
      <c r="I53" s="166"/>
      <c r="J53" s="144"/>
      <c r="K53" s="145"/>
      <c r="L53" s="149"/>
      <c r="M53" s="167"/>
      <c r="N53" s="154">
        <f>UPPER(IF(OR(M54="a",M54="as"),L45,IF(OR(M54="b",M54="bs"),L61,)))</f>
      </c>
      <c r="O53" s="161"/>
      <c r="P53" s="144"/>
      <c r="Q53" s="80"/>
      <c r="R53" s="46"/>
    </row>
    <row r="54" spans="1:18" s="146" customFormat="1" ht="9" customHeight="1">
      <c r="A54" s="142"/>
      <c r="B54" s="53"/>
      <c r="C54" s="53"/>
      <c r="D54" s="53"/>
      <c r="E54" s="156"/>
      <c r="F54" s="144"/>
      <c r="G54" s="157"/>
      <c r="H54" s="157"/>
      <c r="I54" s="168"/>
      <c r="J54" s="144"/>
      <c r="K54" s="145"/>
      <c r="L54" s="270" t="s">
        <v>339</v>
      </c>
      <c r="M54" s="87"/>
      <c r="N54" s="158">
        <f>UPPER(IF(OR(M54="a",M54="as"),L46,IF(OR(M54="b",M54="bs"),L62,)))</f>
      </c>
      <c r="O54" s="170"/>
      <c r="P54" s="149"/>
      <c r="Q54" s="80"/>
      <c r="R54" s="46"/>
    </row>
    <row r="55" spans="1:18" s="146" customFormat="1" ht="14.25" customHeight="1">
      <c r="A55" s="142">
        <v>13</v>
      </c>
      <c r="B55" s="40"/>
      <c r="C55" s="40"/>
      <c r="D55" s="41">
        <v>21</v>
      </c>
      <c r="E55" s="42" t="str">
        <f>UPPER(IF($D55="","",VLOOKUP($D55,'[2]男雙40歲名單'!$A$7:$V$39,2)))</f>
        <v>廖永徽</v>
      </c>
      <c r="F55" s="40"/>
      <c r="G55" s="43"/>
      <c r="H55" s="43" t="str">
        <f>IF($D55="","",VLOOKUP($D55,'[2]男雙40歲名單'!$A$7:$V$39,4))</f>
        <v>臺中市</v>
      </c>
      <c r="I55" s="143"/>
      <c r="J55" s="144"/>
      <c r="K55" s="145"/>
      <c r="L55" s="270"/>
      <c r="M55" s="161"/>
      <c r="N55" s="144"/>
      <c r="O55" s="172"/>
      <c r="P55" s="144"/>
      <c r="Q55" s="47"/>
      <c r="R55" s="46"/>
    </row>
    <row r="56" spans="1:18" s="146" customFormat="1" ht="14.25" customHeight="1">
      <c r="A56" s="142"/>
      <c r="B56" s="147"/>
      <c r="C56" s="147"/>
      <c r="D56" s="147"/>
      <c r="E56" s="42" t="str">
        <f>UPPER(IF($D55="","",VLOOKUP($D55,'[2]男雙40歲名單'!$A$7:$V$39,7)))</f>
        <v>江宜禮</v>
      </c>
      <c r="F56" s="40"/>
      <c r="G56" s="43"/>
      <c r="H56" s="43" t="str">
        <f>IF($D55="","",VLOOKUP($D55,'[2]男雙40歲名單'!$A$7:$V$39,9))</f>
        <v>臺中市</v>
      </c>
      <c r="I56" s="148"/>
      <c r="J56" s="149">
        <f>IF(I56="a",E55,IF(I56="b",E57,""))</f>
      </c>
      <c r="K56" s="150"/>
      <c r="L56" s="144"/>
      <c r="M56" s="161"/>
      <c r="N56" s="144"/>
      <c r="O56" s="150"/>
      <c r="P56" s="144"/>
      <c r="Q56" s="47"/>
      <c r="R56" s="46"/>
    </row>
    <row r="57" spans="1:18" s="146" customFormat="1" ht="9" customHeight="1">
      <c r="A57" s="142"/>
      <c r="B57" s="147"/>
      <c r="C57" s="147"/>
      <c r="D57" s="165"/>
      <c r="E57" s="151"/>
      <c r="F57" s="272" t="s">
        <v>332</v>
      </c>
      <c r="G57" s="152"/>
      <c r="H57" s="152"/>
      <c r="I57" s="153"/>
      <c r="J57" s="154">
        <f>UPPER(IF(OR(I58="a",I58="as"),E55,IF(OR(I58="b",I58="bs"),E59,)))</f>
      </c>
      <c r="K57" s="155"/>
      <c r="L57" s="144"/>
      <c r="M57" s="161"/>
      <c r="N57" s="144"/>
      <c r="O57" s="150"/>
      <c r="P57" s="144"/>
      <c r="Q57" s="47"/>
      <c r="R57" s="46"/>
    </row>
    <row r="58" spans="1:18" s="146" customFormat="1" ht="9" customHeight="1">
      <c r="A58" s="142"/>
      <c r="B58" s="53"/>
      <c r="C58" s="53"/>
      <c r="D58" s="64"/>
      <c r="E58" s="156"/>
      <c r="F58" s="270"/>
      <c r="G58" s="157"/>
      <c r="H58" s="56" t="s">
        <v>11</v>
      </c>
      <c r="I58" s="87"/>
      <c r="J58" s="158">
        <f>UPPER(IF(OR(I58="a",I58="as"),E56,IF(OR(I58="b",I58="bs"),E60,)))</f>
      </c>
      <c r="K58" s="159"/>
      <c r="L58" s="149"/>
      <c r="M58" s="161"/>
      <c r="N58" s="144"/>
      <c r="O58" s="150"/>
      <c r="P58" s="144"/>
      <c r="Q58" s="47"/>
      <c r="R58" s="46"/>
    </row>
    <row r="59" spans="1:18" s="146" customFormat="1" ht="14.25" customHeight="1">
      <c r="A59" s="142">
        <v>14</v>
      </c>
      <c r="B59" s="40"/>
      <c r="C59" s="40"/>
      <c r="D59" s="41">
        <v>25</v>
      </c>
      <c r="E59" s="42" t="str">
        <f>UPPER(IF($D59="","",VLOOKUP($D59,'[2]男雙40歲名單'!$A$7:$V$39,2)))</f>
        <v>饒連輝</v>
      </c>
      <c r="F59" s="273"/>
      <c r="G59" s="43"/>
      <c r="H59" s="43" t="str">
        <f>IF($D59="","",VLOOKUP($D59,'[2]男雙40歲名單'!$A$7:$V$39,4))</f>
        <v>臺中市</v>
      </c>
      <c r="I59" s="160"/>
      <c r="J59" s="149"/>
      <c r="K59" s="161"/>
      <c r="L59" s="162"/>
      <c r="M59" s="169"/>
      <c r="N59" s="144"/>
      <c r="O59" s="150"/>
      <c r="P59" s="144"/>
      <c r="Q59" s="47"/>
      <c r="R59" s="46"/>
    </row>
    <row r="60" spans="1:18" s="146" customFormat="1" ht="14.25" customHeight="1">
      <c r="A60" s="142"/>
      <c r="B60" s="147"/>
      <c r="C60" s="147"/>
      <c r="D60" s="147"/>
      <c r="E60" s="42" t="str">
        <f>UPPER(IF($D59="","",VLOOKUP($D59,'[2]男雙40歲名單'!$A$7:$V$39,7)))</f>
        <v>俞平貴</v>
      </c>
      <c r="F60" s="40"/>
      <c r="G60" s="43"/>
      <c r="H60" s="43" t="str">
        <f>IF($D59="","",VLOOKUP($D59,'[2]男雙40歲名單'!$A$7:$V$39,9))</f>
        <v>臺中市</v>
      </c>
      <c r="I60" s="148"/>
      <c r="J60" s="149"/>
      <c r="K60" s="161"/>
      <c r="L60" s="163"/>
      <c r="M60" s="171"/>
      <c r="N60" s="144"/>
      <c r="O60" s="150"/>
      <c r="P60" s="144"/>
      <c r="Q60" s="47"/>
      <c r="R60" s="46"/>
    </row>
    <row r="61" spans="1:18" s="146" customFormat="1" ht="9" customHeight="1">
      <c r="A61" s="142"/>
      <c r="B61" s="147"/>
      <c r="C61" s="147"/>
      <c r="D61" s="165"/>
      <c r="E61" s="151"/>
      <c r="F61" s="149"/>
      <c r="G61" s="152"/>
      <c r="H61" s="152"/>
      <c r="I61" s="166"/>
      <c r="J61" s="144"/>
      <c r="K61" s="167"/>
      <c r="L61" s="154">
        <f>UPPER(IF(OR(K62="a",K62="as"),J57,IF(OR(K62="b",K62="bs"),J65,)))</f>
      </c>
      <c r="M61" s="161"/>
      <c r="N61" s="144"/>
      <c r="O61" s="150"/>
      <c r="P61" s="144"/>
      <c r="Q61" s="47"/>
      <c r="R61" s="46"/>
    </row>
    <row r="62" spans="1:18" s="146" customFormat="1" ht="9" customHeight="1">
      <c r="A62" s="142"/>
      <c r="B62" s="53"/>
      <c r="C62" s="53"/>
      <c r="D62" s="64"/>
      <c r="E62" s="156"/>
      <c r="F62" s="144"/>
      <c r="G62" s="157"/>
      <c r="H62" s="157"/>
      <c r="I62" s="168"/>
      <c r="J62" s="270" t="s">
        <v>337</v>
      </c>
      <c r="K62" s="87"/>
      <c r="L62" s="158">
        <f>UPPER(IF(OR(K62="a",K62="as"),J58,IF(OR(K62="b",K62="bs"),J66,)))</f>
      </c>
      <c r="M62" s="170"/>
      <c r="N62" s="149"/>
      <c r="O62" s="150"/>
      <c r="P62" s="144"/>
      <c r="Q62" s="47"/>
      <c r="R62" s="46"/>
    </row>
    <row r="63" spans="1:18" s="146" customFormat="1" ht="14.25" customHeight="1">
      <c r="A63" s="142">
        <v>15</v>
      </c>
      <c r="B63" s="40"/>
      <c r="C63" s="40"/>
      <c r="D63" s="41">
        <v>28</v>
      </c>
      <c r="E63" s="42" t="str">
        <f>UPPER(IF($D63="","",VLOOKUP($D63,'[2]男雙40歲名單'!$A$7:$V$39,2)))</f>
        <v>林雙和</v>
      </c>
      <c r="F63" s="40"/>
      <c r="G63" s="43"/>
      <c r="H63" s="43" t="str">
        <f>IF($D63="","",VLOOKUP($D63,'[2]男雙40歲名單'!$A$7:$V$39,4))</f>
        <v>臺中市</v>
      </c>
      <c r="I63" s="143"/>
      <c r="J63" s="270"/>
      <c r="K63" s="161"/>
      <c r="L63" s="144"/>
      <c r="M63" s="172"/>
      <c r="N63" s="147"/>
      <c r="O63" s="150"/>
      <c r="P63" s="147"/>
      <c r="Q63" s="150"/>
      <c r="R63" s="152"/>
    </row>
    <row r="64" spans="1:18" s="146" customFormat="1" ht="14.25" customHeight="1">
      <c r="A64" s="142"/>
      <c r="B64" s="147"/>
      <c r="C64" s="147"/>
      <c r="D64" s="147"/>
      <c r="E64" s="42" t="str">
        <f>UPPER(IF($D63="","",VLOOKUP($D63,'[2]男雙40歲名單'!$A$7:$V$39,7)))</f>
        <v>李政穎</v>
      </c>
      <c r="F64" s="40"/>
      <c r="G64" s="43"/>
      <c r="H64" s="43" t="str">
        <f>IF($D63="","",VLOOKUP($D63,'[2]男雙40歲名單'!$A$7:$V$39,9))</f>
        <v>臺中市</v>
      </c>
      <c r="I64" s="148"/>
      <c r="J64" s="149">
        <f>IF(I64="a",E63,IF(I64="b",E65,""))</f>
      </c>
      <c r="K64" s="161"/>
      <c r="L64" s="144"/>
      <c r="M64" s="150"/>
      <c r="N64" s="178"/>
      <c r="O64" s="155"/>
      <c r="P64" s="149"/>
      <c r="Q64" s="150"/>
      <c r="R64" s="152"/>
    </row>
    <row r="65" spans="1:18" s="146" customFormat="1" ht="9" customHeight="1">
      <c r="A65" s="142"/>
      <c r="B65" s="147"/>
      <c r="C65" s="147"/>
      <c r="D65" s="147"/>
      <c r="E65" s="151"/>
      <c r="F65" s="272" t="s">
        <v>333</v>
      </c>
      <c r="G65" s="152"/>
      <c r="H65" s="152"/>
      <c r="I65" s="153"/>
      <c r="J65" s="154">
        <f>UPPER(IF(OR(I66="a",I66="as"),E63,IF(OR(I66="b",I66="bs"),E67,)))</f>
      </c>
      <c r="K65" s="169"/>
      <c r="L65" s="144"/>
      <c r="M65" s="150"/>
      <c r="N65" s="178"/>
      <c r="O65" s="164"/>
      <c r="P65" s="149"/>
      <c r="Q65" s="150"/>
      <c r="R65" s="152"/>
    </row>
    <row r="66" spans="1:18" s="146" customFormat="1" ht="9" customHeight="1">
      <c r="A66" s="142"/>
      <c r="B66" s="53"/>
      <c r="C66" s="53"/>
      <c r="D66" s="53"/>
      <c r="E66" s="156"/>
      <c r="F66" s="270"/>
      <c r="G66" s="157"/>
      <c r="H66" s="56" t="s">
        <v>11</v>
      </c>
      <c r="I66" s="87"/>
      <c r="J66" s="158">
        <f>UPPER(IF(OR(I66="a",I66="as"),E64,IF(OR(I66="b",I66="bs"),E68,)))</f>
      </c>
      <c r="K66" s="170"/>
      <c r="L66" s="149"/>
      <c r="M66" s="150"/>
      <c r="N66" s="150"/>
      <c r="O66" s="166"/>
      <c r="P66" s="178"/>
      <c r="Q66" s="194"/>
      <c r="R66" s="152"/>
    </row>
    <row r="67" spans="1:18" s="146" customFormat="1" ht="14.25" customHeight="1">
      <c r="A67" s="142">
        <v>16</v>
      </c>
      <c r="B67" s="40">
        <v>5</v>
      </c>
      <c r="C67" s="40">
        <f>IF($D67="","",VLOOKUP($D67,'[2]男雙40歲名單'!$A$7:$V$39,21))</f>
        <v>46</v>
      </c>
      <c r="D67" s="41">
        <v>5</v>
      </c>
      <c r="E67" s="42" t="str">
        <f>UPPER(IF($D67="","",VLOOKUP($D67,'[2]男雙40歲名單'!$A$7:$V$39,2)))</f>
        <v>陳偉成</v>
      </c>
      <c r="F67" s="273"/>
      <c r="G67" s="43"/>
      <c r="H67" s="43" t="str">
        <f>IF($D67="","",VLOOKUP($D67,'[2]男雙40歲名單'!$A$7:$V$39,4))</f>
        <v>臺中市</v>
      </c>
      <c r="I67" s="160"/>
      <c r="J67" s="149"/>
      <c r="K67" s="150"/>
      <c r="L67" s="162"/>
      <c r="M67" s="155"/>
      <c r="N67" s="86"/>
      <c r="O67" s="195"/>
      <c r="P67" s="178"/>
      <c r="Q67" s="194"/>
      <c r="R67" s="152"/>
    </row>
    <row r="68" spans="1:18" s="146" customFormat="1" ht="14.25" customHeight="1">
      <c r="A68" s="142"/>
      <c r="B68" s="147"/>
      <c r="C68" s="147"/>
      <c r="D68" s="147"/>
      <c r="E68" s="42" t="str">
        <f>UPPER(IF($D67="","",VLOOKUP($D67,'[2]男雙40歲名單'!$A$7:$V$39,7)))</f>
        <v>何錦潭</v>
      </c>
      <c r="F68" s="40"/>
      <c r="G68" s="43"/>
      <c r="H68" s="43" t="str">
        <f>IF($D67="","",VLOOKUP($D67,'[2]男雙40歲名單'!$A$7:$V$39,9))</f>
        <v>臺中市</v>
      </c>
      <c r="I68" s="148"/>
      <c r="J68" s="149"/>
      <c r="K68" s="150"/>
      <c r="L68" s="163"/>
      <c r="M68" s="164"/>
      <c r="N68" s="178"/>
      <c r="O68" s="155"/>
      <c r="P68" s="149"/>
      <c r="Q68" s="150"/>
      <c r="R68" s="152"/>
    </row>
    <row r="69" ht="9" customHeight="1" thickBot="1">
      <c r="E69" s="100"/>
    </row>
    <row r="70" spans="1:20" s="146" customFormat="1" ht="14.25" customHeight="1">
      <c r="A70" s="142">
        <v>17</v>
      </c>
      <c r="B70" s="40">
        <v>6</v>
      </c>
      <c r="C70" s="40">
        <f>IF($D70="","",VLOOKUP($D70,'[2]男雙40歲名單'!$A$7:$V$39,21))</f>
        <v>46</v>
      </c>
      <c r="D70" s="41">
        <v>6</v>
      </c>
      <c r="E70" s="42" t="str">
        <f>UPPER(IF($D70="","",VLOOKUP($D70,'[2]男雙40歲名單'!$A$7:$V$39,2)))</f>
        <v>謝昌曄</v>
      </c>
      <c r="F70" s="40"/>
      <c r="G70" s="43"/>
      <c r="H70" s="43" t="str">
        <f>IF($D70="","",VLOOKUP($D70,'[2]男雙40歲名單'!$A$7:$V$39,4))</f>
        <v>高雄市</v>
      </c>
      <c r="I70" s="143"/>
      <c r="J70" s="144"/>
      <c r="K70" s="145"/>
      <c r="L70" s="144"/>
      <c r="M70" s="145"/>
      <c r="N70" s="149"/>
      <c r="O70" s="150"/>
      <c r="P70" s="149"/>
      <c r="Q70" s="196"/>
      <c r="R70" s="152"/>
      <c r="T70" s="52" t="e">
        <f>#REF!</f>
        <v>#REF!</v>
      </c>
    </row>
    <row r="71" spans="1:20" s="146" customFormat="1" ht="14.25" customHeight="1">
      <c r="A71" s="142"/>
      <c r="B71" s="147"/>
      <c r="C71" s="147"/>
      <c r="D71" s="147"/>
      <c r="E71" s="42" t="str">
        <f>UPPER(IF($D70="","",VLOOKUP($D70,'[2]男雙40歲名單'!$A$7:$V$39,7)))</f>
        <v>曹德弘</v>
      </c>
      <c r="F71" s="40"/>
      <c r="G71" s="43"/>
      <c r="H71" s="43" t="str">
        <f>IF($D70="","",VLOOKUP($D70,'[2]男雙40歲名單'!$A$7:$V$39,9))</f>
        <v>高雄市</v>
      </c>
      <c r="I71" s="148"/>
      <c r="J71" s="149">
        <f>IF(I71="a",E70,IF(I71="b",E72,""))</f>
      </c>
      <c r="K71" s="150"/>
      <c r="L71" s="144"/>
      <c r="M71" s="145"/>
      <c r="N71" s="149"/>
      <c r="O71" s="150"/>
      <c r="P71" s="149"/>
      <c r="Q71" s="150"/>
      <c r="R71" s="152"/>
      <c r="T71" s="60" t="e">
        <f>#REF!</f>
        <v>#REF!</v>
      </c>
    </row>
    <row r="72" spans="1:20" s="146" customFormat="1" ht="9" customHeight="1">
      <c r="A72" s="142"/>
      <c r="B72" s="147"/>
      <c r="C72" s="147"/>
      <c r="D72" s="147"/>
      <c r="E72" s="151"/>
      <c r="F72" s="272" t="s">
        <v>341</v>
      </c>
      <c r="G72" s="152"/>
      <c r="H72" s="152"/>
      <c r="I72" s="153"/>
      <c r="J72" s="154">
        <f>UPPER(IF(OR(I73="a",I73="as"),E70,IF(OR(I73="b",I73="bs"),E74,)))</f>
      </c>
      <c r="K72" s="155"/>
      <c r="L72" s="144"/>
      <c r="M72" s="145"/>
      <c r="N72" s="144"/>
      <c r="O72" s="145"/>
      <c r="P72" s="144"/>
      <c r="Q72" s="47"/>
      <c r="R72" s="46"/>
      <c r="T72" s="60" t="e">
        <f>#REF!</f>
        <v>#REF!</v>
      </c>
    </row>
    <row r="73" spans="1:20" s="146" customFormat="1" ht="9" customHeight="1">
      <c r="A73" s="142"/>
      <c r="B73" s="53"/>
      <c r="C73" s="53"/>
      <c r="D73" s="53"/>
      <c r="E73" s="156"/>
      <c r="F73" s="270"/>
      <c r="G73" s="157"/>
      <c r="H73" s="56" t="s">
        <v>11</v>
      </c>
      <c r="I73" s="87"/>
      <c r="J73" s="158">
        <f>UPPER(IF(OR(I73="a",I73="as"),E71,IF(OR(I73="b",I73="bs"),E75,)))</f>
      </c>
      <c r="K73" s="159"/>
      <c r="L73" s="149"/>
      <c r="M73" s="150"/>
      <c r="N73" s="144"/>
      <c r="O73" s="145"/>
      <c r="P73" s="144"/>
      <c r="Q73" s="47"/>
      <c r="R73" s="46"/>
      <c r="T73" s="60" t="e">
        <f>#REF!</f>
        <v>#REF!</v>
      </c>
    </row>
    <row r="74" spans="1:20" s="146" customFormat="1" ht="14.25" customHeight="1">
      <c r="A74" s="142">
        <v>18</v>
      </c>
      <c r="B74" s="40"/>
      <c r="C74" s="40"/>
      <c r="D74" s="41">
        <v>13</v>
      </c>
      <c r="E74" s="42" t="str">
        <f>UPPER(IF($D74="","",VLOOKUP($D74,'[2]男雙40歲名單'!$A$7:$V$39,2)))</f>
        <v>柯宏宜</v>
      </c>
      <c r="F74" s="273"/>
      <c r="G74" s="43"/>
      <c r="H74" s="43" t="str">
        <f>IF($D74="","",VLOOKUP($D74,'[2]男雙40歲名單'!$A$7:$V$39,4))</f>
        <v>臺中市</v>
      </c>
      <c r="I74" s="160"/>
      <c r="J74" s="149"/>
      <c r="K74" s="161"/>
      <c r="L74" s="162"/>
      <c r="M74" s="155"/>
      <c r="N74" s="144"/>
      <c r="O74" s="145"/>
      <c r="P74" s="144"/>
      <c r="Q74" s="47"/>
      <c r="R74" s="46"/>
      <c r="T74" s="60" t="e">
        <f>#REF!</f>
        <v>#REF!</v>
      </c>
    </row>
    <row r="75" spans="1:20" s="146" customFormat="1" ht="14.25" customHeight="1">
      <c r="A75" s="142"/>
      <c r="B75" s="147"/>
      <c r="C75" s="147"/>
      <c r="D75" s="147"/>
      <c r="E75" s="42" t="str">
        <f>UPPER(IF($D74="","",VLOOKUP($D74,'[2]男雙40歲名單'!$A$7:$V$39,7)))</f>
        <v>劉昌仕</v>
      </c>
      <c r="F75" s="40"/>
      <c r="G75" s="43"/>
      <c r="H75" s="43" t="str">
        <f>IF($D74="","",VLOOKUP($D74,'[2]男雙40歲名單'!$A$7:$V$39,9))</f>
        <v>臺中市</v>
      </c>
      <c r="I75" s="148"/>
      <c r="J75" s="149"/>
      <c r="K75" s="161"/>
      <c r="L75" s="163"/>
      <c r="M75" s="164"/>
      <c r="N75" s="144"/>
      <c r="O75" s="145"/>
      <c r="P75" s="144"/>
      <c r="Q75" s="47"/>
      <c r="R75" s="46"/>
      <c r="T75" s="60" t="e">
        <f>#REF!</f>
        <v>#REF!</v>
      </c>
    </row>
    <row r="76" spans="1:20" s="146" customFormat="1" ht="9" customHeight="1">
      <c r="A76" s="142"/>
      <c r="B76" s="147"/>
      <c r="C76" s="147"/>
      <c r="D76" s="165"/>
      <c r="E76" s="151"/>
      <c r="F76" s="149"/>
      <c r="G76" s="152"/>
      <c r="H76" s="152"/>
      <c r="I76" s="166"/>
      <c r="J76" s="144"/>
      <c r="K76" s="167"/>
      <c r="L76" s="154">
        <f>UPPER(IF(OR(K77="a",K77="as"),J72,IF(OR(K77="b",K77="bs"),J80,)))</f>
      </c>
      <c r="M76" s="150"/>
      <c r="N76" s="144"/>
      <c r="O76" s="145"/>
      <c r="P76" s="144"/>
      <c r="Q76" s="47"/>
      <c r="R76" s="46"/>
      <c r="T76" s="60" t="e">
        <f>#REF!</f>
        <v>#REF!</v>
      </c>
    </row>
    <row r="77" spans="1:20" s="146" customFormat="1" ht="9" customHeight="1">
      <c r="A77" s="142"/>
      <c r="B77" s="53"/>
      <c r="C77" s="53"/>
      <c r="D77" s="64"/>
      <c r="E77" s="156"/>
      <c r="F77" s="144"/>
      <c r="G77" s="157"/>
      <c r="H77" s="157"/>
      <c r="I77" s="168"/>
      <c r="J77" s="270" t="s">
        <v>347</v>
      </c>
      <c r="K77" s="87"/>
      <c r="L77" s="158">
        <f>UPPER(IF(OR(K77="a",K77="as"),J73,IF(OR(K77="b",K77="bs"),J81,)))</f>
      </c>
      <c r="M77" s="159"/>
      <c r="N77" s="149"/>
      <c r="O77" s="150"/>
      <c r="P77" s="144"/>
      <c r="Q77" s="47"/>
      <c r="R77" s="46"/>
      <c r="T77" s="60" t="e">
        <f>#REF!</f>
        <v>#REF!</v>
      </c>
    </row>
    <row r="78" spans="1:20" s="146" customFormat="1" ht="14.25" customHeight="1">
      <c r="A78" s="142">
        <v>19</v>
      </c>
      <c r="B78" s="40"/>
      <c r="C78" s="40"/>
      <c r="D78" s="41">
        <v>22</v>
      </c>
      <c r="E78" s="42" t="str">
        <f>UPPER(IF($D78="","",VLOOKUP($D78,'[2]男雙40歲名單'!$A$7:$V$39,2)))</f>
        <v>陳偉志</v>
      </c>
      <c r="F78" s="40"/>
      <c r="G78" s="43"/>
      <c r="H78" s="43" t="str">
        <f>IF($D78="","",VLOOKUP($D78,'[2]男雙40歲名單'!$A$7:$V$39,4))</f>
        <v>高雄市</v>
      </c>
      <c r="I78" s="143"/>
      <c r="J78" s="270"/>
      <c r="K78" s="161"/>
      <c r="L78" s="144"/>
      <c r="M78" s="161"/>
      <c r="N78" s="162"/>
      <c r="O78" s="150"/>
      <c r="P78" s="144"/>
      <c r="Q78" s="47"/>
      <c r="R78" s="46"/>
      <c r="T78" s="60" t="e">
        <f>#REF!</f>
        <v>#REF!</v>
      </c>
    </row>
    <row r="79" spans="1:20" s="146" customFormat="1" ht="14.25" customHeight="1" thickBot="1">
      <c r="A79" s="142"/>
      <c r="B79" s="147"/>
      <c r="C79" s="147"/>
      <c r="D79" s="147"/>
      <c r="E79" s="42" t="str">
        <f>UPPER(IF($D78="","",VLOOKUP($D78,'[2]男雙40歲名單'!$A$7:$V$39,7)))</f>
        <v>莊龍煇</v>
      </c>
      <c r="F79" s="40"/>
      <c r="G79" s="43"/>
      <c r="H79" s="43" t="str">
        <f>IF($D78="","",VLOOKUP($D78,'[2]男雙40歲名單'!$A$7:$V$39,9))</f>
        <v>高雄市</v>
      </c>
      <c r="I79" s="148"/>
      <c r="J79" s="149">
        <f>IF(I79="a",E78,IF(I79="b",E80,""))</f>
      </c>
      <c r="K79" s="161"/>
      <c r="L79" s="144"/>
      <c r="M79" s="161"/>
      <c r="N79" s="149"/>
      <c r="O79" s="150"/>
      <c r="P79" s="144"/>
      <c r="Q79" s="47"/>
      <c r="R79" s="46"/>
      <c r="T79" s="75" t="e">
        <f>#REF!</f>
        <v>#REF!</v>
      </c>
    </row>
    <row r="80" spans="1:18" s="146" customFormat="1" ht="9" customHeight="1">
      <c r="A80" s="142"/>
      <c r="B80" s="147"/>
      <c r="C80" s="147"/>
      <c r="D80" s="165"/>
      <c r="E80" s="151"/>
      <c r="F80" s="272" t="s">
        <v>342</v>
      </c>
      <c r="G80" s="152"/>
      <c r="H80" s="152"/>
      <c r="I80" s="153"/>
      <c r="J80" s="154">
        <f>UPPER(IF(OR(I81="a",I81="as"),E78,IF(OR(I81="b",I81="bs"),E82,)))</f>
      </c>
      <c r="K80" s="169"/>
      <c r="L80" s="144"/>
      <c r="M80" s="161"/>
      <c r="N80" s="149"/>
      <c r="O80" s="150"/>
      <c r="P80" s="144"/>
      <c r="Q80" s="47"/>
      <c r="R80" s="46"/>
    </row>
    <row r="81" spans="1:18" s="146" customFormat="1" ht="9" customHeight="1">
      <c r="A81" s="142"/>
      <c r="B81" s="53"/>
      <c r="C81" s="53"/>
      <c r="D81" s="64"/>
      <c r="E81" s="156"/>
      <c r="F81" s="270"/>
      <c r="G81" s="157"/>
      <c r="H81" s="56" t="s">
        <v>11</v>
      </c>
      <c r="I81" s="87"/>
      <c r="J81" s="158">
        <f>UPPER(IF(OR(I81="a",I81="as"),E79,IF(OR(I81="b",I81="bs"),E83,)))</f>
      </c>
      <c r="K81" s="170"/>
      <c r="L81" s="149"/>
      <c r="M81" s="161"/>
      <c r="N81" s="149"/>
      <c r="O81" s="150"/>
      <c r="P81" s="144"/>
      <c r="Q81" s="47"/>
      <c r="R81" s="46"/>
    </row>
    <row r="82" spans="1:18" s="146" customFormat="1" ht="14.25" customHeight="1">
      <c r="A82" s="142">
        <v>20</v>
      </c>
      <c r="B82" s="40"/>
      <c r="C82" s="40"/>
      <c r="D82" s="41">
        <v>12</v>
      </c>
      <c r="E82" s="42" t="str">
        <f>UPPER(IF($D82="","",VLOOKUP($D82,'[2]男雙40歲名單'!$A$7:$V$39,2)))</f>
        <v>蕭國偉</v>
      </c>
      <c r="F82" s="273"/>
      <c r="G82" s="43"/>
      <c r="H82" s="43" t="str">
        <f>IF($D82="","",VLOOKUP($D82,'[2]男雙40歲名單'!$A$7:$V$39,4))</f>
        <v>臺中市</v>
      </c>
      <c r="I82" s="160"/>
      <c r="J82" s="149"/>
      <c r="K82" s="150"/>
      <c r="L82" s="162"/>
      <c r="M82" s="169"/>
      <c r="N82" s="149"/>
      <c r="O82" s="150"/>
      <c r="P82" s="144"/>
      <c r="Q82" s="47"/>
      <c r="R82" s="46"/>
    </row>
    <row r="83" spans="1:18" s="146" customFormat="1" ht="14.25" customHeight="1">
      <c r="A83" s="142"/>
      <c r="B83" s="147"/>
      <c r="C83" s="147"/>
      <c r="D83" s="147"/>
      <c r="E83" s="197" t="str">
        <f>UPPER(IF($D82="","",VLOOKUP($D82,'[2]男雙40歲名單'!$A$7:$V$39,7)))</f>
        <v>THOMSON ROHAN</v>
      </c>
      <c r="F83" s="40"/>
      <c r="G83" s="43"/>
      <c r="H83" s="43" t="str">
        <f>IF($D82="","",VLOOKUP($D82,'[2]男雙40歲名單'!$A$7:$V$39,9))</f>
        <v>臺中市</v>
      </c>
      <c r="I83" s="148"/>
      <c r="J83" s="149"/>
      <c r="K83" s="150"/>
      <c r="L83" s="163"/>
      <c r="M83" s="171"/>
      <c r="N83" s="149"/>
      <c r="O83" s="150"/>
      <c r="P83" s="144"/>
      <c r="Q83" s="47"/>
      <c r="R83" s="46"/>
    </row>
    <row r="84" spans="1:18" s="146" customFormat="1" ht="9" customHeight="1">
      <c r="A84" s="142"/>
      <c r="B84" s="147"/>
      <c r="C84" s="147"/>
      <c r="D84" s="147"/>
      <c r="E84" s="151"/>
      <c r="F84" s="149"/>
      <c r="G84" s="152"/>
      <c r="H84" s="152"/>
      <c r="I84" s="166"/>
      <c r="J84" s="144"/>
      <c r="K84" s="145"/>
      <c r="L84" s="149"/>
      <c r="M84" s="167"/>
      <c r="N84" s="154">
        <f>UPPER(IF(OR(M85="a",M85="as"),L76,IF(OR(M85="b",M85="bs"),L92,)))</f>
      </c>
      <c r="O84" s="150"/>
      <c r="P84" s="144"/>
      <c r="Q84" s="47"/>
      <c r="R84" s="46"/>
    </row>
    <row r="85" spans="1:18" s="146" customFormat="1" ht="9" customHeight="1">
      <c r="A85" s="142"/>
      <c r="B85" s="53"/>
      <c r="C85" s="53"/>
      <c r="D85" s="53"/>
      <c r="E85" s="156"/>
      <c r="F85" s="144"/>
      <c r="G85" s="157"/>
      <c r="H85" s="157"/>
      <c r="I85" s="168"/>
      <c r="J85" s="144"/>
      <c r="K85" s="145"/>
      <c r="L85" s="270" t="s">
        <v>351</v>
      </c>
      <c r="M85" s="87"/>
      <c r="N85" s="158">
        <f>UPPER(IF(OR(M85="a",M85="as"),L77,IF(OR(M85="b",M85="bs"),L93,)))</f>
      </c>
      <c r="O85" s="159"/>
      <c r="P85" s="149"/>
      <c r="Q85" s="80"/>
      <c r="R85" s="46"/>
    </row>
    <row r="86" spans="1:18" s="146" customFormat="1" ht="14.25" customHeight="1">
      <c r="A86" s="142">
        <v>21</v>
      </c>
      <c r="B86" s="40"/>
      <c r="C86" s="40"/>
      <c r="D86" s="41">
        <v>16</v>
      </c>
      <c r="E86" s="42" t="str">
        <f>UPPER(IF($D86="","",VLOOKUP($D86,'[2]男雙40歲名單'!$A$7:$V$39,2)))</f>
        <v>李其旺</v>
      </c>
      <c r="F86" s="40"/>
      <c r="G86" s="43"/>
      <c r="H86" s="43" t="str">
        <f>IF($D86="","",VLOOKUP($D86,'[2]男雙40歲名單'!$A$7:$V$39,4))</f>
        <v>臺中市</v>
      </c>
      <c r="I86" s="143"/>
      <c r="J86" s="144"/>
      <c r="K86" s="145"/>
      <c r="L86" s="270"/>
      <c r="M86" s="161"/>
      <c r="N86" s="144"/>
      <c r="O86" s="161"/>
      <c r="P86" s="144"/>
      <c r="Q86" s="80"/>
      <c r="R86" s="46"/>
    </row>
    <row r="87" spans="1:18" s="146" customFormat="1" ht="14.25" customHeight="1">
      <c r="A87" s="142"/>
      <c r="B87" s="147"/>
      <c r="C87" s="147"/>
      <c r="D87" s="147"/>
      <c r="E87" s="42" t="str">
        <f>UPPER(IF($D86="","",VLOOKUP($D86,'[2]男雙40歲名單'!$A$7:$V$39,7)))</f>
        <v>李清欣</v>
      </c>
      <c r="F87" s="40"/>
      <c r="G87" s="43"/>
      <c r="H87" s="43" t="str">
        <f>IF($D86="","",VLOOKUP($D86,'[2]男雙40歲名單'!$A$7:$V$39,9))</f>
        <v>臺中市</v>
      </c>
      <c r="I87" s="148"/>
      <c r="J87" s="149">
        <f>IF(I87="a",E86,IF(I87="b",E88,""))</f>
      </c>
      <c r="K87" s="150"/>
      <c r="L87" s="144"/>
      <c r="M87" s="161"/>
      <c r="N87" s="144"/>
      <c r="O87" s="161"/>
      <c r="P87" s="144"/>
      <c r="Q87" s="80"/>
      <c r="R87" s="46"/>
    </row>
    <row r="88" spans="1:18" s="146" customFormat="1" ht="9" customHeight="1">
      <c r="A88" s="142"/>
      <c r="B88" s="147"/>
      <c r="C88" s="147"/>
      <c r="D88" s="147"/>
      <c r="E88" s="151"/>
      <c r="F88" s="272" t="s">
        <v>343</v>
      </c>
      <c r="G88" s="152"/>
      <c r="H88" s="152"/>
      <c r="I88" s="153"/>
      <c r="J88" s="154">
        <f>UPPER(IF(OR(I89="a",I89="as"),E86,IF(OR(I89="b",I89="bs"),E90,)))</f>
      </c>
      <c r="K88" s="155"/>
      <c r="L88" s="144"/>
      <c r="M88" s="161"/>
      <c r="N88" s="144"/>
      <c r="O88" s="161"/>
      <c r="P88" s="144"/>
      <c r="Q88" s="80"/>
      <c r="R88" s="46"/>
    </row>
    <row r="89" spans="1:18" s="146" customFormat="1" ht="9" customHeight="1">
      <c r="A89" s="142"/>
      <c r="B89" s="53"/>
      <c r="C89" s="53"/>
      <c r="D89" s="53"/>
      <c r="E89" s="156"/>
      <c r="F89" s="270"/>
      <c r="G89" s="157"/>
      <c r="H89" s="56" t="s">
        <v>11</v>
      </c>
      <c r="I89" s="87"/>
      <c r="J89" s="158">
        <f>UPPER(IF(OR(I89="a",I89="as"),E87,IF(OR(I89="b",I89="bs"),E91,)))</f>
      </c>
      <c r="K89" s="159"/>
      <c r="L89" s="149"/>
      <c r="M89" s="161"/>
      <c r="N89" s="144"/>
      <c r="O89" s="161"/>
      <c r="P89" s="144"/>
      <c r="Q89" s="80"/>
      <c r="R89" s="46"/>
    </row>
    <row r="90" spans="1:18" s="146" customFormat="1" ht="14.25" customHeight="1">
      <c r="A90" s="142">
        <v>22</v>
      </c>
      <c r="B90" s="40"/>
      <c r="C90" s="40"/>
      <c r="D90" s="41">
        <v>27</v>
      </c>
      <c r="E90" s="42" t="str">
        <f>UPPER(IF($D90="","",VLOOKUP($D90,'[2]男雙40歲名單'!$A$7:$V$39,2)))</f>
        <v>謝憲宜</v>
      </c>
      <c r="F90" s="273"/>
      <c r="G90" s="43"/>
      <c r="H90" s="43" t="str">
        <f>IF($D90="","",VLOOKUP($D90,'[2]男雙40歲名單'!$A$7:$V$39,4))</f>
        <v>雲林縣</v>
      </c>
      <c r="I90" s="160"/>
      <c r="J90" s="149"/>
      <c r="K90" s="161"/>
      <c r="L90" s="162"/>
      <c r="M90" s="169"/>
      <c r="N90" s="144"/>
      <c r="O90" s="161"/>
      <c r="P90" s="144"/>
      <c r="Q90" s="80"/>
      <c r="R90" s="46"/>
    </row>
    <row r="91" spans="1:18" s="146" customFormat="1" ht="14.25" customHeight="1">
      <c r="A91" s="142"/>
      <c r="B91" s="147"/>
      <c r="C91" s="147"/>
      <c r="D91" s="147"/>
      <c r="E91" s="257" t="str">
        <f>UPPER(IF($D90="","",VLOOKUP($D90,'[2]男雙40歲名單'!$A$7:$V$39,7)))</f>
        <v>韓文喆</v>
      </c>
      <c r="F91" s="40"/>
      <c r="G91" s="43"/>
      <c r="H91" s="43" t="str">
        <f>IF($D90="","",VLOOKUP($D90,'[2]男雙40歲名單'!$A$7:$V$39,9))</f>
        <v>雲林縣</v>
      </c>
      <c r="I91" s="148"/>
      <c r="J91" s="149"/>
      <c r="K91" s="161"/>
      <c r="L91" s="163"/>
      <c r="M91" s="171"/>
      <c r="N91" s="144"/>
      <c r="O91" s="161"/>
      <c r="P91" s="144"/>
      <c r="Q91" s="80"/>
      <c r="R91" s="46"/>
    </row>
    <row r="92" spans="1:18" s="146" customFormat="1" ht="9" customHeight="1">
      <c r="A92" s="142"/>
      <c r="B92" s="147"/>
      <c r="C92" s="147"/>
      <c r="D92" s="165"/>
      <c r="E92" s="151"/>
      <c r="F92" s="149"/>
      <c r="G92" s="152"/>
      <c r="H92" s="152"/>
      <c r="I92" s="166"/>
      <c r="J92" s="144"/>
      <c r="K92" s="167"/>
      <c r="L92" s="154">
        <f>UPPER(IF(OR(K93="a",K93="as"),J88,IF(OR(K93="b",K93="bs"),J96,)))</f>
      </c>
      <c r="M92" s="161"/>
      <c r="N92" s="144"/>
      <c r="O92" s="161"/>
      <c r="P92" s="144"/>
      <c r="Q92" s="80"/>
      <c r="R92" s="46"/>
    </row>
    <row r="93" spans="1:18" s="146" customFormat="1" ht="9" customHeight="1">
      <c r="A93" s="142"/>
      <c r="B93" s="53"/>
      <c r="C93" s="53"/>
      <c r="D93" s="64"/>
      <c r="E93" s="156"/>
      <c r="F93" s="144"/>
      <c r="G93" s="157"/>
      <c r="H93" s="157"/>
      <c r="I93" s="168"/>
      <c r="J93" s="270" t="s">
        <v>348</v>
      </c>
      <c r="K93" s="87"/>
      <c r="L93" s="158">
        <f>UPPER(IF(OR(K93="a",K93="as"),J89,IF(OR(K93="b",K93="bs"),J97,)))</f>
      </c>
      <c r="M93" s="170"/>
      <c r="N93" s="149"/>
      <c r="O93" s="161"/>
      <c r="P93" s="144"/>
      <c r="Q93" s="80"/>
      <c r="R93" s="46"/>
    </row>
    <row r="94" spans="1:18" s="146" customFormat="1" ht="14.25" customHeight="1">
      <c r="A94" s="142">
        <v>23</v>
      </c>
      <c r="B94" s="40">
        <f>IF($D94="","",VLOOKUP($D94,'[2]男雙40歲名單'!$A$7:$V$39,20))</f>
      </c>
      <c r="C94" s="40">
        <f>IF($D94="","",VLOOKUP($D94,'[2]男雙40歲名單'!$A$7:$V$39,21))</f>
      </c>
      <c r="D94" s="41"/>
      <c r="E94" s="42" t="s">
        <v>60</v>
      </c>
      <c r="F94" s="40"/>
      <c r="G94" s="43"/>
      <c r="H94" s="43">
        <f>IF($D94="","",VLOOKUP($D94,'[2]男雙40歲名單'!$A$7:$V$39,4))</f>
      </c>
      <c r="I94" s="143"/>
      <c r="J94" s="270"/>
      <c r="K94" s="161"/>
      <c r="L94" s="144"/>
      <c r="M94" s="172"/>
      <c r="N94" s="162"/>
      <c r="O94" s="161"/>
      <c r="P94" s="144"/>
      <c r="Q94" s="80"/>
      <c r="R94" s="46"/>
    </row>
    <row r="95" spans="1:18" s="146" customFormat="1" ht="14.25" customHeight="1">
      <c r="A95" s="142"/>
      <c r="B95" s="147"/>
      <c r="C95" s="147"/>
      <c r="D95" s="147"/>
      <c r="E95" s="42" t="s">
        <v>60</v>
      </c>
      <c r="F95" s="40"/>
      <c r="G95" s="43"/>
      <c r="H95" s="43">
        <f>IF($D94="","",VLOOKUP($D94,'[2]男雙40歲名單'!$A$7:$V$39,9))</f>
      </c>
      <c r="I95" s="148"/>
      <c r="J95" s="149">
        <f>IF(I95="a",E94,IF(I95="b",E96,""))</f>
      </c>
      <c r="K95" s="161"/>
      <c r="L95" s="144"/>
      <c r="M95" s="150"/>
      <c r="N95" s="149"/>
      <c r="O95" s="161"/>
      <c r="P95" s="144"/>
      <c r="Q95" s="80"/>
      <c r="R95" s="46"/>
    </row>
    <row r="96" spans="1:18" s="146" customFormat="1" ht="9" customHeight="1">
      <c r="A96" s="142"/>
      <c r="B96" s="147"/>
      <c r="C96" s="147"/>
      <c r="D96" s="165"/>
      <c r="E96" s="151"/>
      <c r="F96" s="272"/>
      <c r="G96" s="152"/>
      <c r="H96" s="152"/>
      <c r="I96" s="153"/>
      <c r="J96" s="154">
        <f>UPPER(IF(OR(I97="a",I97="as"),E94,IF(OR(I97="b",I97="bs"),E98,)))</f>
      </c>
      <c r="K96" s="169"/>
      <c r="L96" s="144"/>
      <c r="M96" s="150"/>
      <c r="N96" s="149"/>
      <c r="O96" s="161"/>
      <c r="P96" s="144"/>
      <c r="Q96" s="80"/>
      <c r="R96" s="46"/>
    </row>
    <row r="97" spans="1:18" s="146" customFormat="1" ht="9" customHeight="1">
      <c r="A97" s="142"/>
      <c r="B97" s="53"/>
      <c r="C97" s="53"/>
      <c r="D97" s="64"/>
      <c r="E97" s="156"/>
      <c r="F97" s="270"/>
      <c r="G97" s="157"/>
      <c r="H97" s="56" t="s">
        <v>11</v>
      </c>
      <c r="I97" s="87"/>
      <c r="J97" s="158">
        <f>UPPER(IF(OR(I97="a",I97="as"),E95,IF(OR(I97="b",I97="bs"),E99,)))</f>
      </c>
      <c r="K97" s="170"/>
      <c r="L97" s="149"/>
      <c r="M97" s="150"/>
      <c r="N97" s="149"/>
      <c r="O97" s="161"/>
      <c r="P97" s="144"/>
      <c r="Q97" s="80"/>
      <c r="R97" s="46"/>
    </row>
    <row r="98" spans="1:18" s="146" customFormat="1" ht="14.25" customHeight="1">
      <c r="A98" s="142">
        <v>24</v>
      </c>
      <c r="B98" s="40">
        <v>4</v>
      </c>
      <c r="C98" s="40">
        <f>IF($D98="","",VLOOKUP($D98,'[2]男雙40歲名單'!$A$7:$V$39,21))</f>
        <v>24</v>
      </c>
      <c r="D98" s="41">
        <v>4</v>
      </c>
      <c r="E98" s="42" t="str">
        <f>UPPER(IF($D98="","",VLOOKUP($D98,'[2]男雙40歲名單'!$A$7:$V$39,2)))</f>
        <v>游昆潔</v>
      </c>
      <c r="F98" s="273"/>
      <c r="G98" s="43"/>
      <c r="H98" s="43" t="str">
        <f>IF($D98="","",VLOOKUP($D98,'[2]男雙40歲名單'!$A$7:$V$39,4))</f>
        <v>高雄市</v>
      </c>
      <c r="I98" s="160"/>
      <c r="J98" s="149"/>
      <c r="K98" s="150"/>
      <c r="L98" s="162"/>
      <c r="M98" s="155"/>
      <c r="N98" s="149"/>
      <c r="O98" s="161"/>
      <c r="P98" s="144"/>
      <c r="Q98" s="80"/>
      <c r="R98" s="46"/>
    </row>
    <row r="99" spans="1:18" s="146" customFormat="1" ht="14.25" customHeight="1">
      <c r="A99" s="142"/>
      <c r="B99" s="147"/>
      <c r="C99" s="147"/>
      <c r="D99" s="147"/>
      <c r="E99" s="42" t="str">
        <f>UPPER(IF($D98="","",VLOOKUP($D98,'[2]男雙40歲名單'!$A$7:$V$39,7)))</f>
        <v>陳宜超</v>
      </c>
      <c r="F99" s="40"/>
      <c r="G99" s="43"/>
      <c r="H99" s="43" t="str">
        <f>IF($D98="","",VLOOKUP($D98,'[2]男雙40歲名單'!$A$7:$V$39,9))</f>
        <v>高雄市</v>
      </c>
      <c r="I99" s="148"/>
      <c r="J99" s="149"/>
      <c r="K99" s="150"/>
      <c r="L99" s="163"/>
      <c r="M99" s="164"/>
      <c r="N99" s="149"/>
      <c r="O99" s="161"/>
      <c r="P99" s="144"/>
      <c r="Q99" s="80"/>
      <c r="R99" s="46"/>
    </row>
    <row r="100" spans="1:18" s="146" customFormat="1" ht="9" customHeight="1">
      <c r="A100" s="142"/>
      <c r="B100" s="147"/>
      <c r="C100" s="147"/>
      <c r="D100" s="165"/>
      <c r="E100" s="151"/>
      <c r="F100" s="149"/>
      <c r="G100" s="152"/>
      <c r="H100" s="152"/>
      <c r="I100" s="166"/>
      <c r="J100" s="144"/>
      <c r="K100" s="145"/>
      <c r="L100" s="149"/>
      <c r="M100" s="150"/>
      <c r="N100" s="150"/>
      <c r="O100" s="167"/>
      <c r="P100" s="290">
        <f>UPPER(IF(OR(O101="a",O101="as"),N84,IF(OR(O101="b",O101="bs"),N116,)))</f>
      </c>
      <c r="Q100" s="173"/>
      <c r="R100" s="46"/>
    </row>
    <row r="101" spans="1:18" s="146" customFormat="1" ht="9" customHeight="1">
      <c r="A101" s="142"/>
      <c r="B101" s="53"/>
      <c r="C101" s="53"/>
      <c r="D101" s="64"/>
      <c r="E101" s="156"/>
      <c r="F101" s="144"/>
      <c r="G101" s="157"/>
      <c r="H101" s="157"/>
      <c r="I101" s="166"/>
      <c r="J101" s="144"/>
      <c r="K101" s="145"/>
      <c r="L101" s="149"/>
      <c r="M101" s="150"/>
      <c r="N101" s="270" t="s">
        <v>353</v>
      </c>
      <c r="O101" s="87"/>
      <c r="P101" s="291"/>
      <c r="Q101" s="174"/>
      <c r="R101" s="46"/>
    </row>
    <row r="102" spans="1:18" s="146" customFormat="1" ht="14.25" customHeight="1">
      <c r="A102" s="142">
        <v>25</v>
      </c>
      <c r="B102" s="40">
        <v>8</v>
      </c>
      <c r="C102" s="40"/>
      <c r="D102" s="41">
        <v>9</v>
      </c>
      <c r="E102" s="42" t="str">
        <f>UPPER(IF($D102="","",VLOOKUP($D102,'[2]男雙40歲名單'!$A$7:$V$39,2)))</f>
        <v>謝治民</v>
      </c>
      <c r="F102" s="40"/>
      <c r="G102" s="43"/>
      <c r="H102" s="43" t="str">
        <f>IF($D102="","",VLOOKUP($D102,'[2]男雙40歲名單'!$A$7:$V$39,4))</f>
        <v>高雄市</v>
      </c>
      <c r="I102" s="143"/>
      <c r="J102" s="144"/>
      <c r="K102" s="145"/>
      <c r="L102" s="144"/>
      <c r="M102" s="145"/>
      <c r="N102" s="270"/>
      <c r="O102" s="161"/>
      <c r="P102" s="162"/>
      <c r="Q102" s="80"/>
      <c r="R102" s="46"/>
    </row>
    <row r="103" spans="1:18" s="146" customFormat="1" ht="14.25" customHeight="1">
      <c r="A103" s="142"/>
      <c r="B103" s="147"/>
      <c r="C103" s="147"/>
      <c r="D103" s="147"/>
      <c r="E103" s="42" t="str">
        <f>UPPER(IF($D102="","",VLOOKUP($D102,'[2]男雙40歲名單'!$A$7:$V$39,7)))</f>
        <v>陳坤輝</v>
      </c>
      <c r="F103" s="40"/>
      <c r="G103" s="43"/>
      <c r="H103" s="43" t="str">
        <f>IF($D102="","",VLOOKUP($D102,'[2]男雙40歲名單'!$A$7:$V$39,9))</f>
        <v>高雄市</v>
      </c>
      <c r="I103" s="148"/>
      <c r="J103" s="149">
        <f>IF(I103="a",E102,IF(I103="b",E104,""))</f>
      </c>
      <c r="K103" s="150"/>
      <c r="L103" s="144"/>
      <c r="M103" s="145"/>
      <c r="N103" s="144"/>
      <c r="O103" s="161"/>
      <c r="P103" s="163"/>
      <c r="Q103" s="175"/>
      <c r="R103" s="46"/>
    </row>
    <row r="104" spans="1:18" s="146" customFormat="1" ht="9" customHeight="1">
      <c r="A104" s="142"/>
      <c r="B104" s="147"/>
      <c r="C104" s="147"/>
      <c r="D104" s="165"/>
      <c r="E104" s="151"/>
      <c r="F104" s="272" t="s">
        <v>344</v>
      </c>
      <c r="G104" s="152"/>
      <c r="H104" s="152"/>
      <c r="I104" s="153"/>
      <c r="J104" s="154">
        <f>UPPER(IF(OR(I105="a",I105="as"),E102,IF(OR(I105="b",I105="bs"),E106,)))</f>
      </c>
      <c r="K104" s="155"/>
      <c r="L104" s="144"/>
      <c r="M104" s="145"/>
      <c r="N104" s="144"/>
      <c r="O104" s="161"/>
      <c r="P104" s="144"/>
      <c r="Q104" s="80"/>
      <c r="R104" s="46"/>
    </row>
    <row r="105" spans="1:18" s="146" customFormat="1" ht="9" customHeight="1">
      <c r="A105" s="142"/>
      <c r="B105" s="53"/>
      <c r="C105" s="53"/>
      <c r="D105" s="64"/>
      <c r="E105" s="156"/>
      <c r="F105" s="270"/>
      <c r="G105" s="157"/>
      <c r="H105" s="56" t="s">
        <v>11</v>
      </c>
      <c r="I105" s="87"/>
      <c r="J105" s="158">
        <f>UPPER(IF(OR(I105="a",I105="as"),E103,IF(OR(I105="b",I105="bs"),E107,)))</f>
      </c>
      <c r="K105" s="159"/>
      <c r="L105" s="149"/>
      <c r="M105" s="150"/>
      <c r="N105" s="144"/>
      <c r="O105" s="161"/>
      <c r="P105" s="144"/>
      <c r="Q105" s="80"/>
      <c r="R105" s="46"/>
    </row>
    <row r="106" spans="1:18" s="146" customFormat="1" ht="14.25" customHeight="1">
      <c r="A106" s="142">
        <v>26</v>
      </c>
      <c r="B106" s="40"/>
      <c r="C106" s="40"/>
      <c r="D106" s="41">
        <v>15</v>
      </c>
      <c r="E106" s="42" t="str">
        <f>UPPER(IF($D106="","",VLOOKUP($D106,'[2]男雙40歲名單'!$A$7:$V$39,2)))</f>
        <v>林逢甲</v>
      </c>
      <c r="F106" s="273"/>
      <c r="G106" s="43"/>
      <c r="H106" s="43" t="str">
        <f>IF($D106="","",VLOOKUP($D106,'[2]男雙40歲名單'!$A$7:$V$39,4))</f>
        <v>臺中市</v>
      </c>
      <c r="I106" s="160"/>
      <c r="J106" s="149"/>
      <c r="K106" s="161"/>
      <c r="L106" s="162"/>
      <c r="M106" s="155"/>
      <c r="N106" s="144"/>
      <c r="O106" s="161"/>
      <c r="P106" s="144"/>
      <c r="Q106" s="80"/>
      <c r="R106" s="46"/>
    </row>
    <row r="107" spans="1:18" s="146" customFormat="1" ht="14.25" customHeight="1">
      <c r="A107" s="142"/>
      <c r="B107" s="147"/>
      <c r="C107" s="147"/>
      <c r="D107" s="147"/>
      <c r="E107" s="42" t="str">
        <f>UPPER(IF($D106="","",VLOOKUP($D106,'[2]男雙40歲名單'!$A$7:$V$39,7)))</f>
        <v>明裕龍</v>
      </c>
      <c r="F107" s="40"/>
      <c r="G107" s="43"/>
      <c r="H107" s="43" t="str">
        <f>IF($D106="","",VLOOKUP($D106,'[2]男雙40歲名單'!$A$7:$V$39,9))</f>
        <v>臺中市</v>
      </c>
      <c r="I107" s="148"/>
      <c r="J107" s="149"/>
      <c r="K107" s="161"/>
      <c r="L107" s="163"/>
      <c r="M107" s="164"/>
      <c r="N107" s="144"/>
      <c r="O107" s="161"/>
      <c r="P107" s="144"/>
      <c r="Q107" s="80"/>
      <c r="R107" s="46"/>
    </row>
    <row r="108" spans="1:18" s="146" customFormat="1" ht="9" customHeight="1">
      <c r="A108" s="142"/>
      <c r="B108" s="147"/>
      <c r="C108" s="147"/>
      <c r="D108" s="165"/>
      <c r="E108" s="151"/>
      <c r="F108" s="149"/>
      <c r="G108" s="152"/>
      <c r="H108" s="152"/>
      <c r="I108" s="166"/>
      <c r="J108" s="144"/>
      <c r="K108" s="167"/>
      <c r="L108" s="154">
        <f>UPPER(IF(OR(K109="a",K109="as"),J104,IF(OR(K109="b",K109="bs"),J112,)))</f>
      </c>
      <c r="M108" s="150"/>
      <c r="N108" s="144"/>
      <c r="O108" s="161"/>
      <c r="P108" s="144"/>
      <c r="Q108" s="80"/>
      <c r="R108" s="46"/>
    </row>
    <row r="109" spans="1:18" s="146" customFormat="1" ht="9" customHeight="1">
      <c r="A109" s="142"/>
      <c r="B109" s="53"/>
      <c r="C109" s="53"/>
      <c r="D109" s="64"/>
      <c r="E109" s="156"/>
      <c r="F109" s="144"/>
      <c r="G109" s="157"/>
      <c r="H109" s="157"/>
      <c r="I109" s="168"/>
      <c r="J109" s="270" t="s">
        <v>349</v>
      </c>
      <c r="K109" s="87"/>
      <c r="L109" s="158">
        <f>UPPER(IF(OR(K109="a",K109="as"),J105,IF(OR(K109="b",K109="bs"),J113,)))</f>
      </c>
      <c r="M109" s="159"/>
      <c r="N109" s="149"/>
      <c r="O109" s="161"/>
      <c r="P109" s="144"/>
      <c r="Q109" s="80"/>
      <c r="R109" s="46"/>
    </row>
    <row r="110" spans="1:18" s="146" customFormat="1" ht="14.25" customHeight="1">
      <c r="A110" s="142">
        <v>27</v>
      </c>
      <c r="B110" s="40"/>
      <c r="C110" s="40"/>
      <c r="D110" s="41">
        <v>10</v>
      </c>
      <c r="E110" s="42" t="str">
        <f>UPPER(IF($D110="","",VLOOKUP($D110,'[2]男雙40歲名單'!$A$7:$V$39,2)))</f>
        <v>陳鉞銘</v>
      </c>
      <c r="F110" s="40"/>
      <c r="G110" s="43"/>
      <c r="H110" s="43" t="str">
        <f>IF($D110="","",VLOOKUP($D110,'[2]男雙40歲名單'!$A$7:$V$39,4))</f>
        <v>臺中市</v>
      </c>
      <c r="I110" s="143"/>
      <c r="J110" s="270"/>
      <c r="K110" s="161"/>
      <c r="L110" s="144"/>
      <c r="M110" s="161"/>
      <c r="N110" s="162"/>
      <c r="O110" s="161"/>
      <c r="P110" s="144"/>
      <c r="Q110" s="80"/>
      <c r="R110" s="46"/>
    </row>
    <row r="111" spans="1:18" s="146" customFormat="1" ht="14.25" customHeight="1">
      <c r="A111" s="142"/>
      <c r="B111" s="147"/>
      <c r="C111" s="147"/>
      <c r="D111" s="147"/>
      <c r="E111" s="42" t="str">
        <f>UPPER(IF($D110="","",VLOOKUP($D110,'[2]男雙40歲名單'!$A$7:$V$39,7)))</f>
        <v>許家得</v>
      </c>
      <c r="F111" s="40"/>
      <c r="G111" s="43"/>
      <c r="H111" s="43" t="str">
        <f>IF($D110="","",VLOOKUP($D110,'[2]男雙40歲名單'!$A$7:$V$39,9))</f>
        <v>臺中市</v>
      </c>
      <c r="I111" s="148"/>
      <c r="J111" s="149">
        <f>IF(I111="a",E110,IF(I111="b",E112,""))</f>
      </c>
      <c r="K111" s="161"/>
      <c r="L111" s="144"/>
      <c r="M111" s="161"/>
      <c r="N111" s="149"/>
      <c r="O111" s="161"/>
      <c r="P111" s="144"/>
      <c r="Q111" s="80"/>
      <c r="R111" s="46"/>
    </row>
    <row r="112" spans="1:18" s="146" customFormat="1" ht="9" customHeight="1">
      <c r="A112" s="142"/>
      <c r="B112" s="147"/>
      <c r="C112" s="147"/>
      <c r="D112" s="147"/>
      <c r="E112" s="151"/>
      <c r="F112" s="272" t="s">
        <v>345</v>
      </c>
      <c r="G112" s="152"/>
      <c r="H112" s="152"/>
      <c r="I112" s="153"/>
      <c r="J112" s="154">
        <f>UPPER(IF(OR(I113="a",I113="as"),E110,IF(OR(I113="b",I113="bs"),E114,)))</f>
      </c>
      <c r="K112" s="169"/>
      <c r="L112" s="144"/>
      <c r="M112" s="161"/>
      <c r="N112" s="149"/>
      <c r="O112" s="161"/>
      <c r="P112" s="144"/>
      <c r="Q112" s="80"/>
      <c r="R112" s="46"/>
    </row>
    <row r="113" spans="1:18" s="146" customFormat="1" ht="9" customHeight="1">
      <c r="A113" s="142"/>
      <c r="B113" s="53"/>
      <c r="C113" s="53"/>
      <c r="D113" s="53"/>
      <c r="E113" s="156"/>
      <c r="F113" s="270"/>
      <c r="G113" s="157"/>
      <c r="H113" s="56" t="s">
        <v>11</v>
      </c>
      <c r="I113" s="87"/>
      <c r="J113" s="158">
        <f>UPPER(IF(OR(I113="a",I113="as"),E111,IF(OR(I113="b",I113="bs"),E115,)))</f>
      </c>
      <c r="K113" s="170"/>
      <c r="L113" s="149"/>
      <c r="M113" s="161"/>
      <c r="N113" s="149"/>
      <c r="O113" s="161"/>
      <c r="P113" s="144"/>
      <c r="Q113" s="80"/>
      <c r="R113" s="46"/>
    </row>
    <row r="114" spans="1:18" s="146" customFormat="1" ht="14.25" customHeight="1">
      <c r="A114" s="142">
        <v>28</v>
      </c>
      <c r="B114" s="40"/>
      <c r="C114" s="40"/>
      <c r="D114" s="41">
        <v>18</v>
      </c>
      <c r="E114" s="42" t="str">
        <f>UPPER(IF($D114="","",VLOOKUP($D114,'[2]男雙40歲名單'!$A$7:$V$39,2)))</f>
        <v>林志敏</v>
      </c>
      <c r="F114" s="273"/>
      <c r="G114" s="43"/>
      <c r="H114" s="43" t="str">
        <f>IF($D114="","",VLOOKUP($D114,'[2]男雙40歲名單'!$A$7:$V$39,4))</f>
        <v>新北市</v>
      </c>
      <c r="I114" s="160"/>
      <c r="J114" s="149"/>
      <c r="K114" s="150"/>
      <c r="L114" s="162"/>
      <c r="M114" s="169"/>
      <c r="N114" s="149"/>
      <c r="O114" s="161"/>
      <c r="P114" s="144"/>
      <c r="Q114" s="80"/>
      <c r="R114" s="46"/>
    </row>
    <row r="115" spans="1:18" s="146" customFormat="1" ht="14.25" customHeight="1">
      <c r="A115" s="142"/>
      <c r="B115" s="147"/>
      <c r="C115" s="147"/>
      <c r="D115" s="147"/>
      <c r="E115" s="42" t="str">
        <f>UPPER(IF($D114="","",VLOOKUP($D114,'[2]男雙40歲名單'!$A$7:$V$39,7)))</f>
        <v>戴憲維</v>
      </c>
      <c r="F115" s="40"/>
      <c r="G115" s="43"/>
      <c r="H115" s="43" t="str">
        <f>IF($D114="","",VLOOKUP($D114,'[2]男雙40歲名單'!$A$7:$V$39,9))</f>
        <v>新北市</v>
      </c>
      <c r="I115" s="148"/>
      <c r="J115" s="149"/>
      <c r="K115" s="150"/>
      <c r="L115" s="163"/>
      <c r="M115" s="171"/>
      <c r="N115" s="149"/>
      <c r="O115" s="161"/>
      <c r="P115" s="144"/>
      <c r="Q115" s="80"/>
      <c r="R115" s="46"/>
    </row>
    <row r="116" spans="1:18" s="146" customFormat="1" ht="9" customHeight="1">
      <c r="A116" s="142"/>
      <c r="B116" s="147"/>
      <c r="C116" s="147"/>
      <c r="D116" s="147"/>
      <c r="E116" s="151"/>
      <c r="F116" s="149"/>
      <c r="G116" s="152"/>
      <c r="H116" s="152"/>
      <c r="I116" s="166"/>
      <c r="J116" s="144"/>
      <c r="K116" s="145"/>
      <c r="L116" s="149"/>
      <c r="M116" s="167"/>
      <c r="N116" s="154">
        <f>UPPER(IF(OR(M117="a",M117="as"),L108,IF(OR(M117="b",M117="bs"),L124,)))</f>
      </c>
      <c r="O116" s="161"/>
      <c r="P116" s="144"/>
      <c r="Q116" s="80"/>
      <c r="R116" s="46"/>
    </row>
    <row r="117" spans="1:18" s="146" customFormat="1" ht="9" customHeight="1">
      <c r="A117" s="142"/>
      <c r="B117" s="53"/>
      <c r="C117" s="53"/>
      <c r="D117" s="53"/>
      <c r="E117" s="156"/>
      <c r="F117" s="144"/>
      <c r="G117" s="157"/>
      <c r="H117" s="157"/>
      <c r="I117" s="168"/>
      <c r="J117" s="144"/>
      <c r="K117" s="145"/>
      <c r="L117" s="270" t="s">
        <v>352</v>
      </c>
      <c r="M117" s="87"/>
      <c r="N117" s="158">
        <f>UPPER(IF(OR(M117="a",M117="as"),L109,IF(OR(M117="b",M117="bs"),L125,)))</f>
      </c>
      <c r="O117" s="170"/>
      <c r="P117" s="149"/>
      <c r="Q117" s="80"/>
      <c r="R117" s="46"/>
    </row>
    <row r="118" spans="1:18" s="146" customFormat="1" ht="14.25" customHeight="1">
      <c r="A118" s="142">
        <v>29</v>
      </c>
      <c r="B118" s="40"/>
      <c r="C118" s="40"/>
      <c r="D118" s="41">
        <v>19</v>
      </c>
      <c r="E118" s="42" t="str">
        <f>UPPER(IF($D118="","",VLOOKUP($D118,'[2]男雙40歲名單'!$A$7:$V$39,2)))</f>
        <v>徐德富</v>
      </c>
      <c r="F118" s="40"/>
      <c r="G118" s="43"/>
      <c r="H118" s="43" t="str">
        <f>IF($D118="","",VLOOKUP($D118,'[2]男雙40歲名單'!$A$7:$V$39,4))</f>
        <v>臺中市</v>
      </c>
      <c r="I118" s="143"/>
      <c r="J118" s="144"/>
      <c r="K118" s="145"/>
      <c r="L118" s="270"/>
      <c r="M118" s="161"/>
      <c r="N118" s="144"/>
      <c r="O118" s="172"/>
      <c r="P118" s="144"/>
      <c r="Q118" s="47"/>
      <c r="R118" s="46"/>
    </row>
    <row r="119" spans="1:18" s="146" customFormat="1" ht="14.25" customHeight="1">
      <c r="A119" s="142"/>
      <c r="B119" s="147"/>
      <c r="C119" s="147"/>
      <c r="D119" s="147"/>
      <c r="E119" s="42" t="str">
        <f>UPPER(IF($D118="","",VLOOKUP($D118,'[2]男雙40歲名單'!$A$7:$V$39,7)))</f>
        <v>葉日煌</v>
      </c>
      <c r="F119" s="40"/>
      <c r="G119" s="43"/>
      <c r="H119" s="43" t="str">
        <f>IF($D118="","",VLOOKUP($D118,'[2]男雙40歲名單'!$A$7:$V$39,9))</f>
        <v>臺中市</v>
      </c>
      <c r="I119" s="148"/>
      <c r="J119" s="149">
        <f>IF(I119="a",E118,IF(I119="b",E120,""))</f>
      </c>
      <c r="K119" s="150"/>
      <c r="L119" s="144"/>
      <c r="M119" s="161"/>
      <c r="N119" s="144"/>
      <c r="O119" s="150"/>
      <c r="P119" s="144"/>
      <c r="Q119" s="47"/>
      <c r="R119" s="46"/>
    </row>
    <row r="120" spans="1:18" s="146" customFormat="1" ht="9" customHeight="1">
      <c r="A120" s="142"/>
      <c r="B120" s="147"/>
      <c r="C120" s="147"/>
      <c r="D120" s="165"/>
      <c r="E120" s="151"/>
      <c r="F120" s="272" t="s">
        <v>346</v>
      </c>
      <c r="G120" s="152"/>
      <c r="H120" s="152"/>
      <c r="I120" s="153"/>
      <c r="J120" s="154">
        <f>UPPER(IF(OR(I121="a",I121="as"),E118,IF(OR(I121="b",I121="bs"),E122,)))</f>
      </c>
      <c r="K120" s="155"/>
      <c r="L120" s="144"/>
      <c r="M120" s="161"/>
      <c r="N120" s="144"/>
      <c r="O120" s="150"/>
      <c r="P120" s="144"/>
      <c r="Q120" s="47"/>
      <c r="R120" s="46"/>
    </row>
    <row r="121" spans="1:18" s="146" customFormat="1" ht="9" customHeight="1">
      <c r="A121" s="142"/>
      <c r="B121" s="53"/>
      <c r="C121" s="53"/>
      <c r="D121" s="64"/>
      <c r="E121" s="156"/>
      <c r="F121" s="270"/>
      <c r="G121" s="157"/>
      <c r="H121" s="56" t="s">
        <v>11</v>
      </c>
      <c r="I121" s="87"/>
      <c r="J121" s="158">
        <f>UPPER(IF(OR(I121="a",I121="as"),E119,IF(OR(I121="b",I121="bs"),E123,)))</f>
      </c>
      <c r="K121" s="159"/>
      <c r="L121" s="149"/>
      <c r="M121" s="161"/>
      <c r="N121" s="144"/>
      <c r="O121" s="150"/>
      <c r="P121" s="144"/>
      <c r="Q121" s="47"/>
      <c r="R121" s="46"/>
    </row>
    <row r="122" spans="1:18" s="146" customFormat="1" ht="14.25" customHeight="1">
      <c r="A122" s="142">
        <v>30</v>
      </c>
      <c r="B122" s="40"/>
      <c r="C122" s="40"/>
      <c r="D122" s="41">
        <v>26</v>
      </c>
      <c r="E122" s="42" t="str">
        <f>UPPER(IF($D122="","",VLOOKUP($D122,'[2]男雙40歲名單'!$A$7:$V$39,2)))</f>
        <v>鄧忠亮</v>
      </c>
      <c r="F122" s="273"/>
      <c r="G122" s="43"/>
      <c r="H122" s="43" t="str">
        <f>IF($D122="","",VLOOKUP($D122,'[2]男雙40歲名單'!$A$7:$V$39,4))</f>
        <v>高雄市</v>
      </c>
      <c r="I122" s="160"/>
      <c r="J122" s="149"/>
      <c r="K122" s="161"/>
      <c r="L122" s="162"/>
      <c r="M122" s="169"/>
      <c r="N122" s="144"/>
      <c r="O122" s="150"/>
      <c r="P122" s="144"/>
      <c r="Q122" s="47"/>
      <c r="R122" s="46"/>
    </row>
    <row r="123" spans="1:18" s="146" customFormat="1" ht="14.25" customHeight="1">
      <c r="A123" s="142"/>
      <c r="B123" s="147"/>
      <c r="C123" s="147"/>
      <c r="D123" s="147"/>
      <c r="E123" s="42" t="str">
        <f>UPPER(IF($D122="","",VLOOKUP($D122,'[2]男雙40歲名單'!$A$7:$V$39,7)))</f>
        <v>謝順添</v>
      </c>
      <c r="F123" s="40"/>
      <c r="G123" s="43"/>
      <c r="H123" s="43" t="str">
        <f>IF($D122="","",VLOOKUP($D122,'[2]男雙40歲名單'!$A$7:$V$39,9))</f>
        <v>高雄市</v>
      </c>
      <c r="I123" s="148"/>
      <c r="J123" s="149"/>
      <c r="K123" s="161"/>
      <c r="L123" s="163"/>
      <c r="M123" s="171"/>
      <c r="N123" s="144"/>
      <c r="O123" s="150"/>
      <c r="P123" s="144"/>
      <c r="Q123" s="47"/>
      <c r="R123" s="46"/>
    </row>
    <row r="124" spans="1:18" s="146" customFormat="1" ht="9" customHeight="1">
      <c r="A124" s="142"/>
      <c r="B124" s="147"/>
      <c r="C124" s="147"/>
      <c r="D124" s="165"/>
      <c r="E124" s="151"/>
      <c r="F124" s="149"/>
      <c r="G124" s="152"/>
      <c r="H124" s="152"/>
      <c r="I124" s="166"/>
      <c r="J124" s="144"/>
      <c r="K124" s="167"/>
      <c r="L124" s="154">
        <f>UPPER(IF(OR(K125="a",K125="as"),J120,IF(OR(K125="b",K125="bs"),J128,)))</f>
      </c>
      <c r="M124" s="161"/>
      <c r="N124" s="144"/>
      <c r="O124" s="150"/>
      <c r="P124" s="144"/>
      <c r="Q124" s="47"/>
      <c r="R124" s="46"/>
    </row>
    <row r="125" spans="1:18" s="146" customFormat="1" ht="9" customHeight="1">
      <c r="A125" s="142"/>
      <c r="B125" s="53"/>
      <c r="C125" s="53"/>
      <c r="D125" s="64"/>
      <c r="E125" s="156"/>
      <c r="F125" s="144"/>
      <c r="G125" s="157"/>
      <c r="H125" s="157"/>
      <c r="I125" s="168"/>
      <c r="J125" s="270" t="s">
        <v>350</v>
      </c>
      <c r="K125" s="87"/>
      <c r="L125" s="158">
        <f>UPPER(IF(OR(K125="a",K125="as"),J121,IF(OR(K125="b",K125="bs"),J129,)))</f>
      </c>
      <c r="M125" s="170"/>
      <c r="N125" s="149"/>
      <c r="O125" s="150"/>
      <c r="P125" s="144"/>
      <c r="Q125" s="47"/>
      <c r="R125" s="46"/>
    </row>
    <row r="126" spans="1:18" s="146" customFormat="1" ht="14.25" customHeight="1">
      <c r="A126" s="142">
        <v>31</v>
      </c>
      <c r="B126" s="40">
        <f>IF($D126="","",VLOOKUP($D126,'[2]男雙40歲名單'!$A$7:$V$39,20))</f>
      </c>
      <c r="C126" s="40">
        <f>IF($D126="","",VLOOKUP($D126,'[2]男雙40歲名單'!$A$7:$V$39,21))</f>
      </c>
      <c r="D126" s="41"/>
      <c r="E126" s="42" t="s">
        <v>60</v>
      </c>
      <c r="F126" s="40"/>
      <c r="G126" s="43"/>
      <c r="H126" s="43">
        <f>IF($D126="","",VLOOKUP($D126,'[2]男雙40歲名單'!$A$7:$V$39,4))</f>
      </c>
      <c r="I126" s="143"/>
      <c r="J126" s="270"/>
      <c r="K126" s="161"/>
      <c r="L126" s="144"/>
      <c r="M126" s="172"/>
      <c r="O126" s="150"/>
      <c r="Q126" s="145"/>
      <c r="R126" s="157"/>
    </row>
    <row r="127" spans="1:18" s="146" customFormat="1" ht="14.25" customHeight="1">
      <c r="A127" s="142"/>
      <c r="B127" s="147"/>
      <c r="C127" s="147"/>
      <c r="D127" s="147"/>
      <c r="E127" s="42" t="s">
        <v>60</v>
      </c>
      <c r="F127" s="40"/>
      <c r="G127" s="43"/>
      <c r="H127" s="43">
        <f>IF($D126="","",VLOOKUP($D126,'[2]男雙40歲名單'!$A$7:$V$39,9))</f>
      </c>
      <c r="I127" s="148"/>
      <c r="J127" s="149">
        <f>IF(I127="a",E126,IF(I127="b",E128,""))</f>
      </c>
      <c r="K127" s="161"/>
      <c r="L127" s="144"/>
      <c r="M127" s="150"/>
      <c r="N127" s="149"/>
      <c r="O127" s="150"/>
      <c r="P127" s="144"/>
      <c r="Q127" s="145"/>
      <c r="R127" s="157"/>
    </row>
    <row r="128" spans="1:18" s="146" customFormat="1" ht="9" customHeight="1">
      <c r="A128" s="142"/>
      <c r="B128" s="147"/>
      <c r="C128" s="147"/>
      <c r="D128" s="147"/>
      <c r="E128" s="151"/>
      <c r="F128" s="272"/>
      <c r="G128" s="152"/>
      <c r="H128" s="152"/>
      <c r="I128" s="153"/>
      <c r="J128" s="154">
        <f>UPPER(IF(OR(I129="a",I129="as"),E126,IF(OR(I129="b",I129="bs"),E130,)))</f>
      </c>
      <c r="K128" s="169"/>
      <c r="M128" s="150"/>
      <c r="N128" s="234"/>
      <c r="O128" s="234"/>
      <c r="P128" s="234"/>
      <c r="Q128" s="145"/>
      <c r="R128" s="157"/>
    </row>
    <row r="129" spans="1:18" s="146" customFormat="1" ht="9" customHeight="1">
      <c r="A129" s="142"/>
      <c r="B129" s="53"/>
      <c r="C129" s="53"/>
      <c r="D129" s="53"/>
      <c r="E129" s="156"/>
      <c r="F129" s="270"/>
      <c r="G129" s="157"/>
      <c r="H129" s="56" t="s">
        <v>11</v>
      </c>
      <c r="I129" s="87"/>
      <c r="J129" s="158">
        <f>UPPER(IF(OR(I129="a",I129="as"),E127,IF(OR(I129="b",I129="bs"),E131,)))</f>
      </c>
      <c r="K129" s="170"/>
      <c r="L129" s="149"/>
      <c r="M129" s="150"/>
      <c r="N129" s="144"/>
      <c r="O129" s="152"/>
      <c r="P129" s="149"/>
      <c r="Q129" s="145"/>
      <c r="R129" s="157"/>
    </row>
    <row r="130" spans="1:18" s="146" customFormat="1" ht="14.25" customHeight="1">
      <c r="A130" s="142">
        <v>32</v>
      </c>
      <c r="B130" s="40">
        <v>2</v>
      </c>
      <c r="C130" s="40">
        <f>IF($D130="","",VLOOKUP($D130,'[2]男雙40歲名單'!$A$7:$V$39,21))</f>
        <v>8</v>
      </c>
      <c r="D130" s="41">
        <v>2</v>
      </c>
      <c r="E130" s="42" t="str">
        <f>UPPER(IF($D130="","",VLOOKUP($D130,'[2]男雙40歲名單'!$A$7:$V$39,2)))</f>
        <v>邱永鎮</v>
      </c>
      <c r="F130" s="273"/>
      <c r="G130" s="43"/>
      <c r="H130" s="43" t="str">
        <f>IF($D130="","",VLOOKUP($D130,'[2]男雙40歲名單'!$A$7:$V$39,4))</f>
        <v>臺中市</v>
      </c>
      <c r="I130" s="160"/>
      <c r="J130" s="149"/>
      <c r="K130" s="150"/>
      <c r="L130" s="162"/>
      <c r="M130" s="155"/>
      <c r="N130" s="235" t="s">
        <v>9</v>
      </c>
      <c r="O130" s="150"/>
      <c r="P130" s="149"/>
      <c r="Q130" s="150"/>
      <c r="R130" s="157"/>
    </row>
    <row r="131" spans="1:18" s="146" customFormat="1" ht="14.25" customHeight="1">
      <c r="A131" s="142"/>
      <c r="B131" s="147"/>
      <c r="C131" s="147"/>
      <c r="D131" s="147"/>
      <c r="E131" s="42" t="str">
        <f>UPPER(IF($D130="","",VLOOKUP($D130,'[2]男雙40歲名單'!$A$7:$V$39,7)))</f>
        <v>黃文明</v>
      </c>
      <c r="F131" s="40"/>
      <c r="G131" s="43"/>
      <c r="H131" s="43" t="str">
        <f>IF($D130="","",VLOOKUP($D130,'[2]男雙40歲名單'!$A$7:$V$39,9))</f>
        <v>臺中市</v>
      </c>
      <c r="I131" s="148"/>
      <c r="J131" s="149"/>
      <c r="K131" s="150"/>
      <c r="L131" s="163"/>
      <c r="M131" s="164"/>
      <c r="N131" s="176"/>
      <c r="O131" s="150"/>
      <c r="P131" s="288" t="s">
        <v>13</v>
      </c>
      <c r="Q131" s="150"/>
      <c r="R131" s="157"/>
    </row>
    <row r="132" spans="1:18" s="51" customFormat="1" ht="11.25" customHeight="1">
      <c r="A132" s="198"/>
      <c r="B132" s="199"/>
      <c r="C132" s="199"/>
      <c r="D132" s="200"/>
      <c r="E132" s="201"/>
      <c r="F132" s="202"/>
      <c r="G132" s="203"/>
      <c r="H132" s="203"/>
      <c r="I132" s="204"/>
      <c r="J132" s="48"/>
      <c r="K132" s="49"/>
      <c r="L132" s="205"/>
      <c r="M132" s="206"/>
      <c r="N132" s="271" t="s">
        <v>354</v>
      </c>
      <c r="O132" s="150"/>
      <c r="P132" s="289"/>
      <c r="Q132" s="207"/>
      <c r="R132" s="138"/>
    </row>
    <row r="133" spans="1:18" s="51" customFormat="1" ht="11.25" customHeight="1">
      <c r="A133" s="198"/>
      <c r="B133" s="199"/>
      <c r="C133" s="199"/>
      <c r="D133" s="200"/>
      <c r="E133" s="201"/>
      <c r="F133" s="202"/>
      <c r="G133" s="203"/>
      <c r="H133" s="203"/>
      <c r="I133" s="204"/>
      <c r="J133" s="48"/>
      <c r="K133" s="49"/>
      <c r="L133" s="205"/>
      <c r="M133" s="206"/>
      <c r="N133" s="271"/>
      <c r="O133" s="150"/>
      <c r="P133" s="149"/>
      <c r="Q133" s="207"/>
      <c r="R133" s="138"/>
    </row>
    <row r="134" spans="1:18" s="51" customFormat="1" ht="14.25" customHeight="1">
      <c r="A134" s="198"/>
      <c r="B134" s="208"/>
      <c r="C134" s="208"/>
      <c r="D134" s="209"/>
      <c r="E134" s="91"/>
      <c r="F134" s="210"/>
      <c r="G134" s="93"/>
      <c r="H134" s="93"/>
      <c r="I134" s="211"/>
      <c r="J134" s="48"/>
      <c r="K134" s="49"/>
      <c r="L134" s="97"/>
      <c r="M134" s="212"/>
      <c r="N134" s="233"/>
      <c r="O134" s="206"/>
      <c r="P134" s="187"/>
      <c r="Q134" s="213"/>
      <c r="R134" s="138"/>
    </row>
    <row r="135" spans="5:16" ht="15">
      <c r="E135" s="100"/>
      <c r="N135" s="188"/>
      <c r="O135" s="237"/>
      <c r="P135" s="188"/>
    </row>
    <row r="136" ht="15">
      <c r="E136" s="100"/>
    </row>
    <row r="137" ht="15">
      <c r="E137" s="100"/>
    </row>
    <row r="138" ht="15">
      <c r="E138" s="100"/>
    </row>
    <row r="139" ht="15">
      <c r="E139" s="100"/>
    </row>
    <row r="140" ht="15">
      <c r="E140" s="100"/>
    </row>
    <row r="141" ht="15">
      <c r="E141" s="100"/>
    </row>
    <row r="142" ht="15">
      <c r="E142" s="100"/>
    </row>
    <row r="143" ht="15">
      <c r="E143" s="100"/>
    </row>
    <row r="144" ht="15">
      <c r="E144" s="100"/>
    </row>
    <row r="145" ht="15">
      <c r="E145" s="100"/>
    </row>
    <row r="146" ht="15">
      <c r="E146" s="100"/>
    </row>
    <row r="147" ht="15">
      <c r="E147" s="100"/>
    </row>
    <row r="148" ht="15">
      <c r="E148" s="100"/>
    </row>
    <row r="149" ht="15">
      <c r="E149" s="100"/>
    </row>
    <row r="150" ht="15">
      <c r="E150" s="100"/>
    </row>
    <row r="151" ht="15">
      <c r="E151" s="100"/>
    </row>
    <row r="152" ht="15">
      <c r="E152" s="100"/>
    </row>
    <row r="153" ht="15">
      <c r="E153" s="100"/>
    </row>
    <row r="154" ht="15">
      <c r="E154" s="100"/>
    </row>
    <row r="155" ht="15">
      <c r="E155" s="100"/>
    </row>
    <row r="156" ht="15">
      <c r="E156" s="100"/>
    </row>
    <row r="157" ht="15">
      <c r="E157" s="100"/>
    </row>
    <row r="158" ht="15">
      <c r="E158" s="100"/>
    </row>
    <row r="159" ht="15">
      <c r="E159" s="100"/>
    </row>
    <row r="160" ht="15">
      <c r="E160" s="100"/>
    </row>
    <row r="161" ht="15">
      <c r="E161" s="100"/>
    </row>
    <row r="162" ht="15">
      <c r="E162" s="100"/>
    </row>
    <row r="163" ht="15">
      <c r="E163" s="100"/>
    </row>
    <row r="164" ht="15">
      <c r="E164" s="100"/>
    </row>
    <row r="165" ht="15">
      <c r="E165" s="100"/>
    </row>
    <row r="166" ht="15">
      <c r="E166" s="100"/>
    </row>
    <row r="167" ht="15">
      <c r="E167" s="100"/>
    </row>
    <row r="168" ht="15">
      <c r="E168" s="100"/>
    </row>
    <row r="169" ht="15">
      <c r="E169" s="100"/>
    </row>
    <row r="170" ht="15">
      <c r="E170" s="100"/>
    </row>
  </sheetData>
  <sheetProtection/>
  <mergeCells count="34">
    <mergeCell ref="L117:L118"/>
    <mergeCell ref="F120:F122"/>
    <mergeCell ref="J125:J126"/>
    <mergeCell ref="F128:F130"/>
    <mergeCell ref="F104:F106"/>
    <mergeCell ref="J109:J110"/>
    <mergeCell ref="F112:F114"/>
    <mergeCell ref="J93:J94"/>
    <mergeCell ref="F96:F98"/>
    <mergeCell ref="P100:P101"/>
    <mergeCell ref="N101:N102"/>
    <mergeCell ref="J77:J78"/>
    <mergeCell ref="F80:F82"/>
    <mergeCell ref="L85:L86"/>
    <mergeCell ref="F88:F90"/>
    <mergeCell ref="P37:P38"/>
    <mergeCell ref="N38:N39"/>
    <mergeCell ref="F57:F59"/>
    <mergeCell ref="J62:J63"/>
    <mergeCell ref="F65:F67"/>
    <mergeCell ref="F72:F74"/>
    <mergeCell ref="F41:F43"/>
    <mergeCell ref="J46:J47"/>
    <mergeCell ref="F49:F51"/>
    <mergeCell ref="N132:N133"/>
    <mergeCell ref="F9:F11"/>
    <mergeCell ref="J14:J15"/>
    <mergeCell ref="F17:F19"/>
    <mergeCell ref="L22:L23"/>
    <mergeCell ref="P131:P132"/>
    <mergeCell ref="L54:L55"/>
    <mergeCell ref="F25:F27"/>
    <mergeCell ref="J30:J31"/>
    <mergeCell ref="F33:F35"/>
  </mergeCells>
  <conditionalFormatting sqref="H10 H58 H42 H50 H34 H26 H18 H66 L22 N38 J14 H73 H121 H105 H113 H97 H89 H81 H129 N67 J30 J46 J62 L54 J77 J93 J109 J125 L85 L117 N101">
    <cfRule type="expression" priority="1" dxfId="271" stopIfTrue="1">
      <formula>AND($N$1="CU",H10="Umpire")</formula>
    </cfRule>
    <cfRule type="expression" priority="2" dxfId="272" stopIfTrue="1">
      <formula>AND($N$1="CU",H10&lt;&gt;"Umpire",I10&lt;&gt;"")</formula>
    </cfRule>
    <cfRule type="expression" priority="3" dxfId="273" stopIfTrue="1">
      <formula>AND($N$1="CU",H10&lt;&gt;"Umpire")</formula>
    </cfRule>
  </conditionalFormatting>
  <conditionalFormatting sqref="L13 L29 L45 L61 N21 N53 P37 J9 J17 J25 J33 J41 J49 J57 J65 L76 L92 L108 L124 N84 N116 P100 J72 J80 J88 J96 J104 J112 J120 J128 N64 P66">
    <cfRule type="expression" priority="4" dxfId="270" stopIfTrue="1">
      <formula>I10="as"</formula>
    </cfRule>
    <cfRule type="expression" priority="5" dxfId="270" stopIfTrue="1">
      <formula>I10="bs"</formula>
    </cfRule>
  </conditionalFormatting>
  <conditionalFormatting sqref="L14 L30 L46 L62 N22 N54 J10 J18 J26 J34 J42 J50 J58 J66 L77 L93 L109 L125 N85 N117 P67 J73 J81 J89 J97 J105 J113 J121 J129 N65">
    <cfRule type="expression" priority="6" dxfId="270" stopIfTrue="1">
      <formula>I10="as"</formula>
    </cfRule>
    <cfRule type="expression" priority="7" dxfId="270" stopIfTrue="1">
      <formula>I10="bs"</formula>
    </cfRule>
  </conditionalFormatting>
  <conditionalFormatting sqref="B70 B74 B78 B82 B86 B90 B94 B98 B102 B106 B110 B114 B118 B122 B126 B130 B7 B11 B15 B19 B23 B27 B31 B35 B39 B43 B47 B51 B55 B59 B63 B67">
    <cfRule type="cellIs" priority="8" dxfId="275" operator="equal" stopIfTrue="1">
      <formula>"DA"</formula>
    </cfRule>
  </conditionalFormatting>
  <conditionalFormatting sqref="I73 I81 I89 I97 I105 I113 I121 I129 K125 K109 K93 K77 M85 M117 O101 I10 I18 I26 I34 I42 I50 I58 I66 K62 K46 K30 K14 M22 M54 O38 O67">
    <cfRule type="expression" priority="9" dxfId="276" stopIfTrue="1">
      <formula>$N$1="CU"</formula>
    </cfRule>
  </conditionalFormatting>
  <conditionalFormatting sqref="E70 E74 E78 E82 E86 E90 E98 E102 E106 E110 E114 E118 E122 E130 E7 E11 E15 E19 E23 E27 E31 E35 E39 E47 E51 E55 E59 E63 E67 E126 E43 E94">
    <cfRule type="cellIs" priority="10" dxfId="277" operator="equal" stopIfTrue="1">
      <formula>"Bye"</formula>
    </cfRule>
  </conditionalFormatting>
  <conditionalFormatting sqref="D70 D74 D78 D82 D86 D90 D94 D98 D102 D106 D110 D114 D118 D122 D126 D130 D7 D11 D15 D19 D23 D27 D31 D35 D39 D43 D47 D51 D55 D59 D63 D67">
    <cfRule type="cellIs" priority="11" dxfId="278" operator="lessThan" stopIfTrue="1">
      <formula>9</formula>
    </cfRule>
  </conditionalFormatting>
  <conditionalFormatting sqref="N68">
    <cfRule type="expression" priority="12" dxfId="270" stopIfTrue="1">
      <formula>#REF!="as"</formula>
    </cfRule>
    <cfRule type="expression" priority="13" dxfId="270" stopIfTrue="1">
      <formula>#REF!="bs"</formula>
    </cfRule>
  </conditionalFormatting>
  <dataValidations count="1">
    <dataValidation type="list" allowBlank="1" showInputMessage="1" sqref="L54 H10 N67 J14 L22 J125 N38 J62 J30 J46 H66 H34 H50 H26 H58 H18 H42 H73 H105 H81 H121 H89 H113 H97 H129 J109 J93 L85 L117 J77 N101">
      <formula1>$T$7:$T$16</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T169"/>
  <sheetViews>
    <sheetView showGridLines="0" zoomScalePageLayoutView="0" workbookViewId="0" topLeftCell="A115">
      <selection activeCell="N135" sqref="N135"/>
    </sheetView>
  </sheetViews>
  <sheetFormatPr defaultColWidth="9.00390625" defaultRowHeight="15.75"/>
  <cols>
    <col min="1" max="1" width="2.125" style="99" customWidth="1"/>
    <col min="2" max="2" width="2.625" style="99" customWidth="1"/>
    <col min="3" max="3" width="2.375" style="99" customWidth="1"/>
    <col min="4" max="4" width="0.37109375" style="99" customWidth="1"/>
    <col min="5" max="5" width="8.50390625" style="99" customWidth="1"/>
    <col min="6" max="6" width="12.625" style="99" customWidth="1"/>
    <col min="7" max="7" width="0.12890625" style="99" customWidth="1"/>
    <col min="8" max="8" width="5.75390625" style="99" customWidth="1"/>
    <col min="9" max="9" width="0.12890625" style="101" customWidth="1"/>
    <col min="10" max="10" width="13.875" style="113" customWidth="1"/>
    <col min="11" max="11" width="0.12890625" style="180" customWidth="1"/>
    <col min="12" max="12" width="13.875" style="113" customWidth="1"/>
    <col min="13" max="13" width="0.12890625" style="111" customWidth="1"/>
    <col min="14" max="14" width="13.875" style="113" customWidth="1"/>
    <col min="15" max="15" width="0.12890625" style="180" customWidth="1"/>
    <col min="16" max="16" width="13.375" style="113" customWidth="1"/>
    <col min="17" max="17" width="0.12890625" style="111" customWidth="1"/>
    <col min="18" max="18" width="9.00390625" style="99" customWidth="1"/>
    <col min="19" max="19" width="7.625" style="99" customWidth="1"/>
    <col min="20" max="20" width="7.75390625" style="99" hidden="1" customWidth="1"/>
    <col min="21" max="21" width="5.00390625" style="99" customWidth="1"/>
    <col min="22" max="16384" width="9.00390625" style="99" customWidth="1"/>
  </cols>
  <sheetData>
    <row r="1" spans="1:17" s="3" customFormat="1" ht="20.25" customHeight="1">
      <c r="A1" s="103" t="s">
        <v>129</v>
      </c>
      <c r="B1" s="2"/>
      <c r="C1" s="2"/>
      <c r="E1" s="4"/>
      <c r="I1" s="5"/>
      <c r="J1" s="104"/>
      <c r="K1" s="105"/>
      <c r="L1" s="104"/>
      <c r="M1" s="106"/>
      <c r="N1" s="104"/>
      <c r="O1" s="105"/>
      <c r="P1" s="104"/>
      <c r="Q1" s="106"/>
    </row>
    <row r="2" spans="1:15" ht="6" customHeight="1">
      <c r="A2" s="107"/>
      <c r="B2" s="108"/>
      <c r="F2" s="109"/>
      <c r="I2" s="102"/>
      <c r="J2" s="110"/>
      <c r="K2" s="111"/>
      <c r="L2" s="112"/>
      <c r="O2" s="111"/>
    </row>
    <row r="3" spans="1:17" s="18" customFormat="1" ht="9" customHeight="1">
      <c r="A3" s="114" t="s">
        <v>15</v>
      </c>
      <c r="B3" s="114"/>
      <c r="C3" s="114"/>
      <c r="D3" s="114"/>
      <c r="E3" s="115"/>
      <c r="F3" s="114" t="s">
        <v>16</v>
      </c>
      <c r="G3" s="115"/>
      <c r="H3" s="114"/>
      <c r="I3" s="116"/>
      <c r="J3" s="13"/>
      <c r="K3" s="16"/>
      <c r="L3" s="117"/>
      <c r="M3" s="118"/>
      <c r="N3" s="119"/>
      <c r="O3" s="120"/>
      <c r="P3" s="121"/>
      <c r="Q3" s="122" t="s">
        <v>17</v>
      </c>
    </row>
    <row r="4" spans="1:17" s="26" customFormat="1" ht="14.25" customHeight="1" thickBot="1">
      <c r="A4" s="19" t="str">
        <f>'[3]Week SetUp'!$A$10</f>
        <v>2013/11/2-11/4</v>
      </c>
      <c r="B4" s="19"/>
      <c r="C4" s="19"/>
      <c r="D4" s="123"/>
      <c r="E4" s="123"/>
      <c r="F4" s="20" t="str">
        <f>'[3]Week SetUp'!$C$10</f>
        <v>臺中市</v>
      </c>
      <c r="G4" s="124"/>
      <c r="H4" s="123"/>
      <c r="I4" s="125"/>
      <c r="J4" s="23"/>
      <c r="K4" s="22"/>
      <c r="L4" s="126"/>
      <c r="M4" s="127"/>
      <c r="N4" s="128"/>
      <c r="O4" s="127"/>
      <c r="P4" s="128"/>
      <c r="Q4" s="25" t="str">
        <f>'[3]Week SetUp'!$E$10</f>
        <v>王正松</v>
      </c>
    </row>
    <row r="5" spans="1:17" s="31" customFormat="1" ht="9.75">
      <c r="A5" s="129"/>
      <c r="B5" s="130" t="s">
        <v>48</v>
      </c>
      <c r="C5" s="131" t="s">
        <v>49</v>
      </c>
      <c r="D5" s="130"/>
      <c r="E5" s="130" t="s">
        <v>50</v>
      </c>
      <c r="F5" s="132"/>
      <c r="G5" s="115"/>
      <c r="H5" s="132"/>
      <c r="I5" s="133"/>
      <c r="J5" s="131" t="s">
        <v>51</v>
      </c>
      <c r="K5" s="134"/>
      <c r="L5" s="131" t="s">
        <v>52</v>
      </c>
      <c r="M5" s="134"/>
      <c r="N5" s="131" t="s">
        <v>53</v>
      </c>
      <c r="O5" s="134"/>
      <c r="P5" s="131" t="s">
        <v>54</v>
      </c>
      <c r="Q5" s="118"/>
    </row>
    <row r="6" spans="1:17" s="31" customFormat="1" ht="9" customHeight="1" thickBot="1">
      <c r="A6" s="135"/>
      <c r="B6" s="136"/>
      <c r="C6" s="34"/>
      <c r="D6" s="136"/>
      <c r="E6" s="137"/>
      <c r="F6" s="137"/>
      <c r="G6" s="138"/>
      <c r="H6" s="137"/>
      <c r="I6" s="139"/>
      <c r="J6" s="34"/>
      <c r="K6" s="140"/>
      <c r="L6" s="34"/>
      <c r="M6" s="140"/>
      <c r="N6" s="34"/>
      <c r="O6" s="140"/>
      <c r="P6" s="34"/>
      <c r="Q6" s="141"/>
    </row>
    <row r="7" spans="1:20" s="146" customFormat="1" ht="14.25" customHeight="1">
      <c r="A7" s="142">
        <v>1</v>
      </c>
      <c r="B7" s="40">
        <v>1</v>
      </c>
      <c r="C7" s="40">
        <f>IF($D7="","",VLOOKUP($D7,'[3]男雙45歲名單'!$A$7:$V$39,21))</f>
        <v>14</v>
      </c>
      <c r="D7" s="41">
        <v>1</v>
      </c>
      <c r="E7" s="42" t="str">
        <f>UPPER(IF($D7="","",VLOOKUP($D7,'[3]男雙45歲名單'!$A$7:$V$39,2)))</f>
        <v>郭權財</v>
      </c>
      <c r="F7" s="40"/>
      <c r="G7" s="43"/>
      <c r="H7" s="43" t="str">
        <f>IF($D7="","",VLOOKUP($D7,'[3]男雙45歲名單'!$A$7:$V$39,4))</f>
        <v>臺中市</v>
      </c>
      <c r="I7" s="143"/>
      <c r="J7" s="144"/>
      <c r="K7" s="145"/>
      <c r="L7" s="144"/>
      <c r="M7" s="145"/>
      <c r="N7" s="46" t="s">
        <v>25</v>
      </c>
      <c r="O7" s="145"/>
      <c r="P7" s="144"/>
      <c r="Q7" s="193"/>
      <c r="R7" s="46"/>
      <c r="T7" s="52" t="e">
        <f>#REF!</f>
        <v>#REF!</v>
      </c>
    </row>
    <row r="8" spans="1:20" s="146" customFormat="1" ht="14.25" customHeight="1">
      <c r="A8" s="142"/>
      <c r="B8" s="147"/>
      <c r="C8" s="147"/>
      <c r="D8" s="147"/>
      <c r="E8" s="42" t="str">
        <f>UPPER(IF($D7="","",VLOOKUP($D7,'[3]男雙45歲名單'!$A$7:$V$39,7)))</f>
        <v>何奇鍊</v>
      </c>
      <c r="F8" s="40"/>
      <c r="G8" s="152"/>
      <c r="H8" s="43" t="str">
        <f>IF($D7="","",VLOOKUP($D7,'[3]男雙45歲名單'!$A$7:$V$39,9))</f>
        <v>臺中市</v>
      </c>
      <c r="I8" s="148"/>
      <c r="J8" s="149">
        <f>IF(I8="a",E7,IF(I8="b",E9,""))</f>
      </c>
      <c r="K8" s="150"/>
      <c r="L8" s="144"/>
      <c r="M8" s="145"/>
      <c r="N8" s="144"/>
      <c r="O8" s="145"/>
      <c r="P8" s="144"/>
      <c r="Q8" s="47"/>
      <c r="R8" s="46"/>
      <c r="T8" s="60" t="e">
        <f>#REF!</f>
        <v>#REF!</v>
      </c>
    </row>
    <row r="9" spans="1:20" s="146" customFormat="1" ht="9" customHeight="1">
      <c r="A9" s="142"/>
      <c r="B9" s="147"/>
      <c r="C9" s="147"/>
      <c r="D9" s="147"/>
      <c r="E9" s="151"/>
      <c r="F9" s="272"/>
      <c r="G9" s="152"/>
      <c r="H9" s="152"/>
      <c r="I9" s="153"/>
      <c r="J9" s="154">
        <f>UPPER(IF(OR(I10="a",I10="as"),E7,IF(OR(I10="b",I10="bs"),E11,)))</f>
      </c>
      <c r="K9" s="155"/>
      <c r="L9" s="144"/>
      <c r="M9" s="145"/>
      <c r="N9" s="144"/>
      <c r="O9" s="145"/>
      <c r="P9" s="144"/>
      <c r="Q9" s="47"/>
      <c r="R9" s="46"/>
      <c r="T9" s="60" t="e">
        <f>#REF!</f>
        <v>#REF!</v>
      </c>
    </row>
    <row r="10" spans="1:20" s="146" customFormat="1" ht="9" customHeight="1">
      <c r="A10" s="142"/>
      <c r="B10" s="53"/>
      <c r="C10" s="53"/>
      <c r="D10" s="53"/>
      <c r="E10" s="156"/>
      <c r="F10" s="270"/>
      <c r="G10" s="152"/>
      <c r="H10" s="56" t="s">
        <v>11</v>
      </c>
      <c r="I10" s="87"/>
      <c r="J10" s="158">
        <f>UPPER(IF(OR(I10="a",I10="as"),E8,IF(OR(I10="b",I10="bs"),E12,)))</f>
      </c>
      <c r="K10" s="159"/>
      <c r="L10" s="149"/>
      <c r="M10" s="150"/>
      <c r="N10" s="144"/>
      <c r="O10" s="145"/>
      <c r="P10" s="144"/>
      <c r="Q10" s="47"/>
      <c r="R10" s="46"/>
      <c r="T10" s="60" t="e">
        <f>#REF!</f>
        <v>#REF!</v>
      </c>
    </row>
    <row r="11" spans="1:20" s="146" customFormat="1" ht="14.25" customHeight="1">
      <c r="A11" s="142">
        <v>2</v>
      </c>
      <c r="B11" s="40">
        <f>IF($D11="","",VLOOKUP($D11,'[3]男雙45歲名單'!$A$7:$V$39,20))</f>
      </c>
      <c r="C11" s="40">
        <f>IF($D11="","",VLOOKUP($D11,'[3]男雙45歲名單'!$A$7:$V$39,21))</f>
      </c>
      <c r="D11" s="41"/>
      <c r="E11" s="42" t="s">
        <v>60</v>
      </c>
      <c r="F11" s="273"/>
      <c r="G11" s="43"/>
      <c r="H11" s="43">
        <f>IF($D11="","",VLOOKUP($D11,'[3]男雙45歲名單'!$A$7:$V$39,4))</f>
      </c>
      <c r="I11" s="160"/>
      <c r="J11" s="149"/>
      <c r="K11" s="161"/>
      <c r="L11" s="162"/>
      <c r="M11" s="155"/>
      <c r="N11" s="144"/>
      <c r="O11" s="145"/>
      <c r="P11" s="144"/>
      <c r="Q11" s="47"/>
      <c r="R11" s="46"/>
      <c r="T11" s="60" t="e">
        <f>#REF!</f>
        <v>#REF!</v>
      </c>
    </row>
    <row r="12" spans="1:20" s="146" customFormat="1" ht="14.25" customHeight="1">
      <c r="A12" s="142"/>
      <c r="B12" s="147"/>
      <c r="C12" s="147"/>
      <c r="D12" s="147"/>
      <c r="E12" s="42" t="s">
        <v>60</v>
      </c>
      <c r="F12" s="40"/>
      <c r="G12" s="43"/>
      <c r="H12" s="43">
        <f>IF($D11="","",VLOOKUP($D11,'[3]男雙45歲名單'!$A$7:$V$39,9))</f>
      </c>
      <c r="I12" s="148"/>
      <c r="J12" s="149"/>
      <c r="K12" s="161"/>
      <c r="L12" s="163"/>
      <c r="M12" s="164"/>
      <c r="N12" s="144"/>
      <c r="O12" s="145"/>
      <c r="P12" s="144"/>
      <c r="Q12" s="47"/>
      <c r="R12" s="46"/>
      <c r="T12" s="60" t="e">
        <f>#REF!</f>
        <v>#REF!</v>
      </c>
    </row>
    <row r="13" spans="1:20" s="146" customFormat="1" ht="9" customHeight="1">
      <c r="A13" s="142"/>
      <c r="B13" s="147"/>
      <c r="C13" s="147"/>
      <c r="D13" s="165"/>
      <c r="E13" s="151"/>
      <c r="F13" s="149"/>
      <c r="G13" s="152"/>
      <c r="H13" s="152"/>
      <c r="I13" s="166"/>
      <c r="J13" s="144"/>
      <c r="K13" s="167"/>
      <c r="L13" s="154">
        <f>UPPER(IF(OR(K14="a",K14="as"),J9,IF(OR(K14="b",K14="bs"),J17,)))</f>
      </c>
      <c r="M13" s="150"/>
      <c r="N13" s="144"/>
      <c r="O13" s="145"/>
      <c r="P13" s="144"/>
      <c r="Q13" s="47"/>
      <c r="R13" s="46"/>
      <c r="T13" s="60" t="e">
        <f>#REF!</f>
        <v>#REF!</v>
      </c>
    </row>
    <row r="14" spans="1:20" s="146" customFormat="1" ht="9" customHeight="1">
      <c r="A14" s="142"/>
      <c r="B14" s="53"/>
      <c r="C14" s="53"/>
      <c r="D14" s="64"/>
      <c r="E14" s="156"/>
      <c r="F14" s="144"/>
      <c r="G14" s="157"/>
      <c r="H14" s="157"/>
      <c r="I14" s="168"/>
      <c r="J14" s="270" t="s">
        <v>402</v>
      </c>
      <c r="K14" s="87"/>
      <c r="L14" s="158">
        <f>UPPER(IF(OR(K14="a",K14="as"),J10,IF(OR(K14="b",K14="bs"),J18,)))</f>
      </c>
      <c r="M14" s="159"/>
      <c r="N14" s="149"/>
      <c r="O14" s="150"/>
      <c r="P14" s="144"/>
      <c r="Q14" s="47"/>
      <c r="R14" s="46"/>
      <c r="T14" s="60" t="e">
        <f>#REF!</f>
        <v>#REF!</v>
      </c>
    </row>
    <row r="15" spans="1:20" s="146" customFormat="1" ht="14.25" customHeight="1">
      <c r="A15" s="142">
        <v>3</v>
      </c>
      <c r="B15" s="40"/>
      <c r="C15" s="40"/>
      <c r="D15" s="41">
        <v>24</v>
      </c>
      <c r="E15" s="42" t="str">
        <f>UPPER(IF($D15="","",VLOOKUP($D15,'[3]男雙45歲名單'!$A$7:$V$39,2)))</f>
        <v>黃欽詮</v>
      </c>
      <c r="F15" s="40"/>
      <c r="G15" s="43"/>
      <c r="H15" s="43" t="str">
        <f>IF($D15="","",VLOOKUP($D15,'[3]男雙45歲名單'!$A$7:$V$39,4))</f>
        <v>南投市</v>
      </c>
      <c r="I15" s="143"/>
      <c r="J15" s="270"/>
      <c r="K15" s="161"/>
      <c r="L15" s="144"/>
      <c r="M15" s="161"/>
      <c r="N15" s="162"/>
      <c r="O15" s="150"/>
      <c r="P15" s="144"/>
      <c r="Q15" s="47"/>
      <c r="R15" s="46"/>
      <c r="T15" s="60" t="e">
        <f>#REF!</f>
        <v>#REF!</v>
      </c>
    </row>
    <row r="16" spans="1:20" s="146" customFormat="1" ht="14.25" customHeight="1" thickBot="1">
      <c r="A16" s="142"/>
      <c r="B16" s="147"/>
      <c r="C16" s="147"/>
      <c r="D16" s="147"/>
      <c r="E16" s="42" t="str">
        <f>UPPER(IF($D15="","",VLOOKUP($D15,'[3]男雙45歲名單'!$A$7:$V$39,7)))</f>
        <v>蕭瑞草</v>
      </c>
      <c r="F16" s="40"/>
      <c r="G16" s="43"/>
      <c r="H16" s="43" t="str">
        <f>IF($D15="","",VLOOKUP($D15,'[3]男雙45歲名單'!$A$7:$V$39,9))</f>
        <v>南投市</v>
      </c>
      <c r="I16" s="148"/>
      <c r="J16" s="149">
        <f>IF(I16="a",E15,IF(I16="b",E17,""))</f>
      </c>
      <c r="K16" s="161"/>
      <c r="L16" s="144"/>
      <c r="M16" s="161"/>
      <c r="N16" s="149"/>
      <c r="O16" s="150"/>
      <c r="P16" s="144"/>
      <c r="Q16" s="47"/>
      <c r="R16" s="46"/>
      <c r="T16" s="75" t="e">
        <f>#REF!</f>
        <v>#REF!</v>
      </c>
    </row>
    <row r="17" spans="1:18" s="146" customFormat="1" ht="9" customHeight="1">
      <c r="A17" s="142"/>
      <c r="B17" s="147"/>
      <c r="C17" s="147"/>
      <c r="D17" s="165"/>
      <c r="E17" s="151"/>
      <c r="F17" s="272" t="s">
        <v>396</v>
      </c>
      <c r="G17" s="152"/>
      <c r="H17" s="152"/>
      <c r="I17" s="153"/>
      <c r="J17" s="154">
        <f>UPPER(IF(OR(I18="a",I18="as"),E15,IF(OR(I18="b",I18="bs"),E19,)))</f>
      </c>
      <c r="K17" s="169"/>
      <c r="L17" s="144"/>
      <c r="M17" s="161"/>
      <c r="N17" s="149"/>
      <c r="O17" s="150"/>
      <c r="P17" s="144"/>
      <c r="Q17" s="47"/>
      <c r="R17" s="46"/>
    </row>
    <row r="18" spans="1:18" s="146" customFormat="1" ht="9" customHeight="1">
      <c r="A18" s="142"/>
      <c r="B18" s="53"/>
      <c r="C18" s="53"/>
      <c r="D18" s="64"/>
      <c r="E18" s="156"/>
      <c r="F18" s="270"/>
      <c r="G18" s="157"/>
      <c r="H18" s="56" t="s">
        <v>11</v>
      </c>
      <c r="I18" s="87"/>
      <c r="J18" s="158">
        <f>UPPER(IF(OR(I18="a",I18="as"),E16,IF(OR(I18="b",I18="bs"),E20,)))</f>
      </c>
      <c r="K18" s="170"/>
      <c r="L18" s="149"/>
      <c r="M18" s="161"/>
      <c r="N18" s="149"/>
      <c r="O18" s="150"/>
      <c r="P18" s="144"/>
      <c r="Q18" s="47"/>
      <c r="R18" s="46"/>
    </row>
    <row r="19" spans="1:18" s="146" customFormat="1" ht="14.25" customHeight="1">
      <c r="A19" s="142">
        <v>4</v>
      </c>
      <c r="B19" s="40"/>
      <c r="C19" s="40"/>
      <c r="D19" s="41">
        <v>20</v>
      </c>
      <c r="E19" s="42" t="str">
        <f>UPPER(IF($D19="","",VLOOKUP($D19,'[3]男雙45歲名單'!$A$7:$V$39,2)))</f>
        <v>陳俊嘉</v>
      </c>
      <c r="F19" s="273"/>
      <c r="G19" s="43"/>
      <c r="H19" s="43" t="str">
        <f>IF($D19="","",VLOOKUP($D19,'[3]男雙45歲名單'!$A$7:$V$39,4))</f>
        <v>臺中市</v>
      </c>
      <c r="I19" s="160"/>
      <c r="J19" s="149"/>
      <c r="K19" s="150"/>
      <c r="L19" s="162"/>
      <c r="M19" s="169"/>
      <c r="N19" s="149"/>
      <c r="O19" s="150"/>
      <c r="P19" s="144"/>
      <c r="Q19" s="47"/>
      <c r="R19" s="46"/>
    </row>
    <row r="20" spans="1:18" s="146" customFormat="1" ht="14.25" customHeight="1">
      <c r="A20" s="142"/>
      <c r="B20" s="147"/>
      <c r="C20" s="147"/>
      <c r="D20" s="147"/>
      <c r="E20" s="42" t="str">
        <f>UPPER(IF($D19="","",VLOOKUP($D19,'[3]男雙45歲名單'!$A$7:$V$39,7)))</f>
        <v>倪聖凱</v>
      </c>
      <c r="F20" s="40"/>
      <c r="G20" s="43"/>
      <c r="H20" s="43" t="str">
        <f>IF($D19="","",VLOOKUP($D19,'[3]男雙45歲名單'!$A$7:$V$39,9))</f>
        <v>臺中市</v>
      </c>
      <c r="I20" s="148"/>
      <c r="J20" s="149"/>
      <c r="K20" s="150"/>
      <c r="L20" s="163"/>
      <c r="M20" s="171"/>
      <c r="N20" s="149"/>
      <c r="O20" s="150"/>
      <c r="P20" s="144"/>
      <c r="Q20" s="47"/>
      <c r="R20" s="46"/>
    </row>
    <row r="21" spans="1:18" s="146" customFormat="1" ht="9" customHeight="1">
      <c r="A21" s="142"/>
      <c r="B21" s="147"/>
      <c r="C21" s="147"/>
      <c r="D21" s="147"/>
      <c r="E21" s="151"/>
      <c r="F21" s="149"/>
      <c r="G21" s="152"/>
      <c r="H21" s="152"/>
      <c r="I21" s="166"/>
      <c r="J21" s="144"/>
      <c r="K21" s="145"/>
      <c r="L21" s="149"/>
      <c r="M21" s="167"/>
      <c r="N21" s="154">
        <f>UPPER(IF(OR(M22="a",M22="as"),L13,IF(OR(M22="b",M22="bs"),L29,)))</f>
      </c>
      <c r="O21" s="150"/>
      <c r="P21" s="144"/>
      <c r="Q21" s="47"/>
      <c r="R21" s="46"/>
    </row>
    <row r="22" spans="1:18" s="146" customFormat="1" ht="9" customHeight="1">
      <c r="A22" s="142"/>
      <c r="B22" s="53"/>
      <c r="C22" s="53"/>
      <c r="D22" s="53"/>
      <c r="E22" s="156"/>
      <c r="F22" s="144"/>
      <c r="G22" s="157"/>
      <c r="H22" s="157"/>
      <c r="I22" s="168"/>
      <c r="J22" s="144"/>
      <c r="K22" s="145"/>
      <c r="L22" s="270" t="s">
        <v>406</v>
      </c>
      <c r="M22" s="87"/>
      <c r="N22" s="158">
        <f>UPPER(IF(OR(M22="a",M22="as"),L14,IF(OR(M22="b",M22="bs"),L30,)))</f>
      </c>
      <c r="O22" s="159"/>
      <c r="P22" s="149"/>
      <c r="Q22" s="80"/>
      <c r="R22" s="46"/>
    </row>
    <row r="23" spans="1:18" s="146" customFormat="1" ht="14.25" customHeight="1">
      <c r="A23" s="142">
        <v>5</v>
      </c>
      <c r="B23" s="40"/>
      <c r="C23" s="40"/>
      <c r="D23" s="41">
        <v>25</v>
      </c>
      <c r="E23" s="42" t="str">
        <f>UPPER(IF($D23="","",VLOOKUP($D23,'[3]男雙45歲名單'!$A$7:$V$39,2)))</f>
        <v>謝金樹</v>
      </c>
      <c r="F23" s="40"/>
      <c r="G23" s="43"/>
      <c r="H23" s="43" t="str">
        <f>IF($D23="","",VLOOKUP($D23,'[3]男雙45歲名單'!$A$7:$V$39,4))</f>
        <v>楊梅市</v>
      </c>
      <c r="I23" s="143"/>
      <c r="J23" s="144"/>
      <c r="K23" s="145"/>
      <c r="L23" s="270"/>
      <c r="M23" s="161"/>
      <c r="N23" s="144"/>
      <c r="O23" s="161"/>
      <c r="P23" s="144"/>
      <c r="Q23" s="80"/>
      <c r="R23" s="46"/>
    </row>
    <row r="24" spans="1:18" s="146" customFormat="1" ht="14.25" customHeight="1">
      <c r="A24" s="142"/>
      <c r="B24" s="147"/>
      <c r="C24" s="147"/>
      <c r="D24" s="147"/>
      <c r="E24" s="42" t="str">
        <f>UPPER(IF($D23="","",VLOOKUP($D23,'[3]男雙45歲名單'!$A$7:$V$39,7)))</f>
        <v>胡文龍</v>
      </c>
      <c r="F24" s="40"/>
      <c r="G24" s="43"/>
      <c r="H24" s="43" t="str">
        <f>IF($D23="","",VLOOKUP($D23,'[3]男雙45歲名單'!$A$7:$V$39,9))</f>
        <v>楊梅市</v>
      </c>
      <c r="I24" s="148"/>
      <c r="J24" s="149">
        <f>IF(I24="a",E23,IF(I24="b",E25,""))</f>
      </c>
      <c r="K24" s="150"/>
      <c r="L24" s="144"/>
      <c r="M24" s="161"/>
      <c r="N24" s="144"/>
      <c r="O24" s="161"/>
      <c r="P24" s="144"/>
      <c r="Q24" s="80"/>
      <c r="R24" s="46"/>
    </row>
    <row r="25" spans="1:18" s="146" customFormat="1" ht="9" customHeight="1">
      <c r="A25" s="142"/>
      <c r="B25" s="147"/>
      <c r="C25" s="147"/>
      <c r="D25" s="147"/>
      <c r="E25" s="151"/>
      <c r="F25" s="272" t="s">
        <v>397</v>
      </c>
      <c r="G25" s="152"/>
      <c r="H25" s="152"/>
      <c r="I25" s="153"/>
      <c r="J25" s="154">
        <f>UPPER(IF(OR(I26="a",I26="as"),E23,IF(OR(I26="b",I26="bs"),E27,)))</f>
      </c>
      <c r="K25" s="155"/>
      <c r="L25" s="144"/>
      <c r="M25" s="161"/>
      <c r="N25" s="144"/>
      <c r="O25" s="161"/>
      <c r="P25" s="144"/>
      <c r="Q25" s="80"/>
      <c r="R25" s="46"/>
    </row>
    <row r="26" spans="1:18" s="146" customFormat="1" ht="9" customHeight="1">
      <c r="A26" s="142"/>
      <c r="B26" s="53"/>
      <c r="C26" s="53"/>
      <c r="D26" s="53"/>
      <c r="E26" s="156"/>
      <c r="F26" s="270"/>
      <c r="G26" s="157"/>
      <c r="H26" s="56" t="s">
        <v>11</v>
      </c>
      <c r="I26" s="87"/>
      <c r="J26" s="158">
        <f>UPPER(IF(OR(I26="a",I26="as"),E24,IF(OR(I26="b",I26="bs"),E28,)))</f>
      </c>
      <c r="K26" s="159"/>
      <c r="L26" s="149"/>
      <c r="M26" s="161"/>
      <c r="N26" s="144"/>
      <c r="O26" s="161"/>
      <c r="P26" s="144"/>
      <c r="Q26" s="80"/>
      <c r="R26" s="46"/>
    </row>
    <row r="27" spans="1:18" s="146" customFormat="1" ht="14.25" customHeight="1">
      <c r="A27" s="142">
        <v>6</v>
      </c>
      <c r="B27" s="40"/>
      <c r="C27" s="40"/>
      <c r="D27" s="41">
        <v>12</v>
      </c>
      <c r="E27" s="42" t="str">
        <f>UPPER(IF($D27="","",VLOOKUP($D27,'[3]男雙45歲名單'!$A$7:$V$39,2)))</f>
        <v>謝慶堂</v>
      </c>
      <c r="F27" s="273"/>
      <c r="G27" s="43"/>
      <c r="H27" s="43" t="str">
        <f>IF($D27="","",VLOOKUP($D27,'[3]男雙45歲名單'!$A$7:$V$39,4))</f>
        <v>高雄市</v>
      </c>
      <c r="I27" s="160"/>
      <c r="J27" s="149"/>
      <c r="K27" s="161"/>
      <c r="L27" s="162"/>
      <c r="M27" s="169"/>
      <c r="N27" s="144"/>
      <c r="O27" s="161"/>
      <c r="P27" s="144"/>
      <c r="Q27" s="80"/>
      <c r="R27" s="46"/>
    </row>
    <row r="28" spans="1:18" s="146" customFormat="1" ht="14.25" customHeight="1">
      <c r="A28" s="142"/>
      <c r="B28" s="147"/>
      <c r="C28" s="147"/>
      <c r="D28" s="147"/>
      <c r="E28" s="42" t="str">
        <f>UPPER(IF($D27="","",VLOOKUP($D27,'[3]男雙45歲名單'!$A$7:$V$39,7)))</f>
        <v>陳柱明</v>
      </c>
      <c r="F28" s="40"/>
      <c r="G28" s="43"/>
      <c r="H28" s="43" t="str">
        <f>IF($D27="","",VLOOKUP($D27,'[3]男雙45歲名單'!$A$7:$V$39,9))</f>
        <v>高雄市</v>
      </c>
      <c r="I28" s="148"/>
      <c r="J28" s="149"/>
      <c r="K28" s="161"/>
      <c r="L28" s="163"/>
      <c r="M28" s="171"/>
      <c r="N28" s="144"/>
      <c r="O28" s="161"/>
      <c r="P28" s="144"/>
      <c r="Q28" s="80"/>
      <c r="R28" s="46"/>
    </row>
    <row r="29" spans="1:18" s="146" customFormat="1" ht="9" customHeight="1">
      <c r="A29" s="142"/>
      <c r="B29" s="147"/>
      <c r="C29" s="147"/>
      <c r="D29" s="165"/>
      <c r="E29" s="151"/>
      <c r="F29" s="149"/>
      <c r="G29" s="152"/>
      <c r="H29" s="152"/>
      <c r="I29" s="166"/>
      <c r="J29" s="144"/>
      <c r="K29" s="167"/>
      <c r="L29" s="154">
        <f>UPPER(IF(OR(K30="a",K30="as"),J25,IF(OR(K30="b",K30="bs"),J33,)))</f>
      </c>
      <c r="M29" s="161"/>
      <c r="N29" s="144"/>
      <c r="O29" s="161"/>
      <c r="P29" s="144"/>
      <c r="Q29" s="80"/>
      <c r="R29" s="46"/>
    </row>
    <row r="30" spans="1:18" s="146" customFormat="1" ht="9" customHeight="1">
      <c r="A30" s="142"/>
      <c r="B30" s="53"/>
      <c r="C30" s="53"/>
      <c r="D30" s="64"/>
      <c r="E30" s="156"/>
      <c r="F30" s="144"/>
      <c r="G30" s="157"/>
      <c r="H30" s="157"/>
      <c r="I30" s="168"/>
      <c r="J30" s="270" t="s">
        <v>403</v>
      </c>
      <c r="K30" s="87"/>
      <c r="L30" s="158">
        <f>UPPER(IF(OR(K30="a",K30="as"),J26,IF(OR(K30="b",K30="bs"),J34,)))</f>
      </c>
      <c r="M30" s="170"/>
      <c r="N30" s="149"/>
      <c r="O30" s="161"/>
      <c r="P30" s="144"/>
      <c r="Q30" s="80"/>
      <c r="R30" s="46"/>
    </row>
    <row r="31" spans="1:18" s="146" customFormat="1" ht="14.25" customHeight="1">
      <c r="A31" s="142">
        <v>7</v>
      </c>
      <c r="B31" s="40"/>
      <c r="C31" s="40"/>
      <c r="D31" s="41">
        <v>16</v>
      </c>
      <c r="E31" s="42" t="str">
        <f>UPPER(IF($D31="","",VLOOKUP($D31,'[3]男雙45歲名單'!$A$7:$V$39,2)))</f>
        <v>蔡孟勳</v>
      </c>
      <c r="F31" s="40"/>
      <c r="G31" s="43"/>
      <c r="H31" s="43" t="str">
        <f>IF($D31="","",VLOOKUP($D31,'[3]男雙45歲名單'!$A$7:$V$39,4))</f>
        <v>臺中市</v>
      </c>
      <c r="I31" s="143"/>
      <c r="J31" s="270"/>
      <c r="K31" s="161"/>
      <c r="L31" s="144"/>
      <c r="M31" s="172"/>
      <c r="N31" s="162"/>
      <c r="O31" s="161"/>
      <c r="P31" s="144"/>
      <c r="Q31" s="80"/>
      <c r="R31" s="46"/>
    </row>
    <row r="32" spans="1:18" s="146" customFormat="1" ht="14.25" customHeight="1">
      <c r="A32" s="142"/>
      <c r="B32" s="147"/>
      <c r="C32" s="147"/>
      <c r="D32" s="147"/>
      <c r="E32" s="42" t="str">
        <f>UPPER(IF($D31="","",VLOOKUP($D31,'[3]男雙45歲名單'!$A$7:$V$39,7)))</f>
        <v>張俊源</v>
      </c>
      <c r="F32" s="40"/>
      <c r="G32" s="43"/>
      <c r="H32" s="43" t="str">
        <f>IF($D31="","",VLOOKUP($D31,'[3]男雙45歲名單'!$A$7:$V$39,9))</f>
        <v>臺中市</v>
      </c>
      <c r="I32" s="148"/>
      <c r="J32" s="149">
        <f>IF(I32="a",E31,IF(I32="b",E33,""))</f>
      </c>
      <c r="K32" s="161"/>
      <c r="L32" s="144"/>
      <c r="M32" s="150"/>
      <c r="N32" s="149"/>
      <c r="O32" s="161"/>
      <c r="P32" s="144"/>
      <c r="Q32" s="80"/>
      <c r="R32" s="46"/>
    </row>
    <row r="33" spans="1:18" s="146" customFormat="1" ht="9" customHeight="1">
      <c r="A33" s="142"/>
      <c r="B33" s="147"/>
      <c r="C33" s="147"/>
      <c r="D33" s="165"/>
      <c r="E33" s="151"/>
      <c r="F33" s="272" t="s">
        <v>398</v>
      </c>
      <c r="G33" s="152"/>
      <c r="H33" s="152"/>
      <c r="I33" s="153"/>
      <c r="J33" s="154">
        <f>UPPER(IF(OR(I34="a",I34="as"),E31,IF(OR(I34="b",I34="bs"),E35,)))</f>
      </c>
      <c r="K33" s="169"/>
      <c r="L33" s="144"/>
      <c r="M33" s="150"/>
      <c r="N33" s="149"/>
      <c r="O33" s="161"/>
      <c r="P33" s="144"/>
      <c r="Q33" s="80"/>
      <c r="R33" s="46"/>
    </row>
    <row r="34" spans="1:18" s="146" customFormat="1" ht="9" customHeight="1">
      <c r="A34" s="142"/>
      <c r="B34" s="53"/>
      <c r="C34" s="53"/>
      <c r="D34" s="64"/>
      <c r="E34" s="156"/>
      <c r="F34" s="270"/>
      <c r="G34" s="157"/>
      <c r="H34" s="56" t="s">
        <v>11</v>
      </c>
      <c r="I34" s="87"/>
      <c r="J34" s="158">
        <f>UPPER(IF(OR(I34="a",I34="as"),E32,IF(OR(I34="b",I34="bs"),E36,)))</f>
      </c>
      <c r="K34" s="170"/>
      <c r="L34" s="149"/>
      <c r="M34" s="150"/>
      <c r="N34" s="149"/>
      <c r="O34" s="161"/>
      <c r="P34" s="144"/>
      <c r="Q34" s="80"/>
      <c r="R34" s="46"/>
    </row>
    <row r="35" spans="1:18" s="146" customFormat="1" ht="14.25" customHeight="1">
      <c r="A35" s="142">
        <v>8</v>
      </c>
      <c r="B35" s="40">
        <v>8</v>
      </c>
      <c r="C35" s="40"/>
      <c r="D35" s="41">
        <v>8</v>
      </c>
      <c r="E35" s="42" t="str">
        <f>UPPER(IF($D35="","",VLOOKUP($D35,'[3]男雙45歲名單'!$A$7:$V$39,2)))</f>
        <v>黃紹仁</v>
      </c>
      <c r="F35" s="273"/>
      <c r="G35" s="43"/>
      <c r="H35" s="43" t="str">
        <f>IF($D35="","",VLOOKUP($D35,'[3]男雙45歲名單'!$A$7:$V$39,4))</f>
        <v>新北市</v>
      </c>
      <c r="I35" s="160"/>
      <c r="J35" s="149"/>
      <c r="K35" s="150"/>
      <c r="L35" s="162"/>
      <c r="M35" s="155"/>
      <c r="N35" s="149"/>
      <c r="O35" s="161"/>
      <c r="P35" s="144"/>
      <c r="Q35" s="80"/>
      <c r="R35" s="46"/>
    </row>
    <row r="36" spans="1:18" s="146" customFormat="1" ht="14.25" customHeight="1">
      <c r="A36" s="142"/>
      <c r="B36" s="147"/>
      <c r="C36" s="147"/>
      <c r="D36" s="147"/>
      <c r="E36" s="42" t="str">
        <f>UPPER(IF($D35="","",VLOOKUP($D35,'[3]男雙45歲名單'!$A$7:$V$39,7)))</f>
        <v>譚若恆</v>
      </c>
      <c r="F36" s="40"/>
      <c r="G36" s="43"/>
      <c r="H36" s="43" t="str">
        <f>IF($D35="","",VLOOKUP($D35,'[3]男雙45歲名單'!$A$7:$V$39,9))</f>
        <v>新北市</v>
      </c>
      <c r="I36" s="148"/>
      <c r="J36" s="149"/>
      <c r="K36" s="150"/>
      <c r="L36" s="163"/>
      <c r="M36" s="164"/>
      <c r="N36" s="149"/>
      <c r="O36" s="161"/>
      <c r="P36" s="144"/>
      <c r="Q36" s="80"/>
      <c r="R36" s="46"/>
    </row>
    <row r="37" spans="1:18" s="146" customFormat="1" ht="9" customHeight="1">
      <c r="A37" s="142"/>
      <c r="B37" s="147"/>
      <c r="C37" s="147"/>
      <c r="D37" s="165"/>
      <c r="E37" s="151"/>
      <c r="F37" s="149"/>
      <c r="G37" s="152"/>
      <c r="H37" s="152"/>
      <c r="I37" s="166"/>
      <c r="J37" s="144"/>
      <c r="K37" s="145"/>
      <c r="L37" s="149"/>
      <c r="M37" s="150"/>
      <c r="N37" s="150"/>
      <c r="O37" s="167"/>
      <c r="P37" s="290">
        <f>UPPER(IF(OR(O38="a",O38="as"),N21,IF(OR(O38="b",O38="bs"),N53,)))</f>
      </c>
      <c r="Q37" s="173"/>
      <c r="R37" s="46"/>
    </row>
    <row r="38" spans="1:18" s="146" customFormat="1" ht="9" customHeight="1">
      <c r="A38" s="142"/>
      <c r="B38" s="53"/>
      <c r="C38" s="53"/>
      <c r="D38" s="64"/>
      <c r="E38" s="156"/>
      <c r="F38" s="144"/>
      <c r="G38" s="157"/>
      <c r="H38" s="157"/>
      <c r="I38" s="168"/>
      <c r="J38" s="144"/>
      <c r="K38" s="145"/>
      <c r="L38" s="149"/>
      <c r="M38" s="150"/>
      <c r="N38" s="270" t="s">
        <v>408</v>
      </c>
      <c r="O38" s="87"/>
      <c r="P38" s="291"/>
      <c r="Q38" s="174"/>
      <c r="R38" s="46"/>
    </row>
    <row r="39" spans="1:18" s="146" customFormat="1" ht="14.25" customHeight="1">
      <c r="A39" s="142">
        <v>9</v>
      </c>
      <c r="B39" s="40">
        <v>3</v>
      </c>
      <c r="C39" s="40">
        <f>IF($D39="","",VLOOKUP($D39,'[3]男雙45歲名單'!$A$7:$V$39,21))</f>
        <v>31</v>
      </c>
      <c r="D39" s="41">
        <v>3</v>
      </c>
      <c r="E39" s="42" t="str">
        <f>UPPER(IF($D39="","",VLOOKUP($D39,'[3]男雙45歲名單'!$A$7:$V$39,2)))</f>
        <v>陳志宏</v>
      </c>
      <c r="F39" s="40"/>
      <c r="G39" s="43"/>
      <c r="H39" s="43" t="str">
        <f>IF($D39="","",VLOOKUP($D39,'[3]男雙45歲名單'!$A$7:$V$39,4))</f>
        <v>新北市</v>
      </c>
      <c r="I39" s="143"/>
      <c r="J39" s="144"/>
      <c r="K39" s="145"/>
      <c r="L39" s="144"/>
      <c r="M39" s="150"/>
      <c r="N39" s="270"/>
      <c r="O39" s="161"/>
      <c r="P39" s="162"/>
      <c r="Q39" s="80"/>
      <c r="R39" s="46"/>
    </row>
    <row r="40" spans="1:18" s="146" customFormat="1" ht="14.25" customHeight="1">
      <c r="A40" s="142"/>
      <c r="B40" s="147"/>
      <c r="C40" s="147"/>
      <c r="D40" s="147"/>
      <c r="E40" s="42" t="str">
        <f>UPPER(IF($D39="","",VLOOKUP($D39,'[3]男雙45歲名單'!$A$7:$V$39,7)))</f>
        <v>林文輝</v>
      </c>
      <c r="F40" s="40"/>
      <c r="G40" s="43"/>
      <c r="H40" s="43" t="str">
        <f>IF($D39="","",VLOOKUP($D39,'[3]男雙45歲名單'!$A$7:$V$39,9))</f>
        <v>新北市</v>
      </c>
      <c r="I40" s="148"/>
      <c r="J40" s="149">
        <f>IF(I40="a",E39,IF(I40="b",E41,""))</f>
      </c>
      <c r="K40" s="150"/>
      <c r="L40" s="144"/>
      <c r="M40" s="145"/>
      <c r="N40" s="144"/>
      <c r="O40" s="161"/>
      <c r="P40" s="163"/>
      <c r="Q40" s="175"/>
      <c r="R40" s="46"/>
    </row>
    <row r="41" spans="1:18" s="146" customFormat="1" ht="9" customHeight="1">
      <c r="A41" s="142"/>
      <c r="B41" s="147"/>
      <c r="C41" s="147"/>
      <c r="D41" s="165"/>
      <c r="E41" s="151"/>
      <c r="F41" s="272"/>
      <c r="G41" s="152"/>
      <c r="H41" s="152"/>
      <c r="I41" s="153"/>
      <c r="J41" s="154">
        <f>UPPER(IF(OR(I42="a",I42="as"),E39,IF(OR(I42="b",I42="bs"),E43,)))</f>
      </c>
      <c r="K41" s="155"/>
      <c r="L41" s="144"/>
      <c r="M41" s="145"/>
      <c r="N41" s="144"/>
      <c r="O41" s="161"/>
      <c r="P41" s="144"/>
      <c r="Q41" s="80"/>
      <c r="R41" s="46"/>
    </row>
    <row r="42" spans="1:18" s="146" customFormat="1" ht="9" customHeight="1">
      <c r="A42" s="142"/>
      <c r="B42" s="53"/>
      <c r="C42" s="53"/>
      <c r="D42" s="64"/>
      <c r="E42" s="156"/>
      <c r="F42" s="270"/>
      <c r="G42" s="157"/>
      <c r="H42" s="56" t="s">
        <v>11</v>
      </c>
      <c r="I42" s="87"/>
      <c r="J42" s="158">
        <f>UPPER(IF(OR(I42="a",I42="as"),E40,IF(OR(I42="b",I42="bs"),E44,)))</f>
      </c>
      <c r="K42" s="159"/>
      <c r="L42" s="149"/>
      <c r="M42" s="150"/>
      <c r="N42" s="144"/>
      <c r="O42" s="161"/>
      <c r="P42" s="144"/>
      <c r="Q42" s="80"/>
      <c r="R42" s="46"/>
    </row>
    <row r="43" spans="1:18" s="146" customFormat="1" ht="14.25" customHeight="1">
      <c r="A43" s="142">
        <v>10</v>
      </c>
      <c r="B43" s="40">
        <f>IF($D43="","",VLOOKUP($D43,'[3]男雙45歲名單'!$A$7:$V$39,20))</f>
      </c>
      <c r="C43" s="40">
        <f>IF($D43="","",VLOOKUP($D43,'[3]男雙45歲名單'!$A$7:$V$39,21))</f>
      </c>
      <c r="D43" s="41"/>
      <c r="E43" s="42" t="s">
        <v>60</v>
      </c>
      <c r="F43" s="273"/>
      <c r="G43" s="43"/>
      <c r="H43" s="43">
        <f>IF($D43="","",VLOOKUP($D43,'[3]男雙45歲名單'!$A$7:$V$39,4))</f>
      </c>
      <c r="I43" s="160"/>
      <c r="J43" s="149"/>
      <c r="K43" s="161"/>
      <c r="L43" s="162"/>
      <c r="M43" s="155"/>
      <c r="N43" s="144"/>
      <c r="O43" s="161"/>
      <c r="P43" s="144"/>
      <c r="Q43" s="80"/>
      <c r="R43" s="46"/>
    </row>
    <row r="44" spans="1:18" s="146" customFormat="1" ht="14.25" customHeight="1">
      <c r="A44" s="142"/>
      <c r="B44" s="147"/>
      <c r="C44" s="147"/>
      <c r="D44" s="147"/>
      <c r="E44" s="42" t="s">
        <v>60</v>
      </c>
      <c r="F44" s="40"/>
      <c r="G44" s="43"/>
      <c r="H44" s="43">
        <f>IF($D43="","",VLOOKUP($D43,'[3]男雙45歲名單'!$A$7:$V$39,9))</f>
      </c>
      <c r="I44" s="148"/>
      <c r="J44" s="149"/>
      <c r="K44" s="161"/>
      <c r="L44" s="163"/>
      <c r="M44" s="164"/>
      <c r="N44" s="144"/>
      <c r="O44" s="161"/>
      <c r="P44" s="144"/>
      <c r="Q44" s="80"/>
      <c r="R44" s="46"/>
    </row>
    <row r="45" spans="1:18" s="146" customFormat="1" ht="9" customHeight="1">
      <c r="A45" s="142"/>
      <c r="B45" s="147"/>
      <c r="C45" s="147"/>
      <c r="D45" s="165"/>
      <c r="E45" s="151"/>
      <c r="F45" s="149"/>
      <c r="G45" s="152"/>
      <c r="H45" s="152"/>
      <c r="I45" s="166"/>
      <c r="J45" s="144"/>
      <c r="K45" s="167"/>
      <c r="L45" s="154">
        <f>UPPER(IF(OR(K46="a",K46="as"),J41,IF(OR(K46="b",K46="bs"),J49,)))</f>
      </c>
      <c r="M45" s="150"/>
      <c r="N45" s="144"/>
      <c r="O45" s="161"/>
      <c r="P45" s="144"/>
      <c r="Q45" s="80"/>
      <c r="R45" s="46"/>
    </row>
    <row r="46" spans="1:18" s="146" customFormat="1" ht="9" customHeight="1">
      <c r="A46" s="142"/>
      <c r="B46" s="53"/>
      <c r="C46" s="53"/>
      <c r="D46" s="64"/>
      <c r="E46" s="156"/>
      <c r="F46" s="144"/>
      <c r="G46" s="157"/>
      <c r="H46" s="157"/>
      <c r="I46" s="168"/>
      <c r="J46" s="270" t="s">
        <v>404</v>
      </c>
      <c r="K46" s="87"/>
      <c r="L46" s="158">
        <f>UPPER(IF(OR(K46="a",K46="as"),J42,IF(OR(K46="b",K46="bs"),J50,)))</f>
      </c>
      <c r="M46" s="159"/>
      <c r="N46" s="149"/>
      <c r="O46" s="161"/>
      <c r="P46" s="144"/>
      <c r="Q46" s="80"/>
      <c r="R46" s="46"/>
    </row>
    <row r="47" spans="1:18" s="146" customFormat="1" ht="14.25" customHeight="1">
      <c r="A47" s="142">
        <v>11</v>
      </c>
      <c r="B47" s="40"/>
      <c r="C47" s="40"/>
      <c r="D47" s="41">
        <v>14</v>
      </c>
      <c r="E47" s="42" t="str">
        <f>UPPER(IF($D47="","",VLOOKUP($D47,'[3]男雙45歲名單'!$A$7:$V$39,2)))</f>
        <v>羅能文</v>
      </c>
      <c r="F47" s="40"/>
      <c r="G47" s="43"/>
      <c r="H47" s="43" t="str">
        <f>IF($D47="","",VLOOKUP($D47,'[3]男雙45歲名單'!$A$7:$V$39,4))</f>
        <v>臺中市</v>
      </c>
      <c r="I47" s="143"/>
      <c r="J47" s="270"/>
      <c r="K47" s="161"/>
      <c r="L47" s="144"/>
      <c r="M47" s="161"/>
      <c r="N47" s="162"/>
      <c r="O47" s="161"/>
      <c r="P47" s="144"/>
      <c r="Q47" s="80"/>
      <c r="R47" s="46"/>
    </row>
    <row r="48" spans="1:18" s="146" customFormat="1" ht="14.25" customHeight="1">
      <c r="A48" s="142"/>
      <c r="B48" s="147"/>
      <c r="C48" s="147"/>
      <c r="D48" s="147"/>
      <c r="E48" s="42" t="str">
        <f>UPPER(IF($D47="","",VLOOKUP($D47,'[3]男雙45歲名單'!$A$7:$V$39,7)))</f>
        <v>羅能昌</v>
      </c>
      <c r="F48" s="40"/>
      <c r="G48" s="43"/>
      <c r="H48" s="43" t="str">
        <f>IF($D47="","",VLOOKUP($D47,'[3]男雙45歲名單'!$A$7:$V$39,9))</f>
        <v>臺中市</v>
      </c>
      <c r="I48" s="148"/>
      <c r="J48" s="149">
        <f>IF(I48="a",E47,IF(I48="b",E49,""))</f>
      </c>
      <c r="K48" s="161"/>
      <c r="L48" s="144"/>
      <c r="M48" s="161"/>
      <c r="N48" s="149"/>
      <c r="O48" s="161"/>
      <c r="P48" s="144"/>
      <c r="Q48" s="80"/>
      <c r="R48" s="46"/>
    </row>
    <row r="49" spans="1:18" s="146" customFormat="1" ht="9" customHeight="1">
      <c r="A49" s="142"/>
      <c r="B49" s="147"/>
      <c r="C49" s="147"/>
      <c r="D49" s="147"/>
      <c r="E49" s="151"/>
      <c r="F49" s="272" t="s">
        <v>399</v>
      </c>
      <c r="G49" s="152"/>
      <c r="H49" s="152"/>
      <c r="I49" s="153"/>
      <c r="J49" s="154">
        <f>UPPER(IF(OR(I50="a",I50="as"),E47,IF(OR(I50="b",I50="bs"),E51,)))</f>
      </c>
      <c r="K49" s="169"/>
      <c r="L49" s="144"/>
      <c r="M49" s="161"/>
      <c r="N49" s="149"/>
      <c r="O49" s="161"/>
      <c r="P49" s="144"/>
      <c r="Q49" s="80"/>
      <c r="R49" s="46"/>
    </row>
    <row r="50" spans="1:18" s="146" customFormat="1" ht="9" customHeight="1">
      <c r="A50" s="142"/>
      <c r="B50" s="53"/>
      <c r="C50" s="53"/>
      <c r="D50" s="53"/>
      <c r="E50" s="156"/>
      <c r="F50" s="270"/>
      <c r="G50" s="157"/>
      <c r="H50" s="56" t="s">
        <v>11</v>
      </c>
      <c r="I50" s="87"/>
      <c r="J50" s="158">
        <f>UPPER(IF(OR(I50="a",I50="as"),E48,IF(OR(I50="b",I50="bs"),E52,)))</f>
      </c>
      <c r="K50" s="170"/>
      <c r="L50" s="149"/>
      <c r="M50" s="161"/>
      <c r="N50" s="149"/>
      <c r="O50" s="161"/>
      <c r="P50" s="144"/>
      <c r="Q50" s="80"/>
      <c r="R50" s="46"/>
    </row>
    <row r="51" spans="1:18" s="146" customFormat="1" ht="14.25" customHeight="1">
      <c r="A51" s="142">
        <v>12</v>
      </c>
      <c r="B51" s="40"/>
      <c r="C51" s="40"/>
      <c r="D51" s="41">
        <v>9</v>
      </c>
      <c r="E51" s="42" t="str">
        <f>UPPER(IF($D51="","",VLOOKUP($D51,'[3]男雙45歲名單'!$A$7:$V$39,2)))</f>
        <v>張竹修</v>
      </c>
      <c r="F51" s="273"/>
      <c r="G51" s="43"/>
      <c r="H51" s="43" t="str">
        <f>IF($D51="","",VLOOKUP($D51,'[3]男雙45歲名單'!$A$7:$V$39,4))</f>
        <v>臺中市</v>
      </c>
      <c r="I51" s="160"/>
      <c r="J51" s="149"/>
      <c r="K51" s="150"/>
      <c r="L51" s="162"/>
      <c r="M51" s="169"/>
      <c r="N51" s="149"/>
      <c r="O51" s="161"/>
      <c r="P51" s="144"/>
      <c r="Q51" s="80"/>
      <c r="R51" s="46"/>
    </row>
    <row r="52" spans="1:18" s="146" customFormat="1" ht="14.25" customHeight="1">
      <c r="A52" s="142"/>
      <c r="B52" s="147"/>
      <c r="C52" s="147"/>
      <c r="D52" s="147"/>
      <c r="E52" s="42" t="str">
        <f>UPPER(IF($D51="","",VLOOKUP($D51,'[3]男雙45歲名單'!$A$7:$V$39,7)))</f>
        <v>胡登富</v>
      </c>
      <c r="F52" s="40"/>
      <c r="G52" s="43"/>
      <c r="H52" s="43" t="str">
        <f>IF($D51="","",VLOOKUP($D51,'[3]男雙45歲名單'!$A$7:$V$39,9))</f>
        <v>臺中市</v>
      </c>
      <c r="I52" s="148"/>
      <c r="J52" s="149"/>
      <c r="K52" s="150"/>
      <c r="L52" s="163"/>
      <c r="M52" s="171"/>
      <c r="N52" s="149"/>
      <c r="O52" s="161"/>
      <c r="P52" s="144"/>
      <c r="Q52" s="80"/>
      <c r="R52" s="46"/>
    </row>
    <row r="53" spans="1:18" s="146" customFormat="1" ht="9" customHeight="1">
      <c r="A53" s="142"/>
      <c r="B53" s="147"/>
      <c r="C53" s="147"/>
      <c r="D53" s="147"/>
      <c r="E53" s="151"/>
      <c r="F53" s="149"/>
      <c r="G53" s="152"/>
      <c r="H53" s="152"/>
      <c r="I53" s="166"/>
      <c r="J53" s="144"/>
      <c r="K53" s="145"/>
      <c r="L53" s="149"/>
      <c r="M53" s="167"/>
      <c r="N53" s="154">
        <f>UPPER(IF(OR(M54="a",M54="as"),L45,IF(OR(M54="b",M54="bs"),L61,)))</f>
      </c>
      <c r="O53" s="161"/>
      <c r="P53" s="144"/>
      <c r="Q53" s="80"/>
      <c r="R53" s="46"/>
    </row>
    <row r="54" spans="1:18" s="146" customFormat="1" ht="9" customHeight="1">
      <c r="A54" s="142"/>
      <c r="B54" s="53"/>
      <c r="C54" s="53"/>
      <c r="D54" s="53"/>
      <c r="E54" s="156"/>
      <c r="F54" s="144"/>
      <c r="G54" s="157"/>
      <c r="H54" s="157"/>
      <c r="I54" s="168"/>
      <c r="J54" s="144"/>
      <c r="K54" s="145"/>
      <c r="L54" s="270" t="s">
        <v>407</v>
      </c>
      <c r="M54" s="87"/>
      <c r="N54" s="158">
        <f>UPPER(IF(OR(M54="a",M54="as"),L46,IF(OR(M54="b",M54="bs"),L62,)))</f>
      </c>
      <c r="O54" s="170"/>
      <c r="P54" s="149"/>
      <c r="Q54" s="80"/>
      <c r="R54" s="46"/>
    </row>
    <row r="55" spans="1:18" s="146" customFormat="1" ht="14.25" customHeight="1">
      <c r="A55" s="142">
        <v>13</v>
      </c>
      <c r="B55" s="40"/>
      <c r="C55" s="40"/>
      <c r="D55" s="41">
        <v>13</v>
      </c>
      <c r="E55" s="42" t="str">
        <f>UPPER(IF($D55="","",VLOOKUP($D55,'[3]男雙45歲名單'!$A$7:$V$39,2)))</f>
        <v>鍾文雄</v>
      </c>
      <c r="F55" s="40"/>
      <c r="G55" s="43"/>
      <c r="H55" s="43" t="str">
        <f>IF($D55="","",VLOOKUP($D55,'[3]男雙45歲名單'!$A$7:$V$39,4))</f>
        <v>臺中市</v>
      </c>
      <c r="I55" s="143"/>
      <c r="J55" s="144"/>
      <c r="K55" s="145"/>
      <c r="L55" s="270"/>
      <c r="M55" s="161"/>
      <c r="N55" s="144"/>
      <c r="O55" s="172"/>
      <c r="P55" s="144"/>
      <c r="Q55" s="47"/>
      <c r="R55" s="46"/>
    </row>
    <row r="56" spans="1:18" s="146" customFormat="1" ht="14.25" customHeight="1">
      <c r="A56" s="142"/>
      <c r="B56" s="147"/>
      <c r="C56" s="147"/>
      <c r="D56" s="147"/>
      <c r="E56" s="42" t="str">
        <f>UPPER(IF($D55="","",VLOOKUP($D55,'[3]男雙45歲名單'!$A$7:$V$39,7)))</f>
        <v>曾智檉</v>
      </c>
      <c r="F56" s="40"/>
      <c r="G56" s="43"/>
      <c r="H56" s="43" t="str">
        <f>IF($D55="","",VLOOKUP($D55,'[3]男雙45歲名單'!$A$7:$V$39,9))</f>
        <v>臺中市</v>
      </c>
      <c r="I56" s="148"/>
      <c r="J56" s="149">
        <f>IF(I56="a",E55,IF(I56="b",E57,""))</f>
      </c>
      <c r="K56" s="150"/>
      <c r="L56" s="144"/>
      <c r="M56" s="161"/>
      <c r="N56" s="144"/>
      <c r="O56" s="150"/>
      <c r="P56" s="144"/>
      <c r="Q56" s="47"/>
      <c r="R56" s="46"/>
    </row>
    <row r="57" spans="1:18" s="146" customFormat="1" ht="9" customHeight="1">
      <c r="A57" s="142"/>
      <c r="B57" s="147"/>
      <c r="C57" s="147"/>
      <c r="D57" s="165"/>
      <c r="E57" s="151"/>
      <c r="F57" s="272" t="s">
        <v>400</v>
      </c>
      <c r="G57" s="152"/>
      <c r="H57" s="152"/>
      <c r="I57" s="153"/>
      <c r="J57" s="154">
        <f>UPPER(IF(OR(I58="a",I58="as"),E55,IF(OR(I58="b",I58="bs"),E59,)))</f>
      </c>
      <c r="K57" s="155"/>
      <c r="L57" s="144"/>
      <c r="M57" s="161"/>
      <c r="N57" s="144"/>
      <c r="O57" s="150"/>
      <c r="P57" s="144"/>
      <c r="Q57" s="47"/>
      <c r="R57" s="46"/>
    </row>
    <row r="58" spans="1:18" s="146" customFormat="1" ht="9" customHeight="1">
      <c r="A58" s="142"/>
      <c r="B58" s="53"/>
      <c r="C58" s="53"/>
      <c r="D58" s="64"/>
      <c r="E58" s="156"/>
      <c r="F58" s="270"/>
      <c r="G58" s="157"/>
      <c r="H58" s="56" t="s">
        <v>11</v>
      </c>
      <c r="I58" s="87"/>
      <c r="J58" s="158">
        <f>UPPER(IF(OR(I58="a",I58="as"),E56,IF(OR(I58="b",I58="bs"),E60,)))</f>
      </c>
      <c r="K58" s="159"/>
      <c r="L58" s="149"/>
      <c r="M58" s="161"/>
      <c r="N58" s="144"/>
      <c r="O58" s="150"/>
      <c r="P58" s="144"/>
      <c r="Q58" s="47"/>
      <c r="R58" s="46"/>
    </row>
    <row r="59" spans="1:18" s="146" customFormat="1" ht="14.25" customHeight="1">
      <c r="A59" s="142">
        <v>14</v>
      </c>
      <c r="B59" s="40"/>
      <c r="C59" s="40"/>
      <c r="D59" s="41">
        <v>27</v>
      </c>
      <c r="E59" s="42" t="str">
        <f>UPPER(IF($D59="","",VLOOKUP($D59,'[3]男雙45歲名單'!$A$7:$V$39,2)))</f>
        <v>楊育書</v>
      </c>
      <c r="F59" s="273"/>
      <c r="G59" s="43"/>
      <c r="H59" s="43" t="str">
        <f>IF($D59="","",VLOOKUP($D59,'[3]男雙45歲名單'!$A$7:$V$39,4))</f>
        <v>臺東市</v>
      </c>
      <c r="I59" s="160"/>
      <c r="J59" s="149"/>
      <c r="K59" s="161"/>
      <c r="L59" s="162"/>
      <c r="M59" s="169"/>
      <c r="N59" s="144"/>
      <c r="O59" s="150"/>
      <c r="P59" s="144"/>
      <c r="Q59" s="47"/>
      <c r="R59" s="46"/>
    </row>
    <row r="60" spans="1:18" s="146" customFormat="1" ht="14.25" customHeight="1">
      <c r="A60" s="142"/>
      <c r="B60" s="147"/>
      <c r="C60" s="147"/>
      <c r="D60" s="147"/>
      <c r="E60" s="42" t="str">
        <f>UPPER(IF($D59="","",VLOOKUP($D59,'[3]男雙45歲名單'!$A$7:$V$39,7)))</f>
        <v>朱崇禮</v>
      </c>
      <c r="F60" s="40"/>
      <c r="G60" s="43"/>
      <c r="H60" s="43" t="str">
        <f>IF($D59="","",VLOOKUP($D59,'[3]男雙45歲名單'!$A$7:$V$39,9))</f>
        <v>臺東市</v>
      </c>
      <c r="I60" s="148"/>
      <c r="J60" s="149"/>
      <c r="K60" s="161"/>
      <c r="L60" s="163"/>
      <c r="M60" s="171"/>
      <c r="N60" s="144"/>
      <c r="O60" s="150"/>
      <c r="P60" s="144"/>
      <c r="Q60" s="47"/>
      <c r="R60" s="46"/>
    </row>
    <row r="61" spans="1:18" s="146" customFormat="1" ht="9" customHeight="1">
      <c r="A61" s="142"/>
      <c r="B61" s="147"/>
      <c r="C61" s="147"/>
      <c r="D61" s="165"/>
      <c r="E61" s="151"/>
      <c r="F61" s="149"/>
      <c r="G61" s="152"/>
      <c r="H61" s="152"/>
      <c r="I61" s="166"/>
      <c r="J61" s="144"/>
      <c r="K61" s="167"/>
      <c r="L61" s="154">
        <f>UPPER(IF(OR(K62="a",K62="as"),J57,IF(OR(K62="b",K62="bs"),J65,)))</f>
      </c>
      <c r="M61" s="161"/>
      <c r="N61" s="144"/>
      <c r="O61" s="150"/>
      <c r="P61" s="144"/>
      <c r="Q61" s="47"/>
      <c r="R61" s="46"/>
    </row>
    <row r="62" spans="1:18" s="146" customFormat="1" ht="9" customHeight="1">
      <c r="A62" s="142"/>
      <c r="B62" s="53"/>
      <c r="C62" s="53"/>
      <c r="D62" s="64"/>
      <c r="E62" s="156"/>
      <c r="F62" s="144"/>
      <c r="G62" s="157"/>
      <c r="H62" s="157"/>
      <c r="I62" s="168"/>
      <c r="J62" s="270" t="s">
        <v>405</v>
      </c>
      <c r="K62" s="87"/>
      <c r="L62" s="158">
        <f>UPPER(IF(OR(K62="a",K62="as"),J58,IF(OR(K62="b",K62="bs"),J66,)))</f>
      </c>
      <c r="M62" s="170"/>
      <c r="N62" s="149"/>
      <c r="O62" s="150"/>
      <c r="P62" s="144"/>
      <c r="Q62" s="47"/>
      <c r="R62" s="46"/>
    </row>
    <row r="63" spans="1:18" s="146" customFormat="1" ht="14.25" customHeight="1">
      <c r="A63" s="142">
        <v>15</v>
      </c>
      <c r="B63" s="40"/>
      <c r="C63" s="40"/>
      <c r="D63" s="41">
        <v>15</v>
      </c>
      <c r="E63" s="42" t="str">
        <f>UPPER(IF($D63="","",VLOOKUP($D63,'[3]男雙45歲名單'!$A$7:$V$39,2)))</f>
        <v>吳仁勇</v>
      </c>
      <c r="F63" s="40"/>
      <c r="G63" s="43"/>
      <c r="H63" s="43" t="str">
        <f>IF($D63="","",VLOOKUP($D63,'[3]男雙45歲名單'!$A$7:$V$39,4))</f>
        <v>臺中市</v>
      </c>
      <c r="I63" s="143"/>
      <c r="J63" s="270"/>
      <c r="K63" s="161"/>
      <c r="L63" s="144"/>
      <c r="M63" s="172"/>
      <c r="N63" s="147"/>
      <c r="O63" s="150"/>
      <c r="P63" s="147"/>
      <c r="Q63" s="150"/>
      <c r="R63" s="152"/>
    </row>
    <row r="64" spans="1:18" s="146" customFormat="1" ht="14.25" customHeight="1">
      <c r="A64" s="142"/>
      <c r="B64" s="147"/>
      <c r="C64" s="147"/>
      <c r="D64" s="147"/>
      <c r="E64" s="42" t="str">
        <f>UPPER(IF($D63="","",VLOOKUP($D63,'[3]男雙45歲名單'!$A$7:$V$39,7)))</f>
        <v>方  正</v>
      </c>
      <c r="F64" s="40"/>
      <c r="G64" s="43"/>
      <c r="H64" s="43" t="str">
        <f>IF($D63="","",VLOOKUP($D63,'[3]男雙45歲名單'!$A$7:$V$39,9))</f>
        <v>臺中市</v>
      </c>
      <c r="I64" s="148"/>
      <c r="J64" s="149">
        <f>IF(I64="a",E63,IF(I64="b",E65,""))</f>
      </c>
      <c r="K64" s="161"/>
      <c r="L64" s="144"/>
      <c r="M64" s="150"/>
      <c r="N64" s="178"/>
      <c r="O64" s="155"/>
      <c r="P64" s="149"/>
      <c r="Q64" s="150"/>
      <c r="R64" s="152"/>
    </row>
    <row r="65" spans="1:18" s="146" customFormat="1" ht="9" customHeight="1">
      <c r="A65" s="142"/>
      <c r="B65" s="147"/>
      <c r="C65" s="147"/>
      <c r="D65" s="147"/>
      <c r="E65" s="151"/>
      <c r="F65" s="272" t="s">
        <v>401</v>
      </c>
      <c r="G65" s="152"/>
      <c r="H65" s="152"/>
      <c r="I65" s="153"/>
      <c r="J65" s="154">
        <f>UPPER(IF(OR(I66="a",I66="as"),E63,IF(OR(I66="b",I66="bs"),E67,)))</f>
      </c>
      <c r="K65" s="169"/>
      <c r="L65" s="144"/>
      <c r="M65" s="150"/>
      <c r="N65" s="178"/>
      <c r="O65" s="164"/>
      <c r="P65" s="149"/>
      <c r="Q65" s="150"/>
      <c r="R65" s="152"/>
    </row>
    <row r="66" spans="1:18" s="146" customFormat="1" ht="9" customHeight="1">
      <c r="A66" s="142"/>
      <c r="B66" s="53"/>
      <c r="C66" s="53"/>
      <c r="D66" s="53"/>
      <c r="E66" s="156"/>
      <c r="F66" s="270"/>
      <c r="G66" s="157"/>
      <c r="H66" s="56" t="s">
        <v>11</v>
      </c>
      <c r="I66" s="87"/>
      <c r="J66" s="158">
        <f>UPPER(IF(OR(I66="a",I66="as"),E64,IF(OR(I66="b",I66="bs"),E68,)))</f>
      </c>
      <c r="K66" s="170"/>
      <c r="L66" s="149"/>
      <c r="M66" s="150"/>
      <c r="N66" s="150"/>
      <c r="O66" s="166"/>
      <c r="P66" s="178"/>
      <c r="Q66" s="194"/>
      <c r="R66" s="152"/>
    </row>
    <row r="67" spans="1:18" s="146" customFormat="1" ht="14.25" customHeight="1">
      <c r="A67" s="142">
        <v>16</v>
      </c>
      <c r="B67" s="40">
        <v>6</v>
      </c>
      <c r="C67" s="40">
        <f>IF($D67="","",VLOOKUP($D67,'[3]男雙45歲名單'!$A$7:$V$39,21))</f>
        <v>52</v>
      </c>
      <c r="D67" s="41">
        <v>6</v>
      </c>
      <c r="E67" s="42" t="str">
        <f>UPPER(IF($D67="","",VLOOKUP($D67,'[3]男雙45歲名單'!$A$7:$V$39,2)))</f>
        <v>黃郁文</v>
      </c>
      <c r="F67" s="273"/>
      <c r="G67" s="43"/>
      <c r="H67" s="43" t="str">
        <f>IF($D67="","",VLOOKUP($D67,'[3]男雙45歲名單'!$A$7:$V$39,4))</f>
        <v>楊梅市</v>
      </c>
      <c r="I67" s="160"/>
      <c r="J67" s="149"/>
      <c r="K67" s="150"/>
      <c r="L67" s="162"/>
      <c r="M67" s="155"/>
      <c r="N67" s="86"/>
      <c r="O67" s="195"/>
      <c r="P67" s="178"/>
      <c r="Q67" s="194"/>
      <c r="R67" s="152"/>
    </row>
    <row r="68" spans="1:18" s="146" customFormat="1" ht="14.25" customHeight="1">
      <c r="A68" s="142"/>
      <c r="B68" s="147"/>
      <c r="C68" s="147"/>
      <c r="D68" s="147"/>
      <c r="E68" s="42" t="str">
        <f>UPPER(IF($D67="","",VLOOKUP($D67,'[3]男雙45歲名單'!$A$7:$V$39,7)))</f>
        <v>劉昌裕</v>
      </c>
      <c r="F68" s="40"/>
      <c r="G68" s="43"/>
      <c r="H68" s="43" t="str">
        <f>IF($D67="","",VLOOKUP($D67,'[3]男雙45歲名單'!$A$7:$V$39,9))</f>
        <v>楊梅市</v>
      </c>
      <c r="I68" s="148"/>
      <c r="J68" s="149"/>
      <c r="K68" s="150"/>
      <c r="L68" s="163"/>
      <c r="M68" s="164"/>
      <c r="N68" s="178"/>
      <c r="O68" s="155"/>
      <c r="P68" s="149"/>
      <c r="Q68" s="150"/>
      <c r="R68" s="152"/>
    </row>
    <row r="69" ht="8.25" customHeight="1" thickBot="1">
      <c r="E69" s="100"/>
    </row>
    <row r="70" spans="1:20" s="146" customFormat="1" ht="14.25" customHeight="1">
      <c r="A70" s="142">
        <v>17</v>
      </c>
      <c r="B70" s="40">
        <v>7</v>
      </c>
      <c r="C70" s="40">
        <f>IF($D70="","",VLOOKUP($D70,'[3]男雙45歲名單'!$A$7:$V$39,21))</f>
        <v>52</v>
      </c>
      <c r="D70" s="41">
        <v>7</v>
      </c>
      <c r="E70" s="42" t="str">
        <f>UPPER(IF($D70="","",VLOOKUP($D70,'[3]男雙45歲名單'!$A$7:$V$39,2)))</f>
        <v>陳建欣</v>
      </c>
      <c r="F70" s="40"/>
      <c r="G70" s="43"/>
      <c r="H70" s="43" t="str">
        <f>IF($D70="","",VLOOKUP($D70,'[3]男雙45歲名單'!$A$7:$V$39,4))</f>
        <v>臺中市</v>
      </c>
      <c r="I70" s="143"/>
      <c r="J70" s="144"/>
      <c r="K70" s="145"/>
      <c r="L70" s="144"/>
      <c r="M70" s="145"/>
      <c r="N70" s="149"/>
      <c r="O70" s="150"/>
      <c r="P70" s="149"/>
      <c r="Q70" s="196"/>
      <c r="R70" s="152"/>
      <c r="T70" s="52" t="e">
        <f>#REF!</f>
        <v>#REF!</v>
      </c>
    </row>
    <row r="71" spans="1:20" s="146" customFormat="1" ht="14.25" customHeight="1">
      <c r="A71" s="142"/>
      <c r="B71" s="147"/>
      <c r="C71" s="147"/>
      <c r="D71" s="147"/>
      <c r="E71" s="42" t="str">
        <f>UPPER(IF($D70="","",VLOOKUP($D70,'[3]男雙45歲名單'!$A$7:$V$39,7)))</f>
        <v>林松雄</v>
      </c>
      <c r="F71" s="40"/>
      <c r="G71" s="43"/>
      <c r="H71" s="43" t="str">
        <f>IF($D70="","",VLOOKUP($D70,'[3]男雙45歲名單'!$A$7:$V$39,9))</f>
        <v>臺中市</v>
      </c>
      <c r="I71" s="148"/>
      <c r="J71" s="149">
        <f>IF(I71="a",E70,IF(I71="b",E72,""))</f>
      </c>
      <c r="K71" s="150"/>
      <c r="L71" s="144"/>
      <c r="M71" s="145"/>
      <c r="N71" s="149"/>
      <c r="O71" s="150"/>
      <c r="P71" s="149"/>
      <c r="Q71" s="150"/>
      <c r="R71" s="152"/>
      <c r="T71" s="60" t="e">
        <f>#REF!</f>
        <v>#REF!</v>
      </c>
    </row>
    <row r="72" spans="1:20" s="146" customFormat="1" ht="9" customHeight="1">
      <c r="A72" s="142"/>
      <c r="B72" s="147"/>
      <c r="C72" s="147"/>
      <c r="D72" s="147"/>
      <c r="E72" s="151"/>
      <c r="F72" s="272" t="s">
        <v>409</v>
      </c>
      <c r="G72" s="152"/>
      <c r="H72" s="152"/>
      <c r="I72" s="153"/>
      <c r="J72" s="154">
        <f>UPPER(IF(OR(I73="a",I73="as"),E70,IF(OR(I73="b",I73="bs"),E74,)))</f>
      </c>
      <c r="K72" s="155"/>
      <c r="L72" s="144"/>
      <c r="M72" s="145"/>
      <c r="N72" s="144"/>
      <c r="O72" s="145"/>
      <c r="P72" s="144"/>
      <c r="Q72" s="47"/>
      <c r="R72" s="46"/>
      <c r="T72" s="60" t="e">
        <f>#REF!</f>
        <v>#REF!</v>
      </c>
    </row>
    <row r="73" spans="1:20" s="146" customFormat="1" ht="9" customHeight="1">
      <c r="A73" s="142"/>
      <c r="B73" s="53"/>
      <c r="C73" s="53"/>
      <c r="D73" s="53"/>
      <c r="E73" s="156"/>
      <c r="F73" s="270"/>
      <c r="G73" s="157"/>
      <c r="H73" s="56" t="s">
        <v>11</v>
      </c>
      <c r="I73" s="87"/>
      <c r="J73" s="158">
        <f>UPPER(IF(OR(I73="a",I73="as"),E71,IF(OR(I73="b",I73="bs"),E75,)))</f>
      </c>
      <c r="K73" s="159"/>
      <c r="L73" s="149"/>
      <c r="M73" s="150"/>
      <c r="N73" s="144"/>
      <c r="O73" s="145"/>
      <c r="P73" s="144"/>
      <c r="Q73" s="47"/>
      <c r="R73" s="46"/>
      <c r="T73" s="60" t="e">
        <f>#REF!</f>
        <v>#REF!</v>
      </c>
    </row>
    <row r="74" spans="1:20" s="146" customFormat="1" ht="14.25" customHeight="1">
      <c r="A74" s="142">
        <v>18</v>
      </c>
      <c r="B74" s="40"/>
      <c r="C74" s="40"/>
      <c r="D74" s="41">
        <v>26</v>
      </c>
      <c r="E74" s="42" t="str">
        <f>UPPER(IF($D74="","",VLOOKUP($D74,'[3]男雙45歲名單'!$A$7:$V$39,2)))</f>
        <v>林崇揚</v>
      </c>
      <c r="F74" s="273"/>
      <c r="G74" s="43"/>
      <c r="H74" s="43" t="str">
        <f>IF($D74="","",VLOOKUP($D74,'[3]男雙45歲名單'!$A$7:$V$39,4))</f>
        <v>高雄市</v>
      </c>
      <c r="I74" s="160"/>
      <c r="J74" s="149"/>
      <c r="K74" s="161"/>
      <c r="L74" s="162"/>
      <c r="M74" s="155"/>
      <c r="N74" s="144"/>
      <c r="O74" s="145"/>
      <c r="P74" s="144"/>
      <c r="Q74" s="47"/>
      <c r="R74" s="46"/>
      <c r="T74" s="60" t="e">
        <f>#REF!</f>
        <v>#REF!</v>
      </c>
    </row>
    <row r="75" spans="1:20" s="146" customFormat="1" ht="14.25" customHeight="1">
      <c r="A75" s="142"/>
      <c r="B75" s="147"/>
      <c r="C75" s="147"/>
      <c r="D75" s="147"/>
      <c r="E75" s="42" t="str">
        <f>UPPER(IF($D74="","",VLOOKUP($D74,'[3]男雙45歲名單'!$A$7:$V$39,7)))</f>
        <v>鄭貴欽</v>
      </c>
      <c r="F75" s="40"/>
      <c r="G75" s="43"/>
      <c r="H75" s="43" t="str">
        <f>IF($D74="","",VLOOKUP($D74,'[3]男雙45歲名單'!$A$7:$V$39,9))</f>
        <v>高雄市</v>
      </c>
      <c r="I75" s="148"/>
      <c r="J75" s="149"/>
      <c r="K75" s="161"/>
      <c r="L75" s="163"/>
      <c r="M75" s="164"/>
      <c r="N75" s="144"/>
      <c r="O75" s="145"/>
      <c r="P75" s="144"/>
      <c r="Q75" s="47"/>
      <c r="R75" s="46"/>
      <c r="T75" s="60" t="e">
        <f>#REF!</f>
        <v>#REF!</v>
      </c>
    </row>
    <row r="76" spans="1:20" s="146" customFormat="1" ht="9" customHeight="1">
      <c r="A76" s="142"/>
      <c r="B76" s="147"/>
      <c r="C76" s="147"/>
      <c r="D76" s="165"/>
      <c r="E76" s="151"/>
      <c r="F76" s="149"/>
      <c r="G76" s="152"/>
      <c r="H76" s="152"/>
      <c r="I76" s="166"/>
      <c r="J76" s="144"/>
      <c r="K76" s="167"/>
      <c r="L76" s="154">
        <f>UPPER(IF(OR(K77="a",K77="as"),J72,IF(OR(K77="b",K77="bs"),J80,)))</f>
      </c>
      <c r="M76" s="150"/>
      <c r="N76" s="144"/>
      <c r="O76" s="145"/>
      <c r="P76" s="144"/>
      <c r="Q76" s="47"/>
      <c r="R76" s="46"/>
      <c r="T76" s="60" t="e">
        <f>#REF!</f>
        <v>#REF!</v>
      </c>
    </row>
    <row r="77" spans="1:20" s="146" customFormat="1" ht="9" customHeight="1">
      <c r="A77" s="142"/>
      <c r="B77" s="53"/>
      <c r="C77" s="53"/>
      <c r="D77" s="64"/>
      <c r="E77" s="156"/>
      <c r="F77" s="144"/>
      <c r="G77" s="157"/>
      <c r="H77" s="157"/>
      <c r="I77" s="168"/>
      <c r="J77" s="270" t="s">
        <v>415</v>
      </c>
      <c r="K77" s="87"/>
      <c r="L77" s="158">
        <f>UPPER(IF(OR(K77="a",K77="as"),J73,IF(OR(K77="b",K77="bs"),J81,)))</f>
      </c>
      <c r="M77" s="159"/>
      <c r="N77" s="149"/>
      <c r="O77" s="150"/>
      <c r="P77" s="144"/>
      <c r="Q77" s="47"/>
      <c r="R77" s="46"/>
      <c r="T77" s="60" t="e">
        <f>#REF!</f>
        <v>#REF!</v>
      </c>
    </row>
    <row r="78" spans="1:20" s="146" customFormat="1" ht="14.25" customHeight="1">
      <c r="A78" s="142">
        <v>19</v>
      </c>
      <c r="B78" s="40"/>
      <c r="C78" s="40"/>
      <c r="D78" s="41">
        <v>19</v>
      </c>
      <c r="E78" s="42" t="str">
        <f>UPPER(IF($D78="","",VLOOKUP($D78,'[3]男雙45歲名單'!$A$7:$V$39,2)))</f>
        <v>羅步銘</v>
      </c>
      <c r="F78" s="40"/>
      <c r="G78" s="43"/>
      <c r="H78" s="43" t="str">
        <f>IF($D78="","",VLOOKUP($D78,'[3]男雙45歲名單'!$A$7:$V$39,4))</f>
        <v>高雄市</v>
      </c>
      <c r="I78" s="143"/>
      <c r="J78" s="270"/>
      <c r="K78" s="161"/>
      <c r="L78" s="144"/>
      <c r="M78" s="161"/>
      <c r="N78" s="162"/>
      <c r="O78" s="150"/>
      <c r="P78" s="144"/>
      <c r="Q78" s="47"/>
      <c r="R78" s="46"/>
      <c r="T78" s="60" t="e">
        <f>#REF!</f>
        <v>#REF!</v>
      </c>
    </row>
    <row r="79" spans="1:20" s="146" customFormat="1" ht="14.25" customHeight="1" thickBot="1">
      <c r="A79" s="142"/>
      <c r="B79" s="147"/>
      <c r="C79" s="147"/>
      <c r="D79" s="147"/>
      <c r="E79" s="42" t="str">
        <f>UPPER(IF($D78="","",VLOOKUP($D78,'[3]男雙45歲名單'!$A$7:$V$39,7)))</f>
        <v>謝宗達</v>
      </c>
      <c r="F79" s="40"/>
      <c r="G79" s="43"/>
      <c r="H79" s="43" t="str">
        <f>IF($D78="","",VLOOKUP($D78,'[3]男雙45歲名單'!$A$7:$V$39,9))</f>
        <v>高雄市</v>
      </c>
      <c r="I79" s="148"/>
      <c r="J79" s="149">
        <f>IF(I79="a",E78,IF(I79="b",E80,""))</f>
      </c>
      <c r="K79" s="161"/>
      <c r="L79" s="144"/>
      <c r="M79" s="161"/>
      <c r="N79" s="149"/>
      <c r="O79" s="150"/>
      <c r="P79" s="144"/>
      <c r="Q79" s="47"/>
      <c r="R79" s="46"/>
      <c r="T79" s="75" t="e">
        <f>#REF!</f>
        <v>#REF!</v>
      </c>
    </row>
    <row r="80" spans="1:18" s="146" customFormat="1" ht="9" customHeight="1">
      <c r="A80" s="142"/>
      <c r="B80" s="147"/>
      <c r="C80" s="147"/>
      <c r="D80" s="165"/>
      <c r="E80" s="151"/>
      <c r="F80" s="272" t="s">
        <v>410</v>
      </c>
      <c r="G80" s="152"/>
      <c r="H80" s="152"/>
      <c r="I80" s="153"/>
      <c r="J80" s="154">
        <f>UPPER(IF(OR(I81="a",I81="as"),E78,IF(OR(I81="b",I81="bs"),E82,)))</f>
      </c>
      <c r="K80" s="169"/>
      <c r="L80" s="144"/>
      <c r="M80" s="161"/>
      <c r="N80" s="149"/>
      <c r="O80" s="150"/>
      <c r="P80" s="144"/>
      <c r="Q80" s="47"/>
      <c r="R80" s="46"/>
    </row>
    <row r="81" spans="1:18" s="146" customFormat="1" ht="9" customHeight="1">
      <c r="A81" s="142"/>
      <c r="B81" s="53"/>
      <c r="C81" s="53"/>
      <c r="D81" s="64"/>
      <c r="E81" s="156"/>
      <c r="F81" s="270"/>
      <c r="G81" s="157"/>
      <c r="H81" s="56" t="s">
        <v>11</v>
      </c>
      <c r="I81" s="87"/>
      <c r="J81" s="158">
        <f>UPPER(IF(OR(I81="a",I81="as"),E79,IF(OR(I81="b",I81="bs"),E83,)))</f>
      </c>
      <c r="K81" s="170"/>
      <c r="L81" s="149"/>
      <c r="M81" s="161"/>
      <c r="N81" s="149"/>
      <c r="O81" s="150"/>
      <c r="P81" s="144"/>
      <c r="Q81" s="47"/>
      <c r="R81" s="46"/>
    </row>
    <row r="82" spans="1:18" s="146" customFormat="1" ht="14.25" customHeight="1">
      <c r="A82" s="142">
        <v>20</v>
      </c>
      <c r="B82" s="40"/>
      <c r="C82" s="40"/>
      <c r="D82" s="41">
        <v>28</v>
      </c>
      <c r="E82" s="42" t="str">
        <f>UPPER(IF($D82="","",VLOOKUP($D82,'[3]男雙45歲名單'!$A$7:$V$39,2)))</f>
        <v>蔡銘座</v>
      </c>
      <c r="F82" s="273"/>
      <c r="G82" s="43"/>
      <c r="H82" s="43" t="str">
        <f>IF($D82="","",VLOOKUP($D82,'[3]男雙45歲名單'!$A$7:$V$39,4))</f>
        <v>臺中市</v>
      </c>
      <c r="I82" s="160"/>
      <c r="J82" s="149"/>
      <c r="K82" s="150"/>
      <c r="L82" s="162"/>
      <c r="M82" s="169"/>
      <c r="N82" s="149"/>
      <c r="O82" s="150"/>
      <c r="P82" s="144"/>
      <c r="Q82" s="47"/>
      <c r="R82" s="46"/>
    </row>
    <row r="83" spans="1:18" s="146" customFormat="1" ht="14.25" customHeight="1">
      <c r="A83" s="142"/>
      <c r="B83" s="147"/>
      <c r="C83" s="147"/>
      <c r="D83" s="147"/>
      <c r="E83" s="42" t="str">
        <f>UPPER(IF($D82="","",VLOOKUP($D82,'[3]男雙45歲名單'!$A$7:$V$39,7)))</f>
        <v>戴祖亮</v>
      </c>
      <c r="F83" s="40"/>
      <c r="G83" s="43"/>
      <c r="H83" s="43" t="str">
        <f>IF($D82="","",VLOOKUP($D82,'[3]男雙45歲名單'!$A$7:$V$39,9))</f>
        <v>臺中市</v>
      </c>
      <c r="I83" s="148"/>
      <c r="J83" s="149"/>
      <c r="K83" s="150"/>
      <c r="L83" s="163"/>
      <c r="M83" s="171"/>
      <c r="N83" s="149"/>
      <c r="O83" s="150"/>
      <c r="P83" s="144"/>
      <c r="Q83" s="47"/>
      <c r="R83" s="46"/>
    </row>
    <row r="84" spans="1:18" s="146" customFormat="1" ht="9" customHeight="1">
      <c r="A84" s="142"/>
      <c r="B84" s="147"/>
      <c r="C84" s="147"/>
      <c r="D84" s="147"/>
      <c r="E84" s="151"/>
      <c r="F84" s="149"/>
      <c r="G84" s="152"/>
      <c r="H84" s="152"/>
      <c r="I84" s="166"/>
      <c r="J84" s="144"/>
      <c r="K84" s="145"/>
      <c r="L84" s="149"/>
      <c r="M84" s="167"/>
      <c r="N84" s="154">
        <f>UPPER(IF(OR(M85="a",M85="as"),L76,IF(OR(M85="b",M85="bs"),L92,)))</f>
      </c>
      <c r="O84" s="150"/>
      <c r="P84" s="144"/>
      <c r="Q84" s="47"/>
      <c r="R84" s="46"/>
    </row>
    <row r="85" spans="1:18" s="146" customFormat="1" ht="9" customHeight="1">
      <c r="A85" s="142"/>
      <c r="B85" s="53"/>
      <c r="C85" s="53"/>
      <c r="D85" s="53"/>
      <c r="E85" s="156"/>
      <c r="F85" s="144"/>
      <c r="G85" s="157"/>
      <c r="H85" s="157"/>
      <c r="I85" s="168"/>
      <c r="J85" s="144"/>
      <c r="K85" s="145"/>
      <c r="L85" s="270" t="s">
        <v>419</v>
      </c>
      <c r="M85" s="87"/>
      <c r="N85" s="158">
        <f>UPPER(IF(OR(M85="a",M85="as"),L77,IF(OR(M85="b",M85="bs"),L93,)))</f>
      </c>
      <c r="O85" s="159"/>
      <c r="P85" s="149"/>
      <c r="Q85" s="80"/>
      <c r="R85" s="46"/>
    </row>
    <row r="86" spans="1:18" s="146" customFormat="1" ht="14.25" customHeight="1">
      <c r="A86" s="142">
        <v>21</v>
      </c>
      <c r="B86" s="40"/>
      <c r="C86" s="40"/>
      <c r="D86" s="41">
        <v>23</v>
      </c>
      <c r="E86" s="42" t="str">
        <f>UPPER(IF($D86="","",VLOOKUP($D86,'[3]男雙45歲名單'!$A$7:$V$39,2)))</f>
        <v>朱慧深</v>
      </c>
      <c r="F86" s="40"/>
      <c r="G86" s="43"/>
      <c r="H86" s="43" t="str">
        <f>IF($D86="","",VLOOKUP($D86,'[3]男雙45歲名單'!$A$7:$V$39,4))</f>
        <v>中壢市</v>
      </c>
      <c r="I86" s="143"/>
      <c r="J86" s="144"/>
      <c r="K86" s="145"/>
      <c r="L86" s="270"/>
      <c r="M86" s="161"/>
      <c r="N86" s="144"/>
      <c r="O86" s="161"/>
      <c r="P86" s="144"/>
      <c r="Q86" s="80"/>
      <c r="R86" s="46"/>
    </row>
    <row r="87" spans="1:18" s="146" customFormat="1" ht="14.25" customHeight="1">
      <c r="A87" s="142"/>
      <c r="B87" s="147"/>
      <c r="C87" s="147"/>
      <c r="D87" s="147"/>
      <c r="E87" s="42" t="str">
        <f>UPPER(IF($D86="","",VLOOKUP($D86,'[3]男雙45歲名單'!$A$7:$V$39,7)))</f>
        <v>廖睿杰</v>
      </c>
      <c r="F87" s="40"/>
      <c r="G87" s="43"/>
      <c r="H87" s="43" t="str">
        <f>IF($D86="","",VLOOKUP($D86,'[3]男雙45歲名單'!$A$7:$V$39,9))</f>
        <v>龍潭鄉</v>
      </c>
      <c r="I87" s="148"/>
      <c r="J87" s="149">
        <f>IF(I87="a",E86,IF(I87="b",E88,""))</f>
      </c>
      <c r="K87" s="150"/>
      <c r="L87" s="144"/>
      <c r="M87" s="161"/>
      <c r="N87" s="144"/>
      <c r="O87" s="161"/>
      <c r="P87" s="144"/>
      <c r="Q87" s="80"/>
      <c r="R87" s="46"/>
    </row>
    <row r="88" spans="1:18" s="146" customFormat="1" ht="9" customHeight="1">
      <c r="A88" s="142"/>
      <c r="B88" s="147"/>
      <c r="C88" s="147"/>
      <c r="D88" s="147"/>
      <c r="E88" s="151"/>
      <c r="F88" s="272" t="s">
        <v>411</v>
      </c>
      <c r="G88" s="152"/>
      <c r="H88" s="152"/>
      <c r="I88" s="153"/>
      <c r="J88" s="154">
        <f>UPPER(IF(OR(I89="a",I89="as"),E86,IF(OR(I89="b",I89="bs"),E90,)))</f>
      </c>
      <c r="K88" s="155"/>
      <c r="L88" s="144"/>
      <c r="M88" s="161"/>
      <c r="N88" s="144"/>
      <c r="O88" s="161"/>
      <c r="P88" s="144"/>
      <c r="Q88" s="80"/>
      <c r="R88" s="46"/>
    </row>
    <row r="89" spans="1:18" s="146" customFormat="1" ht="9" customHeight="1">
      <c r="A89" s="142"/>
      <c r="B89" s="53"/>
      <c r="C89" s="53"/>
      <c r="D89" s="53"/>
      <c r="E89" s="156"/>
      <c r="F89" s="270"/>
      <c r="G89" s="157"/>
      <c r="H89" s="56" t="s">
        <v>11</v>
      </c>
      <c r="I89" s="87"/>
      <c r="J89" s="158">
        <f>UPPER(IF(OR(I89="a",I89="as"),E87,IF(OR(I89="b",I89="bs"),E91,)))</f>
      </c>
      <c r="K89" s="159"/>
      <c r="L89" s="149"/>
      <c r="M89" s="161"/>
      <c r="N89" s="144"/>
      <c r="O89" s="161"/>
      <c r="P89" s="144"/>
      <c r="Q89" s="80"/>
      <c r="R89" s="46"/>
    </row>
    <row r="90" spans="1:18" s="146" customFormat="1" ht="14.25" customHeight="1">
      <c r="A90" s="142">
        <v>22</v>
      </c>
      <c r="B90" s="40"/>
      <c r="C90" s="40"/>
      <c r="D90" s="41">
        <v>10</v>
      </c>
      <c r="E90" s="42" t="str">
        <f>UPPER(IF($D90="","",VLOOKUP($D90,'[3]男雙45歲名單'!$A$7:$V$39,2)))</f>
        <v>羅  欽</v>
      </c>
      <c r="F90" s="273"/>
      <c r="G90" s="43"/>
      <c r="H90" s="43" t="str">
        <f>IF($D90="","",VLOOKUP($D90,'[3]男雙45歲名單'!$A$7:$V$39,4))</f>
        <v>臺中市</v>
      </c>
      <c r="I90" s="160"/>
      <c r="J90" s="149"/>
      <c r="K90" s="161"/>
      <c r="L90" s="162"/>
      <c r="M90" s="169"/>
      <c r="N90" s="144"/>
      <c r="O90" s="161"/>
      <c r="P90" s="144"/>
      <c r="Q90" s="80"/>
      <c r="R90" s="46"/>
    </row>
    <row r="91" spans="1:18" s="146" customFormat="1" ht="14.25" customHeight="1">
      <c r="A91" s="142"/>
      <c r="B91" s="147"/>
      <c r="C91" s="147"/>
      <c r="D91" s="147"/>
      <c r="E91" s="42" t="str">
        <f>UPPER(IF($D90="","",VLOOKUP($D90,'[3]男雙45歲名單'!$A$7:$V$39,7)))</f>
        <v>吳文欽</v>
      </c>
      <c r="F91" s="40"/>
      <c r="G91" s="43"/>
      <c r="H91" s="43" t="str">
        <f>IF($D90="","",VLOOKUP($D90,'[3]男雙45歲名單'!$A$7:$V$39,9))</f>
        <v>臺中市</v>
      </c>
      <c r="I91" s="148"/>
      <c r="J91" s="149"/>
      <c r="K91" s="161"/>
      <c r="L91" s="163"/>
      <c r="M91" s="171"/>
      <c r="N91" s="144"/>
      <c r="O91" s="161"/>
      <c r="P91" s="144"/>
      <c r="Q91" s="80"/>
      <c r="R91" s="46"/>
    </row>
    <row r="92" spans="1:18" s="146" customFormat="1" ht="9" customHeight="1">
      <c r="A92" s="142"/>
      <c r="B92" s="147"/>
      <c r="C92" s="147"/>
      <c r="D92" s="165"/>
      <c r="E92" s="151"/>
      <c r="F92" s="149"/>
      <c r="G92" s="152"/>
      <c r="H92" s="152"/>
      <c r="I92" s="166"/>
      <c r="J92" s="144"/>
      <c r="K92" s="167"/>
      <c r="L92" s="154">
        <f>UPPER(IF(OR(K93="a",K93="as"),J88,IF(OR(K93="b",K93="bs"),J96,)))</f>
      </c>
      <c r="M92" s="161"/>
      <c r="N92" s="144"/>
      <c r="O92" s="161"/>
      <c r="P92" s="144"/>
      <c r="Q92" s="80"/>
      <c r="R92" s="46"/>
    </row>
    <row r="93" spans="1:18" s="146" customFormat="1" ht="9" customHeight="1">
      <c r="A93" s="142"/>
      <c r="B93" s="53"/>
      <c r="C93" s="53"/>
      <c r="D93" s="64"/>
      <c r="E93" s="156"/>
      <c r="F93" s="144"/>
      <c r="G93" s="157"/>
      <c r="H93" s="157"/>
      <c r="I93" s="168"/>
      <c r="J93" s="270" t="s">
        <v>416</v>
      </c>
      <c r="K93" s="87"/>
      <c r="L93" s="158">
        <f>UPPER(IF(OR(K93="a",K93="as"),J89,IF(OR(K93="b",K93="bs"),J97,)))</f>
      </c>
      <c r="M93" s="170"/>
      <c r="N93" s="149"/>
      <c r="O93" s="161"/>
      <c r="P93" s="144"/>
      <c r="Q93" s="80"/>
      <c r="R93" s="46"/>
    </row>
    <row r="94" spans="1:18" s="146" customFormat="1" ht="14.25" customHeight="1">
      <c r="A94" s="142">
        <v>23</v>
      </c>
      <c r="B94" s="40">
        <f>IF($D94="","",VLOOKUP($D94,'[3]男雙45歲名單'!$A$7:$V$39,20))</f>
      </c>
      <c r="C94" s="40">
        <f>IF($D94="","",VLOOKUP($D94,'[3]男雙45歲名單'!$A$7:$V$39,21))</f>
      </c>
      <c r="D94" s="41"/>
      <c r="E94" s="42" t="s">
        <v>130</v>
      </c>
      <c r="F94" s="40"/>
      <c r="G94" s="43"/>
      <c r="H94" s="43">
        <f>IF($D94="","",VLOOKUP($D94,'[3]男雙45歲名單'!$A$7:$V$39,4))</f>
      </c>
      <c r="I94" s="143"/>
      <c r="J94" s="270"/>
      <c r="K94" s="161"/>
      <c r="L94" s="144"/>
      <c r="M94" s="172"/>
      <c r="N94" s="162"/>
      <c r="O94" s="161"/>
      <c r="P94" s="144"/>
      <c r="Q94" s="80"/>
      <c r="R94" s="46"/>
    </row>
    <row r="95" spans="1:18" s="146" customFormat="1" ht="14.25" customHeight="1">
      <c r="A95" s="142"/>
      <c r="B95" s="147"/>
      <c r="C95" s="147"/>
      <c r="D95" s="147"/>
      <c r="E95" s="42" t="s">
        <v>131</v>
      </c>
      <c r="F95" s="40"/>
      <c r="G95" s="43"/>
      <c r="H95" s="43">
        <f>IF($D94="","",VLOOKUP($D94,'[3]男雙45歲名單'!$A$7:$V$39,9))</f>
      </c>
      <c r="I95" s="148"/>
      <c r="J95" s="149">
        <f>IF(I95="a",E94,IF(I95="b",E96,""))</f>
      </c>
      <c r="K95" s="161"/>
      <c r="L95" s="144"/>
      <c r="M95" s="150"/>
      <c r="N95" s="149"/>
      <c r="O95" s="161"/>
      <c r="P95" s="144"/>
      <c r="Q95" s="80"/>
      <c r="R95" s="46"/>
    </row>
    <row r="96" spans="1:18" s="146" customFormat="1" ht="9" customHeight="1">
      <c r="A96" s="142"/>
      <c r="B96" s="147"/>
      <c r="C96" s="147"/>
      <c r="D96" s="165"/>
      <c r="E96" s="151"/>
      <c r="F96" s="272"/>
      <c r="G96" s="152"/>
      <c r="H96" s="152"/>
      <c r="I96" s="153"/>
      <c r="J96" s="154">
        <f>UPPER(IF(OR(I97="a",I97="as"),E94,IF(OR(I97="b",I97="bs"),E98,)))</f>
      </c>
      <c r="K96" s="169"/>
      <c r="L96" s="144"/>
      <c r="M96" s="150"/>
      <c r="N96" s="149"/>
      <c r="O96" s="161"/>
      <c r="P96" s="144"/>
      <c r="Q96" s="80"/>
      <c r="R96" s="46"/>
    </row>
    <row r="97" spans="1:18" s="146" customFormat="1" ht="9" customHeight="1">
      <c r="A97" s="142"/>
      <c r="B97" s="53"/>
      <c r="C97" s="53"/>
      <c r="D97" s="64"/>
      <c r="E97" s="156"/>
      <c r="F97" s="270"/>
      <c r="G97" s="157"/>
      <c r="H97" s="56" t="s">
        <v>11</v>
      </c>
      <c r="I97" s="87"/>
      <c r="J97" s="158">
        <f>UPPER(IF(OR(I97="a",I97="as"),E95,IF(OR(I97="b",I97="bs"),E99,)))</f>
      </c>
      <c r="K97" s="170"/>
      <c r="L97" s="149"/>
      <c r="M97" s="150"/>
      <c r="N97" s="149"/>
      <c r="O97" s="161"/>
      <c r="P97" s="144"/>
      <c r="Q97" s="80"/>
      <c r="R97" s="46"/>
    </row>
    <row r="98" spans="1:18" s="146" customFormat="1" ht="14.25" customHeight="1">
      <c r="A98" s="142">
        <v>24</v>
      </c>
      <c r="B98" s="40">
        <v>4</v>
      </c>
      <c r="C98" s="40">
        <f>IF($D98="","",VLOOKUP($D98,'[3]男雙45歲名單'!$A$7:$V$39,21))</f>
        <v>34</v>
      </c>
      <c r="D98" s="41">
        <v>4</v>
      </c>
      <c r="E98" s="42" t="str">
        <f>UPPER(IF($D98="","",VLOOKUP($D98,'[3]男雙45歲名單'!$A$7:$V$39,2)))</f>
        <v>楊銘財</v>
      </c>
      <c r="F98" s="273"/>
      <c r="G98" s="43"/>
      <c r="H98" s="43" t="str">
        <f>IF($D98="","",VLOOKUP($D98,'[3]男雙45歲名單'!$A$7:$V$39,4))</f>
        <v>桃園市</v>
      </c>
      <c r="I98" s="160"/>
      <c r="J98" s="149"/>
      <c r="K98" s="150"/>
      <c r="L98" s="162"/>
      <c r="M98" s="155"/>
      <c r="N98" s="149"/>
      <c r="O98" s="161"/>
      <c r="P98" s="144"/>
      <c r="Q98" s="80"/>
      <c r="R98" s="46"/>
    </row>
    <row r="99" spans="1:18" s="146" customFormat="1" ht="14.25" customHeight="1">
      <c r="A99" s="142"/>
      <c r="B99" s="147"/>
      <c r="C99" s="147"/>
      <c r="D99" s="147"/>
      <c r="E99" s="42" t="str">
        <f>UPPER(IF($D98="","",VLOOKUP($D98,'[3]男雙45歲名單'!$A$7:$V$39,7)))</f>
        <v>陳順東</v>
      </c>
      <c r="F99" s="40"/>
      <c r="G99" s="43"/>
      <c r="H99" s="43" t="str">
        <f>IF($D98="","",VLOOKUP($D98,'[3]男雙45歲名單'!$A$7:$V$39,9))</f>
        <v>桃園市</v>
      </c>
      <c r="I99" s="148"/>
      <c r="J99" s="149"/>
      <c r="K99" s="150"/>
      <c r="L99" s="163"/>
      <c r="M99" s="164"/>
      <c r="N99" s="149"/>
      <c r="O99" s="161"/>
      <c r="P99" s="144"/>
      <c r="Q99" s="80"/>
      <c r="R99" s="46"/>
    </row>
    <row r="100" spans="1:18" s="146" customFormat="1" ht="9" customHeight="1">
      <c r="A100" s="142"/>
      <c r="B100" s="147"/>
      <c r="C100" s="147"/>
      <c r="D100" s="165"/>
      <c r="E100" s="151"/>
      <c r="F100" s="149"/>
      <c r="G100" s="152"/>
      <c r="H100" s="152"/>
      <c r="I100" s="166"/>
      <c r="J100" s="144"/>
      <c r="K100" s="145"/>
      <c r="L100" s="149"/>
      <c r="M100" s="150"/>
      <c r="N100" s="150"/>
      <c r="O100" s="167"/>
      <c r="P100" s="290">
        <f>UPPER(IF(OR(O101="a",O101="as"),N84,IF(OR(O101="b",O101="bs"),N116,)))</f>
      </c>
      <c r="Q100" s="173"/>
      <c r="R100" s="46"/>
    </row>
    <row r="101" spans="1:18" s="146" customFormat="1" ht="9" customHeight="1">
      <c r="A101" s="142"/>
      <c r="B101" s="53"/>
      <c r="C101" s="53"/>
      <c r="D101" s="64"/>
      <c r="E101" s="156"/>
      <c r="F101" s="144"/>
      <c r="G101" s="157"/>
      <c r="H101" s="157"/>
      <c r="I101" s="166"/>
      <c r="J101" s="144"/>
      <c r="K101" s="145"/>
      <c r="L101" s="149"/>
      <c r="M101" s="150"/>
      <c r="N101" s="270" t="s">
        <v>421</v>
      </c>
      <c r="O101" s="87"/>
      <c r="P101" s="291"/>
      <c r="Q101" s="174"/>
      <c r="R101" s="46"/>
    </row>
    <row r="102" spans="1:18" s="146" customFormat="1" ht="14.25" customHeight="1">
      <c r="A102" s="142">
        <v>25</v>
      </c>
      <c r="B102" s="40">
        <v>5</v>
      </c>
      <c r="C102" s="40">
        <f>IF($D102="","",VLOOKUP($D102,'[3]男雙45歲名單'!$A$7:$V$39,21))</f>
        <v>52</v>
      </c>
      <c r="D102" s="41">
        <v>5</v>
      </c>
      <c r="E102" s="42" t="str">
        <f>UPPER(IF($D102="","",VLOOKUP($D102,'[3]男雙45歲名單'!$A$7:$V$39,2)))</f>
        <v>李育安</v>
      </c>
      <c r="F102" s="40"/>
      <c r="G102" s="43"/>
      <c r="H102" s="43" t="str">
        <f>IF($D102="","",VLOOKUP($D102,'[3]男雙45歲名單'!$A$7:$V$39,4))</f>
        <v>臺中市</v>
      </c>
      <c r="I102" s="143"/>
      <c r="J102" s="144"/>
      <c r="K102" s="145"/>
      <c r="L102" s="144"/>
      <c r="M102" s="145"/>
      <c r="N102" s="270"/>
      <c r="O102" s="161"/>
      <c r="P102" s="162"/>
      <c r="Q102" s="80"/>
      <c r="R102" s="46"/>
    </row>
    <row r="103" spans="1:18" s="146" customFormat="1" ht="14.25" customHeight="1">
      <c r="A103" s="142"/>
      <c r="B103" s="147"/>
      <c r="C103" s="147"/>
      <c r="D103" s="147"/>
      <c r="E103" s="42" t="str">
        <f>UPPER(IF($D102="","",VLOOKUP($D102,'[3]男雙45歲名單'!$A$7:$V$39,7)))</f>
        <v>蔡承杰</v>
      </c>
      <c r="F103" s="40"/>
      <c r="G103" s="43"/>
      <c r="H103" s="43" t="str">
        <f>IF($D102="","",VLOOKUP($D102,'[3]男雙45歲名單'!$A$7:$V$39,9))</f>
        <v>臺中市</v>
      </c>
      <c r="I103" s="148"/>
      <c r="J103" s="149">
        <f>IF(I103="a",E102,IF(I103="b",E104,""))</f>
      </c>
      <c r="K103" s="150"/>
      <c r="L103" s="144"/>
      <c r="M103" s="145"/>
      <c r="N103" s="144"/>
      <c r="O103" s="161"/>
      <c r="P103" s="163"/>
      <c r="Q103" s="175"/>
      <c r="R103" s="46"/>
    </row>
    <row r="104" spans="1:18" s="146" customFormat="1" ht="9" customHeight="1">
      <c r="A104" s="142"/>
      <c r="B104" s="147"/>
      <c r="C104" s="147"/>
      <c r="D104" s="165"/>
      <c r="E104" s="151"/>
      <c r="F104" s="272" t="s">
        <v>412</v>
      </c>
      <c r="G104" s="152"/>
      <c r="H104" s="152"/>
      <c r="I104" s="153"/>
      <c r="J104" s="154">
        <f>UPPER(IF(OR(I105="a",I105="as"),E102,IF(OR(I105="b",I105="bs"),E106,)))</f>
      </c>
      <c r="K104" s="155"/>
      <c r="L104" s="144"/>
      <c r="M104" s="145"/>
      <c r="N104" s="144"/>
      <c r="O104" s="161"/>
      <c r="P104" s="144"/>
      <c r="Q104" s="80"/>
      <c r="R104" s="46"/>
    </row>
    <row r="105" spans="1:18" s="146" customFormat="1" ht="9" customHeight="1">
      <c r="A105" s="142"/>
      <c r="B105" s="53"/>
      <c r="C105" s="53"/>
      <c r="D105" s="64"/>
      <c r="E105" s="156"/>
      <c r="F105" s="270"/>
      <c r="G105" s="157"/>
      <c r="H105" s="56" t="s">
        <v>11</v>
      </c>
      <c r="I105" s="87"/>
      <c r="J105" s="158">
        <f>UPPER(IF(OR(I105="a",I105="as"),E103,IF(OR(I105="b",I105="bs"),E107,)))</f>
      </c>
      <c r="K105" s="159"/>
      <c r="L105" s="149"/>
      <c r="M105" s="150"/>
      <c r="N105" s="144"/>
      <c r="O105" s="161"/>
      <c r="P105" s="144"/>
      <c r="Q105" s="80"/>
      <c r="R105" s="46"/>
    </row>
    <row r="106" spans="1:18" s="146" customFormat="1" ht="14.25" customHeight="1">
      <c r="A106" s="142">
        <v>26</v>
      </c>
      <c r="B106" s="40"/>
      <c r="C106" s="40"/>
      <c r="D106" s="41">
        <v>18</v>
      </c>
      <c r="E106" s="42" t="str">
        <f>UPPER(IF($D106="","",VLOOKUP($D106,'[3]男雙45歲名單'!$A$7:$V$39,2)))</f>
        <v>廖啟雲</v>
      </c>
      <c r="F106" s="273"/>
      <c r="G106" s="43"/>
      <c r="H106" s="43" t="str">
        <f>IF($D106="","",VLOOKUP($D106,'[3]男雙45歲名單'!$A$7:$V$39,4))</f>
        <v>高雄市</v>
      </c>
      <c r="I106" s="160"/>
      <c r="J106" s="149"/>
      <c r="K106" s="161"/>
      <c r="L106" s="162"/>
      <c r="M106" s="155"/>
      <c r="N106" s="144"/>
      <c r="O106" s="161"/>
      <c r="P106" s="144"/>
      <c r="Q106" s="80"/>
      <c r="R106" s="46"/>
    </row>
    <row r="107" spans="1:18" s="146" customFormat="1" ht="14.25" customHeight="1">
      <c r="A107" s="142"/>
      <c r="B107" s="147"/>
      <c r="C107" s="147"/>
      <c r="D107" s="147"/>
      <c r="E107" s="42" t="str">
        <f>UPPER(IF($D106="","",VLOOKUP($D106,'[3]男雙45歲名單'!$A$7:$V$39,7)))</f>
        <v>閔子甦</v>
      </c>
      <c r="F107" s="40"/>
      <c r="G107" s="43"/>
      <c r="H107" s="43" t="str">
        <f>IF($D106="","",VLOOKUP($D106,'[3]男雙45歲名單'!$A$7:$V$39,9))</f>
        <v>高雄市</v>
      </c>
      <c r="I107" s="148"/>
      <c r="J107" s="149"/>
      <c r="K107" s="161"/>
      <c r="L107" s="163"/>
      <c r="M107" s="164"/>
      <c r="N107" s="144"/>
      <c r="O107" s="161"/>
      <c r="P107" s="144"/>
      <c r="Q107" s="80"/>
      <c r="R107" s="46"/>
    </row>
    <row r="108" spans="1:18" s="146" customFormat="1" ht="9" customHeight="1">
      <c r="A108" s="142"/>
      <c r="B108" s="147"/>
      <c r="C108" s="147"/>
      <c r="D108" s="165"/>
      <c r="E108" s="151"/>
      <c r="F108" s="149"/>
      <c r="G108" s="152"/>
      <c r="H108" s="152"/>
      <c r="I108" s="166"/>
      <c r="J108" s="144"/>
      <c r="K108" s="167"/>
      <c r="L108" s="154">
        <f>UPPER(IF(OR(K109="a",K109="as"),J104,IF(OR(K109="b",K109="bs"),J112,)))</f>
      </c>
      <c r="M108" s="150"/>
      <c r="N108" s="144"/>
      <c r="O108" s="161"/>
      <c r="P108" s="144"/>
      <c r="Q108" s="80"/>
      <c r="R108" s="46"/>
    </row>
    <row r="109" spans="1:18" s="146" customFormat="1" ht="9" customHeight="1">
      <c r="A109" s="142"/>
      <c r="B109" s="53"/>
      <c r="C109" s="53"/>
      <c r="D109" s="64"/>
      <c r="E109" s="156"/>
      <c r="F109" s="144"/>
      <c r="G109" s="157"/>
      <c r="H109" s="157"/>
      <c r="I109" s="168"/>
      <c r="J109" s="270" t="s">
        <v>417</v>
      </c>
      <c r="K109" s="87"/>
      <c r="L109" s="158">
        <f>UPPER(IF(OR(K109="a",K109="as"),J105,IF(OR(K109="b",K109="bs"),J113,)))</f>
      </c>
      <c r="M109" s="159"/>
      <c r="N109" s="149"/>
      <c r="O109" s="161"/>
      <c r="P109" s="144"/>
      <c r="Q109" s="80"/>
      <c r="R109" s="46"/>
    </row>
    <row r="110" spans="1:18" s="146" customFormat="1" ht="14.25" customHeight="1">
      <c r="A110" s="142">
        <v>27</v>
      </c>
      <c r="B110" s="40"/>
      <c r="C110" s="40"/>
      <c r="D110" s="41">
        <v>11</v>
      </c>
      <c r="E110" s="42" t="str">
        <f>UPPER(IF($D110="","",VLOOKUP($D110,'[3]男雙45歲名單'!$A$7:$V$39,2)))</f>
        <v>吳仕傑</v>
      </c>
      <c r="F110" s="40"/>
      <c r="G110" s="43"/>
      <c r="H110" s="43" t="str">
        <f>IF($D110="","",VLOOKUP($D110,'[3]男雙45歲名單'!$A$7:$V$39,4))</f>
        <v>宜蘭縣</v>
      </c>
      <c r="I110" s="143"/>
      <c r="J110" s="270"/>
      <c r="K110" s="161"/>
      <c r="L110" s="144"/>
      <c r="M110" s="161"/>
      <c r="N110" s="162"/>
      <c r="O110" s="161"/>
      <c r="P110" s="144"/>
      <c r="Q110" s="80"/>
      <c r="R110" s="46"/>
    </row>
    <row r="111" spans="1:18" s="146" customFormat="1" ht="14.25" customHeight="1">
      <c r="A111" s="142"/>
      <c r="B111" s="147"/>
      <c r="C111" s="147"/>
      <c r="D111" s="147"/>
      <c r="E111" s="42" t="str">
        <f>UPPER(IF($D110="","",VLOOKUP($D110,'[3]男雙45歲名單'!$A$7:$V$39,7)))</f>
        <v>劉益源</v>
      </c>
      <c r="F111" s="40"/>
      <c r="G111" s="43"/>
      <c r="H111" s="43" t="str">
        <f>IF($D110="","",VLOOKUP($D110,'[3]男雙45歲名單'!$A$7:$V$39,9))</f>
        <v>新北市</v>
      </c>
      <c r="I111" s="148"/>
      <c r="J111" s="149">
        <f>IF(I111="a",E110,IF(I111="b",E112,""))</f>
      </c>
      <c r="K111" s="161"/>
      <c r="L111" s="144"/>
      <c r="M111" s="161"/>
      <c r="N111" s="149"/>
      <c r="O111" s="161"/>
      <c r="P111" s="144"/>
      <c r="Q111" s="80"/>
      <c r="R111" s="46"/>
    </row>
    <row r="112" spans="1:18" s="146" customFormat="1" ht="9" customHeight="1">
      <c r="A112" s="142"/>
      <c r="B112" s="147"/>
      <c r="C112" s="147"/>
      <c r="D112" s="147"/>
      <c r="E112" s="151"/>
      <c r="F112" s="272" t="s">
        <v>413</v>
      </c>
      <c r="G112" s="152"/>
      <c r="H112" s="152"/>
      <c r="I112" s="153"/>
      <c r="J112" s="154">
        <f>UPPER(IF(OR(I113="a",I113="as"),E110,IF(OR(I113="b",I113="bs"),E114,)))</f>
      </c>
      <c r="K112" s="169"/>
      <c r="L112" s="144"/>
      <c r="M112" s="161"/>
      <c r="N112" s="149"/>
      <c r="O112" s="161"/>
      <c r="P112" s="144"/>
      <c r="Q112" s="80"/>
      <c r="R112" s="46"/>
    </row>
    <row r="113" spans="1:18" s="146" customFormat="1" ht="9" customHeight="1">
      <c r="A113" s="142"/>
      <c r="B113" s="53"/>
      <c r="C113" s="53"/>
      <c r="D113" s="53"/>
      <c r="E113" s="156"/>
      <c r="F113" s="270"/>
      <c r="G113" s="157"/>
      <c r="H113" s="56" t="s">
        <v>11</v>
      </c>
      <c r="I113" s="87"/>
      <c r="J113" s="158">
        <f>UPPER(IF(OR(I113="a",I113="as"),E111,IF(OR(I113="b",I113="bs"),E115,)))</f>
      </c>
      <c r="K113" s="170"/>
      <c r="L113" s="149"/>
      <c r="M113" s="161"/>
      <c r="N113" s="149"/>
      <c r="O113" s="161"/>
      <c r="P113" s="144"/>
      <c r="Q113" s="80"/>
      <c r="R113" s="46"/>
    </row>
    <row r="114" spans="1:18" s="146" customFormat="1" ht="14.25" customHeight="1">
      <c r="A114" s="142">
        <v>28</v>
      </c>
      <c r="B114" s="40"/>
      <c r="C114" s="40"/>
      <c r="D114" s="41">
        <v>21</v>
      </c>
      <c r="E114" s="42" t="str">
        <f>UPPER(IF($D114="","",VLOOKUP($D114,'[3]男雙45歲名單'!$A$7:$V$39,2)))</f>
        <v>洪秋奮</v>
      </c>
      <c r="F114" s="273"/>
      <c r="G114" s="43"/>
      <c r="H114" s="43" t="str">
        <f>IF($D114="","",VLOOKUP($D114,'[3]男雙45歲名單'!$A$7:$V$39,4))</f>
        <v>臺中市</v>
      </c>
      <c r="I114" s="160"/>
      <c r="J114" s="149"/>
      <c r="K114" s="150"/>
      <c r="L114" s="162"/>
      <c r="M114" s="169"/>
      <c r="N114" s="149"/>
      <c r="O114" s="161"/>
      <c r="P114" s="144"/>
      <c r="Q114" s="80"/>
      <c r="R114" s="46"/>
    </row>
    <row r="115" spans="1:18" s="146" customFormat="1" ht="14.25" customHeight="1">
      <c r="A115" s="142"/>
      <c r="B115" s="147"/>
      <c r="C115" s="147"/>
      <c r="D115" s="147"/>
      <c r="E115" s="42" t="str">
        <f>UPPER(IF($D114="","",VLOOKUP($D114,'[3]男雙45歲名單'!$A$7:$V$39,7)))</f>
        <v>謝昌明</v>
      </c>
      <c r="F115" s="40"/>
      <c r="G115" s="43"/>
      <c r="H115" s="43" t="str">
        <f>IF($D114="","",VLOOKUP($D114,'[3]男雙45歲名單'!$A$7:$V$39,9))</f>
        <v>臺中市</v>
      </c>
      <c r="I115" s="148"/>
      <c r="J115" s="149"/>
      <c r="K115" s="150"/>
      <c r="L115" s="163"/>
      <c r="M115" s="171"/>
      <c r="N115" s="149"/>
      <c r="O115" s="161"/>
      <c r="P115" s="144"/>
      <c r="Q115" s="80"/>
      <c r="R115" s="46"/>
    </row>
    <row r="116" spans="1:18" s="146" customFormat="1" ht="9" customHeight="1">
      <c r="A116" s="142"/>
      <c r="B116" s="147"/>
      <c r="C116" s="147"/>
      <c r="D116" s="147"/>
      <c r="E116" s="151"/>
      <c r="F116" s="149"/>
      <c r="G116" s="152"/>
      <c r="H116" s="152"/>
      <c r="I116" s="166"/>
      <c r="J116" s="144"/>
      <c r="K116" s="145"/>
      <c r="L116" s="149"/>
      <c r="M116" s="167"/>
      <c r="N116" s="154">
        <f>UPPER(IF(OR(M117="a",M117="as"),L108,IF(OR(M117="b",M117="bs"),L124,)))</f>
      </c>
      <c r="O116" s="161"/>
      <c r="P116" s="144"/>
      <c r="Q116" s="80"/>
      <c r="R116" s="46"/>
    </row>
    <row r="117" spans="1:18" s="146" customFormat="1" ht="9" customHeight="1">
      <c r="A117" s="142"/>
      <c r="B117" s="53"/>
      <c r="C117" s="53"/>
      <c r="D117" s="53"/>
      <c r="E117" s="156"/>
      <c r="F117" s="144"/>
      <c r="G117" s="157"/>
      <c r="H117" s="157"/>
      <c r="I117" s="168"/>
      <c r="J117" s="144"/>
      <c r="K117" s="145"/>
      <c r="L117" s="270" t="s">
        <v>420</v>
      </c>
      <c r="M117" s="87"/>
      <c r="N117" s="158">
        <f>UPPER(IF(OR(M117="a",M117="as"),L109,IF(OR(M117="b",M117="bs"),L125,)))</f>
      </c>
      <c r="O117" s="170"/>
      <c r="P117" s="149"/>
      <c r="Q117" s="80"/>
      <c r="R117" s="46"/>
    </row>
    <row r="118" spans="1:18" s="146" customFormat="1" ht="14.25" customHeight="1">
      <c r="A118" s="142">
        <v>29</v>
      </c>
      <c r="B118" s="40"/>
      <c r="C118" s="40"/>
      <c r="D118" s="41">
        <v>17</v>
      </c>
      <c r="E118" s="42" t="str">
        <f>UPPER(IF($D118="","",VLOOKUP($D118,'[3]男雙45歲名單'!$A$7:$V$39,2)))</f>
        <v>黃禎宏</v>
      </c>
      <c r="F118" s="40"/>
      <c r="G118" s="43"/>
      <c r="H118" s="43" t="str">
        <f>IF($D118="","",VLOOKUP($D118,'[3]男雙45歲名單'!$A$7:$V$39,4))</f>
        <v>新竹縣</v>
      </c>
      <c r="I118" s="143"/>
      <c r="J118" s="144"/>
      <c r="K118" s="145"/>
      <c r="L118" s="270"/>
      <c r="M118" s="161"/>
      <c r="N118" s="144"/>
      <c r="O118" s="172"/>
      <c r="P118" s="144"/>
      <c r="Q118" s="47"/>
      <c r="R118" s="46"/>
    </row>
    <row r="119" spans="1:18" s="146" customFormat="1" ht="14.25" customHeight="1">
      <c r="A119" s="142"/>
      <c r="B119" s="147"/>
      <c r="C119" s="147"/>
      <c r="D119" s="147"/>
      <c r="E119" s="42" t="str">
        <f>UPPER(IF($D118="","",VLOOKUP($D118,'[3]男雙45歲名單'!$A$7:$V$39,7)))</f>
        <v>溫瑞鏞</v>
      </c>
      <c r="F119" s="40"/>
      <c r="G119" s="43"/>
      <c r="H119" s="43" t="str">
        <f>IF($D118="","",VLOOKUP($D118,'[3]男雙45歲名單'!$A$7:$V$39,9))</f>
        <v>新竹市</v>
      </c>
      <c r="I119" s="148"/>
      <c r="J119" s="149">
        <f>IF(I119="a",E118,IF(I119="b",E120,""))</f>
      </c>
      <c r="K119" s="150"/>
      <c r="L119" s="144"/>
      <c r="M119" s="161"/>
      <c r="N119" s="144"/>
      <c r="O119" s="150"/>
      <c r="P119" s="144"/>
      <c r="Q119" s="47"/>
      <c r="R119" s="46"/>
    </row>
    <row r="120" spans="1:18" s="146" customFormat="1" ht="9" customHeight="1">
      <c r="A120" s="142"/>
      <c r="B120" s="147"/>
      <c r="C120" s="147"/>
      <c r="D120" s="165"/>
      <c r="E120" s="151"/>
      <c r="F120" s="272" t="s">
        <v>414</v>
      </c>
      <c r="G120" s="152"/>
      <c r="H120" s="152"/>
      <c r="I120" s="153"/>
      <c r="J120" s="154">
        <f>UPPER(IF(OR(I121="a",I121="as"),E118,IF(OR(I121="b",I121="bs"),E122,)))</f>
      </c>
      <c r="K120" s="155"/>
      <c r="L120" s="144"/>
      <c r="M120" s="161"/>
      <c r="N120" s="144"/>
      <c r="O120" s="150"/>
      <c r="P120" s="144"/>
      <c r="Q120" s="47"/>
      <c r="R120" s="46"/>
    </row>
    <row r="121" spans="1:18" s="146" customFormat="1" ht="9" customHeight="1">
      <c r="A121" s="142"/>
      <c r="B121" s="53"/>
      <c r="C121" s="53"/>
      <c r="D121" s="64"/>
      <c r="E121" s="156"/>
      <c r="F121" s="270"/>
      <c r="G121" s="157"/>
      <c r="H121" s="56" t="s">
        <v>11</v>
      </c>
      <c r="I121" s="87"/>
      <c r="J121" s="158">
        <f>UPPER(IF(OR(I121="a",I121="as"),E119,IF(OR(I121="b",I121="bs"),E123,)))</f>
      </c>
      <c r="K121" s="159"/>
      <c r="L121" s="149"/>
      <c r="M121" s="161"/>
      <c r="N121" s="144"/>
      <c r="O121" s="150"/>
      <c r="P121" s="144"/>
      <c r="Q121" s="47"/>
      <c r="R121" s="46"/>
    </row>
    <row r="122" spans="1:18" s="146" customFormat="1" ht="14.25" customHeight="1">
      <c r="A122" s="142">
        <v>30</v>
      </c>
      <c r="B122" s="40"/>
      <c r="C122" s="40"/>
      <c r="D122" s="41">
        <v>22</v>
      </c>
      <c r="E122" s="42" t="str">
        <f>UPPER(IF($D122="","",VLOOKUP($D122,'[3]男雙45歲名單'!$A$7:$V$39,2)))</f>
        <v>顏嘉宏</v>
      </c>
      <c r="F122" s="273"/>
      <c r="G122" s="43"/>
      <c r="H122" s="43" t="str">
        <f>IF($D122="","",VLOOKUP($D122,'[3]男雙45歲名單'!$A$7:$V$39,4))</f>
        <v>臺中市</v>
      </c>
      <c r="I122" s="160"/>
      <c r="J122" s="149"/>
      <c r="K122" s="161"/>
      <c r="L122" s="162"/>
      <c r="M122" s="169"/>
      <c r="N122" s="144"/>
      <c r="O122" s="150"/>
      <c r="P122" s="144"/>
      <c r="Q122" s="47"/>
      <c r="R122" s="46"/>
    </row>
    <row r="123" spans="1:18" s="146" customFormat="1" ht="14.25" customHeight="1">
      <c r="A123" s="142"/>
      <c r="B123" s="147"/>
      <c r="C123" s="147"/>
      <c r="D123" s="147"/>
      <c r="E123" s="42" t="str">
        <f>UPPER(IF($D122="","",VLOOKUP($D122,'[3]男雙45歲名單'!$A$7:$V$39,7)))</f>
        <v>周宗勳</v>
      </c>
      <c r="F123" s="40"/>
      <c r="G123" s="43"/>
      <c r="H123" s="43" t="str">
        <f>IF($D122="","",VLOOKUP($D122,'[3]男雙45歲名單'!$A$7:$V$39,9))</f>
        <v>臺中市</v>
      </c>
      <c r="I123" s="148"/>
      <c r="J123" s="149"/>
      <c r="K123" s="161"/>
      <c r="L123" s="163"/>
      <c r="M123" s="171"/>
      <c r="N123" s="144"/>
      <c r="O123" s="150"/>
      <c r="P123" s="144"/>
      <c r="Q123" s="47"/>
      <c r="R123" s="46"/>
    </row>
    <row r="124" spans="1:18" s="146" customFormat="1" ht="9" customHeight="1">
      <c r="A124" s="142"/>
      <c r="B124" s="147"/>
      <c r="C124" s="147"/>
      <c r="D124" s="165"/>
      <c r="E124" s="151"/>
      <c r="F124" s="149"/>
      <c r="G124" s="152"/>
      <c r="H124" s="152"/>
      <c r="I124" s="166"/>
      <c r="J124" s="144"/>
      <c r="K124" s="167"/>
      <c r="L124" s="154">
        <f>UPPER(IF(OR(K125="a",K125="as"),J120,IF(OR(K125="b",K125="bs"),J128,)))</f>
      </c>
      <c r="M124" s="161"/>
      <c r="N124" s="144"/>
      <c r="O124" s="150"/>
      <c r="P124" s="144"/>
      <c r="Q124" s="47"/>
      <c r="R124" s="46"/>
    </row>
    <row r="125" spans="1:18" s="146" customFormat="1" ht="9" customHeight="1">
      <c r="A125" s="142"/>
      <c r="B125" s="53"/>
      <c r="C125" s="53"/>
      <c r="D125" s="64"/>
      <c r="E125" s="156"/>
      <c r="F125" s="144"/>
      <c r="G125" s="157"/>
      <c r="H125" s="157"/>
      <c r="I125" s="168"/>
      <c r="J125" s="270" t="s">
        <v>418</v>
      </c>
      <c r="K125" s="87"/>
      <c r="L125" s="158">
        <f>UPPER(IF(OR(K125="a",K125="as"),J121,IF(OR(K125="b",K125="bs"),J129,)))</f>
      </c>
      <c r="M125" s="170"/>
      <c r="N125" s="149"/>
      <c r="O125" s="150"/>
      <c r="P125" s="144"/>
      <c r="Q125" s="47"/>
      <c r="R125" s="46"/>
    </row>
    <row r="126" spans="1:18" s="146" customFormat="1" ht="14.25" customHeight="1">
      <c r="A126" s="142">
        <v>31</v>
      </c>
      <c r="B126" s="40">
        <f>IF($D126="","",VLOOKUP($D126,'[3]男雙45歲名單'!$A$7:$V$39,20))</f>
      </c>
      <c r="C126" s="40">
        <f>IF($D126="","",VLOOKUP($D126,'[3]男雙45歲名單'!$A$7:$V$39,21))</f>
      </c>
      <c r="D126" s="41"/>
      <c r="E126" s="42" t="s">
        <v>130</v>
      </c>
      <c r="F126" s="40"/>
      <c r="G126" s="43"/>
      <c r="H126" s="43">
        <f>IF($D126="","",VLOOKUP($D126,'[3]男雙45歲名單'!$A$7:$V$39,4))</f>
      </c>
      <c r="I126" s="143"/>
      <c r="J126" s="270"/>
      <c r="K126" s="161"/>
      <c r="L126" s="144"/>
      <c r="M126" s="172"/>
      <c r="O126" s="150"/>
      <c r="Q126" s="145"/>
      <c r="R126" s="157"/>
    </row>
    <row r="127" spans="1:18" s="146" customFormat="1" ht="14.25" customHeight="1">
      <c r="A127" s="142"/>
      <c r="B127" s="147"/>
      <c r="C127" s="147"/>
      <c r="D127" s="147"/>
      <c r="E127" s="42" t="s">
        <v>132</v>
      </c>
      <c r="F127" s="40"/>
      <c r="G127" s="43"/>
      <c r="H127" s="43">
        <f>IF($D126="","",VLOOKUP($D126,'[3]男雙45歲名單'!$A$7:$V$39,9))</f>
      </c>
      <c r="I127" s="148"/>
      <c r="J127" s="149">
        <f>IF(I127="a",E126,IF(I127="b",E128,""))</f>
      </c>
      <c r="K127" s="161"/>
      <c r="L127" s="144"/>
      <c r="M127" s="150"/>
      <c r="N127" s="149"/>
      <c r="O127" s="150"/>
      <c r="P127" s="144"/>
      <c r="Q127" s="145"/>
      <c r="R127" s="157"/>
    </row>
    <row r="128" spans="1:18" s="146" customFormat="1" ht="9" customHeight="1">
      <c r="A128" s="142"/>
      <c r="B128" s="147"/>
      <c r="C128" s="147"/>
      <c r="D128" s="147"/>
      <c r="E128" s="151"/>
      <c r="F128" s="272"/>
      <c r="G128" s="152"/>
      <c r="H128" s="152"/>
      <c r="I128" s="153"/>
      <c r="J128" s="154">
        <f>UPPER(IF(OR(I129="a",I129="as"),E126,IF(OR(I129="b",I129="bs"),E130,)))</f>
      </c>
      <c r="K128" s="169"/>
      <c r="L128" s="144"/>
      <c r="M128" s="150"/>
      <c r="Q128" s="145"/>
      <c r="R128" s="157"/>
    </row>
    <row r="129" spans="1:18" s="146" customFormat="1" ht="9" customHeight="1">
      <c r="A129" s="142"/>
      <c r="B129" s="53"/>
      <c r="C129" s="53"/>
      <c r="D129" s="53"/>
      <c r="E129" s="156"/>
      <c r="F129" s="270"/>
      <c r="G129" s="157"/>
      <c r="H129" s="56" t="s">
        <v>11</v>
      </c>
      <c r="I129" s="87"/>
      <c r="J129" s="158">
        <f>UPPER(IF(OR(I129="a",I129="as"),E127,IF(OR(I129="b",I129="bs"),E131,)))</f>
      </c>
      <c r="K129" s="170"/>
      <c r="L129" s="149"/>
      <c r="M129" s="150"/>
      <c r="N129" s="66"/>
      <c r="O129" s="152"/>
      <c r="P129" s="144"/>
      <c r="Q129" s="145"/>
      <c r="R129" s="157"/>
    </row>
    <row r="130" spans="1:18" s="146" customFormat="1" ht="14.25" customHeight="1">
      <c r="A130" s="142">
        <v>32</v>
      </c>
      <c r="B130" s="40">
        <v>2</v>
      </c>
      <c r="C130" s="40">
        <f>IF($D130="","",VLOOKUP($D130,'[3]男雙45歲名單'!$A$7:$V$39,21))</f>
        <v>19</v>
      </c>
      <c r="D130" s="41">
        <v>2</v>
      </c>
      <c r="E130" s="42" t="str">
        <f>UPPER(IF($D130="","",VLOOKUP($D130,'[3]男雙45歲名單'!$A$7:$V$39,2)))</f>
        <v>吳子揚</v>
      </c>
      <c r="F130" s="273"/>
      <c r="G130" s="43"/>
      <c r="H130" s="43" t="str">
        <f>IF($D130="","",VLOOKUP($D130,'[3]男雙45歲名單'!$A$7:$V$39,4))</f>
        <v>臺中市</v>
      </c>
      <c r="I130" s="160"/>
      <c r="J130" s="149"/>
      <c r="K130" s="150"/>
      <c r="L130" s="162"/>
      <c r="M130" s="155"/>
      <c r="N130" s="235" t="s">
        <v>9</v>
      </c>
      <c r="O130" s="150"/>
      <c r="P130" s="149"/>
      <c r="Q130" s="150"/>
      <c r="R130" s="157"/>
    </row>
    <row r="131" spans="1:18" s="146" customFormat="1" ht="14.25" customHeight="1">
      <c r="A131" s="142"/>
      <c r="B131" s="147"/>
      <c r="C131" s="147"/>
      <c r="D131" s="147"/>
      <c r="E131" s="42" t="str">
        <f>UPPER(IF($D130="","",VLOOKUP($D130,'[3]男雙45歲名單'!$A$7:$V$39,7)))</f>
        <v>朱銘昱</v>
      </c>
      <c r="F131" s="40"/>
      <c r="G131" s="43"/>
      <c r="H131" s="43" t="str">
        <f>IF($D130="","",VLOOKUP($D130,'[3]男雙45歲名單'!$A$7:$V$39,9))</f>
        <v>宜蘭市</v>
      </c>
      <c r="I131" s="148"/>
      <c r="J131" s="149"/>
      <c r="K131" s="150"/>
      <c r="L131" s="163"/>
      <c r="M131" s="164"/>
      <c r="N131" s="176"/>
      <c r="O131" s="150"/>
      <c r="P131" s="288" t="s">
        <v>13</v>
      </c>
      <c r="Q131" s="150"/>
      <c r="R131" s="157"/>
    </row>
    <row r="132" spans="1:18" s="51" customFormat="1" ht="11.25" customHeight="1">
      <c r="A132" s="198"/>
      <c r="B132" s="199"/>
      <c r="C132" s="199"/>
      <c r="D132" s="200"/>
      <c r="E132" s="201"/>
      <c r="F132" s="202"/>
      <c r="G132" s="203"/>
      <c r="H132" s="203"/>
      <c r="I132" s="204"/>
      <c r="J132" s="48"/>
      <c r="K132" s="49"/>
      <c r="L132" s="205"/>
      <c r="M132" s="206"/>
      <c r="N132" s="271" t="s">
        <v>422</v>
      </c>
      <c r="O132" s="150"/>
      <c r="P132" s="289"/>
      <c r="Q132" s="207"/>
      <c r="R132" s="138"/>
    </row>
    <row r="133" spans="1:18" s="51" customFormat="1" ht="11.25" customHeight="1">
      <c r="A133" s="198"/>
      <c r="B133" s="208"/>
      <c r="C133" s="208"/>
      <c r="D133" s="209"/>
      <c r="E133" s="91"/>
      <c r="F133" s="210"/>
      <c r="G133" s="93"/>
      <c r="H133" s="93"/>
      <c r="I133" s="211"/>
      <c r="J133" s="48"/>
      <c r="K133" s="49"/>
      <c r="L133" s="97"/>
      <c r="M133" s="212"/>
      <c r="N133" s="271"/>
      <c r="O133" s="206"/>
      <c r="P133" s="187"/>
      <c r="Q133" s="213"/>
      <c r="R133" s="138"/>
    </row>
    <row r="134" spans="5:16" ht="14.25" customHeight="1">
      <c r="E134" s="100"/>
      <c r="N134" s="236"/>
      <c r="O134" s="237"/>
      <c r="P134" s="188"/>
    </row>
    <row r="135" spans="5:16" ht="15">
      <c r="E135" s="100"/>
      <c r="N135" s="188"/>
      <c r="O135" s="237"/>
      <c r="P135" s="188"/>
    </row>
    <row r="136" ht="15">
      <c r="E136" s="100"/>
    </row>
    <row r="137" ht="15">
      <c r="E137" s="100"/>
    </row>
    <row r="138" ht="15">
      <c r="E138" s="100"/>
    </row>
    <row r="139" ht="15">
      <c r="E139" s="100"/>
    </row>
    <row r="140" ht="15">
      <c r="E140" s="100"/>
    </row>
    <row r="141" ht="15">
      <c r="E141" s="100"/>
    </row>
    <row r="142" ht="15">
      <c r="E142" s="100"/>
    </row>
    <row r="143" ht="15">
      <c r="E143" s="100"/>
    </row>
    <row r="144" ht="15">
      <c r="E144" s="100"/>
    </row>
    <row r="145" ht="15">
      <c r="E145" s="100"/>
    </row>
    <row r="146" ht="15">
      <c r="E146" s="100"/>
    </row>
    <row r="147" ht="15">
      <c r="E147" s="100"/>
    </row>
    <row r="148" ht="15">
      <c r="E148" s="100"/>
    </row>
    <row r="149" ht="15">
      <c r="E149" s="100"/>
    </row>
    <row r="150" ht="15">
      <c r="E150" s="100"/>
    </row>
    <row r="151" ht="15">
      <c r="E151" s="100"/>
    </row>
    <row r="152" ht="15">
      <c r="E152" s="100"/>
    </row>
    <row r="153" ht="15">
      <c r="E153" s="100"/>
    </row>
    <row r="154" ht="15">
      <c r="E154" s="100"/>
    </row>
    <row r="155" ht="15">
      <c r="E155" s="100"/>
    </row>
    <row r="156" ht="15">
      <c r="E156" s="100"/>
    </row>
    <row r="157" ht="15">
      <c r="E157" s="100"/>
    </row>
    <row r="158" ht="15">
      <c r="E158" s="100"/>
    </row>
    <row r="159" ht="15">
      <c r="E159" s="100"/>
    </row>
    <row r="160" ht="15">
      <c r="E160" s="100"/>
    </row>
    <row r="161" ht="15">
      <c r="E161" s="100"/>
    </row>
    <row r="162" ht="15">
      <c r="E162" s="100"/>
    </row>
    <row r="163" ht="15">
      <c r="E163" s="100"/>
    </row>
    <row r="164" ht="15">
      <c r="E164" s="100"/>
    </row>
    <row r="165" ht="15">
      <c r="E165" s="100"/>
    </row>
    <row r="166" ht="15">
      <c r="E166" s="100"/>
    </row>
    <row r="167" ht="15">
      <c r="E167" s="100"/>
    </row>
    <row r="168" ht="15">
      <c r="E168" s="100"/>
    </row>
    <row r="169" ht="15">
      <c r="E169" s="100"/>
    </row>
  </sheetData>
  <sheetProtection/>
  <mergeCells count="34">
    <mergeCell ref="L117:L118"/>
    <mergeCell ref="F120:F122"/>
    <mergeCell ref="J125:J126"/>
    <mergeCell ref="F128:F130"/>
    <mergeCell ref="F104:F106"/>
    <mergeCell ref="J109:J110"/>
    <mergeCell ref="F112:F114"/>
    <mergeCell ref="J93:J94"/>
    <mergeCell ref="F96:F98"/>
    <mergeCell ref="P100:P101"/>
    <mergeCell ref="N101:N102"/>
    <mergeCell ref="J77:J78"/>
    <mergeCell ref="F80:F82"/>
    <mergeCell ref="L85:L86"/>
    <mergeCell ref="F88:F90"/>
    <mergeCell ref="P37:P38"/>
    <mergeCell ref="N38:N39"/>
    <mergeCell ref="F57:F59"/>
    <mergeCell ref="J62:J63"/>
    <mergeCell ref="F65:F67"/>
    <mergeCell ref="F72:F74"/>
    <mergeCell ref="F41:F43"/>
    <mergeCell ref="J46:J47"/>
    <mergeCell ref="F49:F51"/>
    <mergeCell ref="N132:N133"/>
    <mergeCell ref="F9:F11"/>
    <mergeCell ref="J14:J15"/>
    <mergeCell ref="F17:F19"/>
    <mergeCell ref="L22:L23"/>
    <mergeCell ref="P131:P132"/>
    <mergeCell ref="L54:L55"/>
    <mergeCell ref="F25:F27"/>
    <mergeCell ref="J30:J31"/>
    <mergeCell ref="F33:F35"/>
  </mergeCells>
  <conditionalFormatting sqref="H10 H58 H42 H50 H34 H26 H18 H66 L22 N38 J14 H73 H121 H105 H113 H97 H89 H81 H129 N67 J30 J46 J62 L54 J77 J93 J109 J125 L85 L117 N101">
    <cfRule type="expression" priority="1" dxfId="271" stopIfTrue="1">
      <formula>AND($N$1="CU",H10="Umpire")</formula>
    </cfRule>
    <cfRule type="expression" priority="2" dxfId="272" stopIfTrue="1">
      <formula>AND($N$1="CU",H10&lt;&gt;"Umpire",I10&lt;&gt;"")</formula>
    </cfRule>
    <cfRule type="expression" priority="3" dxfId="273" stopIfTrue="1">
      <formula>AND($N$1="CU",H10&lt;&gt;"Umpire")</formula>
    </cfRule>
  </conditionalFormatting>
  <conditionalFormatting sqref="L13 L29 L45 L61 N21 N53 P37 J9 J17 J25 J33 J41 J49 J57 J65 L76 L92 L108 L124 N84 N116 P100 J72 J80 J88 J96 J104 J112 J120 J128 N64 P66">
    <cfRule type="expression" priority="4" dxfId="270" stopIfTrue="1">
      <formula>I10="as"</formula>
    </cfRule>
    <cfRule type="expression" priority="5" dxfId="270" stopIfTrue="1">
      <formula>I10="bs"</formula>
    </cfRule>
  </conditionalFormatting>
  <conditionalFormatting sqref="L14 L30 L46 L62 N22 N54 J10 J18 J26 J34 J42 J50 J58 J66 L77 L93 L109 L125 N85 N117 P67 J73 J81 J89 J97 J105 J113 J121 J129 N65">
    <cfRule type="expression" priority="6" dxfId="270" stopIfTrue="1">
      <formula>I10="as"</formula>
    </cfRule>
    <cfRule type="expression" priority="7" dxfId="270" stopIfTrue="1">
      <formula>I10="bs"</formula>
    </cfRule>
  </conditionalFormatting>
  <conditionalFormatting sqref="B70 B74 B78 B82 B86 B90 B94 B98 B102 B106 B110 B114 B118 B122 B126 B130 B7 B11 B15 B19 B23 B27 B31 B35 B39 B43 B47 B51 B55 B59 B63 B67">
    <cfRule type="cellIs" priority="8" dxfId="275" operator="equal" stopIfTrue="1">
      <formula>"DA"</formula>
    </cfRule>
  </conditionalFormatting>
  <conditionalFormatting sqref="I73 I81 I89 I97 I105 I113 I121 I129 K125 K109 K93 K77 M85 M117 O101 I10 I18 I26 I34 I42 I50 I58 I66 K62 K46 K30 K14 M22 M54 O38 O67">
    <cfRule type="expression" priority="9" dxfId="276" stopIfTrue="1">
      <formula>$N$1="CU"</formula>
    </cfRule>
  </conditionalFormatting>
  <conditionalFormatting sqref="E70 E74 E78 E82 E86 E90 E98 E102 E106 E110 E114 E118 E122 E130 E7 E11 E15 E19 E23 E27 E31 E35 E39 E47 E51 E55 E59 E63 E67 E43 E94 E126">
    <cfRule type="cellIs" priority="10" dxfId="277" operator="equal" stopIfTrue="1">
      <formula>"Bye"</formula>
    </cfRule>
  </conditionalFormatting>
  <conditionalFormatting sqref="D70 D74 D78 D82 D86 D90 D94 D98 D102 D106 D110 D114 D118 D122 D126 D130 D7 D11 D15 D19 D23 D27 D31 D35 D39 D43 D47 D51 D55 D59 D63 D67">
    <cfRule type="cellIs" priority="11" dxfId="278" operator="lessThan" stopIfTrue="1">
      <formula>9</formula>
    </cfRule>
  </conditionalFormatting>
  <conditionalFormatting sqref="N68">
    <cfRule type="expression" priority="12" dxfId="270" stopIfTrue="1">
      <formula>#REF!="as"</formula>
    </cfRule>
    <cfRule type="expression" priority="13" dxfId="270" stopIfTrue="1">
      <formula>#REF!="bs"</formula>
    </cfRule>
  </conditionalFormatting>
  <dataValidations count="1">
    <dataValidation type="list" allowBlank="1" showInputMessage="1" sqref="L54 J125 J77 L117 L85 J93 J109 H129 H97 H113 H89 H121 H81 H105 H73 H42 H18 H58 H26 H50 H34 H66 J46 J30 J62 N38 H10 L22 J14 N67 N101">
      <formula1>$T$7:$T$16</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T169"/>
  <sheetViews>
    <sheetView showGridLines="0" zoomScalePageLayoutView="0" workbookViewId="0" topLeftCell="A1">
      <selection activeCell="R130" sqref="R130"/>
    </sheetView>
  </sheetViews>
  <sheetFormatPr defaultColWidth="9.00390625" defaultRowHeight="15.75"/>
  <cols>
    <col min="1" max="1" width="2.125" style="99" customWidth="1"/>
    <col min="2" max="3" width="2.625" style="99" customWidth="1"/>
    <col min="4" max="4" width="0.2421875" style="99" customWidth="1"/>
    <col min="5" max="5" width="8.50390625" style="99" customWidth="1"/>
    <col min="6" max="6" width="12.625" style="99" customWidth="1"/>
    <col min="7" max="7" width="0.12890625" style="99" customWidth="1"/>
    <col min="8" max="8" width="5.75390625" style="99" customWidth="1"/>
    <col min="9" max="9" width="0.12890625" style="101" customWidth="1"/>
    <col min="10" max="10" width="13.75390625" style="113" customWidth="1"/>
    <col min="11" max="11" width="0.12890625" style="180" customWidth="1"/>
    <col min="12" max="12" width="13.75390625" style="113" customWidth="1"/>
    <col min="13" max="13" width="0.12890625" style="111" customWidth="1"/>
    <col min="14" max="14" width="13.75390625" style="113" customWidth="1"/>
    <col min="15" max="15" width="0.12890625" style="180" customWidth="1"/>
    <col min="16" max="16" width="13.75390625" style="113" customWidth="1"/>
    <col min="17" max="17" width="0.12890625" style="111" customWidth="1"/>
    <col min="18" max="18" width="9.00390625" style="99" customWidth="1"/>
    <col min="19" max="19" width="7.625" style="99" customWidth="1"/>
    <col min="20" max="20" width="7.75390625" style="99" hidden="1" customWidth="1"/>
    <col min="21" max="21" width="5.00390625" style="99" customWidth="1"/>
    <col min="22" max="16384" width="9.00390625" style="99" customWidth="1"/>
  </cols>
  <sheetData>
    <row r="1" spans="1:17" s="3" customFormat="1" ht="20.25" customHeight="1">
      <c r="A1" s="103" t="s">
        <v>139</v>
      </c>
      <c r="B1" s="2"/>
      <c r="C1" s="2"/>
      <c r="E1" s="4"/>
      <c r="I1" s="5"/>
      <c r="J1" s="104"/>
      <c r="K1" s="105"/>
      <c r="L1" s="104"/>
      <c r="M1" s="106"/>
      <c r="N1" s="104"/>
      <c r="O1" s="105"/>
      <c r="P1" s="104"/>
      <c r="Q1" s="106"/>
    </row>
    <row r="2" spans="1:15" ht="6" customHeight="1">
      <c r="A2" s="107"/>
      <c r="B2" s="108"/>
      <c r="F2" s="109"/>
      <c r="I2" s="102"/>
      <c r="J2" s="110"/>
      <c r="K2" s="111"/>
      <c r="L2" s="112"/>
      <c r="O2" s="111"/>
    </row>
    <row r="3" spans="1:17" s="18" customFormat="1" ht="9" customHeight="1">
      <c r="A3" s="114" t="s">
        <v>15</v>
      </c>
      <c r="B3" s="114"/>
      <c r="C3" s="114"/>
      <c r="D3" s="114"/>
      <c r="E3" s="115"/>
      <c r="F3" s="114" t="s">
        <v>16</v>
      </c>
      <c r="G3" s="115"/>
      <c r="H3" s="114"/>
      <c r="I3" s="116"/>
      <c r="J3" s="13"/>
      <c r="K3" s="16"/>
      <c r="L3" s="117"/>
      <c r="M3" s="118"/>
      <c r="N3" s="119"/>
      <c r="O3" s="120"/>
      <c r="P3" s="121"/>
      <c r="Q3" s="122" t="s">
        <v>17</v>
      </c>
    </row>
    <row r="4" spans="1:17" s="26" customFormat="1" ht="14.25" customHeight="1" thickBot="1">
      <c r="A4" s="19" t="str">
        <f>'[4]Week SetUp'!$A$10</f>
        <v>2013/11/2-11/4</v>
      </c>
      <c r="B4" s="19"/>
      <c r="C4" s="19"/>
      <c r="D4" s="123"/>
      <c r="E4" s="123"/>
      <c r="F4" s="20" t="str">
        <f>'[4]Week SetUp'!$C$10</f>
        <v>臺中市</v>
      </c>
      <c r="G4" s="124"/>
      <c r="H4" s="123"/>
      <c r="I4" s="125"/>
      <c r="J4" s="23"/>
      <c r="K4" s="22"/>
      <c r="L4" s="126"/>
      <c r="M4" s="127"/>
      <c r="N4" s="128"/>
      <c r="O4" s="127"/>
      <c r="P4" s="128"/>
      <c r="Q4" s="25" t="str">
        <f>'[4]Week SetUp'!$E$10</f>
        <v>王正松</v>
      </c>
    </row>
    <row r="5" spans="1:17" s="31" customFormat="1" ht="9.75">
      <c r="A5" s="129"/>
      <c r="B5" s="130" t="s">
        <v>140</v>
      </c>
      <c r="C5" s="131" t="s">
        <v>141</v>
      </c>
      <c r="D5" s="130"/>
      <c r="E5" s="130" t="s">
        <v>142</v>
      </c>
      <c r="F5" s="132"/>
      <c r="G5" s="115"/>
      <c r="H5" s="132"/>
      <c r="I5" s="133"/>
      <c r="J5" s="131" t="s">
        <v>143</v>
      </c>
      <c r="K5" s="134"/>
      <c r="L5" s="131" t="s">
        <v>144</v>
      </c>
      <c r="M5" s="134"/>
      <c r="N5" s="131" t="s">
        <v>145</v>
      </c>
      <c r="O5" s="134"/>
      <c r="P5" s="131" t="s">
        <v>146</v>
      </c>
      <c r="Q5" s="118"/>
    </row>
    <row r="6" spans="1:17" s="31" customFormat="1" ht="13.5" customHeight="1" thickBot="1">
      <c r="A6" s="135"/>
      <c r="B6" s="136"/>
      <c r="C6" s="34"/>
      <c r="D6" s="136"/>
      <c r="E6" s="137"/>
      <c r="F6" s="137"/>
      <c r="G6" s="138"/>
      <c r="H6" s="137"/>
      <c r="I6" s="139"/>
      <c r="J6" s="34"/>
      <c r="K6" s="140"/>
      <c r="L6" s="34"/>
      <c r="M6" s="140"/>
      <c r="N6" s="34"/>
      <c r="O6" s="140"/>
      <c r="P6" s="34"/>
      <c r="Q6" s="141"/>
    </row>
    <row r="7" spans="1:20" s="146" customFormat="1" ht="14.25" customHeight="1">
      <c r="A7" s="142">
        <v>1</v>
      </c>
      <c r="B7" s="40">
        <v>1</v>
      </c>
      <c r="C7" s="40">
        <f>IF($D7="","",VLOOKUP($D7,'[4]男雙50歲名單'!$A$7:$V$39,21))</f>
        <v>3</v>
      </c>
      <c r="D7" s="41">
        <v>1</v>
      </c>
      <c r="E7" s="42" t="str">
        <f>UPPER(IF($D7="","",VLOOKUP($D7,'[4]男雙50歲名單'!$A$7:$V$39,2)))</f>
        <v>巫俍興</v>
      </c>
      <c r="F7" s="40"/>
      <c r="G7" s="43"/>
      <c r="H7" s="43" t="str">
        <f>IF($D7="","",VLOOKUP($D7,'[4]男雙50歲名單'!$A$7:$V$39,4))</f>
        <v>臺中市</v>
      </c>
      <c r="I7" s="143"/>
      <c r="J7" s="144"/>
      <c r="K7" s="145"/>
      <c r="L7" s="144"/>
      <c r="M7" s="145"/>
      <c r="N7" s="46" t="s">
        <v>147</v>
      </c>
      <c r="O7" s="145"/>
      <c r="P7" s="144"/>
      <c r="Q7" s="193"/>
      <c r="R7" s="46"/>
      <c r="T7" s="52" t="e">
        <f>#REF!</f>
        <v>#REF!</v>
      </c>
    </row>
    <row r="8" spans="1:20" s="146" customFormat="1" ht="14.25" customHeight="1">
      <c r="A8" s="142"/>
      <c r="B8" s="147"/>
      <c r="C8" s="147"/>
      <c r="D8" s="147"/>
      <c r="E8" s="42" t="str">
        <f>UPPER(IF($D7="","",VLOOKUP($D7,'[4]男雙50歲名單'!$A$7:$V$39,7)))</f>
        <v>賴經寬</v>
      </c>
      <c r="F8" s="40"/>
      <c r="G8" s="152"/>
      <c r="H8" s="43" t="str">
        <f>IF($D7="","",VLOOKUP($D7,'[4]男雙50歲名單'!$A$7:$V$39,9))</f>
        <v>臺中市</v>
      </c>
      <c r="I8" s="148"/>
      <c r="J8" s="149">
        <f>IF(I8="a",E7,IF(I8="b",E9,""))</f>
      </c>
      <c r="K8" s="150"/>
      <c r="L8" s="144"/>
      <c r="M8" s="145"/>
      <c r="N8" s="144"/>
      <c r="O8" s="145"/>
      <c r="P8" s="144"/>
      <c r="Q8" s="47"/>
      <c r="R8" s="46"/>
      <c r="T8" s="60" t="e">
        <f>#REF!</f>
        <v>#REF!</v>
      </c>
    </row>
    <row r="9" spans="1:20" s="146" customFormat="1" ht="9" customHeight="1">
      <c r="A9" s="142"/>
      <c r="B9" s="147"/>
      <c r="C9" s="147"/>
      <c r="D9" s="147"/>
      <c r="E9" s="151"/>
      <c r="F9" s="272" t="s">
        <v>474</v>
      </c>
      <c r="G9" s="152"/>
      <c r="H9" s="152"/>
      <c r="I9" s="153"/>
      <c r="J9" s="154">
        <f>UPPER(IF(OR(I10="a",I10="as"),E7,IF(OR(I10="b",I10="bs"),E11,)))</f>
      </c>
      <c r="K9" s="155"/>
      <c r="L9" s="144"/>
      <c r="M9" s="145"/>
      <c r="N9" s="144"/>
      <c r="O9" s="145"/>
      <c r="P9" s="144"/>
      <c r="Q9" s="47"/>
      <c r="R9" s="46"/>
      <c r="T9" s="60" t="e">
        <f>#REF!</f>
        <v>#REF!</v>
      </c>
    </row>
    <row r="10" spans="1:20" s="146" customFormat="1" ht="9" customHeight="1">
      <c r="A10" s="142"/>
      <c r="B10" s="53"/>
      <c r="C10" s="53"/>
      <c r="D10" s="53"/>
      <c r="E10" s="156"/>
      <c r="F10" s="270"/>
      <c r="G10" s="152"/>
      <c r="H10" s="56" t="s">
        <v>11</v>
      </c>
      <c r="I10" s="87"/>
      <c r="J10" s="158">
        <f>UPPER(IF(OR(I10="a",I10="as"),E8,IF(OR(I10="b",I10="bs"),E12,)))</f>
      </c>
      <c r="K10" s="159"/>
      <c r="L10" s="149"/>
      <c r="M10" s="150"/>
      <c r="N10" s="144"/>
      <c r="O10" s="145"/>
      <c r="P10" s="144"/>
      <c r="Q10" s="47"/>
      <c r="R10" s="46"/>
      <c r="T10" s="60" t="e">
        <f>#REF!</f>
        <v>#REF!</v>
      </c>
    </row>
    <row r="11" spans="1:20" s="146" customFormat="1" ht="14.25" customHeight="1">
      <c r="A11" s="142">
        <v>2</v>
      </c>
      <c r="B11" s="40"/>
      <c r="C11" s="40"/>
      <c r="D11" s="41">
        <v>23</v>
      </c>
      <c r="E11" s="42" t="str">
        <f>UPPER(IF($D11="","",VLOOKUP($D11,'[4]男雙50歲名單'!$A$7:$V$39,2)))</f>
        <v>孔令名</v>
      </c>
      <c r="F11" s="273"/>
      <c r="G11" s="43"/>
      <c r="H11" s="43" t="str">
        <f>IF($D11="","",VLOOKUP($D11,'[4]男雙50歲名單'!$A$7:$V$39,4))</f>
        <v>臺中市</v>
      </c>
      <c r="I11" s="160"/>
      <c r="J11" s="149"/>
      <c r="K11" s="161"/>
      <c r="L11" s="162"/>
      <c r="M11" s="155"/>
      <c r="N11" s="144"/>
      <c r="O11" s="145"/>
      <c r="P11" s="144"/>
      <c r="Q11" s="47"/>
      <c r="R11" s="46"/>
      <c r="T11" s="60" t="e">
        <f>#REF!</f>
        <v>#REF!</v>
      </c>
    </row>
    <row r="12" spans="1:20" s="146" customFormat="1" ht="14.25" customHeight="1">
      <c r="A12" s="142"/>
      <c r="B12" s="147"/>
      <c r="C12" s="147"/>
      <c r="D12" s="147"/>
      <c r="E12" s="42" t="str">
        <f>UPPER(IF($D11="","",VLOOKUP($D11,'[4]男雙50歲名單'!$A$7:$V$39,7)))</f>
        <v>何春生</v>
      </c>
      <c r="F12" s="40"/>
      <c r="G12" s="43"/>
      <c r="H12" s="43" t="str">
        <f>IF($D11="","",VLOOKUP($D11,'[4]男雙50歲名單'!$A$7:$V$39,9))</f>
        <v>臺中市</v>
      </c>
      <c r="I12" s="148"/>
      <c r="J12" s="149"/>
      <c r="K12" s="161"/>
      <c r="L12" s="163"/>
      <c r="M12" s="164"/>
      <c r="N12" s="144"/>
      <c r="O12" s="145"/>
      <c r="P12" s="144"/>
      <c r="Q12" s="47"/>
      <c r="R12" s="46"/>
      <c r="T12" s="60" t="e">
        <f>#REF!</f>
        <v>#REF!</v>
      </c>
    </row>
    <row r="13" spans="1:20" s="146" customFormat="1" ht="9" customHeight="1">
      <c r="A13" s="142"/>
      <c r="B13" s="147"/>
      <c r="C13" s="147"/>
      <c r="D13" s="165"/>
      <c r="E13" s="151"/>
      <c r="F13" s="149"/>
      <c r="G13" s="152"/>
      <c r="H13" s="152"/>
      <c r="I13" s="166"/>
      <c r="J13" s="144"/>
      <c r="K13" s="167"/>
      <c r="L13" s="154">
        <f>UPPER(IF(OR(K14="a",K14="as"),J9,IF(OR(K14="b",K14="bs"),J17,)))</f>
      </c>
      <c r="M13" s="150"/>
      <c r="N13" s="144"/>
      <c r="O13" s="145"/>
      <c r="P13" s="144"/>
      <c r="Q13" s="47"/>
      <c r="R13" s="46"/>
      <c r="T13" s="60" t="e">
        <f>#REF!</f>
        <v>#REF!</v>
      </c>
    </row>
    <row r="14" spans="1:20" s="146" customFormat="1" ht="9" customHeight="1">
      <c r="A14" s="142"/>
      <c r="B14" s="53"/>
      <c r="C14" s="53"/>
      <c r="D14" s="64"/>
      <c r="E14" s="156"/>
      <c r="F14" s="144"/>
      <c r="G14" s="157"/>
      <c r="H14" s="157"/>
      <c r="I14" s="168"/>
      <c r="J14" s="270" t="s">
        <v>482</v>
      </c>
      <c r="K14" s="87"/>
      <c r="L14" s="158">
        <f>UPPER(IF(OR(K14="a",K14="as"),J10,IF(OR(K14="b",K14="bs"),J18,)))</f>
      </c>
      <c r="M14" s="159"/>
      <c r="N14" s="149"/>
      <c r="O14" s="150"/>
      <c r="P14" s="144"/>
      <c r="Q14" s="47"/>
      <c r="R14" s="46"/>
      <c r="T14" s="60" t="e">
        <f>#REF!</f>
        <v>#REF!</v>
      </c>
    </row>
    <row r="15" spans="1:20" s="146" customFormat="1" ht="14.25" customHeight="1">
      <c r="A15" s="142">
        <v>3</v>
      </c>
      <c r="B15" s="40"/>
      <c r="C15" s="40"/>
      <c r="D15" s="41">
        <v>22</v>
      </c>
      <c r="E15" s="42" t="str">
        <f>UPPER(IF($D15="","",VLOOKUP($D15,'[4]男雙50歲名單'!$A$7:$V$39,2)))</f>
        <v>陳建昇</v>
      </c>
      <c r="F15" s="40"/>
      <c r="G15" s="43"/>
      <c r="H15" s="43" t="str">
        <f>IF($D15="","",VLOOKUP($D15,'[4]男雙50歲名單'!$A$7:$V$39,4))</f>
        <v>臺中市</v>
      </c>
      <c r="I15" s="143"/>
      <c r="J15" s="270"/>
      <c r="K15" s="161"/>
      <c r="L15" s="144"/>
      <c r="M15" s="161"/>
      <c r="N15" s="162"/>
      <c r="O15" s="150"/>
      <c r="P15" s="144"/>
      <c r="Q15" s="47"/>
      <c r="R15" s="46"/>
      <c r="T15" s="60" t="e">
        <f>#REF!</f>
        <v>#REF!</v>
      </c>
    </row>
    <row r="16" spans="1:20" s="146" customFormat="1" ht="14.25" customHeight="1" thickBot="1">
      <c r="A16" s="142"/>
      <c r="B16" s="147"/>
      <c r="C16" s="147"/>
      <c r="D16" s="147"/>
      <c r="E16" s="42" t="str">
        <f>UPPER(IF($D15="","",VLOOKUP($D15,'[4]男雙50歲名單'!$A$7:$V$39,7)))</f>
        <v>黃慶和</v>
      </c>
      <c r="F16" s="40"/>
      <c r="G16" s="43"/>
      <c r="H16" s="43" t="str">
        <f>IF($D15="","",VLOOKUP($D15,'[4]男雙50歲名單'!$A$7:$V$39,9))</f>
        <v>臺中市</v>
      </c>
      <c r="I16" s="148"/>
      <c r="J16" s="149">
        <f>IF(I16="a",E15,IF(I16="b",E17,""))</f>
      </c>
      <c r="K16" s="161"/>
      <c r="L16" s="144"/>
      <c r="M16" s="161"/>
      <c r="N16" s="149"/>
      <c r="O16" s="150"/>
      <c r="P16" s="144"/>
      <c r="Q16" s="47"/>
      <c r="R16" s="46"/>
      <c r="T16" s="75" t="e">
        <f>#REF!</f>
        <v>#REF!</v>
      </c>
    </row>
    <row r="17" spans="1:18" s="146" customFormat="1" ht="9" customHeight="1">
      <c r="A17" s="142"/>
      <c r="B17" s="147"/>
      <c r="C17" s="147"/>
      <c r="D17" s="165"/>
      <c r="E17" s="151"/>
      <c r="F17" s="272" t="s">
        <v>475</v>
      </c>
      <c r="G17" s="152"/>
      <c r="H17" s="152"/>
      <c r="I17" s="153"/>
      <c r="J17" s="154">
        <f>UPPER(IF(OR(I18="a",I18="as"),E15,IF(OR(I18="b",I18="bs"),E19,)))</f>
      </c>
      <c r="K17" s="169"/>
      <c r="L17" s="144"/>
      <c r="M17" s="161"/>
      <c r="N17" s="149"/>
      <c r="O17" s="150"/>
      <c r="P17" s="144"/>
      <c r="Q17" s="47"/>
      <c r="R17" s="46"/>
    </row>
    <row r="18" spans="1:18" s="146" customFormat="1" ht="9" customHeight="1">
      <c r="A18" s="142"/>
      <c r="B18" s="53"/>
      <c r="C18" s="53"/>
      <c r="D18" s="64"/>
      <c r="E18" s="156"/>
      <c r="F18" s="270"/>
      <c r="G18" s="157"/>
      <c r="H18" s="56" t="s">
        <v>11</v>
      </c>
      <c r="I18" s="87"/>
      <c r="J18" s="158">
        <f>UPPER(IF(OR(I18="a",I18="as"),E16,IF(OR(I18="b",I18="bs"),E20,)))</f>
      </c>
      <c r="K18" s="170"/>
      <c r="L18" s="149"/>
      <c r="M18" s="161"/>
      <c r="N18" s="149"/>
      <c r="O18" s="150"/>
      <c r="P18" s="144"/>
      <c r="Q18" s="47"/>
      <c r="R18" s="46"/>
    </row>
    <row r="19" spans="1:18" s="146" customFormat="1" ht="14.25" customHeight="1">
      <c r="A19" s="142">
        <v>4</v>
      </c>
      <c r="B19" s="40"/>
      <c r="C19" s="40"/>
      <c r="D19" s="41">
        <v>25</v>
      </c>
      <c r="E19" s="42" t="str">
        <f>UPPER(IF($D19="","",VLOOKUP($D19,'[4]男雙50歲名單'!$A$7:$V$39,2)))</f>
        <v>郭超文</v>
      </c>
      <c r="F19" s="273"/>
      <c r="G19" s="43"/>
      <c r="H19" s="43" t="str">
        <f>IF($D19="","",VLOOKUP($D19,'[4]男雙50歲名單'!$A$7:$V$39,4))</f>
        <v>臺中市</v>
      </c>
      <c r="I19" s="160"/>
      <c r="J19" s="149"/>
      <c r="K19" s="150"/>
      <c r="L19" s="162"/>
      <c r="M19" s="169"/>
      <c r="N19" s="149"/>
      <c r="O19" s="150"/>
      <c r="P19" s="144"/>
      <c r="Q19" s="47"/>
      <c r="R19" s="46"/>
    </row>
    <row r="20" spans="1:18" s="146" customFormat="1" ht="14.25" customHeight="1">
      <c r="A20" s="142"/>
      <c r="B20" s="147"/>
      <c r="C20" s="147"/>
      <c r="D20" s="147"/>
      <c r="E20" s="42" t="str">
        <f>UPPER(IF($D19="","",VLOOKUP($D19,'[4]男雙50歲名單'!$A$7:$V$39,7)))</f>
        <v>張蒼海</v>
      </c>
      <c r="F20" s="40"/>
      <c r="G20" s="43"/>
      <c r="H20" s="43" t="str">
        <f>IF($D19="","",VLOOKUP($D19,'[4]男雙50歲名單'!$A$7:$V$39,9))</f>
        <v>臺中市</v>
      </c>
      <c r="I20" s="148"/>
      <c r="J20" s="149"/>
      <c r="K20" s="150"/>
      <c r="L20" s="163"/>
      <c r="M20" s="171"/>
      <c r="N20" s="149"/>
      <c r="O20" s="150"/>
      <c r="P20" s="144"/>
      <c r="Q20" s="47"/>
      <c r="R20" s="46"/>
    </row>
    <row r="21" spans="1:18" s="146" customFormat="1" ht="9" customHeight="1">
      <c r="A21" s="142"/>
      <c r="B21" s="147"/>
      <c r="C21" s="147"/>
      <c r="D21" s="147"/>
      <c r="E21" s="151"/>
      <c r="F21" s="149"/>
      <c r="G21" s="152"/>
      <c r="H21" s="152"/>
      <c r="I21" s="166"/>
      <c r="J21" s="144"/>
      <c r="K21" s="145"/>
      <c r="L21" s="149"/>
      <c r="M21" s="167"/>
      <c r="N21" s="154">
        <f>UPPER(IF(OR(M22="a",M22="as"),L13,IF(OR(M22="b",M22="bs"),L29,)))</f>
      </c>
      <c r="O21" s="150"/>
      <c r="P21" s="144"/>
      <c r="Q21" s="47"/>
      <c r="R21" s="46"/>
    </row>
    <row r="22" spans="1:18" s="146" customFormat="1" ht="9" customHeight="1">
      <c r="A22" s="142"/>
      <c r="B22" s="53"/>
      <c r="C22" s="53"/>
      <c r="D22" s="53"/>
      <c r="E22" s="156"/>
      <c r="F22" s="144"/>
      <c r="G22" s="157"/>
      <c r="H22" s="157"/>
      <c r="I22" s="168"/>
      <c r="J22" s="144"/>
      <c r="K22" s="145"/>
      <c r="L22" s="270" t="s">
        <v>486</v>
      </c>
      <c r="M22" s="87"/>
      <c r="N22" s="158">
        <f>UPPER(IF(OR(M22="a",M22="as"),L14,IF(OR(M22="b",M22="bs"),L30,)))</f>
      </c>
      <c r="O22" s="159"/>
      <c r="P22" s="149"/>
      <c r="Q22" s="80"/>
      <c r="R22" s="46"/>
    </row>
    <row r="23" spans="1:18" s="146" customFormat="1" ht="14.25" customHeight="1">
      <c r="A23" s="142">
        <v>5</v>
      </c>
      <c r="B23" s="40"/>
      <c r="C23" s="40"/>
      <c r="D23" s="41">
        <v>28</v>
      </c>
      <c r="E23" s="42" t="str">
        <f>UPPER(IF($D23="","",VLOOKUP($D23,'[4]男雙50歲名單'!$A$7:$V$39,2)))</f>
        <v>馮騰榔</v>
      </c>
      <c r="F23" s="40"/>
      <c r="G23" s="43"/>
      <c r="H23" s="43" t="str">
        <f>IF($D23="","",VLOOKUP($D23,'[4]男雙50歲名單'!$A$7:$V$39,4))</f>
        <v>桃園縣</v>
      </c>
      <c r="I23" s="143"/>
      <c r="J23" s="144"/>
      <c r="K23" s="145"/>
      <c r="L23" s="270"/>
      <c r="M23" s="161"/>
      <c r="N23" s="144"/>
      <c r="O23" s="161"/>
      <c r="P23" s="144"/>
      <c r="Q23" s="80"/>
      <c r="R23" s="46"/>
    </row>
    <row r="24" spans="1:18" s="146" customFormat="1" ht="14.25" customHeight="1">
      <c r="A24" s="142"/>
      <c r="B24" s="147"/>
      <c r="C24" s="147"/>
      <c r="D24" s="147"/>
      <c r="E24" s="42" t="str">
        <f>UPPER(IF($D23="","",VLOOKUP($D23,'[4]男雙50歲名單'!$A$7:$V$39,7)))</f>
        <v>江新祿</v>
      </c>
      <c r="F24" s="40"/>
      <c r="G24" s="43"/>
      <c r="H24" s="43" t="str">
        <f>IF($D23="","",VLOOKUP($D23,'[4]男雙50歲名單'!$A$7:$V$39,9))</f>
        <v>桃園縣</v>
      </c>
      <c r="I24" s="148"/>
      <c r="J24" s="149">
        <f>IF(I24="a",E23,IF(I24="b",E25,""))</f>
      </c>
      <c r="K24" s="150"/>
      <c r="L24" s="144"/>
      <c r="M24" s="161"/>
      <c r="N24" s="144"/>
      <c r="O24" s="161"/>
      <c r="P24" s="144"/>
      <c r="Q24" s="80"/>
      <c r="R24" s="46"/>
    </row>
    <row r="25" spans="1:18" s="146" customFormat="1" ht="9" customHeight="1">
      <c r="A25" s="142"/>
      <c r="B25" s="147"/>
      <c r="C25" s="147"/>
      <c r="D25" s="147"/>
      <c r="E25" s="151"/>
      <c r="F25" s="272" t="s">
        <v>476</v>
      </c>
      <c r="G25" s="152"/>
      <c r="H25" s="152"/>
      <c r="I25" s="153"/>
      <c r="J25" s="154">
        <f>UPPER(IF(OR(I26="a",I26="as"),E23,IF(OR(I26="b",I26="bs"),E27,)))</f>
      </c>
      <c r="K25" s="155"/>
      <c r="L25" s="144"/>
      <c r="M25" s="161"/>
      <c r="N25" s="144"/>
      <c r="O25" s="161"/>
      <c r="P25" s="144"/>
      <c r="Q25" s="80"/>
      <c r="R25" s="46"/>
    </row>
    <row r="26" spans="1:18" s="146" customFormat="1" ht="9" customHeight="1">
      <c r="A26" s="142"/>
      <c r="B26" s="53"/>
      <c r="C26" s="53"/>
      <c r="D26" s="53"/>
      <c r="E26" s="156"/>
      <c r="F26" s="270"/>
      <c r="G26" s="157"/>
      <c r="H26" s="56" t="s">
        <v>11</v>
      </c>
      <c r="I26" s="87"/>
      <c r="J26" s="158">
        <f>UPPER(IF(OR(I26="a",I26="as"),E24,IF(OR(I26="b",I26="bs"),E28,)))</f>
      </c>
      <c r="K26" s="159"/>
      <c r="L26" s="149"/>
      <c r="M26" s="161"/>
      <c r="N26" s="144"/>
      <c r="O26" s="161"/>
      <c r="P26" s="144"/>
      <c r="Q26" s="80"/>
      <c r="R26" s="46"/>
    </row>
    <row r="27" spans="1:18" s="146" customFormat="1" ht="14.25" customHeight="1">
      <c r="A27" s="142">
        <v>6</v>
      </c>
      <c r="B27" s="40"/>
      <c r="C27" s="40"/>
      <c r="D27" s="41">
        <v>17</v>
      </c>
      <c r="E27" s="42" t="str">
        <f>UPPER(IF($D27="","",VLOOKUP($D27,'[4]男雙50歲名單'!$A$7:$V$39,2)))</f>
        <v>TOM</v>
      </c>
      <c r="F27" s="273"/>
      <c r="G27" s="43"/>
      <c r="H27" s="43" t="str">
        <f>IF($D27="","",VLOOKUP($D27,'[4]男雙50歲名單'!$A$7:$V$39,4))</f>
        <v>臺中市</v>
      </c>
      <c r="I27" s="160"/>
      <c r="J27" s="149"/>
      <c r="K27" s="161"/>
      <c r="L27" s="162"/>
      <c r="M27" s="169"/>
      <c r="N27" s="144"/>
      <c r="O27" s="161"/>
      <c r="P27" s="144"/>
      <c r="Q27" s="80"/>
      <c r="R27" s="46"/>
    </row>
    <row r="28" spans="1:18" s="146" customFormat="1" ht="14.25" customHeight="1">
      <c r="A28" s="142"/>
      <c r="B28" s="147"/>
      <c r="C28" s="147"/>
      <c r="D28" s="147"/>
      <c r="E28" s="42" t="str">
        <f>UPPER(IF($D27="","",VLOOKUP($D27,'[4]男雙50歲名單'!$A$7:$V$39,7)))</f>
        <v>陳錦棠</v>
      </c>
      <c r="F28" s="40"/>
      <c r="G28" s="43"/>
      <c r="H28" s="43" t="str">
        <f>IF($D27="","",VLOOKUP($D27,'[4]男雙50歲名單'!$A$7:$V$39,9))</f>
        <v>臺中市</v>
      </c>
      <c r="I28" s="148"/>
      <c r="J28" s="149"/>
      <c r="K28" s="161"/>
      <c r="L28" s="163"/>
      <c r="M28" s="171"/>
      <c r="N28" s="144"/>
      <c r="O28" s="161"/>
      <c r="P28" s="144"/>
      <c r="Q28" s="80"/>
      <c r="R28" s="46"/>
    </row>
    <row r="29" spans="1:18" s="146" customFormat="1" ht="9" customHeight="1">
      <c r="A29" s="142"/>
      <c r="B29" s="147"/>
      <c r="C29" s="147"/>
      <c r="D29" s="165"/>
      <c r="E29" s="151"/>
      <c r="F29" s="149"/>
      <c r="G29" s="152"/>
      <c r="H29" s="152"/>
      <c r="I29" s="166"/>
      <c r="J29" s="144"/>
      <c r="K29" s="167"/>
      <c r="L29" s="154">
        <f>UPPER(IF(OR(K30="a",K30="as"),J25,IF(OR(K30="b",K30="bs"),J33,)))</f>
      </c>
      <c r="M29" s="161"/>
      <c r="N29" s="144"/>
      <c r="O29" s="161"/>
      <c r="P29" s="144"/>
      <c r="Q29" s="80"/>
      <c r="R29" s="46"/>
    </row>
    <row r="30" spans="1:18" s="146" customFormat="1" ht="9" customHeight="1">
      <c r="A30" s="142"/>
      <c r="B30" s="53"/>
      <c r="C30" s="53"/>
      <c r="D30" s="64"/>
      <c r="E30" s="156"/>
      <c r="F30" s="144"/>
      <c r="G30" s="157"/>
      <c r="H30" s="157"/>
      <c r="I30" s="168"/>
      <c r="J30" s="270" t="s">
        <v>483</v>
      </c>
      <c r="K30" s="87"/>
      <c r="L30" s="158">
        <f>UPPER(IF(OR(K30="a",K30="as"),J26,IF(OR(K30="b",K30="bs"),J34,)))</f>
      </c>
      <c r="M30" s="170"/>
      <c r="N30" s="149"/>
      <c r="O30" s="161"/>
      <c r="P30" s="144"/>
      <c r="Q30" s="80"/>
      <c r="R30" s="46"/>
    </row>
    <row r="31" spans="1:18" s="146" customFormat="1" ht="14.25" customHeight="1">
      <c r="A31" s="142">
        <v>7</v>
      </c>
      <c r="B31" s="40"/>
      <c r="C31" s="40"/>
      <c r="D31" s="41">
        <v>15</v>
      </c>
      <c r="E31" s="42" t="str">
        <f>UPPER(IF($D31="","",VLOOKUP($D31,'[4]男雙50歲名單'!$A$7:$V$39,2)))</f>
        <v>周克中</v>
      </c>
      <c r="F31" s="40"/>
      <c r="G31" s="43"/>
      <c r="H31" s="43" t="str">
        <f>IF($D31="","",VLOOKUP($D31,'[4]男雙50歲名單'!$A$7:$V$39,4))</f>
        <v>桃園縣</v>
      </c>
      <c r="I31" s="143"/>
      <c r="J31" s="270"/>
      <c r="K31" s="161"/>
      <c r="L31" s="144"/>
      <c r="M31" s="172"/>
      <c r="N31" s="162"/>
      <c r="O31" s="161"/>
      <c r="P31" s="144"/>
      <c r="Q31" s="80"/>
      <c r="R31" s="46"/>
    </row>
    <row r="32" spans="1:18" s="146" customFormat="1" ht="14.25" customHeight="1">
      <c r="A32" s="142"/>
      <c r="B32" s="147"/>
      <c r="C32" s="147"/>
      <c r="D32" s="147"/>
      <c r="E32" s="42" t="str">
        <f>UPPER(IF($D31="","",VLOOKUP($D31,'[4]男雙50歲名單'!$A$7:$V$39,7)))</f>
        <v>張志中</v>
      </c>
      <c r="F32" s="40"/>
      <c r="G32" s="43"/>
      <c r="H32" s="43" t="str">
        <f>IF($D31="","",VLOOKUP($D31,'[4]男雙50歲名單'!$A$7:$V$39,9))</f>
        <v>桃園縣</v>
      </c>
      <c r="I32" s="148"/>
      <c r="J32" s="149">
        <f>IF(I32="a",E31,IF(I32="b",E33,""))</f>
      </c>
      <c r="K32" s="161"/>
      <c r="L32" s="144"/>
      <c r="M32" s="150"/>
      <c r="N32" s="149"/>
      <c r="O32" s="161"/>
      <c r="P32" s="144"/>
      <c r="Q32" s="80"/>
      <c r="R32" s="46"/>
    </row>
    <row r="33" spans="1:18" s="146" customFormat="1" ht="9" customHeight="1">
      <c r="A33" s="142"/>
      <c r="B33" s="147"/>
      <c r="C33" s="147"/>
      <c r="D33" s="165"/>
      <c r="E33" s="151"/>
      <c r="F33" s="272" t="s">
        <v>477</v>
      </c>
      <c r="G33" s="152"/>
      <c r="H33" s="152"/>
      <c r="I33" s="153"/>
      <c r="J33" s="154">
        <f>UPPER(IF(OR(I34="a",I34="as"),E31,IF(OR(I34="b",I34="bs"),E35,)))</f>
      </c>
      <c r="K33" s="169"/>
      <c r="L33" s="144"/>
      <c r="M33" s="150"/>
      <c r="N33" s="149"/>
      <c r="O33" s="161"/>
      <c r="P33" s="144"/>
      <c r="Q33" s="80"/>
      <c r="R33" s="46"/>
    </row>
    <row r="34" spans="1:18" s="146" customFormat="1" ht="9" customHeight="1">
      <c r="A34" s="142"/>
      <c r="B34" s="53"/>
      <c r="C34" s="53"/>
      <c r="D34" s="64"/>
      <c r="E34" s="156"/>
      <c r="F34" s="270"/>
      <c r="G34" s="157"/>
      <c r="H34" s="56" t="s">
        <v>11</v>
      </c>
      <c r="I34" s="87"/>
      <c r="J34" s="158">
        <f>UPPER(IF(OR(I34="a",I34="as"),E32,IF(OR(I34="b",I34="bs"),E36,)))</f>
      </c>
      <c r="K34" s="170"/>
      <c r="L34" s="149"/>
      <c r="M34" s="150"/>
      <c r="N34" s="149"/>
      <c r="O34" s="161"/>
      <c r="P34" s="144"/>
      <c r="Q34" s="80"/>
      <c r="R34" s="46"/>
    </row>
    <row r="35" spans="1:18" s="146" customFormat="1" ht="14.25" customHeight="1">
      <c r="A35" s="142">
        <v>8</v>
      </c>
      <c r="B35" s="40">
        <v>6</v>
      </c>
      <c r="C35" s="40">
        <f>IF($D35="","",VLOOKUP($D35,'[4]男雙50歲名單'!$A$7:$V$39,21))</f>
        <v>56</v>
      </c>
      <c r="D35" s="41">
        <v>6</v>
      </c>
      <c r="E35" s="42" t="str">
        <f>UPPER(IF($D35="","",VLOOKUP($D35,'[4]男雙50歲名單'!$A$7:$V$39,2)))</f>
        <v>葉秋林</v>
      </c>
      <c r="F35" s="273"/>
      <c r="G35" s="43"/>
      <c r="H35" s="43" t="str">
        <f>IF($D35="","",VLOOKUP($D35,'[4]男雙50歲名單'!$A$7:$V$39,4))</f>
        <v>臺中市</v>
      </c>
      <c r="I35" s="160"/>
      <c r="J35" s="149"/>
      <c r="K35" s="150"/>
      <c r="L35" s="162"/>
      <c r="M35" s="155"/>
      <c r="N35" s="149"/>
      <c r="O35" s="161"/>
      <c r="P35" s="144"/>
      <c r="Q35" s="80"/>
      <c r="R35" s="46"/>
    </row>
    <row r="36" spans="1:18" s="146" customFormat="1" ht="14.25" customHeight="1">
      <c r="A36" s="142"/>
      <c r="B36" s="147"/>
      <c r="C36" s="147"/>
      <c r="D36" s="147"/>
      <c r="E36" s="42" t="str">
        <f>UPPER(IF($D35="","",VLOOKUP($D35,'[4]男雙50歲名單'!$A$7:$V$39,7)))</f>
        <v>張元輝</v>
      </c>
      <c r="F36" s="40"/>
      <c r="G36" s="43"/>
      <c r="H36" s="43" t="str">
        <f>IF($D35="","",VLOOKUP($D35,'[4]男雙50歲名單'!$A$7:$V$39,9))</f>
        <v>臺中市</v>
      </c>
      <c r="I36" s="148"/>
      <c r="J36" s="149"/>
      <c r="K36" s="150"/>
      <c r="L36" s="163"/>
      <c r="M36" s="164"/>
      <c r="N36" s="149"/>
      <c r="O36" s="161"/>
      <c r="P36" s="144"/>
      <c r="Q36" s="80"/>
      <c r="R36" s="46"/>
    </row>
    <row r="37" spans="1:18" s="146" customFormat="1" ht="9" customHeight="1">
      <c r="A37" s="142"/>
      <c r="B37" s="147"/>
      <c r="C37" s="147"/>
      <c r="D37" s="165"/>
      <c r="E37" s="151"/>
      <c r="F37" s="149"/>
      <c r="G37" s="152"/>
      <c r="H37" s="152"/>
      <c r="I37" s="166"/>
      <c r="J37" s="144"/>
      <c r="K37" s="145"/>
      <c r="L37" s="149"/>
      <c r="M37" s="150"/>
      <c r="N37" s="150"/>
      <c r="O37" s="167"/>
      <c r="P37" s="290">
        <f>UPPER(IF(OR(O38="a",O38="as"),N21,IF(OR(O38="b",O38="bs"),N53,)))</f>
      </c>
      <c r="Q37" s="173"/>
      <c r="R37" s="46"/>
    </row>
    <row r="38" spans="1:18" s="146" customFormat="1" ht="9" customHeight="1">
      <c r="A38" s="142"/>
      <c r="B38" s="53"/>
      <c r="C38" s="53"/>
      <c r="D38" s="64"/>
      <c r="E38" s="156"/>
      <c r="F38" s="144"/>
      <c r="G38" s="157"/>
      <c r="H38" s="157"/>
      <c r="I38" s="168"/>
      <c r="J38" s="144"/>
      <c r="K38" s="145"/>
      <c r="L38" s="149"/>
      <c r="M38" s="150"/>
      <c r="N38" s="270" t="s">
        <v>488</v>
      </c>
      <c r="O38" s="87"/>
      <c r="P38" s="291"/>
      <c r="Q38" s="174"/>
      <c r="R38" s="46"/>
    </row>
    <row r="39" spans="1:18" s="146" customFormat="1" ht="14.25" customHeight="1">
      <c r="A39" s="142">
        <v>9</v>
      </c>
      <c r="B39" s="40">
        <v>3</v>
      </c>
      <c r="C39" s="40">
        <f>IF($D39="","",VLOOKUP($D39,'[4]男雙50歲名單'!$A$7:$V$39,21))</f>
        <v>8</v>
      </c>
      <c r="D39" s="41">
        <v>3</v>
      </c>
      <c r="E39" s="42" t="str">
        <f>UPPER(IF($D39="","",VLOOKUP($D39,'[4]男雙50歲名單'!$A$7:$V$39,2)))</f>
        <v>陳進祿</v>
      </c>
      <c r="F39" s="40"/>
      <c r="G39" s="43"/>
      <c r="H39" s="43" t="str">
        <f>IF($D39="","",VLOOKUP($D39,'[4]男雙50歲名單'!$A$7:$V$39,4))</f>
        <v>彰化縣</v>
      </c>
      <c r="I39" s="143"/>
      <c r="J39" s="144"/>
      <c r="K39" s="145"/>
      <c r="L39" s="144"/>
      <c r="M39" s="150"/>
      <c r="N39" s="270"/>
      <c r="O39" s="161"/>
      <c r="P39" s="162"/>
      <c r="Q39" s="80"/>
      <c r="R39" s="46"/>
    </row>
    <row r="40" spans="1:18" s="146" customFormat="1" ht="14.25" customHeight="1">
      <c r="A40" s="142"/>
      <c r="B40" s="147"/>
      <c r="C40" s="147"/>
      <c r="D40" s="147"/>
      <c r="E40" s="42" t="str">
        <f>UPPER(IF($D39="","",VLOOKUP($D39,'[4]男雙50歲名單'!$A$7:$V$39,7)))</f>
        <v>陳秋國</v>
      </c>
      <c r="F40" s="40"/>
      <c r="G40" s="43"/>
      <c r="H40" s="43" t="str">
        <f>IF($D39="","",VLOOKUP($D39,'[4]男雙50歲名單'!$A$7:$V$39,9))</f>
        <v>彰化縣</v>
      </c>
      <c r="I40" s="148"/>
      <c r="J40" s="149">
        <f>IF(I40="a",E39,IF(I40="b",E41,""))</f>
      </c>
      <c r="K40" s="150"/>
      <c r="L40" s="144"/>
      <c r="M40" s="145"/>
      <c r="N40" s="144"/>
      <c r="O40" s="161"/>
      <c r="P40" s="163"/>
      <c r="Q40" s="175"/>
      <c r="R40" s="46"/>
    </row>
    <row r="41" spans="1:18" s="146" customFormat="1" ht="9" customHeight="1">
      <c r="A41" s="142"/>
      <c r="B41" s="147"/>
      <c r="C41" s="147"/>
      <c r="D41" s="165"/>
      <c r="E41" s="151"/>
      <c r="F41" s="272" t="s">
        <v>478</v>
      </c>
      <c r="G41" s="152"/>
      <c r="H41" s="152"/>
      <c r="I41" s="153"/>
      <c r="J41" s="154">
        <f>UPPER(IF(OR(I42="a",I42="as"),E39,IF(OR(I42="b",I42="bs"),E43,)))</f>
      </c>
      <c r="K41" s="155"/>
      <c r="L41" s="144"/>
      <c r="M41" s="145"/>
      <c r="N41" s="144"/>
      <c r="O41" s="161"/>
      <c r="P41" s="144"/>
      <c r="Q41" s="80"/>
      <c r="R41" s="46"/>
    </row>
    <row r="42" spans="1:18" s="146" customFormat="1" ht="9" customHeight="1">
      <c r="A42" s="142"/>
      <c r="B42" s="53"/>
      <c r="C42" s="53"/>
      <c r="D42" s="64"/>
      <c r="E42" s="156"/>
      <c r="F42" s="270"/>
      <c r="G42" s="157"/>
      <c r="H42" s="56" t="s">
        <v>11</v>
      </c>
      <c r="I42" s="87"/>
      <c r="J42" s="158">
        <f>UPPER(IF(OR(I42="a",I42="as"),E40,IF(OR(I42="b",I42="bs"),E44,)))</f>
      </c>
      <c r="K42" s="159"/>
      <c r="L42" s="149"/>
      <c r="M42" s="150"/>
      <c r="N42" s="144"/>
      <c r="O42" s="161"/>
      <c r="P42" s="144"/>
      <c r="Q42" s="80"/>
      <c r="R42" s="46"/>
    </row>
    <row r="43" spans="1:18" s="146" customFormat="1" ht="14.25" customHeight="1">
      <c r="A43" s="142">
        <v>10</v>
      </c>
      <c r="B43" s="40"/>
      <c r="C43" s="40"/>
      <c r="D43" s="41">
        <v>12</v>
      </c>
      <c r="E43" s="42" t="str">
        <f>UPPER(IF($D43="","",VLOOKUP($D43,'[4]男雙50歲名單'!$A$7:$V$39,2)))</f>
        <v>周源銘</v>
      </c>
      <c r="F43" s="273"/>
      <c r="G43" s="43"/>
      <c r="H43" s="43" t="str">
        <f>IF($D43="","",VLOOKUP($D43,'[4]男雙50歲名單'!$A$7:$V$39,4))</f>
        <v>中壢市</v>
      </c>
      <c r="I43" s="160"/>
      <c r="J43" s="149"/>
      <c r="K43" s="161"/>
      <c r="L43" s="162"/>
      <c r="M43" s="155"/>
      <c r="N43" s="144"/>
      <c r="O43" s="161"/>
      <c r="P43" s="144"/>
      <c r="Q43" s="80"/>
      <c r="R43" s="46"/>
    </row>
    <row r="44" spans="1:18" s="146" customFormat="1" ht="14.25" customHeight="1">
      <c r="A44" s="142"/>
      <c r="B44" s="147"/>
      <c r="C44" s="147"/>
      <c r="D44" s="147"/>
      <c r="E44" s="42" t="str">
        <f>UPPER(IF($D43="","",VLOOKUP($D43,'[4]男雙50歲名單'!$A$7:$V$39,7)))</f>
        <v>高永裕</v>
      </c>
      <c r="F44" s="40"/>
      <c r="G44" s="43"/>
      <c r="H44" s="43" t="str">
        <f>IF($D43="","",VLOOKUP($D43,'[4]男雙50歲名單'!$A$7:$V$39,9))</f>
        <v>桃園縣</v>
      </c>
      <c r="I44" s="148"/>
      <c r="J44" s="149"/>
      <c r="K44" s="161"/>
      <c r="L44" s="163"/>
      <c r="M44" s="164"/>
      <c r="N44" s="144"/>
      <c r="O44" s="161"/>
      <c r="P44" s="144"/>
      <c r="Q44" s="80"/>
      <c r="R44" s="46"/>
    </row>
    <row r="45" spans="1:18" s="146" customFormat="1" ht="9" customHeight="1">
      <c r="A45" s="142"/>
      <c r="B45" s="147"/>
      <c r="C45" s="147"/>
      <c r="D45" s="165"/>
      <c r="E45" s="151"/>
      <c r="F45" s="149"/>
      <c r="G45" s="152"/>
      <c r="H45" s="152"/>
      <c r="I45" s="166"/>
      <c r="J45" s="144"/>
      <c r="K45" s="167"/>
      <c r="L45" s="154">
        <f>UPPER(IF(OR(K46="a",K46="as"),J41,IF(OR(K46="b",K46="bs"),J49,)))</f>
      </c>
      <c r="M45" s="150"/>
      <c r="N45" s="144"/>
      <c r="O45" s="161"/>
      <c r="P45" s="144"/>
      <c r="Q45" s="80"/>
      <c r="R45" s="46"/>
    </row>
    <row r="46" spans="1:18" s="146" customFormat="1" ht="9" customHeight="1">
      <c r="A46" s="142"/>
      <c r="B46" s="53"/>
      <c r="C46" s="53"/>
      <c r="D46" s="64"/>
      <c r="E46" s="156"/>
      <c r="F46" s="144"/>
      <c r="G46" s="157"/>
      <c r="H46" s="157"/>
      <c r="I46" s="168"/>
      <c r="J46" s="270" t="s">
        <v>484</v>
      </c>
      <c r="K46" s="87"/>
      <c r="L46" s="158">
        <f>UPPER(IF(OR(K46="a",K46="as"),J42,IF(OR(K46="b",K46="bs"),J50,)))</f>
      </c>
      <c r="M46" s="159"/>
      <c r="N46" s="149"/>
      <c r="O46" s="161"/>
      <c r="P46" s="144"/>
      <c r="Q46" s="80"/>
      <c r="R46" s="46"/>
    </row>
    <row r="47" spans="1:18" s="146" customFormat="1" ht="14.25" customHeight="1">
      <c r="A47" s="142">
        <v>11</v>
      </c>
      <c r="B47" s="40"/>
      <c r="C47" s="40"/>
      <c r="D47" s="41">
        <v>29</v>
      </c>
      <c r="E47" s="42" t="str">
        <f>UPPER(IF($D47="","",VLOOKUP($D47,'[4]男雙50歲名單'!$A$7:$V$39,2)))</f>
        <v>彭榮勝</v>
      </c>
      <c r="F47" s="40"/>
      <c r="G47" s="43"/>
      <c r="H47" s="43" t="str">
        <f>IF($D47="","",VLOOKUP($D47,'[4]男雙50歲名單'!$A$7:$V$39,4))</f>
        <v>楊梅市</v>
      </c>
      <c r="I47" s="143"/>
      <c r="J47" s="270"/>
      <c r="K47" s="161"/>
      <c r="L47" s="144"/>
      <c r="M47" s="161"/>
      <c r="N47" s="162"/>
      <c r="O47" s="161"/>
      <c r="P47" s="144"/>
      <c r="Q47" s="80"/>
      <c r="R47" s="46"/>
    </row>
    <row r="48" spans="1:18" s="146" customFormat="1" ht="14.25" customHeight="1">
      <c r="A48" s="142"/>
      <c r="B48" s="147"/>
      <c r="C48" s="147"/>
      <c r="D48" s="147"/>
      <c r="E48" s="42" t="str">
        <f>UPPER(IF($D47="","",VLOOKUP($D47,'[4]男雙50歲名單'!$A$7:$V$39,7)))</f>
        <v>湯福進</v>
      </c>
      <c r="F48" s="40"/>
      <c r="G48" s="43"/>
      <c r="H48" s="43" t="str">
        <f>IF($D47="","",VLOOKUP($D47,'[4]男雙50歲名單'!$A$7:$V$39,9))</f>
        <v>楊梅市</v>
      </c>
      <c r="I48" s="148"/>
      <c r="J48" s="149">
        <f>IF(I48="a",E47,IF(I48="b",E49,""))</f>
      </c>
      <c r="K48" s="161"/>
      <c r="L48" s="144"/>
      <c r="M48" s="161"/>
      <c r="N48" s="149"/>
      <c r="O48" s="161"/>
      <c r="P48" s="144"/>
      <c r="Q48" s="80"/>
      <c r="R48" s="46"/>
    </row>
    <row r="49" spans="1:18" s="146" customFormat="1" ht="9" customHeight="1">
      <c r="A49" s="142"/>
      <c r="B49" s="147"/>
      <c r="C49" s="147"/>
      <c r="D49" s="147"/>
      <c r="E49" s="151"/>
      <c r="F49" s="272" t="s">
        <v>479</v>
      </c>
      <c r="G49" s="152"/>
      <c r="H49" s="152"/>
      <c r="I49" s="153"/>
      <c r="J49" s="154">
        <f>UPPER(IF(OR(I50="a",I50="as"),E47,IF(OR(I50="b",I50="bs"),E51,)))</f>
      </c>
      <c r="K49" s="169"/>
      <c r="L49" s="144"/>
      <c r="M49" s="161"/>
      <c r="N49" s="149"/>
      <c r="O49" s="161"/>
      <c r="P49" s="144"/>
      <c r="Q49" s="80"/>
      <c r="R49" s="46"/>
    </row>
    <row r="50" spans="1:18" s="146" customFormat="1" ht="9" customHeight="1">
      <c r="A50" s="142"/>
      <c r="B50" s="53"/>
      <c r="C50" s="53"/>
      <c r="D50" s="53"/>
      <c r="E50" s="156"/>
      <c r="F50" s="270"/>
      <c r="G50" s="157"/>
      <c r="H50" s="56" t="s">
        <v>11</v>
      </c>
      <c r="I50" s="87"/>
      <c r="J50" s="158">
        <f>UPPER(IF(OR(I50="a",I50="as"),E48,IF(OR(I50="b",I50="bs"),E52,)))</f>
      </c>
      <c r="K50" s="170"/>
      <c r="L50" s="149"/>
      <c r="M50" s="161"/>
      <c r="N50" s="149"/>
      <c r="O50" s="161"/>
      <c r="P50" s="144"/>
      <c r="Q50" s="80"/>
      <c r="R50" s="46"/>
    </row>
    <row r="51" spans="1:18" s="146" customFormat="1" ht="14.25" customHeight="1">
      <c r="A51" s="142">
        <v>12</v>
      </c>
      <c r="B51" s="40"/>
      <c r="C51" s="40"/>
      <c r="D51" s="41">
        <v>9</v>
      </c>
      <c r="E51" s="42" t="str">
        <f>UPPER(IF($D51="","",VLOOKUP($D51,'[4]男雙50歲名單'!$A$7:$V$39,2)))</f>
        <v>李景山</v>
      </c>
      <c r="F51" s="273"/>
      <c r="G51" s="43"/>
      <c r="H51" s="43" t="str">
        <f>IF($D51="","",VLOOKUP($D51,'[4]男雙50歲名單'!$A$7:$V$39,4))</f>
        <v>臺中市</v>
      </c>
      <c r="I51" s="160"/>
      <c r="J51" s="149"/>
      <c r="K51" s="150"/>
      <c r="L51" s="162"/>
      <c r="M51" s="169"/>
      <c r="N51" s="149"/>
      <c r="O51" s="161"/>
      <c r="P51" s="144"/>
      <c r="Q51" s="80"/>
      <c r="R51" s="46"/>
    </row>
    <row r="52" spans="1:18" s="146" customFormat="1" ht="14.25" customHeight="1">
      <c r="A52" s="142"/>
      <c r="B52" s="147"/>
      <c r="C52" s="147"/>
      <c r="D52" s="147"/>
      <c r="E52" s="42" t="str">
        <f>UPPER(IF($D51="","",VLOOKUP($D51,'[4]男雙50歲名單'!$A$7:$V$39,7)))</f>
        <v>楊源順</v>
      </c>
      <c r="F52" s="40"/>
      <c r="G52" s="43"/>
      <c r="H52" s="43" t="str">
        <f>IF($D51="","",VLOOKUP($D51,'[4]男雙50歲名單'!$A$7:$V$39,9))</f>
        <v>臺中市</v>
      </c>
      <c r="I52" s="148"/>
      <c r="J52" s="149"/>
      <c r="K52" s="150"/>
      <c r="L52" s="163"/>
      <c r="M52" s="171"/>
      <c r="N52" s="149"/>
      <c r="O52" s="161"/>
      <c r="P52" s="144"/>
      <c r="Q52" s="80"/>
      <c r="R52" s="46"/>
    </row>
    <row r="53" spans="1:18" s="146" customFormat="1" ht="9" customHeight="1">
      <c r="A53" s="142"/>
      <c r="B53" s="147"/>
      <c r="C53" s="147"/>
      <c r="D53" s="147"/>
      <c r="E53" s="151"/>
      <c r="F53" s="149"/>
      <c r="G53" s="152"/>
      <c r="H53" s="152"/>
      <c r="I53" s="166"/>
      <c r="J53" s="144"/>
      <c r="K53" s="145"/>
      <c r="L53" s="149"/>
      <c r="M53" s="167"/>
      <c r="N53" s="154">
        <f>UPPER(IF(OR(M54="a",M54="as"),L45,IF(OR(M54="b",M54="bs"),L61,)))</f>
      </c>
      <c r="O53" s="161"/>
      <c r="P53" s="144"/>
      <c r="Q53" s="80"/>
      <c r="R53" s="46"/>
    </row>
    <row r="54" spans="1:18" s="146" customFormat="1" ht="9" customHeight="1">
      <c r="A54" s="142"/>
      <c r="B54" s="53"/>
      <c r="C54" s="53"/>
      <c r="D54" s="53"/>
      <c r="E54" s="156"/>
      <c r="F54" s="144"/>
      <c r="G54" s="157"/>
      <c r="H54" s="157"/>
      <c r="I54" s="168"/>
      <c r="J54" s="144"/>
      <c r="K54" s="145"/>
      <c r="L54" s="270" t="s">
        <v>487</v>
      </c>
      <c r="M54" s="87"/>
      <c r="N54" s="158">
        <f>UPPER(IF(OR(M54="a",M54="as"),L46,IF(OR(M54="b",M54="bs"),L62,)))</f>
      </c>
      <c r="O54" s="170"/>
      <c r="P54" s="149"/>
      <c r="Q54" s="80"/>
      <c r="R54" s="46"/>
    </row>
    <row r="55" spans="1:18" s="146" customFormat="1" ht="14.25" customHeight="1">
      <c r="A55" s="142">
        <v>13</v>
      </c>
      <c r="B55" s="40"/>
      <c r="C55" s="40"/>
      <c r="D55" s="41">
        <v>21</v>
      </c>
      <c r="E55" s="42" t="str">
        <f>UPPER(IF($D55="","",VLOOKUP($D55,'[4]男雙50歲名單'!$A$7:$V$39,2)))</f>
        <v>劉勇俊</v>
      </c>
      <c r="F55" s="40"/>
      <c r="G55" s="43"/>
      <c r="H55" s="43" t="str">
        <f>IF($D55="","",VLOOKUP($D55,'[4]男雙50歲名單'!$A$7:$V$39,4))</f>
        <v>臺中市</v>
      </c>
      <c r="I55" s="143"/>
      <c r="J55" s="144"/>
      <c r="K55" s="145"/>
      <c r="L55" s="270"/>
      <c r="M55" s="161"/>
      <c r="N55" s="144"/>
      <c r="O55" s="172"/>
      <c r="P55" s="144"/>
      <c r="Q55" s="47"/>
      <c r="R55" s="46"/>
    </row>
    <row r="56" spans="1:18" s="146" customFormat="1" ht="14.25" customHeight="1">
      <c r="A56" s="142"/>
      <c r="B56" s="147"/>
      <c r="C56" s="147"/>
      <c r="D56" s="147"/>
      <c r="E56" s="42" t="str">
        <f>UPPER(IF($D55="","",VLOOKUP($D55,'[4]男雙50歲名單'!$A$7:$V$39,7)))</f>
        <v>蔡東沛</v>
      </c>
      <c r="F56" s="40"/>
      <c r="G56" s="43"/>
      <c r="H56" s="43" t="str">
        <f>IF($D55="","",VLOOKUP($D55,'[4]男雙50歲名單'!$A$7:$V$39,9))</f>
        <v>臺中市</v>
      </c>
      <c r="I56" s="148"/>
      <c r="J56" s="149">
        <f>IF(I56="a",E55,IF(I56="b",E57,""))</f>
      </c>
      <c r="K56" s="150"/>
      <c r="L56" s="144"/>
      <c r="M56" s="161"/>
      <c r="N56" s="144"/>
      <c r="O56" s="150"/>
      <c r="P56" s="144"/>
      <c r="Q56" s="47"/>
      <c r="R56" s="46"/>
    </row>
    <row r="57" spans="1:18" s="146" customFormat="1" ht="9" customHeight="1">
      <c r="A57" s="142"/>
      <c r="B57" s="147"/>
      <c r="C57" s="147"/>
      <c r="D57" s="165"/>
      <c r="E57" s="151"/>
      <c r="F57" s="272" t="s">
        <v>480</v>
      </c>
      <c r="G57" s="152"/>
      <c r="H57" s="152"/>
      <c r="I57" s="153"/>
      <c r="J57" s="154">
        <f>UPPER(IF(OR(I58="a",I58="as"),E55,IF(OR(I58="b",I58="bs"),E59,)))</f>
      </c>
      <c r="K57" s="155"/>
      <c r="L57" s="144"/>
      <c r="M57" s="161"/>
      <c r="N57" s="144"/>
      <c r="O57" s="150"/>
      <c r="P57" s="144"/>
      <c r="Q57" s="47"/>
      <c r="R57" s="46"/>
    </row>
    <row r="58" spans="1:18" s="146" customFormat="1" ht="9" customHeight="1">
      <c r="A58" s="142"/>
      <c r="B58" s="53"/>
      <c r="C58" s="53"/>
      <c r="D58" s="64"/>
      <c r="E58" s="156"/>
      <c r="F58" s="270"/>
      <c r="G58" s="157"/>
      <c r="H58" s="56" t="s">
        <v>11</v>
      </c>
      <c r="I58" s="87"/>
      <c r="J58" s="158">
        <f>UPPER(IF(OR(I58="a",I58="as"),E56,IF(OR(I58="b",I58="bs"),E60,)))</f>
      </c>
      <c r="K58" s="159"/>
      <c r="L58" s="149"/>
      <c r="M58" s="161"/>
      <c r="N58" s="144"/>
      <c r="O58" s="150"/>
      <c r="P58" s="144"/>
      <c r="Q58" s="47"/>
      <c r="R58" s="46"/>
    </row>
    <row r="59" spans="1:18" s="146" customFormat="1" ht="14.25" customHeight="1">
      <c r="A59" s="142">
        <v>14</v>
      </c>
      <c r="B59" s="40"/>
      <c r="C59" s="40"/>
      <c r="D59" s="41">
        <v>16</v>
      </c>
      <c r="E59" s="42" t="str">
        <f>UPPER(IF($D59="","",VLOOKUP($D59,'[4]男雙50歲名單'!$A$7:$V$39,2)))</f>
        <v>蔡宗衡</v>
      </c>
      <c r="F59" s="273"/>
      <c r="G59" s="43"/>
      <c r="H59" s="43" t="str">
        <f>IF($D59="","",VLOOKUP($D59,'[4]男雙50歲名單'!$A$7:$V$39,4))</f>
        <v>雲林縣</v>
      </c>
      <c r="I59" s="160"/>
      <c r="J59" s="149"/>
      <c r="K59" s="161"/>
      <c r="L59" s="162"/>
      <c r="M59" s="169"/>
      <c r="N59" s="144"/>
      <c r="O59" s="150"/>
      <c r="P59" s="144"/>
      <c r="Q59" s="47"/>
      <c r="R59" s="46"/>
    </row>
    <row r="60" spans="1:18" s="146" customFormat="1" ht="14.25" customHeight="1">
      <c r="A60" s="142"/>
      <c r="B60" s="147"/>
      <c r="C60" s="147"/>
      <c r="D60" s="147"/>
      <c r="E60" s="42" t="str">
        <f>UPPER(IF($D59="","",VLOOKUP($D59,'[4]男雙50歲名單'!$A$7:$V$39,7)))</f>
        <v>蔡鎮隆</v>
      </c>
      <c r="F60" s="40"/>
      <c r="G60" s="43"/>
      <c r="H60" s="43" t="str">
        <f>IF($D59="","",VLOOKUP($D59,'[4]男雙50歲名單'!$A$7:$V$39,9))</f>
        <v>高雄市</v>
      </c>
      <c r="I60" s="148"/>
      <c r="J60" s="149"/>
      <c r="K60" s="161"/>
      <c r="L60" s="163"/>
      <c r="M60" s="171"/>
      <c r="N60" s="144"/>
      <c r="O60" s="150"/>
      <c r="P60" s="144"/>
      <c r="Q60" s="47"/>
      <c r="R60" s="46"/>
    </row>
    <row r="61" spans="1:18" s="146" customFormat="1" ht="9" customHeight="1">
      <c r="A61" s="142"/>
      <c r="B61" s="147"/>
      <c r="C61" s="147"/>
      <c r="D61" s="165"/>
      <c r="E61" s="151"/>
      <c r="F61" s="149"/>
      <c r="G61" s="152"/>
      <c r="H61" s="152"/>
      <c r="I61" s="166"/>
      <c r="J61" s="144"/>
      <c r="K61" s="167"/>
      <c r="L61" s="154">
        <f>UPPER(IF(OR(K62="a",K62="as"),J57,IF(OR(K62="b",K62="bs"),J65,)))</f>
      </c>
      <c r="M61" s="161"/>
      <c r="N61" s="144"/>
      <c r="O61" s="150"/>
      <c r="P61" s="144"/>
      <c r="Q61" s="47"/>
      <c r="R61" s="46"/>
    </row>
    <row r="62" spans="1:18" s="146" customFormat="1" ht="9" customHeight="1">
      <c r="A62" s="142"/>
      <c r="B62" s="53"/>
      <c r="C62" s="53"/>
      <c r="D62" s="64"/>
      <c r="E62" s="156"/>
      <c r="F62" s="144"/>
      <c r="G62" s="157"/>
      <c r="H62" s="157"/>
      <c r="I62" s="168"/>
      <c r="J62" s="270" t="s">
        <v>485</v>
      </c>
      <c r="K62" s="87"/>
      <c r="L62" s="158">
        <f>UPPER(IF(OR(K62="a",K62="as"),J58,IF(OR(K62="b",K62="bs"),J66,)))</f>
      </c>
      <c r="M62" s="170"/>
      <c r="N62" s="149"/>
      <c r="O62" s="150"/>
      <c r="P62" s="144"/>
      <c r="Q62" s="47"/>
      <c r="R62" s="46"/>
    </row>
    <row r="63" spans="1:18" s="146" customFormat="1" ht="14.25" customHeight="1">
      <c r="A63" s="142">
        <v>15</v>
      </c>
      <c r="B63" s="40"/>
      <c r="C63" s="40"/>
      <c r="D63" s="41">
        <v>20</v>
      </c>
      <c r="E63" s="42" t="str">
        <f>UPPER(IF($D63="","",VLOOKUP($D63,'[4]男雙50歲名單'!$A$7:$V$39,2)))</f>
        <v>何金定</v>
      </c>
      <c r="F63" s="40"/>
      <c r="G63" s="43"/>
      <c r="H63" s="43" t="str">
        <f>IF($D63="","",VLOOKUP($D63,'[4]男雙50歲名單'!$A$7:$V$39,4))</f>
        <v>臺中市</v>
      </c>
      <c r="I63" s="143"/>
      <c r="J63" s="270"/>
      <c r="K63" s="161"/>
      <c r="L63" s="144"/>
      <c r="M63" s="172"/>
      <c r="N63" s="147"/>
      <c r="O63" s="150"/>
      <c r="P63" s="147"/>
      <c r="Q63" s="150"/>
      <c r="R63" s="152"/>
    </row>
    <row r="64" spans="1:18" s="146" customFormat="1" ht="14.25" customHeight="1">
      <c r="A64" s="142"/>
      <c r="B64" s="147"/>
      <c r="C64" s="147"/>
      <c r="D64" s="147"/>
      <c r="E64" s="42" t="str">
        <f>UPPER(IF($D63="","",VLOOKUP($D63,'[4]男雙50歲名單'!$A$7:$V$39,7)))</f>
        <v>陳基政</v>
      </c>
      <c r="F64" s="40"/>
      <c r="G64" s="43"/>
      <c r="H64" s="43" t="str">
        <f>IF($D63="","",VLOOKUP($D63,'[4]男雙50歲名單'!$A$7:$V$39,9))</f>
        <v>臺中市</v>
      </c>
      <c r="I64" s="148"/>
      <c r="J64" s="149">
        <f>IF(I64="a",E63,IF(I64="b",E65,""))</f>
      </c>
      <c r="K64" s="161"/>
      <c r="L64" s="144"/>
      <c r="M64" s="150"/>
      <c r="N64" s="178"/>
      <c r="O64" s="155"/>
      <c r="P64" s="149"/>
      <c r="Q64" s="150"/>
      <c r="R64" s="152"/>
    </row>
    <row r="65" spans="1:18" s="146" customFormat="1" ht="9" customHeight="1">
      <c r="A65" s="142"/>
      <c r="B65" s="147"/>
      <c r="C65" s="147"/>
      <c r="D65" s="147"/>
      <c r="E65" s="151"/>
      <c r="F65" s="272" t="s">
        <v>481</v>
      </c>
      <c r="G65" s="152"/>
      <c r="H65" s="152"/>
      <c r="I65" s="153"/>
      <c r="J65" s="154">
        <f>UPPER(IF(OR(I66="a",I66="as"),E63,IF(OR(I66="b",I66="bs"),E67,)))</f>
      </c>
      <c r="K65" s="169"/>
      <c r="L65" s="144"/>
      <c r="M65" s="150"/>
      <c r="N65" s="178"/>
      <c r="O65" s="164"/>
      <c r="P65" s="149"/>
      <c r="Q65" s="150"/>
      <c r="R65" s="152"/>
    </row>
    <row r="66" spans="1:18" s="146" customFormat="1" ht="9" customHeight="1">
      <c r="A66" s="142"/>
      <c r="B66" s="53"/>
      <c r="C66" s="53"/>
      <c r="D66" s="53"/>
      <c r="E66" s="156"/>
      <c r="F66" s="270"/>
      <c r="G66" s="157"/>
      <c r="H66" s="56" t="s">
        <v>11</v>
      </c>
      <c r="I66" s="87"/>
      <c r="J66" s="158">
        <f>UPPER(IF(OR(I66="a",I66="as"),E64,IF(OR(I66="b",I66="bs"),E68,)))</f>
      </c>
      <c r="K66" s="170"/>
      <c r="L66" s="149"/>
      <c r="M66" s="150"/>
      <c r="N66" s="150"/>
      <c r="O66" s="166"/>
      <c r="P66" s="178"/>
      <c r="Q66" s="194"/>
      <c r="R66" s="152"/>
    </row>
    <row r="67" spans="1:18" s="146" customFormat="1" ht="14.25" customHeight="1">
      <c r="A67" s="142">
        <v>16</v>
      </c>
      <c r="B67" s="40">
        <v>5</v>
      </c>
      <c r="C67" s="40">
        <f>IF($D67="","",VLOOKUP($D67,'[4]男雙50歲名單'!$A$7:$V$39,21))</f>
        <v>38</v>
      </c>
      <c r="D67" s="41">
        <v>5</v>
      </c>
      <c r="E67" s="42" t="str">
        <f>UPPER(IF($D67="","",VLOOKUP($D67,'[4]男雙50歲名單'!$A$7:$V$39,2)))</f>
        <v>江建中</v>
      </c>
      <c r="F67" s="273"/>
      <c r="G67" s="43"/>
      <c r="H67" s="43" t="str">
        <f>IF($D67="","",VLOOKUP($D67,'[4]男雙50歲名單'!$A$7:$V$39,4))</f>
        <v>三重市</v>
      </c>
      <c r="I67" s="160"/>
      <c r="J67" s="149"/>
      <c r="K67" s="150"/>
      <c r="L67" s="162"/>
      <c r="M67" s="155"/>
      <c r="N67" s="86"/>
      <c r="O67" s="195"/>
      <c r="P67" s="178"/>
      <c r="Q67" s="194"/>
      <c r="R67" s="152"/>
    </row>
    <row r="68" spans="1:18" s="146" customFormat="1" ht="14.25" customHeight="1">
      <c r="A68" s="142"/>
      <c r="B68" s="147"/>
      <c r="C68" s="147"/>
      <c r="D68" s="147"/>
      <c r="E68" s="42" t="str">
        <f>UPPER(IF($D67="","",VLOOKUP($D67,'[4]男雙50歲名單'!$A$7:$V$39,7)))</f>
        <v>林士章</v>
      </c>
      <c r="F68" s="40"/>
      <c r="G68" s="43"/>
      <c r="H68" s="43" t="str">
        <f>IF($D67="","",VLOOKUP($D67,'[4]男雙50歲名單'!$A$7:$V$39,9))</f>
        <v>三重市</v>
      </c>
      <c r="I68" s="148"/>
      <c r="J68" s="149"/>
      <c r="K68" s="150"/>
      <c r="L68" s="163"/>
      <c r="M68" s="164"/>
      <c r="N68" s="178"/>
      <c r="O68" s="155"/>
      <c r="P68" s="149"/>
      <c r="Q68" s="150"/>
      <c r="R68" s="152"/>
    </row>
    <row r="69" ht="9" customHeight="1" thickBot="1">
      <c r="E69" s="100"/>
    </row>
    <row r="70" spans="1:20" s="146" customFormat="1" ht="14.25" customHeight="1">
      <c r="A70" s="142">
        <v>17</v>
      </c>
      <c r="B70" s="40">
        <v>8</v>
      </c>
      <c r="C70" s="40"/>
      <c r="D70" s="41">
        <v>8</v>
      </c>
      <c r="E70" s="42" t="str">
        <f>UPPER(IF($D70="","",VLOOKUP($D70,'[4]男雙50歲名單'!$A$7:$V$39,2)))</f>
        <v>徐榮海</v>
      </c>
      <c r="F70" s="40"/>
      <c r="G70" s="43"/>
      <c r="H70" s="43" t="str">
        <f>IF($D70="","",VLOOKUP($D70,'[4]男雙50歲名單'!$A$7:$V$39,4))</f>
        <v>新北市</v>
      </c>
      <c r="I70" s="143"/>
      <c r="J70" s="144"/>
      <c r="K70" s="145"/>
      <c r="L70" s="144"/>
      <c r="M70" s="145"/>
      <c r="N70" s="149"/>
      <c r="O70" s="150"/>
      <c r="P70" s="149"/>
      <c r="Q70" s="196"/>
      <c r="R70" s="152"/>
      <c r="T70" s="52" t="e">
        <f>#REF!</f>
        <v>#REF!</v>
      </c>
    </row>
    <row r="71" spans="1:20" s="146" customFormat="1" ht="14.25" customHeight="1">
      <c r="A71" s="142"/>
      <c r="B71" s="147"/>
      <c r="C71" s="147"/>
      <c r="D71" s="147"/>
      <c r="E71" s="42" t="str">
        <f>UPPER(IF($D70="","",VLOOKUP($D70,'[4]男雙50歲名單'!$A$7:$V$39,7)))</f>
        <v>劉明聰</v>
      </c>
      <c r="F71" s="40"/>
      <c r="G71" s="43"/>
      <c r="H71" s="43" t="str">
        <f>IF($D70="","",VLOOKUP($D70,'[4]男雙50歲名單'!$A$7:$V$39,9))</f>
        <v>新北市</v>
      </c>
      <c r="I71" s="148"/>
      <c r="J71" s="149">
        <f>IF(I71="a",E70,IF(I71="b",E72,""))</f>
      </c>
      <c r="K71" s="150"/>
      <c r="L71" s="144"/>
      <c r="M71" s="145"/>
      <c r="N71" s="149"/>
      <c r="O71" s="150"/>
      <c r="P71" s="149"/>
      <c r="Q71" s="150"/>
      <c r="R71" s="152"/>
      <c r="T71" s="60" t="e">
        <f>#REF!</f>
        <v>#REF!</v>
      </c>
    </row>
    <row r="72" spans="1:20" s="146" customFormat="1" ht="9" customHeight="1">
      <c r="A72" s="142"/>
      <c r="B72" s="147"/>
      <c r="C72" s="147"/>
      <c r="D72" s="147"/>
      <c r="E72" s="151"/>
      <c r="F72" s="272" t="s">
        <v>489</v>
      </c>
      <c r="G72" s="152"/>
      <c r="H72" s="152"/>
      <c r="I72" s="153"/>
      <c r="J72" s="154">
        <f>UPPER(IF(OR(I73="a",I73="as"),E70,IF(OR(I73="b",I73="bs"),E74,)))</f>
      </c>
      <c r="K72" s="155"/>
      <c r="L72" s="144"/>
      <c r="M72" s="145"/>
      <c r="N72" s="144"/>
      <c r="O72" s="145"/>
      <c r="P72" s="144"/>
      <c r="Q72" s="47"/>
      <c r="R72" s="46"/>
      <c r="T72" s="60" t="e">
        <f>#REF!</f>
        <v>#REF!</v>
      </c>
    </row>
    <row r="73" spans="1:20" s="146" customFormat="1" ht="9" customHeight="1">
      <c r="A73" s="142"/>
      <c r="B73" s="53"/>
      <c r="C73" s="53"/>
      <c r="D73" s="53"/>
      <c r="E73" s="156"/>
      <c r="F73" s="270"/>
      <c r="G73" s="157"/>
      <c r="H73" s="56" t="s">
        <v>11</v>
      </c>
      <c r="I73" s="87"/>
      <c r="J73" s="158">
        <f>UPPER(IF(OR(I73="a",I73="as"),E71,IF(OR(I73="b",I73="bs"),E75,)))</f>
      </c>
      <c r="K73" s="159"/>
      <c r="L73" s="149"/>
      <c r="M73" s="150"/>
      <c r="N73" s="144"/>
      <c r="O73" s="145"/>
      <c r="P73" s="144"/>
      <c r="Q73" s="47"/>
      <c r="R73" s="46"/>
      <c r="T73" s="60" t="e">
        <f>#REF!</f>
        <v>#REF!</v>
      </c>
    </row>
    <row r="74" spans="1:20" s="146" customFormat="1" ht="14.25" customHeight="1">
      <c r="A74" s="142">
        <v>18</v>
      </c>
      <c r="B74" s="40"/>
      <c r="C74" s="40"/>
      <c r="D74" s="41">
        <v>14</v>
      </c>
      <c r="E74" s="42" t="str">
        <f>UPPER(IF($D74="","",VLOOKUP($D74,'[4]男雙50歲名單'!$A$7:$V$39,2)))</f>
        <v>易凌峰</v>
      </c>
      <c r="F74" s="273"/>
      <c r="G74" s="43"/>
      <c r="H74" s="43" t="str">
        <f>IF($D74="","",VLOOKUP($D74,'[4]男雙50歲名單'!$A$7:$V$39,4))</f>
        <v>高雄市</v>
      </c>
      <c r="I74" s="160"/>
      <c r="J74" s="149"/>
      <c r="K74" s="161"/>
      <c r="L74" s="162"/>
      <c r="M74" s="155"/>
      <c r="N74" s="144"/>
      <c r="O74" s="145"/>
      <c r="P74" s="144"/>
      <c r="Q74" s="47"/>
      <c r="R74" s="46"/>
      <c r="T74" s="60" t="e">
        <f>#REF!</f>
        <v>#REF!</v>
      </c>
    </row>
    <row r="75" spans="1:20" s="146" customFormat="1" ht="14.25" customHeight="1">
      <c r="A75" s="142"/>
      <c r="B75" s="147"/>
      <c r="C75" s="147"/>
      <c r="D75" s="147"/>
      <c r="E75" s="42" t="str">
        <f>UPPER(IF($D74="","",VLOOKUP($D74,'[4]男雙50歲名單'!$A$7:$V$39,7)))</f>
        <v>余建政</v>
      </c>
      <c r="F75" s="40"/>
      <c r="G75" s="43"/>
      <c r="H75" s="43" t="str">
        <f>IF($D74="","",VLOOKUP($D74,'[4]男雙50歲名單'!$A$7:$V$39,9))</f>
        <v>高雄市</v>
      </c>
      <c r="I75" s="148"/>
      <c r="J75" s="149"/>
      <c r="K75" s="161"/>
      <c r="L75" s="163"/>
      <c r="M75" s="164"/>
      <c r="N75" s="144"/>
      <c r="O75" s="145"/>
      <c r="P75" s="144"/>
      <c r="Q75" s="47"/>
      <c r="R75" s="46"/>
      <c r="T75" s="60" t="e">
        <f>#REF!</f>
        <v>#REF!</v>
      </c>
    </row>
    <row r="76" spans="1:20" s="146" customFormat="1" ht="9" customHeight="1">
      <c r="A76" s="142"/>
      <c r="B76" s="147"/>
      <c r="C76" s="147"/>
      <c r="D76" s="165"/>
      <c r="E76" s="151"/>
      <c r="F76" s="149"/>
      <c r="G76" s="152"/>
      <c r="H76" s="152"/>
      <c r="I76" s="166"/>
      <c r="J76" s="144"/>
      <c r="K76" s="167"/>
      <c r="L76" s="154">
        <f>UPPER(IF(OR(K77="a",K77="as"),J72,IF(OR(K77="b",K77="bs"),J80,)))</f>
      </c>
      <c r="M76" s="150"/>
      <c r="N76" s="144"/>
      <c r="O76" s="145"/>
      <c r="P76" s="144"/>
      <c r="Q76" s="47"/>
      <c r="R76" s="46"/>
      <c r="T76" s="60" t="e">
        <f>#REF!</f>
        <v>#REF!</v>
      </c>
    </row>
    <row r="77" spans="1:20" s="146" customFormat="1" ht="9" customHeight="1">
      <c r="A77" s="142"/>
      <c r="B77" s="53"/>
      <c r="C77" s="53"/>
      <c r="D77" s="64"/>
      <c r="E77" s="156"/>
      <c r="F77" s="144"/>
      <c r="G77" s="157"/>
      <c r="H77" s="157"/>
      <c r="I77" s="168"/>
      <c r="J77" s="270" t="s">
        <v>497</v>
      </c>
      <c r="K77" s="87"/>
      <c r="L77" s="158">
        <f>UPPER(IF(OR(K77="a",K77="as"),J73,IF(OR(K77="b",K77="bs"),J81,)))</f>
      </c>
      <c r="M77" s="159"/>
      <c r="N77" s="149"/>
      <c r="O77" s="150"/>
      <c r="P77" s="144"/>
      <c r="Q77" s="47"/>
      <c r="R77" s="46"/>
      <c r="T77" s="60" t="e">
        <f>#REF!</f>
        <v>#REF!</v>
      </c>
    </row>
    <row r="78" spans="1:20" s="146" customFormat="1" ht="14.25" customHeight="1">
      <c r="A78" s="142">
        <v>19</v>
      </c>
      <c r="B78" s="40"/>
      <c r="C78" s="40"/>
      <c r="D78" s="41">
        <v>30</v>
      </c>
      <c r="E78" s="42" t="str">
        <f>UPPER(IF($D78="","",VLOOKUP($D78,'[4]男雙50歲名單'!$A$7:$V$39,2)))</f>
        <v>楊期忠</v>
      </c>
      <c r="F78" s="40"/>
      <c r="G78" s="43"/>
      <c r="H78" s="43" t="str">
        <f>IF($D78="","",VLOOKUP($D78,'[4]男雙50歲名單'!$A$7:$V$39,4))</f>
        <v>臺中市</v>
      </c>
      <c r="I78" s="143"/>
      <c r="J78" s="270"/>
      <c r="K78" s="161"/>
      <c r="L78" s="144"/>
      <c r="M78" s="161"/>
      <c r="N78" s="162"/>
      <c r="O78" s="150"/>
      <c r="P78" s="144"/>
      <c r="Q78" s="47"/>
      <c r="R78" s="46"/>
      <c r="T78" s="60" t="e">
        <f>#REF!</f>
        <v>#REF!</v>
      </c>
    </row>
    <row r="79" spans="1:20" s="146" customFormat="1" ht="14.25" customHeight="1" thickBot="1">
      <c r="A79" s="142"/>
      <c r="B79" s="147"/>
      <c r="C79" s="147"/>
      <c r="D79" s="147"/>
      <c r="E79" s="42" t="str">
        <f>UPPER(IF($D78="","",VLOOKUP($D78,'[4]男雙50歲名單'!$A$7:$V$39,7)))</f>
        <v>賴永僚</v>
      </c>
      <c r="F79" s="40"/>
      <c r="G79" s="43"/>
      <c r="H79" s="43" t="str">
        <f>IF($D78="","",VLOOKUP($D78,'[4]男雙50歲名單'!$A$7:$V$39,9))</f>
        <v>臺中市</v>
      </c>
      <c r="I79" s="148"/>
      <c r="J79" s="149">
        <f>IF(I79="a",E78,IF(I79="b",E80,""))</f>
      </c>
      <c r="K79" s="161"/>
      <c r="L79" s="144"/>
      <c r="M79" s="161"/>
      <c r="N79" s="149"/>
      <c r="O79" s="150"/>
      <c r="P79" s="144"/>
      <c r="Q79" s="47"/>
      <c r="R79" s="46"/>
      <c r="T79" s="75" t="e">
        <f>#REF!</f>
        <v>#REF!</v>
      </c>
    </row>
    <row r="80" spans="1:18" s="146" customFormat="1" ht="9" customHeight="1">
      <c r="A80" s="142"/>
      <c r="B80" s="147"/>
      <c r="C80" s="147"/>
      <c r="D80" s="165"/>
      <c r="E80" s="151"/>
      <c r="F80" s="272" t="s">
        <v>490</v>
      </c>
      <c r="G80" s="152"/>
      <c r="H80" s="152"/>
      <c r="I80" s="153"/>
      <c r="J80" s="154">
        <f>UPPER(IF(OR(I81="a",I81="as"),E78,IF(OR(I81="b",I81="bs"),E82,)))</f>
      </c>
      <c r="K80" s="169"/>
      <c r="L80" s="144"/>
      <c r="M80" s="161"/>
      <c r="N80" s="149"/>
      <c r="O80" s="150"/>
      <c r="P80" s="144"/>
      <c r="Q80" s="47"/>
      <c r="R80" s="46"/>
    </row>
    <row r="81" spans="1:18" s="146" customFormat="1" ht="9" customHeight="1">
      <c r="A81" s="142"/>
      <c r="B81" s="53"/>
      <c r="C81" s="53"/>
      <c r="D81" s="64"/>
      <c r="E81" s="156"/>
      <c r="F81" s="270"/>
      <c r="G81" s="157"/>
      <c r="H81" s="56" t="s">
        <v>11</v>
      </c>
      <c r="I81" s="87"/>
      <c r="J81" s="158">
        <f>UPPER(IF(OR(I81="a",I81="as"),E79,IF(OR(I81="b",I81="bs"),E83,)))</f>
      </c>
      <c r="K81" s="170"/>
      <c r="L81" s="149"/>
      <c r="M81" s="161"/>
      <c r="N81" s="149"/>
      <c r="O81" s="150"/>
      <c r="P81" s="144"/>
      <c r="Q81" s="47"/>
      <c r="R81" s="46"/>
    </row>
    <row r="82" spans="1:18" s="146" customFormat="1" ht="14.25" customHeight="1">
      <c r="A82" s="142">
        <v>20</v>
      </c>
      <c r="B82" s="40"/>
      <c r="C82" s="40"/>
      <c r="D82" s="41">
        <v>31</v>
      </c>
      <c r="E82" s="42" t="str">
        <f>UPPER(IF($D82="","",VLOOKUP($D82,'[4]男雙50歲名單'!$A$7:$V$39,2)))</f>
        <v>吳志成</v>
      </c>
      <c r="F82" s="273"/>
      <c r="G82" s="43"/>
      <c r="H82" s="43" t="str">
        <f>IF($D82="","",VLOOKUP($D82,'[4]男雙50歲名單'!$A$7:$V$39,4))</f>
        <v>屏東市</v>
      </c>
      <c r="I82" s="160"/>
      <c r="J82" s="149"/>
      <c r="K82" s="150"/>
      <c r="L82" s="162"/>
      <c r="M82" s="169"/>
      <c r="N82" s="149"/>
      <c r="O82" s="150"/>
      <c r="P82" s="144"/>
      <c r="Q82" s="47"/>
      <c r="R82" s="46"/>
    </row>
    <row r="83" spans="1:18" s="146" customFormat="1" ht="14.25" customHeight="1">
      <c r="A83" s="142"/>
      <c r="B83" s="147"/>
      <c r="C83" s="147"/>
      <c r="D83" s="147"/>
      <c r="E83" s="42" t="str">
        <f>UPPER(IF($D82="","",VLOOKUP($D82,'[4]男雙50歲名單'!$A$7:$V$39,7)))</f>
        <v>邱炳煌</v>
      </c>
      <c r="F83" s="40"/>
      <c r="G83" s="43"/>
      <c r="H83" s="43" t="str">
        <f>IF($D82="","",VLOOKUP($D82,'[4]男雙50歲名單'!$A$7:$V$39,9))</f>
        <v>屏東市</v>
      </c>
      <c r="I83" s="148"/>
      <c r="J83" s="149"/>
      <c r="K83" s="150"/>
      <c r="L83" s="163"/>
      <c r="M83" s="171"/>
      <c r="N83" s="149"/>
      <c r="O83" s="150"/>
      <c r="P83" s="144"/>
      <c r="Q83" s="47"/>
      <c r="R83" s="46"/>
    </row>
    <row r="84" spans="1:18" s="146" customFormat="1" ht="9" customHeight="1">
      <c r="A84" s="142"/>
      <c r="B84" s="147"/>
      <c r="C84" s="147"/>
      <c r="D84" s="147"/>
      <c r="E84" s="151"/>
      <c r="F84" s="149"/>
      <c r="G84" s="152"/>
      <c r="H84" s="152"/>
      <c r="I84" s="166"/>
      <c r="J84" s="144"/>
      <c r="K84" s="145"/>
      <c r="L84" s="149"/>
      <c r="M84" s="167"/>
      <c r="N84" s="154">
        <f>UPPER(IF(OR(M85="a",M85="as"),L76,IF(OR(M85="b",M85="bs"),L92,)))</f>
      </c>
      <c r="O84" s="150"/>
      <c r="P84" s="144"/>
      <c r="Q84" s="47"/>
      <c r="R84" s="46"/>
    </row>
    <row r="85" spans="1:18" s="146" customFormat="1" ht="9" customHeight="1">
      <c r="A85" s="142"/>
      <c r="B85" s="53"/>
      <c r="C85" s="53"/>
      <c r="D85" s="53"/>
      <c r="E85" s="156"/>
      <c r="F85" s="144"/>
      <c r="G85" s="157"/>
      <c r="H85" s="157"/>
      <c r="I85" s="168"/>
      <c r="J85" s="144"/>
      <c r="K85" s="145"/>
      <c r="L85" s="270" t="s">
        <v>501</v>
      </c>
      <c r="M85" s="87"/>
      <c r="N85" s="158">
        <f>UPPER(IF(OR(M85="a",M85="as"),L77,IF(OR(M85="b",M85="bs"),L93,)))</f>
      </c>
      <c r="O85" s="159"/>
      <c r="P85" s="149"/>
      <c r="Q85" s="80"/>
      <c r="R85" s="46"/>
    </row>
    <row r="86" spans="1:18" s="146" customFormat="1" ht="14.25" customHeight="1">
      <c r="A86" s="142">
        <v>21</v>
      </c>
      <c r="B86" s="40"/>
      <c r="C86" s="40"/>
      <c r="D86" s="41">
        <v>32</v>
      </c>
      <c r="E86" s="42" t="str">
        <f>UPPER(IF($D86="","",VLOOKUP($D86,'[4]男雙50歲名單'!$A$7:$V$39,2)))</f>
        <v>林致中</v>
      </c>
      <c r="F86" s="40"/>
      <c r="G86" s="43"/>
      <c r="H86" s="43" t="str">
        <f>IF($D86="","",VLOOKUP($D86,'[4]男雙50歲名單'!$A$7:$V$39,4))</f>
        <v>臺中市</v>
      </c>
      <c r="I86" s="143"/>
      <c r="J86" s="144"/>
      <c r="K86" s="145"/>
      <c r="L86" s="270"/>
      <c r="M86" s="161"/>
      <c r="N86" s="144"/>
      <c r="O86" s="161"/>
      <c r="P86" s="144"/>
      <c r="Q86" s="80"/>
      <c r="R86" s="46"/>
    </row>
    <row r="87" spans="1:18" s="146" customFormat="1" ht="14.25" customHeight="1">
      <c r="A87" s="142"/>
      <c r="B87" s="147"/>
      <c r="C87" s="147"/>
      <c r="D87" s="147"/>
      <c r="E87" s="42" t="str">
        <f>UPPER(IF($D86="","",VLOOKUP($D86,'[4]男雙50歲名單'!$A$7:$V$39,7)))</f>
        <v>劉詠恩</v>
      </c>
      <c r="F87" s="40"/>
      <c r="G87" s="43"/>
      <c r="H87" s="43" t="str">
        <f>IF($D86="","",VLOOKUP($D86,'[4]男雙50歲名單'!$A$7:$V$39,9))</f>
        <v>臺中市</v>
      </c>
      <c r="I87" s="148"/>
      <c r="J87" s="149">
        <f>IF(I87="a",E86,IF(I87="b",E88,""))</f>
      </c>
      <c r="K87" s="150"/>
      <c r="L87" s="144"/>
      <c r="M87" s="161"/>
      <c r="N87" s="144"/>
      <c r="O87" s="161"/>
      <c r="P87" s="144"/>
      <c r="Q87" s="80"/>
      <c r="R87" s="46"/>
    </row>
    <row r="88" spans="1:18" s="146" customFormat="1" ht="9" customHeight="1">
      <c r="A88" s="142"/>
      <c r="B88" s="147"/>
      <c r="C88" s="147"/>
      <c r="D88" s="147"/>
      <c r="E88" s="151"/>
      <c r="F88" s="272" t="s">
        <v>491</v>
      </c>
      <c r="G88" s="152"/>
      <c r="H88" s="152"/>
      <c r="I88" s="153"/>
      <c r="J88" s="154">
        <f>UPPER(IF(OR(I89="a",I89="as"),E86,IF(OR(I89="b",I89="bs"),E90,)))</f>
      </c>
      <c r="K88" s="155"/>
      <c r="L88" s="144"/>
      <c r="M88" s="161"/>
      <c r="N88" s="144"/>
      <c r="O88" s="161"/>
      <c r="P88" s="144"/>
      <c r="Q88" s="80"/>
      <c r="R88" s="46"/>
    </row>
    <row r="89" spans="1:18" s="146" customFormat="1" ht="9" customHeight="1">
      <c r="A89" s="142"/>
      <c r="B89" s="53"/>
      <c r="C89" s="53"/>
      <c r="D89" s="53"/>
      <c r="E89" s="156"/>
      <c r="F89" s="270"/>
      <c r="G89" s="157"/>
      <c r="H89" s="56" t="s">
        <v>11</v>
      </c>
      <c r="I89" s="87"/>
      <c r="J89" s="158">
        <f>UPPER(IF(OR(I89="a",I89="as"),E87,IF(OR(I89="b",I89="bs"),E91,)))</f>
      </c>
      <c r="K89" s="159"/>
      <c r="L89" s="149"/>
      <c r="M89" s="161"/>
      <c r="N89" s="144"/>
      <c r="O89" s="161"/>
      <c r="P89" s="144"/>
      <c r="Q89" s="80"/>
      <c r="R89" s="46"/>
    </row>
    <row r="90" spans="1:18" s="146" customFormat="1" ht="14.25" customHeight="1">
      <c r="A90" s="142">
        <v>22</v>
      </c>
      <c r="B90" s="40"/>
      <c r="C90" s="40"/>
      <c r="D90" s="41">
        <v>10</v>
      </c>
      <c r="E90" s="42" t="str">
        <f>UPPER(IF($D90="","",VLOOKUP($D90,'[4]男雙50歲名單'!$A$7:$V$39,2)))</f>
        <v>張富國</v>
      </c>
      <c r="F90" s="273"/>
      <c r="G90" s="43"/>
      <c r="H90" s="43" t="str">
        <f>IF($D90="","",VLOOKUP($D90,'[4]男雙50歲名單'!$A$7:$V$39,4))</f>
        <v>臺中市</v>
      </c>
      <c r="I90" s="160"/>
      <c r="J90" s="149"/>
      <c r="K90" s="161"/>
      <c r="L90" s="162"/>
      <c r="M90" s="169"/>
      <c r="N90" s="144"/>
      <c r="O90" s="161"/>
      <c r="P90" s="144"/>
      <c r="Q90" s="80"/>
      <c r="R90" s="46"/>
    </row>
    <row r="91" spans="1:18" s="146" customFormat="1" ht="14.25" customHeight="1">
      <c r="A91" s="142"/>
      <c r="B91" s="147"/>
      <c r="C91" s="147"/>
      <c r="D91" s="147"/>
      <c r="E91" s="42" t="str">
        <f>UPPER(IF($D90="","",VLOOKUP($D90,'[4]男雙50歲名單'!$A$7:$V$39,7)))</f>
        <v>盧天龍</v>
      </c>
      <c r="F91" s="40"/>
      <c r="G91" s="43"/>
      <c r="H91" s="43" t="str">
        <f>IF($D90="","",VLOOKUP($D90,'[4]男雙50歲名單'!$A$7:$V$39,9))</f>
        <v>臺中市</v>
      </c>
      <c r="I91" s="148"/>
      <c r="J91" s="149"/>
      <c r="K91" s="161"/>
      <c r="L91" s="163"/>
      <c r="M91" s="171"/>
      <c r="N91" s="144"/>
      <c r="O91" s="161"/>
      <c r="P91" s="144"/>
      <c r="Q91" s="80"/>
      <c r="R91" s="46"/>
    </row>
    <row r="92" spans="1:18" s="146" customFormat="1" ht="9" customHeight="1">
      <c r="A92" s="142"/>
      <c r="B92" s="147"/>
      <c r="C92" s="147"/>
      <c r="D92" s="165"/>
      <c r="E92" s="151"/>
      <c r="F92" s="149"/>
      <c r="G92" s="152"/>
      <c r="H92" s="152"/>
      <c r="I92" s="166"/>
      <c r="J92" s="144"/>
      <c r="K92" s="167"/>
      <c r="L92" s="154">
        <f>UPPER(IF(OR(K93="a",K93="as"),J88,IF(OR(K93="b",K93="bs"),J96,)))</f>
      </c>
      <c r="M92" s="161"/>
      <c r="N92" s="144"/>
      <c r="O92" s="161"/>
      <c r="P92" s="144"/>
      <c r="Q92" s="80"/>
      <c r="R92" s="46"/>
    </row>
    <row r="93" spans="1:18" s="146" customFormat="1" ht="9" customHeight="1">
      <c r="A93" s="142"/>
      <c r="B93" s="53"/>
      <c r="C93" s="53"/>
      <c r="D93" s="64"/>
      <c r="E93" s="156"/>
      <c r="F93" s="144"/>
      <c r="G93" s="157"/>
      <c r="H93" s="157"/>
      <c r="I93" s="168"/>
      <c r="J93" s="270" t="s">
        <v>498</v>
      </c>
      <c r="K93" s="87"/>
      <c r="L93" s="158">
        <f>UPPER(IF(OR(K93="a",K93="as"),J89,IF(OR(K93="b",K93="bs"),J97,)))</f>
      </c>
      <c r="M93" s="170"/>
      <c r="N93" s="149"/>
      <c r="O93" s="161"/>
      <c r="P93" s="144"/>
      <c r="Q93" s="80"/>
      <c r="R93" s="46"/>
    </row>
    <row r="94" spans="1:18" s="146" customFormat="1" ht="14.25" customHeight="1">
      <c r="A94" s="142">
        <v>23</v>
      </c>
      <c r="B94" s="40"/>
      <c r="C94" s="40"/>
      <c r="D94" s="41">
        <v>13</v>
      </c>
      <c r="E94" s="42" t="str">
        <f>UPPER(IF($D94="","",VLOOKUP($D94,'[4]男雙50歲名單'!$A$7:$V$39,2)))</f>
        <v>游輝慶</v>
      </c>
      <c r="F94" s="40"/>
      <c r="G94" s="43"/>
      <c r="H94" s="43" t="str">
        <f>IF($D94="","",VLOOKUP($D94,'[4]男雙50歲名單'!$A$7:$V$39,4))</f>
        <v>高雄市</v>
      </c>
      <c r="I94" s="143"/>
      <c r="J94" s="270"/>
      <c r="K94" s="161"/>
      <c r="L94" s="144"/>
      <c r="M94" s="172"/>
      <c r="N94" s="162"/>
      <c r="O94" s="161"/>
      <c r="P94" s="144"/>
      <c r="Q94" s="80"/>
      <c r="R94" s="46"/>
    </row>
    <row r="95" spans="1:18" s="146" customFormat="1" ht="14.25" customHeight="1">
      <c r="A95" s="142"/>
      <c r="B95" s="147"/>
      <c r="C95" s="147"/>
      <c r="D95" s="147"/>
      <c r="E95" s="42" t="str">
        <f>UPPER(IF($D94="","",VLOOKUP($D94,'[4]男雙50歲名單'!$A$7:$V$39,7)))</f>
        <v>宋進清</v>
      </c>
      <c r="F95" s="40"/>
      <c r="G95" s="43"/>
      <c r="H95" s="43" t="str">
        <f>IF($D94="","",VLOOKUP($D94,'[4]男雙50歲名單'!$A$7:$V$39,9))</f>
        <v>高雄市</v>
      </c>
      <c r="I95" s="148"/>
      <c r="J95" s="149">
        <f>IF(I95="a",E94,IF(I95="b",E96,""))</f>
      </c>
      <c r="K95" s="161"/>
      <c r="L95" s="144"/>
      <c r="M95" s="150"/>
      <c r="N95" s="149"/>
      <c r="O95" s="161"/>
      <c r="P95" s="144"/>
      <c r="Q95" s="80"/>
      <c r="R95" s="46"/>
    </row>
    <row r="96" spans="1:18" s="146" customFormat="1" ht="9" customHeight="1">
      <c r="A96" s="142"/>
      <c r="B96" s="147"/>
      <c r="C96" s="147"/>
      <c r="D96" s="165"/>
      <c r="E96" s="151"/>
      <c r="F96" s="272" t="s">
        <v>492</v>
      </c>
      <c r="G96" s="152"/>
      <c r="H96" s="152"/>
      <c r="I96" s="153"/>
      <c r="J96" s="154">
        <f>UPPER(IF(OR(I97="a",I97="as"),E94,IF(OR(I97="b",I97="bs"),E98,)))</f>
      </c>
      <c r="K96" s="169"/>
      <c r="L96" s="144"/>
      <c r="M96" s="150"/>
      <c r="N96" s="149"/>
      <c r="O96" s="161"/>
      <c r="P96" s="144"/>
      <c r="Q96" s="80"/>
      <c r="R96" s="46"/>
    </row>
    <row r="97" spans="1:18" s="146" customFormat="1" ht="9" customHeight="1">
      <c r="A97" s="142"/>
      <c r="B97" s="53"/>
      <c r="C97" s="53"/>
      <c r="D97" s="64"/>
      <c r="E97" s="156"/>
      <c r="F97" s="270"/>
      <c r="G97" s="157"/>
      <c r="H97" s="56" t="s">
        <v>11</v>
      </c>
      <c r="I97" s="87"/>
      <c r="J97" s="158">
        <f>UPPER(IF(OR(I97="a",I97="as"),E95,IF(OR(I97="b",I97="bs"),E99,)))</f>
      </c>
      <c r="K97" s="170"/>
      <c r="L97" s="149"/>
      <c r="M97" s="150"/>
      <c r="N97" s="149"/>
      <c r="O97" s="161"/>
      <c r="P97" s="144"/>
      <c r="Q97" s="80"/>
      <c r="R97" s="46"/>
    </row>
    <row r="98" spans="1:18" s="146" customFormat="1" ht="14.25" customHeight="1">
      <c r="A98" s="142">
        <v>24</v>
      </c>
      <c r="B98" s="40">
        <v>4</v>
      </c>
      <c r="C98" s="40">
        <f>IF($D98="","",VLOOKUP($D98,'[4]男雙50歲名單'!$A$7:$V$39,21))</f>
        <v>24</v>
      </c>
      <c r="D98" s="41">
        <v>4</v>
      </c>
      <c r="E98" s="42" t="str">
        <f>UPPER(IF($D98="","",VLOOKUP($D98,'[4]男雙50歲名單'!$A$7:$V$39,2)))</f>
        <v>許俊明</v>
      </c>
      <c r="F98" s="273"/>
      <c r="G98" s="43"/>
      <c r="H98" s="43" t="str">
        <f>IF($D98="","",VLOOKUP($D98,'[4]男雙50歲名單'!$A$7:$V$39,4))</f>
        <v>臺中市</v>
      </c>
      <c r="I98" s="160"/>
      <c r="J98" s="149"/>
      <c r="K98" s="150"/>
      <c r="L98" s="162"/>
      <c r="M98" s="155"/>
      <c r="N98" s="149"/>
      <c r="O98" s="161"/>
      <c r="P98" s="144"/>
      <c r="Q98" s="80"/>
      <c r="R98" s="46"/>
    </row>
    <row r="99" spans="1:18" s="146" customFormat="1" ht="14.25" customHeight="1">
      <c r="A99" s="142"/>
      <c r="B99" s="147"/>
      <c r="C99" s="147"/>
      <c r="D99" s="147"/>
      <c r="E99" s="42" t="str">
        <f>UPPER(IF($D98="","",VLOOKUP($D98,'[4]男雙50歲名單'!$A$7:$V$39,7)))</f>
        <v>黃立中</v>
      </c>
      <c r="F99" s="40"/>
      <c r="G99" s="43"/>
      <c r="H99" s="43" t="str">
        <f>IF($D98="","",VLOOKUP($D98,'[4]男雙50歲名單'!$A$7:$V$39,9))</f>
        <v>臺中市</v>
      </c>
      <c r="I99" s="148"/>
      <c r="J99" s="149"/>
      <c r="K99" s="150"/>
      <c r="L99" s="163"/>
      <c r="M99" s="164"/>
      <c r="N99" s="149"/>
      <c r="O99" s="161"/>
      <c r="P99" s="144"/>
      <c r="Q99" s="80"/>
      <c r="R99" s="46"/>
    </row>
    <row r="100" spans="1:18" s="146" customFormat="1" ht="9" customHeight="1">
      <c r="A100" s="142"/>
      <c r="B100" s="147"/>
      <c r="C100" s="147"/>
      <c r="D100" s="165"/>
      <c r="E100" s="151"/>
      <c r="F100" s="149"/>
      <c r="G100" s="152"/>
      <c r="H100" s="152"/>
      <c r="I100" s="166"/>
      <c r="J100" s="144"/>
      <c r="K100" s="145"/>
      <c r="L100" s="149"/>
      <c r="M100" s="150"/>
      <c r="N100" s="150"/>
      <c r="O100" s="167"/>
      <c r="P100" s="290">
        <f>UPPER(IF(OR(O101="a",O101="as"),N84,IF(OR(O101="b",O101="bs"),N116,)))</f>
      </c>
      <c r="Q100" s="173"/>
      <c r="R100" s="46"/>
    </row>
    <row r="101" spans="1:18" s="146" customFormat="1" ht="9" customHeight="1">
      <c r="A101" s="142"/>
      <c r="B101" s="53"/>
      <c r="C101" s="53"/>
      <c r="D101" s="64"/>
      <c r="E101" s="156"/>
      <c r="F101" s="144"/>
      <c r="G101" s="157"/>
      <c r="H101" s="157"/>
      <c r="I101" s="166"/>
      <c r="J101" s="144"/>
      <c r="K101" s="145"/>
      <c r="L101" s="149"/>
      <c r="M101" s="150"/>
      <c r="N101" s="270" t="s">
        <v>503</v>
      </c>
      <c r="O101" s="87"/>
      <c r="P101" s="291"/>
      <c r="Q101" s="174"/>
      <c r="R101" s="46"/>
    </row>
    <row r="102" spans="1:18" s="146" customFormat="1" ht="14.25" customHeight="1">
      <c r="A102" s="142">
        <v>25</v>
      </c>
      <c r="B102" s="40">
        <v>7</v>
      </c>
      <c r="C102" s="40"/>
      <c r="D102" s="41">
        <v>7</v>
      </c>
      <c r="E102" s="42" t="str">
        <f>UPPER(IF($D102="","",VLOOKUP($D102,'[4]男雙50歲名單'!$A$7:$V$39,2)))</f>
        <v>劉良景</v>
      </c>
      <c r="F102" s="40"/>
      <c r="G102" s="43"/>
      <c r="H102" s="43" t="str">
        <f>IF($D102="","",VLOOKUP($D102,'[4]男雙50歲名單'!$A$7:$V$39,4))</f>
        <v>臺中市</v>
      </c>
      <c r="I102" s="143"/>
      <c r="J102" s="144"/>
      <c r="K102" s="145"/>
      <c r="L102" s="144"/>
      <c r="M102" s="145"/>
      <c r="N102" s="270"/>
      <c r="O102" s="161"/>
      <c r="P102" s="162"/>
      <c r="Q102" s="80"/>
      <c r="R102" s="46"/>
    </row>
    <row r="103" spans="1:18" s="146" customFormat="1" ht="14.25" customHeight="1">
      <c r="A103" s="142"/>
      <c r="B103" s="147"/>
      <c r="C103" s="147"/>
      <c r="D103" s="147"/>
      <c r="E103" s="42" t="str">
        <f>UPPER(IF($D102="","",VLOOKUP($D102,'[4]男雙50歲名單'!$A$7:$V$39,7)))</f>
        <v>李潮勝</v>
      </c>
      <c r="F103" s="40"/>
      <c r="G103" s="43"/>
      <c r="H103" s="43" t="str">
        <f>IF($D102="","",VLOOKUP($D102,'[4]男雙50歲名單'!$A$7:$V$39,9))</f>
        <v>臺中市</v>
      </c>
      <c r="I103" s="148"/>
      <c r="J103" s="149">
        <f>IF(I103="a",E102,IF(I103="b",E104,""))</f>
      </c>
      <c r="K103" s="150"/>
      <c r="L103" s="144"/>
      <c r="M103" s="145"/>
      <c r="N103" s="144"/>
      <c r="O103" s="161"/>
      <c r="P103" s="163"/>
      <c r="Q103" s="175"/>
      <c r="R103" s="46"/>
    </row>
    <row r="104" spans="1:18" s="146" customFormat="1" ht="9" customHeight="1">
      <c r="A104" s="142"/>
      <c r="B104" s="147"/>
      <c r="C104" s="147"/>
      <c r="D104" s="165"/>
      <c r="E104" s="151"/>
      <c r="F104" s="272" t="s">
        <v>493</v>
      </c>
      <c r="G104" s="152"/>
      <c r="H104" s="152"/>
      <c r="I104" s="153"/>
      <c r="J104" s="154">
        <f>UPPER(IF(OR(I105="a",I105="as"),E102,IF(OR(I105="b",I105="bs"),E106,)))</f>
      </c>
      <c r="K104" s="155"/>
      <c r="L104" s="144"/>
      <c r="M104" s="145"/>
      <c r="N104" s="144"/>
      <c r="O104" s="161"/>
      <c r="P104" s="144"/>
      <c r="Q104" s="80"/>
      <c r="R104" s="46"/>
    </row>
    <row r="105" spans="1:18" s="146" customFormat="1" ht="9" customHeight="1">
      <c r="A105" s="142"/>
      <c r="B105" s="53"/>
      <c r="C105" s="53"/>
      <c r="D105" s="64"/>
      <c r="E105" s="156"/>
      <c r="F105" s="270"/>
      <c r="G105" s="157"/>
      <c r="H105" s="56" t="s">
        <v>11</v>
      </c>
      <c r="I105" s="87"/>
      <c r="J105" s="158">
        <f>UPPER(IF(OR(I105="a",I105="as"),E103,IF(OR(I105="b",I105="bs"),E107,)))</f>
      </c>
      <c r="K105" s="159"/>
      <c r="L105" s="149"/>
      <c r="M105" s="150"/>
      <c r="N105" s="144"/>
      <c r="O105" s="161"/>
      <c r="P105" s="144"/>
      <c r="Q105" s="80"/>
      <c r="R105" s="46"/>
    </row>
    <row r="106" spans="1:18" s="146" customFormat="1" ht="14.25" customHeight="1">
      <c r="A106" s="142">
        <v>26</v>
      </c>
      <c r="B106" s="40"/>
      <c r="C106" s="40"/>
      <c r="D106" s="41">
        <v>26</v>
      </c>
      <c r="E106" s="42" t="str">
        <f>UPPER(IF($D106="","",VLOOKUP($D106,'[4]男雙50歲名單'!$A$7:$V$39,2)))</f>
        <v>楊政忠</v>
      </c>
      <c r="F106" s="273"/>
      <c r="G106" s="43"/>
      <c r="H106" s="43" t="str">
        <f>IF($D106="","",VLOOKUP($D106,'[4]男雙50歲名單'!$A$7:$V$39,4))</f>
        <v>臺中市</v>
      </c>
      <c r="I106" s="160"/>
      <c r="J106" s="149"/>
      <c r="K106" s="161"/>
      <c r="L106" s="162"/>
      <c r="M106" s="155"/>
      <c r="N106" s="144"/>
      <c r="O106" s="161"/>
      <c r="P106" s="144"/>
      <c r="Q106" s="80"/>
      <c r="R106" s="46"/>
    </row>
    <row r="107" spans="1:18" s="146" customFormat="1" ht="14.25" customHeight="1">
      <c r="A107" s="142"/>
      <c r="B107" s="147"/>
      <c r="C107" s="147"/>
      <c r="D107" s="147"/>
      <c r="E107" s="42" t="str">
        <f>UPPER(IF($D106="","",VLOOKUP($D106,'[4]男雙50歲名單'!$A$7:$V$39,7)))</f>
        <v>蔡榮桐</v>
      </c>
      <c r="F107" s="40"/>
      <c r="G107" s="43"/>
      <c r="H107" s="43" t="str">
        <f>IF($D106="","",VLOOKUP($D106,'[4]男雙50歲名單'!$A$7:$V$39,9))</f>
        <v>臺中市</v>
      </c>
      <c r="I107" s="148"/>
      <c r="J107" s="149"/>
      <c r="K107" s="161"/>
      <c r="L107" s="163"/>
      <c r="M107" s="164"/>
      <c r="N107" s="144"/>
      <c r="O107" s="161"/>
      <c r="P107" s="144"/>
      <c r="Q107" s="80"/>
      <c r="R107" s="46"/>
    </row>
    <row r="108" spans="1:18" s="146" customFormat="1" ht="9" customHeight="1">
      <c r="A108" s="142"/>
      <c r="B108" s="147"/>
      <c r="C108" s="147"/>
      <c r="D108" s="165"/>
      <c r="E108" s="151"/>
      <c r="F108" s="149"/>
      <c r="G108" s="152"/>
      <c r="H108" s="152"/>
      <c r="I108" s="166"/>
      <c r="J108" s="144"/>
      <c r="K108" s="167"/>
      <c r="L108" s="154">
        <f>UPPER(IF(OR(K109="a",K109="as"),J104,IF(OR(K109="b",K109="bs"),J112,)))</f>
      </c>
      <c r="M108" s="150"/>
      <c r="N108" s="144"/>
      <c r="O108" s="161"/>
      <c r="P108" s="144"/>
      <c r="Q108" s="80"/>
      <c r="R108" s="46"/>
    </row>
    <row r="109" spans="1:18" s="146" customFormat="1" ht="9" customHeight="1">
      <c r="A109" s="142"/>
      <c r="B109" s="53"/>
      <c r="C109" s="53"/>
      <c r="D109" s="64"/>
      <c r="E109" s="156"/>
      <c r="F109" s="144"/>
      <c r="G109" s="157"/>
      <c r="H109" s="157"/>
      <c r="I109" s="168"/>
      <c r="J109" s="270" t="s">
        <v>499</v>
      </c>
      <c r="K109" s="87"/>
      <c r="L109" s="158">
        <f>UPPER(IF(OR(K109="a",K109="as"),J105,IF(OR(K109="b",K109="bs"),J113,)))</f>
      </c>
      <c r="M109" s="159"/>
      <c r="N109" s="149"/>
      <c r="O109" s="161"/>
      <c r="P109" s="144"/>
      <c r="Q109" s="80"/>
      <c r="R109" s="46"/>
    </row>
    <row r="110" spans="1:18" s="146" customFormat="1" ht="14.25" customHeight="1">
      <c r="A110" s="142">
        <v>27</v>
      </c>
      <c r="B110" s="40"/>
      <c r="C110" s="40"/>
      <c r="D110" s="41">
        <v>11</v>
      </c>
      <c r="E110" s="42" t="str">
        <f>UPPER(IF($D110="","",VLOOKUP($D110,'[4]男雙50歲名單'!$A$7:$V$39,2)))</f>
        <v>曾祥賢</v>
      </c>
      <c r="F110" s="40"/>
      <c r="G110" s="43"/>
      <c r="H110" s="43" t="str">
        <f>IF($D110="","",VLOOKUP($D110,'[4]男雙50歲名單'!$A$7:$V$39,4))</f>
        <v>臺中市</v>
      </c>
      <c r="I110" s="143"/>
      <c r="J110" s="270"/>
      <c r="K110" s="161"/>
      <c r="L110" s="144"/>
      <c r="M110" s="161"/>
      <c r="N110" s="162"/>
      <c r="O110" s="161"/>
      <c r="P110" s="144"/>
      <c r="Q110" s="80"/>
      <c r="R110" s="46"/>
    </row>
    <row r="111" spans="1:18" s="146" customFormat="1" ht="14.25" customHeight="1">
      <c r="A111" s="142"/>
      <c r="B111" s="147"/>
      <c r="C111" s="147"/>
      <c r="D111" s="147"/>
      <c r="E111" s="42" t="str">
        <f>UPPER(IF($D110="","",VLOOKUP($D110,'[4]男雙50歲名單'!$A$7:$V$39,7)))</f>
        <v>何永隆</v>
      </c>
      <c r="F111" s="40"/>
      <c r="G111" s="43"/>
      <c r="H111" s="43" t="str">
        <f>IF($D110="","",VLOOKUP($D110,'[4]男雙50歲名單'!$A$7:$V$39,9))</f>
        <v>臺中市</v>
      </c>
      <c r="I111" s="148"/>
      <c r="J111" s="149">
        <f>IF(I111="a",E110,IF(I111="b",E112,""))</f>
      </c>
      <c r="K111" s="161"/>
      <c r="L111" s="144"/>
      <c r="M111" s="161"/>
      <c r="N111" s="149"/>
      <c r="O111" s="161"/>
      <c r="P111" s="144"/>
      <c r="Q111" s="80"/>
      <c r="R111" s="46"/>
    </row>
    <row r="112" spans="1:18" s="146" customFormat="1" ht="9" customHeight="1">
      <c r="A112" s="142"/>
      <c r="B112" s="147"/>
      <c r="C112" s="147"/>
      <c r="D112" s="147"/>
      <c r="E112" s="151"/>
      <c r="F112" s="272" t="s">
        <v>494</v>
      </c>
      <c r="G112" s="152"/>
      <c r="H112" s="152"/>
      <c r="I112" s="153"/>
      <c r="J112" s="154">
        <f>UPPER(IF(OR(I113="a",I113="as"),E110,IF(OR(I113="b",I113="bs"),E114,)))</f>
      </c>
      <c r="K112" s="169"/>
      <c r="L112" s="144"/>
      <c r="M112" s="161"/>
      <c r="N112" s="149"/>
      <c r="O112" s="161"/>
      <c r="P112" s="144"/>
      <c r="Q112" s="80"/>
      <c r="R112" s="46"/>
    </row>
    <row r="113" spans="1:18" s="146" customFormat="1" ht="9" customHeight="1">
      <c r="A113" s="142"/>
      <c r="B113" s="53"/>
      <c r="C113" s="53"/>
      <c r="D113" s="53"/>
      <c r="E113" s="156"/>
      <c r="F113" s="270"/>
      <c r="G113" s="157"/>
      <c r="H113" s="56" t="s">
        <v>11</v>
      </c>
      <c r="I113" s="87"/>
      <c r="J113" s="158">
        <f>UPPER(IF(OR(I113="a",I113="as"),E111,IF(OR(I113="b",I113="bs"),E115,)))</f>
      </c>
      <c r="K113" s="170"/>
      <c r="L113" s="149"/>
      <c r="M113" s="161"/>
      <c r="N113" s="149"/>
      <c r="O113" s="161"/>
      <c r="P113" s="144"/>
      <c r="Q113" s="80"/>
      <c r="R113" s="46"/>
    </row>
    <row r="114" spans="1:18" s="146" customFormat="1" ht="14.25" customHeight="1">
      <c r="A114" s="142">
        <v>28</v>
      </c>
      <c r="B114" s="40"/>
      <c r="C114" s="40"/>
      <c r="D114" s="41">
        <v>18</v>
      </c>
      <c r="E114" s="42" t="str">
        <f>UPPER(IF($D114="","",VLOOKUP($D114,'[4]男雙50歲名單'!$A$7:$V$39,2)))</f>
        <v>唐中興</v>
      </c>
      <c r="F114" s="273"/>
      <c r="G114" s="43"/>
      <c r="H114" s="43" t="str">
        <f>IF($D114="","",VLOOKUP($D114,'[4]男雙50歲名單'!$A$7:$V$39,4))</f>
        <v>臺中市</v>
      </c>
      <c r="I114" s="160"/>
      <c r="J114" s="149"/>
      <c r="K114" s="150"/>
      <c r="L114" s="162"/>
      <c r="M114" s="169"/>
      <c r="N114" s="149"/>
      <c r="O114" s="161"/>
      <c r="P114" s="144"/>
      <c r="Q114" s="80"/>
      <c r="R114" s="46"/>
    </row>
    <row r="115" spans="1:18" s="146" customFormat="1" ht="14.25" customHeight="1">
      <c r="A115" s="142"/>
      <c r="B115" s="147"/>
      <c r="C115" s="147"/>
      <c r="D115" s="147"/>
      <c r="E115" s="42" t="str">
        <f>UPPER(IF($D114="","",VLOOKUP($D114,'[4]男雙50歲名單'!$A$7:$V$39,7)))</f>
        <v>吳煒堯</v>
      </c>
      <c r="F115" s="40"/>
      <c r="G115" s="43"/>
      <c r="H115" s="43" t="str">
        <f>IF($D114="","",VLOOKUP($D114,'[4]男雙50歲名單'!$A$7:$V$39,9))</f>
        <v>臺中市</v>
      </c>
      <c r="I115" s="148"/>
      <c r="J115" s="149"/>
      <c r="K115" s="150"/>
      <c r="L115" s="163"/>
      <c r="M115" s="171"/>
      <c r="N115" s="149"/>
      <c r="O115" s="161"/>
      <c r="P115" s="144"/>
      <c r="Q115" s="80"/>
      <c r="R115" s="46"/>
    </row>
    <row r="116" spans="1:18" s="146" customFormat="1" ht="9" customHeight="1">
      <c r="A116" s="142"/>
      <c r="B116" s="147"/>
      <c r="C116" s="147"/>
      <c r="D116" s="147"/>
      <c r="E116" s="151"/>
      <c r="F116" s="149"/>
      <c r="G116" s="152"/>
      <c r="H116" s="152"/>
      <c r="I116" s="166"/>
      <c r="J116" s="144"/>
      <c r="K116" s="145"/>
      <c r="L116" s="149"/>
      <c r="M116" s="167"/>
      <c r="N116" s="154">
        <f>UPPER(IF(OR(M117="a",M117="as"),L108,IF(OR(M117="b",M117="bs"),L124,)))</f>
      </c>
      <c r="O116" s="161"/>
      <c r="P116" s="144"/>
      <c r="Q116" s="80"/>
      <c r="R116" s="46"/>
    </row>
    <row r="117" spans="1:18" s="146" customFormat="1" ht="9" customHeight="1">
      <c r="A117" s="142"/>
      <c r="B117" s="53"/>
      <c r="C117" s="53"/>
      <c r="D117" s="53"/>
      <c r="E117" s="156"/>
      <c r="F117" s="144"/>
      <c r="G117" s="157"/>
      <c r="H117" s="157"/>
      <c r="I117" s="168"/>
      <c r="J117" s="144"/>
      <c r="K117" s="145"/>
      <c r="L117" s="270" t="s">
        <v>502</v>
      </c>
      <c r="M117" s="87"/>
      <c r="N117" s="158">
        <f>UPPER(IF(OR(M117="a",M117="as"),L109,IF(OR(M117="b",M117="bs"),L125,)))</f>
      </c>
      <c r="O117" s="170"/>
      <c r="P117" s="149"/>
      <c r="Q117" s="80"/>
      <c r="R117" s="46"/>
    </row>
    <row r="118" spans="1:18" s="146" customFormat="1" ht="14.25" customHeight="1">
      <c r="A118" s="142">
        <v>29</v>
      </c>
      <c r="B118" s="40"/>
      <c r="C118" s="40"/>
      <c r="D118" s="41">
        <v>24</v>
      </c>
      <c r="E118" s="42" t="str">
        <f>UPPER(IF($D118="","",VLOOKUP($D118,'[4]男雙50歲名單'!$A$7:$V$39,2)))</f>
        <v>欉勁燁</v>
      </c>
      <c r="F118" s="40"/>
      <c r="G118" s="43"/>
      <c r="H118" s="43" t="str">
        <f>IF($D118="","",VLOOKUP($D118,'[4]男雙50歲名單'!$A$7:$V$39,4))</f>
        <v>臺中市</v>
      </c>
      <c r="I118" s="143"/>
      <c r="J118" s="144"/>
      <c r="K118" s="145"/>
      <c r="L118" s="270"/>
      <c r="M118" s="161"/>
      <c r="N118" s="144"/>
      <c r="O118" s="172"/>
      <c r="P118" s="144"/>
      <c r="Q118" s="47"/>
      <c r="R118" s="46"/>
    </row>
    <row r="119" spans="1:18" s="146" customFormat="1" ht="14.25" customHeight="1">
      <c r="A119" s="142"/>
      <c r="B119" s="147"/>
      <c r="C119" s="147"/>
      <c r="D119" s="147"/>
      <c r="E119" s="42" t="str">
        <f>UPPER(IF($D118="","",VLOOKUP($D118,'[4]男雙50歲名單'!$A$7:$V$39,7)))</f>
        <v>梁友文</v>
      </c>
      <c r="F119" s="40"/>
      <c r="G119" s="43"/>
      <c r="H119" s="43" t="str">
        <f>IF($D118="","",VLOOKUP($D118,'[4]男雙50歲名單'!$A$7:$V$39,9))</f>
        <v>臺中市</v>
      </c>
      <c r="I119" s="148"/>
      <c r="J119" s="149">
        <f>IF(I119="a",E118,IF(I119="b",E120,""))</f>
      </c>
      <c r="K119" s="150"/>
      <c r="L119" s="144"/>
      <c r="M119" s="161"/>
      <c r="N119" s="144"/>
      <c r="O119" s="150"/>
      <c r="P119" s="144"/>
      <c r="Q119" s="47"/>
      <c r="R119" s="46"/>
    </row>
    <row r="120" spans="1:18" s="146" customFormat="1" ht="9" customHeight="1">
      <c r="A120" s="142"/>
      <c r="B120" s="147"/>
      <c r="C120" s="147"/>
      <c r="D120" s="165"/>
      <c r="E120" s="151"/>
      <c r="F120" s="272" t="s">
        <v>495</v>
      </c>
      <c r="G120" s="152"/>
      <c r="H120" s="152"/>
      <c r="I120" s="153"/>
      <c r="J120" s="154">
        <f>UPPER(IF(OR(I121="a",I121="as"),E118,IF(OR(I121="b",I121="bs"),E122,)))</f>
      </c>
      <c r="K120" s="155"/>
      <c r="L120" s="144"/>
      <c r="M120" s="161"/>
      <c r="N120" s="144"/>
      <c r="O120" s="150"/>
      <c r="P120" s="144"/>
      <c r="Q120" s="47"/>
      <c r="R120" s="46"/>
    </row>
    <row r="121" spans="1:18" s="146" customFormat="1" ht="9" customHeight="1">
      <c r="A121" s="142"/>
      <c r="B121" s="53"/>
      <c r="C121" s="53"/>
      <c r="D121" s="64"/>
      <c r="E121" s="156"/>
      <c r="F121" s="270"/>
      <c r="G121" s="157"/>
      <c r="H121" s="56" t="s">
        <v>11</v>
      </c>
      <c r="I121" s="87"/>
      <c r="J121" s="158">
        <f>UPPER(IF(OR(I121="a",I121="as"),E119,IF(OR(I121="b",I121="bs"),E123,)))</f>
      </c>
      <c r="K121" s="159"/>
      <c r="L121" s="149"/>
      <c r="M121" s="161"/>
      <c r="N121" s="144"/>
      <c r="O121" s="150"/>
      <c r="P121" s="144"/>
      <c r="Q121" s="47"/>
      <c r="R121" s="46"/>
    </row>
    <row r="122" spans="1:18" s="146" customFormat="1" ht="14.25" customHeight="1">
      <c r="A122" s="142">
        <v>30</v>
      </c>
      <c r="B122" s="40"/>
      <c r="C122" s="40"/>
      <c r="D122" s="41">
        <v>19</v>
      </c>
      <c r="E122" s="42" t="str">
        <f>UPPER(IF($D122="","",VLOOKUP($D122,'[4]男雙50歲名單'!$A$7:$V$39,2)))</f>
        <v>劉崑安</v>
      </c>
      <c r="F122" s="273"/>
      <c r="G122" s="43"/>
      <c r="H122" s="43" t="str">
        <f>IF($D122="","",VLOOKUP($D122,'[4]男雙50歲名單'!$A$7:$V$39,4))</f>
        <v>彰化縣</v>
      </c>
      <c r="I122" s="160"/>
      <c r="J122" s="149"/>
      <c r="K122" s="161"/>
      <c r="L122" s="162"/>
      <c r="M122" s="169"/>
      <c r="N122" s="144"/>
      <c r="O122" s="150"/>
      <c r="P122" s="144"/>
      <c r="Q122" s="47"/>
      <c r="R122" s="46"/>
    </row>
    <row r="123" spans="1:18" s="146" customFormat="1" ht="14.25" customHeight="1">
      <c r="A123" s="142"/>
      <c r="B123" s="147"/>
      <c r="C123" s="147"/>
      <c r="D123" s="147"/>
      <c r="E123" s="42" t="str">
        <f>UPPER(IF($D122="","",VLOOKUP($D122,'[4]男雙50歲名單'!$A$7:$V$39,7)))</f>
        <v>王振榮</v>
      </c>
      <c r="F123" s="40"/>
      <c r="G123" s="43"/>
      <c r="H123" s="43" t="str">
        <f>IF($D122="","",VLOOKUP($D122,'[4]男雙50歲名單'!$A$7:$V$39,9))</f>
        <v>彰化縣</v>
      </c>
      <c r="I123" s="148"/>
      <c r="J123" s="149"/>
      <c r="K123" s="161"/>
      <c r="L123" s="163"/>
      <c r="M123" s="171"/>
      <c r="N123" s="144"/>
      <c r="O123" s="150"/>
      <c r="P123" s="144"/>
      <c r="Q123" s="47"/>
      <c r="R123" s="46"/>
    </row>
    <row r="124" spans="1:18" s="146" customFormat="1" ht="9" customHeight="1">
      <c r="A124" s="142"/>
      <c r="B124" s="147"/>
      <c r="C124" s="147"/>
      <c r="D124" s="165"/>
      <c r="E124" s="151"/>
      <c r="F124" s="149"/>
      <c r="G124" s="152"/>
      <c r="H124" s="152"/>
      <c r="I124" s="166"/>
      <c r="J124" s="144"/>
      <c r="K124" s="167"/>
      <c r="L124" s="154">
        <f>UPPER(IF(OR(K125="a",K125="as"),J120,IF(OR(K125="b",K125="bs"),J128,)))</f>
      </c>
      <c r="M124" s="161"/>
      <c r="N124" s="144"/>
      <c r="O124" s="150"/>
      <c r="P124" s="144"/>
      <c r="Q124" s="47"/>
      <c r="R124" s="46"/>
    </row>
    <row r="125" spans="1:18" s="146" customFormat="1" ht="9" customHeight="1">
      <c r="A125" s="142"/>
      <c r="B125" s="53"/>
      <c r="C125" s="53"/>
      <c r="D125" s="64"/>
      <c r="E125" s="156"/>
      <c r="F125" s="144"/>
      <c r="G125" s="157"/>
      <c r="H125" s="157"/>
      <c r="I125" s="168"/>
      <c r="J125" s="270" t="s">
        <v>500</v>
      </c>
      <c r="K125" s="87"/>
      <c r="L125" s="158">
        <f>UPPER(IF(OR(K125="a",K125="as"),J121,IF(OR(K125="b",K125="bs"),J129,)))</f>
      </c>
      <c r="M125" s="170"/>
      <c r="N125" s="149"/>
      <c r="O125" s="150"/>
      <c r="P125" s="144"/>
      <c r="Q125" s="47"/>
      <c r="R125" s="46"/>
    </row>
    <row r="126" spans="1:18" s="146" customFormat="1" ht="14.25" customHeight="1">
      <c r="A126" s="142">
        <v>31</v>
      </c>
      <c r="B126" s="40"/>
      <c r="C126" s="40"/>
      <c r="D126" s="41">
        <v>27</v>
      </c>
      <c r="E126" s="42" t="str">
        <f>UPPER(IF($D126="","",VLOOKUP($D126,'[4]男雙50歲名單'!$A$7:$V$39,2)))</f>
        <v>鄭振中</v>
      </c>
      <c r="F126" s="40"/>
      <c r="G126" s="43"/>
      <c r="H126" s="43" t="str">
        <f>IF($D126="","",VLOOKUP($D126,'[4]男雙50歲名單'!$A$7:$V$39,4))</f>
        <v>臺中市</v>
      </c>
      <c r="I126" s="143"/>
      <c r="J126" s="270"/>
      <c r="K126" s="161"/>
      <c r="L126" s="144"/>
      <c r="M126" s="172"/>
      <c r="O126" s="150"/>
      <c r="Q126" s="145"/>
      <c r="R126" s="157"/>
    </row>
    <row r="127" spans="1:18" s="146" customFormat="1" ht="14.25" customHeight="1">
      <c r="A127" s="142"/>
      <c r="B127" s="147"/>
      <c r="C127" s="147"/>
      <c r="D127" s="147"/>
      <c r="E127" s="42" t="str">
        <f>UPPER(IF($D126="","",VLOOKUP($D126,'[4]男雙50歲名單'!$A$7:$V$39,7)))</f>
        <v>朱昌隆</v>
      </c>
      <c r="F127" s="40"/>
      <c r="G127" s="43"/>
      <c r="H127" s="43" t="str">
        <f>IF($D126="","",VLOOKUP($D126,'[4]男雙50歲名單'!$A$7:$V$39,9))</f>
        <v>臺中市</v>
      </c>
      <c r="I127" s="148"/>
      <c r="J127" s="149">
        <f>IF(I127="a",E126,IF(I127="b",E128,""))</f>
      </c>
      <c r="K127" s="161"/>
      <c r="L127" s="144"/>
      <c r="M127" s="150"/>
      <c r="N127" s="149"/>
      <c r="O127" s="150"/>
      <c r="P127" s="144"/>
      <c r="Q127" s="145"/>
      <c r="R127" s="157"/>
    </row>
    <row r="128" spans="1:18" s="146" customFormat="1" ht="9" customHeight="1">
      <c r="A128" s="142"/>
      <c r="B128" s="147"/>
      <c r="C128" s="147"/>
      <c r="D128" s="147"/>
      <c r="E128" s="151"/>
      <c r="F128" s="272" t="s">
        <v>496</v>
      </c>
      <c r="G128" s="152"/>
      <c r="H128" s="152"/>
      <c r="I128" s="153"/>
      <c r="J128" s="154">
        <f>UPPER(IF(OR(I129="a",I129="as"),E126,IF(OR(I129="b",I129="bs"),E130,)))</f>
      </c>
      <c r="K128" s="169"/>
      <c r="L128" s="144"/>
      <c r="M128" s="150"/>
      <c r="Q128" s="145"/>
      <c r="R128" s="157"/>
    </row>
    <row r="129" spans="1:18" s="146" customFormat="1" ht="9" customHeight="1">
      <c r="A129" s="142"/>
      <c r="B129" s="53"/>
      <c r="C129" s="53"/>
      <c r="D129" s="53"/>
      <c r="E129" s="156"/>
      <c r="F129" s="270"/>
      <c r="G129" s="157"/>
      <c r="H129" s="56" t="s">
        <v>11</v>
      </c>
      <c r="I129" s="87"/>
      <c r="J129" s="158">
        <f>UPPER(IF(OR(I129="a",I129="as"),E127,IF(OR(I129="b",I129="bs"),E131,)))</f>
      </c>
      <c r="K129" s="170"/>
      <c r="L129" s="149"/>
      <c r="M129" s="150"/>
      <c r="N129" s="66"/>
      <c r="O129" s="152"/>
      <c r="P129" s="149"/>
      <c r="Q129" s="145"/>
      <c r="R129" s="157"/>
    </row>
    <row r="130" spans="1:18" s="146" customFormat="1" ht="14.25" customHeight="1">
      <c r="A130" s="142">
        <v>32</v>
      </c>
      <c r="B130" s="40">
        <v>2</v>
      </c>
      <c r="C130" s="40">
        <f>IF($D130="","",VLOOKUP($D130,'[4]男雙50歲名單'!$A$7:$V$39,21))</f>
        <v>6</v>
      </c>
      <c r="D130" s="41">
        <v>2</v>
      </c>
      <c r="E130" s="42" t="str">
        <f>UPPER(IF($D130="","",VLOOKUP($D130,'[4]男雙50歲名單'!$A$7:$V$39,2)))</f>
        <v>龔飛熊</v>
      </c>
      <c r="F130" s="273"/>
      <c r="G130" s="43"/>
      <c r="H130" s="43" t="str">
        <f>IF($D130="","",VLOOKUP($D130,'[4]男雙50歲名單'!$A$7:$V$39,4))</f>
        <v>高雄市</v>
      </c>
      <c r="I130" s="160"/>
      <c r="J130" s="149"/>
      <c r="K130" s="150"/>
      <c r="L130" s="162"/>
      <c r="M130" s="155"/>
      <c r="N130" s="235" t="s">
        <v>162</v>
      </c>
      <c r="O130" s="150"/>
      <c r="P130" s="149"/>
      <c r="Q130" s="150"/>
      <c r="R130" s="157"/>
    </row>
    <row r="131" spans="1:18" s="146" customFormat="1" ht="14.25" customHeight="1">
      <c r="A131" s="142"/>
      <c r="B131" s="147"/>
      <c r="C131" s="147"/>
      <c r="D131" s="147"/>
      <c r="E131" s="42" t="str">
        <f>UPPER(IF($D130="","",VLOOKUP($D130,'[4]男雙50歲名單'!$A$7:$V$39,7)))</f>
        <v>龔飛彪</v>
      </c>
      <c r="F131" s="40"/>
      <c r="G131" s="43"/>
      <c r="H131" s="43" t="str">
        <f>IF($D130="","",VLOOKUP($D130,'[4]男雙50歲名單'!$A$7:$V$39,9))</f>
        <v>高雄市</v>
      </c>
      <c r="I131" s="148"/>
      <c r="J131" s="149"/>
      <c r="K131" s="150"/>
      <c r="L131" s="163"/>
      <c r="M131" s="164"/>
      <c r="N131" s="176"/>
      <c r="O131" s="150"/>
      <c r="P131" s="288" t="s">
        <v>161</v>
      </c>
      <c r="Q131" s="150"/>
      <c r="R131" s="157"/>
    </row>
    <row r="132" spans="1:18" s="51" customFormat="1" ht="11.25" customHeight="1">
      <c r="A132" s="198"/>
      <c r="B132" s="199"/>
      <c r="C132" s="199"/>
      <c r="D132" s="200"/>
      <c r="E132" s="201"/>
      <c r="F132" s="202"/>
      <c r="G132" s="203"/>
      <c r="H132" s="203"/>
      <c r="I132" s="204"/>
      <c r="J132" s="48"/>
      <c r="K132" s="49"/>
      <c r="L132" s="205"/>
      <c r="M132" s="206"/>
      <c r="N132" s="271" t="s">
        <v>504</v>
      </c>
      <c r="O132" s="150"/>
      <c r="P132" s="289"/>
      <c r="Q132" s="207"/>
      <c r="R132" s="138"/>
    </row>
    <row r="133" spans="1:18" s="51" customFormat="1" ht="11.25" customHeight="1">
      <c r="A133" s="198"/>
      <c r="B133" s="208"/>
      <c r="C133" s="208"/>
      <c r="D133" s="209"/>
      <c r="E133" s="91"/>
      <c r="F133" s="210"/>
      <c r="G133" s="93"/>
      <c r="H133" s="93"/>
      <c r="I133" s="211"/>
      <c r="J133" s="48"/>
      <c r="K133" s="49"/>
      <c r="L133" s="97"/>
      <c r="M133" s="212"/>
      <c r="N133" s="271"/>
      <c r="O133" s="206"/>
      <c r="P133" s="187"/>
      <c r="Q133" s="213"/>
      <c r="R133" s="138"/>
    </row>
    <row r="134" spans="5:16" ht="14.25" customHeight="1">
      <c r="E134" s="100"/>
      <c r="N134" s="236"/>
      <c r="O134" s="237"/>
      <c r="P134" s="188"/>
    </row>
    <row r="135" ht="15">
      <c r="E135" s="100"/>
    </row>
    <row r="136" ht="15">
      <c r="E136" s="100"/>
    </row>
    <row r="137" ht="15">
      <c r="E137" s="100"/>
    </row>
    <row r="138" ht="15">
      <c r="E138" s="100"/>
    </row>
    <row r="139" ht="15">
      <c r="E139" s="100"/>
    </row>
    <row r="140" ht="15">
      <c r="E140" s="100"/>
    </row>
    <row r="141" ht="15">
      <c r="E141" s="100"/>
    </row>
    <row r="142" ht="15">
      <c r="E142" s="100"/>
    </row>
    <row r="143" ht="15">
      <c r="E143" s="100"/>
    </row>
    <row r="144" ht="15">
      <c r="E144" s="100"/>
    </row>
    <row r="145" ht="15">
      <c r="E145" s="100"/>
    </row>
    <row r="146" ht="15">
      <c r="E146" s="100"/>
    </row>
    <row r="147" ht="15">
      <c r="E147" s="100"/>
    </row>
    <row r="148" ht="15">
      <c r="E148" s="100"/>
    </row>
    <row r="149" ht="15">
      <c r="E149" s="100"/>
    </row>
    <row r="150" ht="15">
      <c r="E150" s="100"/>
    </row>
    <row r="151" ht="15">
      <c r="E151" s="100"/>
    </row>
    <row r="152" ht="15">
      <c r="E152" s="100"/>
    </row>
    <row r="153" ht="15">
      <c r="E153" s="100"/>
    </row>
    <row r="154" ht="15">
      <c r="E154" s="100"/>
    </row>
    <row r="155" ht="15">
      <c r="E155" s="100"/>
    </row>
    <row r="156" ht="15">
      <c r="E156" s="100"/>
    </row>
    <row r="157" ht="15">
      <c r="E157" s="100"/>
    </row>
    <row r="158" ht="15">
      <c r="E158" s="100"/>
    </row>
    <row r="159" ht="15">
      <c r="E159" s="100"/>
    </row>
    <row r="160" ht="15">
      <c r="E160" s="100"/>
    </row>
    <row r="161" ht="15">
      <c r="E161" s="100"/>
    </row>
    <row r="162" ht="15">
      <c r="E162" s="100"/>
    </row>
    <row r="163" ht="15">
      <c r="E163" s="100"/>
    </row>
    <row r="164" ht="15">
      <c r="E164" s="100"/>
    </row>
    <row r="165" ht="15">
      <c r="E165" s="100"/>
    </row>
    <row r="166" ht="15">
      <c r="E166" s="100"/>
    </row>
    <row r="167" ht="15">
      <c r="E167" s="100"/>
    </row>
    <row r="168" ht="15">
      <c r="E168" s="100"/>
    </row>
    <row r="169" ht="15">
      <c r="E169" s="100"/>
    </row>
  </sheetData>
  <sheetProtection/>
  <mergeCells count="34">
    <mergeCell ref="L117:L118"/>
    <mergeCell ref="F120:F122"/>
    <mergeCell ref="J125:J126"/>
    <mergeCell ref="F128:F130"/>
    <mergeCell ref="F104:F106"/>
    <mergeCell ref="J109:J110"/>
    <mergeCell ref="F112:F114"/>
    <mergeCell ref="J93:J94"/>
    <mergeCell ref="F96:F98"/>
    <mergeCell ref="P100:P101"/>
    <mergeCell ref="N101:N102"/>
    <mergeCell ref="J77:J78"/>
    <mergeCell ref="F80:F82"/>
    <mergeCell ref="L85:L86"/>
    <mergeCell ref="F88:F90"/>
    <mergeCell ref="P37:P38"/>
    <mergeCell ref="N38:N39"/>
    <mergeCell ref="F57:F59"/>
    <mergeCell ref="J62:J63"/>
    <mergeCell ref="F65:F67"/>
    <mergeCell ref="F72:F74"/>
    <mergeCell ref="F41:F43"/>
    <mergeCell ref="J46:J47"/>
    <mergeCell ref="F49:F51"/>
    <mergeCell ref="N132:N133"/>
    <mergeCell ref="F9:F11"/>
    <mergeCell ref="J14:J15"/>
    <mergeCell ref="F17:F19"/>
    <mergeCell ref="L22:L23"/>
    <mergeCell ref="P131:P132"/>
    <mergeCell ref="L54:L55"/>
    <mergeCell ref="F25:F27"/>
    <mergeCell ref="J30:J31"/>
    <mergeCell ref="F33:F35"/>
  </mergeCells>
  <conditionalFormatting sqref="H10 H58 H42 H50 H34 H26 H18 H66 L22 N38 J14 H73 H121 H105 H113 H97 H89 H81 H129 N67 J30 J46 J62 L54 J77 J93 J109 J125 L85 L117 N101">
    <cfRule type="expression" priority="1" dxfId="271" stopIfTrue="1">
      <formula>AND($N$1="CU",H10="Umpire")</formula>
    </cfRule>
    <cfRule type="expression" priority="2" dxfId="272" stopIfTrue="1">
      <formula>AND($N$1="CU",H10&lt;&gt;"Umpire",I10&lt;&gt;"")</formula>
    </cfRule>
    <cfRule type="expression" priority="3" dxfId="273" stopIfTrue="1">
      <formula>AND($N$1="CU",H10&lt;&gt;"Umpire")</formula>
    </cfRule>
  </conditionalFormatting>
  <conditionalFormatting sqref="L13 L29 L45 L61 N21 N53 P37 J9 J17 J25 J33 J41 J49 J57 J65 L76 L92 L108 L124 N84 N116 P100 J72 J80 J88 J96 J104 J112 J120 J128 N64 P66">
    <cfRule type="expression" priority="4" dxfId="270" stopIfTrue="1">
      <formula>I10="as"</formula>
    </cfRule>
    <cfRule type="expression" priority="5" dxfId="270" stopIfTrue="1">
      <formula>I10="bs"</formula>
    </cfRule>
  </conditionalFormatting>
  <conditionalFormatting sqref="L14 L30 L46 L62 N22 N54 J10 J18 J26 J34 J42 J50 J58 J66 L77 L93 L109 L125 N85 N117 P67 J73 J81 J89 J97 J105 J113 J121 J129 N65">
    <cfRule type="expression" priority="6" dxfId="270" stopIfTrue="1">
      <formula>I10="as"</formula>
    </cfRule>
    <cfRule type="expression" priority="7" dxfId="270" stopIfTrue="1">
      <formula>I10="bs"</formula>
    </cfRule>
  </conditionalFormatting>
  <conditionalFormatting sqref="B70 B74 B78 B82 B86 B90 B94 B98 B102 B106 B110 B114 B118 B122 B126 B130 B7 B11 B15 B19 B23 B27 B31 B35 B39 B43 B47 B51 B55 B59 B63 B67">
    <cfRule type="cellIs" priority="8" dxfId="275" operator="equal" stopIfTrue="1">
      <formula>"DA"</formula>
    </cfRule>
  </conditionalFormatting>
  <conditionalFormatting sqref="I73 I81 I89 I97 I105 I113 I121 I129 K125 K109 K93 K77 M85 M117 O101 I10 I18 I26 I34 I42 I50 I58 I66 K62 K46 K30 K14 M22 M54 O38 O67">
    <cfRule type="expression" priority="9" dxfId="276" stopIfTrue="1">
      <formula>$N$1="CU"</formula>
    </cfRule>
  </conditionalFormatting>
  <conditionalFormatting sqref="E70 E74 E78 E82 E86 E90 E94 E98 E102 E106 E110 E114 E118 E122 E126 E130 E7 E11 E15 E19 E23 E27 E31 E35 E39 E43 E47 E51 E55 E59 E63 E67">
    <cfRule type="cellIs" priority="10" dxfId="277" operator="equal" stopIfTrue="1">
      <formula>"Bye"</formula>
    </cfRule>
  </conditionalFormatting>
  <conditionalFormatting sqref="D70 D74 D78 D82 D86 D90 D94 D98 D102 D106 D110 D114 D118 D122 D126 D130 D7 D11 D15 D19 D23 D27 D31 D35 D39 D43 D47 D51 D55 D59 D63 D67">
    <cfRule type="cellIs" priority="11" dxfId="278" operator="lessThan" stopIfTrue="1">
      <formula>9</formula>
    </cfRule>
  </conditionalFormatting>
  <conditionalFormatting sqref="N68">
    <cfRule type="expression" priority="12" dxfId="270" stopIfTrue="1">
      <formula>#REF!="as"</formula>
    </cfRule>
    <cfRule type="expression" priority="13" dxfId="270" stopIfTrue="1">
      <formula>#REF!="bs"</formula>
    </cfRule>
  </conditionalFormatting>
  <dataValidations count="1">
    <dataValidation type="list" allowBlank="1" showInputMessage="1" sqref="L54 J125 J77 L117 L85 J93 J109 H129 H97 H113 H89 H121 H81 H105 H73 H42 H18 H58 H26 H50 H34 H66 J46 J30 J62 N38 H10 L22 J14 N67 N101">
      <formula1>$T$7:$T$16</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T169"/>
  <sheetViews>
    <sheetView showGridLines="0" zoomScalePageLayoutView="0" workbookViewId="0" topLeftCell="A1">
      <selection activeCell="A1" sqref="A1:P134"/>
    </sheetView>
  </sheetViews>
  <sheetFormatPr defaultColWidth="9.00390625" defaultRowHeight="15.75"/>
  <cols>
    <col min="1" max="1" width="2.125" style="99" customWidth="1"/>
    <col min="2" max="3" width="2.50390625" style="99" customWidth="1"/>
    <col min="4" max="4" width="0.2421875" style="99" customWidth="1"/>
    <col min="5" max="5" width="8.50390625" style="99" customWidth="1"/>
    <col min="6" max="6" width="12.75390625" style="99" customWidth="1"/>
    <col min="7" max="7" width="0.12890625" style="99" customWidth="1"/>
    <col min="8" max="8" width="5.875" style="99" customWidth="1"/>
    <col min="9" max="9" width="0.12890625" style="101" customWidth="1"/>
    <col min="10" max="10" width="13.875" style="113" customWidth="1"/>
    <col min="11" max="11" width="0.12890625" style="180" customWidth="1"/>
    <col min="12" max="12" width="13.875" style="113" customWidth="1"/>
    <col min="13" max="13" width="0.12890625" style="111" customWidth="1"/>
    <col min="14" max="14" width="13.875" style="113" customWidth="1"/>
    <col min="15" max="15" width="0.12890625" style="180" customWidth="1"/>
    <col min="16" max="16" width="13.50390625" style="113" customWidth="1"/>
    <col min="17" max="17" width="0.12890625" style="111" hidden="1" customWidth="1"/>
    <col min="18" max="18" width="9.00390625" style="99" customWidth="1"/>
    <col min="19" max="19" width="7.625" style="99" customWidth="1"/>
    <col min="20" max="20" width="7.75390625" style="99" hidden="1" customWidth="1"/>
    <col min="21" max="21" width="5.00390625" style="99" customWidth="1"/>
    <col min="22" max="16384" width="9.00390625" style="99" customWidth="1"/>
  </cols>
  <sheetData>
    <row r="1" spans="1:17" s="3" customFormat="1" ht="20.25" customHeight="1">
      <c r="A1" s="103" t="s">
        <v>243</v>
      </c>
      <c r="B1" s="2"/>
      <c r="C1" s="2"/>
      <c r="E1" s="4"/>
      <c r="I1" s="5"/>
      <c r="J1" s="104"/>
      <c r="K1" s="105"/>
      <c r="L1" s="104"/>
      <c r="M1" s="106"/>
      <c r="N1" s="104"/>
      <c r="O1" s="105"/>
      <c r="P1" s="104"/>
      <c r="Q1" s="106"/>
    </row>
    <row r="2" spans="1:15" ht="6" customHeight="1">
      <c r="A2" s="107"/>
      <c r="B2" s="108"/>
      <c r="F2" s="109"/>
      <c r="I2" s="102"/>
      <c r="J2" s="110"/>
      <c r="K2" s="111"/>
      <c r="L2" s="112"/>
      <c r="O2" s="111"/>
    </row>
    <row r="3" spans="1:17" s="18" customFormat="1" ht="9" customHeight="1">
      <c r="A3" s="114" t="s">
        <v>180</v>
      </c>
      <c r="B3" s="114"/>
      <c r="C3" s="114"/>
      <c r="D3" s="114"/>
      <c r="E3" s="115"/>
      <c r="F3" s="114" t="s">
        <v>181</v>
      </c>
      <c r="G3" s="115"/>
      <c r="H3" s="114"/>
      <c r="I3" s="116"/>
      <c r="J3" s="13"/>
      <c r="K3" s="16"/>
      <c r="L3" s="117"/>
      <c r="M3" s="118"/>
      <c r="N3" s="119"/>
      <c r="O3" s="120"/>
      <c r="P3" s="249" t="s">
        <v>244</v>
      </c>
      <c r="Q3" s="122" t="s">
        <v>182</v>
      </c>
    </row>
    <row r="4" spans="1:17" s="26" customFormat="1" ht="13.5" customHeight="1" thickBot="1">
      <c r="A4" s="19" t="str">
        <f>'[6]Week SetUp'!$A$10</f>
        <v>2013/11/2-11/4</v>
      </c>
      <c r="B4" s="19"/>
      <c r="C4" s="19"/>
      <c r="D4" s="123"/>
      <c r="E4" s="123"/>
      <c r="F4" s="20" t="str">
        <f>'[6]Week SetUp'!$C$10</f>
        <v>臺中市</v>
      </c>
      <c r="G4" s="124"/>
      <c r="H4" s="123"/>
      <c r="I4" s="125"/>
      <c r="J4" s="23"/>
      <c r="K4" s="22"/>
      <c r="L4" s="126"/>
      <c r="M4" s="127"/>
      <c r="N4" s="128"/>
      <c r="O4" s="127"/>
      <c r="P4" s="250" t="s">
        <v>245</v>
      </c>
      <c r="Q4" s="25" t="str">
        <f>'[6]Week SetUp'!$E$10</f>
        <v>王正松</v>
      </c>
    </row>
    <row r="5" spans="1:17" s="31" customFormat="1" ht="9.75">
      <c r="A5" s="129"/>
      <c r="B5" s="130" t="s">
        <v>183</v>
      </c>
      <c r="C5" s="131" t="s">
        <v>184</v>
      </c>
      <c r="D5" s="130"/>
      <c r="E5" s="130" t="s">
        <v>185</v>
      </c>
      <c r="F5" s="132"/>
      <c r="G5" s="115"/>
      <c r="H5" s="132"/>
      <c r="I5" s="133"/>
      <c r="J5" s="131" t="s">
        <v>186</v>
      </c>
      <c r="K5" s="134"/>
      <c r="L5" s="131" t="s">
        <v>187</v>
      </c>
      <c r="M5" s="134"/>
      <c r="N5" s="131" t="s">
        <v>188</v>
      </c>
      <c r="O5" s="134"/>
      <c r="P5" s="131" t="s">
        <v>189</v>
      </c>
      <c r="Q5" s="118"/>
    </row>
    <row r="6" spans="1:17" s="31" customFormat="1" ht="13.5" customHeight="1" thickBot="1">
      <c r="A6" s="135"/>
      <c r="B6" s="136"/>
      <c r="C6" s="34"/>
      <c r="D6" s="136"/>
      <c r="E6" s="137"/>
      <c r="F6" s="137"/>
      <c r="G6" s="138"/>
      <c r="H6" s="137"/>
      <c r="I6" s="139"/>
      <c r="J6" s="34"/>
      <c r="K6" s="140"/>
      <c r="L6" s="34"/>
      <c r="M6" s="140"/>
      <c r="N6" s="34"/>
      <c r="O6" s="140"/>
      <c r="P6" s="34"/>
      <c r="Q6" s="141"/>
    </row>
    <row r="7" spans="1:20" s="146" customFormat="1" ht="12.75" customHeight="1">
      <c r="A7" s="142">
        <v>1</v>
      </c>
      <c r="B7" s="40">
        <v>1</v>
      </c>
      <c r="C7" s="40">
        <f>IF($D7="","",VLOOKUP($D7,'[6]男雙55歲名單'!$A$7:$V$39,21))</f>
        <v>2</v>
      </c>
      <c r="D7" s="41">
        <v>1</v>
      </c>
      <c r="E7" s="42" t="str">
        <f>UPPER(IF($D7="","",VLOOKUP($D7,'[6]男雙55歲名單'!$A$7:$V$39,2)))</f>
        <v>吳國祥</v>
      </c>
      <c r="F7" s="40"/>
      <c r="G7" s="43"/>
      <c r="H7" s="43" t="str">
        <f>IF($D7="","",VLOOKUP($D7,'[6]男雙55歲名單'!$A$7:$V$39,4))</f>
        <v>高雄市</v>
      </c>
      <c r="I7" s="143"/>
      <c r="J7" s="144"/>
      <c r="K7" s="145"/>
      <c r="L7" s="144"/>
      <c r="M7" s="145"/>
      <c r="N7" s="46" t="s">
        <v>191</v>
      </c>
      <c r="O7" s="145"/>
      <c r="P7" s="144"/>
      <c r="Q7" s="193"/>
      <c r="R7" s="46"/>
      <c r="T7" s="52" t="e">
        <f>#REF!</f>
        <v>#REF!</v>
      </c>
    </row>
    <row r="8" spans="1:20" s="146" customFormat="1" ht="12.75" customHeight="1">
      <c r="A8" s="142"/>
      <c r="B8" s="147"/>
      <c r="C8" s="147"/>
      <c r="D8" s="147"/>
      <c r="E8" s="42" t="str">
        <f>UPPER(IF($D7="","",VLOOKUP($D7,'[6]男雙55歲名單'!$A$7:$V$39,7)))</f>
        <v>王昭輝</v>
      </c>
      <c r="F8" s="40"/>
      <c r="G8" s="152"/>
      <c r="H8" s="43" t="str">
        <f>IF($D7="","",VLOOKUP($D7,'[6]男雙55歲名單'!$A$7:$V$39,9))</f>
        <v>高雄市</v>
      </c>
      <c r="I8" s="148"/>
      <c r="J8" s="149">
        <f>IF(I8="a",E7,IF(I8="b",E9,""))</f>
      </c>
      <c r="K8" s="150"/>
      <c r="L8" s="144"/>
      <c r="M8" s="145"/>
      <c r="N8" s="46" t="s">
        <v>193</v>
      </c>
      <c r="O8" s="145"/>
      <c r="P8" s="144"/>
      <c r="Q8" s="47"/>
      <c r="R8" s="46"/>
      <c r="T8" s="60" t="e">
        <f>#REF!</f>
        <v>#REF!</v>
      </c>
    </row>
    <row r="9" spans="1:20" s="146" customFormat="1" ht="10.5" customHeight="1">
      <c r="A9" s="142"/>
      <c r="B9" s="147"/>
      <c r="C9" s="147"/>
      <c r="D9" s="147"/>
      <c r="E9" s="151"/>
      <c r="F9" s="272"/>
      <c r="G9" s="152"/>
      <c r="H9" s="152"/>
      <c r="I9" s="153"/>
      <c r="J9" s="154">
        <f>UPPER(IF(OR(I10="a",I10="as"),E7,IF(OR(I10="b",I10="bs"),E11,)))</f>
      </c>
      <c r="K9" s="155"/>
      <c r="L9" s="144"/>
      <c r="M9" s="145"/>
      <c r="N9" s="144"/>
      <c r="O9" s="145"/>
      <c r="P9" s="144"/>
      <c r="Q9" s="47"/>
      <c r="R9" s="46"/>
      <c r="T9" s="60" t="e">
        <f>#REF!</f>
        <v>#REF!</v>
      </c>
    </row>
    <row r="10" spans="1:20" s="146" customFormat="1" ht="10.5" customHeight="1">
      <c r="A10" s="142"/>
      <c r="B10" s="53"/>
      <c r="C10" s="53"/>
      <c r="D10" s="53"/>
      <c r="E10" s="156"/>
      <c r="F10" s="270"/>
      <c r="G10" s="152"/>
      <c r="H10" s="56" t="s">
        <v>11</v>
      </c>
      <c r="I10" s="87"/>
      <c r="J10" s="158">
        <f>UPPER(IF(OR(I10="a",I10="as"),E8,IF(OR(I10="b",I10="bs"),E12,)))</f>
      </c>
      <c r="K10" s="159"/>
      <c r="L10" s="149"/>
      <c r="M10" s="150"/>
      <c r="N10" s="144"/>
      <c r="O10" s="145"/>
      <c r="P10" s="144"/>
      <c r="Q10" s="47"/>
      <c r="R10" s="46"/>
      <c r="T10" s="60" t="e">
        <f>#REF!</f>
        <v>#REF!</v>
      </c>
    </row>
    <row r="11" spans="1:20" s="146" customFormat="1" ht="12.75" customHeight="1">
      <c r="A11" s="142">
        <v>2</v>
      </c>
      <c r="B11" s="40">
        <f>IF($D11="","",VLOOKUP($D11,'[6]男雙55歲名單'!$A$7:$V$39,20))</f>
      </c>
      <c r="C11" s="40">
        <f>IF($D11="","",VLOOKUP($D11,'[6]男雙55歲名單'!$A$7:$V$39,21))</f>
      </c>
      <c r="D11" s="41"/>
      <c r="E11" s="42" t="s">
        <v>232</v>
      </c>
      <c r="F11" s="273"/>
      <c r="G11" s="43"/>
      <c r="H11" s="43">
        <f>IF($D11="","",VLOOKUP($D11,'[6]男雙55歲名單'!$A$7:$V$39,4))</f>
      </c>
      <c r="I11" s="160"/>
      <c r="J11" s="149"/>
      <c r="K11" s="161"/>
      <c r="L11" s="162"/>
      <c r="M11" s="155"/>
      <c r="N11" s="144"/>
      <c r="O11" s="145"/>
      <c r="P11" s="144"/>
      <c r="Q11" s="47"/>
      <c r="R11" s="46"/>
      <c r="T11" s="60" t="e">
        <f>#REF!</f>
        <v>#REF!</v>
      </c>
    </row>
    <row r="12" spans="1:20" s="146" customFormat="1" ht="12.75" customHeight="1">
      <c r="A12" s="142"/>
      <c r="B12" s="147"/>
      <c r="C12" s="147"/>
      <c r="D12" s="147"/>
      <c r="E12" s="42" t="s">
        <v>232</v>
      </c>
      <c r="F12" s="40"/>
      <c r="G12" s="43"/>
      <c r="H12" s="43">
        <f>IF($D11="","",VLOOKUP($D11,'[6]男雙55歲名單'!$A$7:$V$39,9))</f>
      </c>
      <c r="I12" s="148"/>
      <c r="J12" s="149"/>
      <c r="K12" s="161"/>
      <c r="L12" s="163"/>
      <c r="M12" s="164"/>
      <c r="N12" s="144"/>
      <c r="O12" s="145"/>
      <c r="P12" s="144"/>
      <c r="Q12" s="47"/>
      <c r="R12" s="46"/>
      <c r="T12" s="60" t="e">
        <f>#REF!</f>
        <v>#REF!</v>
      </c>
    </row>
    <row r="13" spans="1:20" s="146" customFormat="1" ht="10.5" customHeight="1">
      <c r="A13" s="142"/>
      <c r="B13" s="147"/>
      <c r="C13" s="147"/>
      <c r="D13" s="165"/>
      <c r="E13" s="151"/>
      <c r="F13" s="149"/>
      <c r="G13" s="152"/>
      <c r="H13" s="152"/>
      <c r="I13" s="166"/>
      <c r="J13" s="144"/>
      <c r="K13" s="167"/>
      <c r="L13" s="154">
        <f>UPPER(IF(OR(K14="a",K14="as"),J9,IF(OR(K14="b",K14="bs"),J17,)))</f>
      </c>
      <c r="M13" s="150"/>
      <c r="N13" s="144"/>
      <c r="O13" s="145"/>
      <c r="P13" s="144"/>
      <c r="Q13" s="47"/>
      <c r="R13" s="46"/>
      <c r="T13" s="60" t="e">
        <f>#REF!</f>
        <v>#REF!</v>
      </c>
    </row>
    <row r="14" spans="1:20" s="146" customFormat="1" ht="10.5" customHeight="1">
      <c r="A14" s="142"/>
      <c r="B14" s="53"/>
      <c r="C14" s="53"/>
      <c r="D14" s="64"/>
      <c r="E14" s="156"/>
      <c r="F14" s="144"/>
      <c r="G14" s="157"/>
      <c r="H14" s="157"/>
      <c r="I14" s="168"/>
      <c r="J14" s="270" t="s">
        <v>550</v>
      </c>
      <c r="K14" s="87"/>
      <c r="L14" s="158">
        <f>UPPER(IF(OR(K14="a",K14="as"),J10,IF(OR(K14="b",K14="bs"),J18,)))</f>
      </c>
      <c r="M14" s="159"/>
      <c r="N14" s="149"/>
      <c r="O14" s="150"/>
      <c r="P14" s="144"/>
      <c r="Q14" s="47"/>
      <c r="R14" s="46"/>
      <c r="T14" s="60" t="e">
        <f>#REF!</f>
        <v>#REF!</v>
      </c>
    </row>
    <row r="15" spans="1:20" s="146" customFormat="1" ht="12.75" customHeight="1">
      <c r="A15" s="142">
        <v>3</v>
      </c>
      <c r="B15" s="40"/>
      <c r="C15" s="40"/>
      <c r="D15" s="41">
        <v>16</v>
      </c>
      <c r="E15" s="42" t="str">
        <f>UPPER(IF($D15="","",VLOOKUP($D15,'[6]男雙55歲名單'!$A$7:$V$39,2)))</f>
        <v>洪水林</v>
      </c>
      <c r="F15" s="40"/>
      <c r="G15" s="43"/>
      <c r="H15" s="43" t="str">
        <f>IF($D15="","",VLOOKUP($D15,'[6]男雙55歲名單'!$A$7:$V$39,4))</f>
        <v>臺中市</v>
      </c>
      <c r="I15" s="143"/>
      <c r="J15" s="270"/>
      <c r="K15" s="161"/>
      <c r="L15" s="144"/>
      <c r="M15" s="161"/>
      <c r="N15" s="162"/>
      <c r="O15" s="150"/>
      <c r="P15" s="144"/>
      <c r="Q15" s="47"/>
      <c r="R15" s="46"/>
      <c r="T15" s="60" t="e">
        <f>#REF!</f>
        <v>#REF!</v>
      </c>
    </row>
    <row r="16" spans="1:20" s="146" customFormat="1" ht="12.75" customHeight="1" thickBot="1">
      <c r="A16" s="142"/>
      <c r="B16" s="147"/>
      <c r="C16" s="147"/>
      <c r="D16" s="147"/>
      <c r="E16" s="42" t="str">
        <f>UPPER(IF($D15="","",VLOOKUP($D15,'[6]男雙55歲名單'!$A$7:$V$39,7)))</f>
        <v>劉文豊</v>
      </c>
      <c r="F16" s="40"/>
      <c r="G16" s="43"/>
      <c r="H16" s="43" t="str">
        <f>IF($D15="","",VLOOKUP($D15,'[6]男雙55歲名單'!$A$7:$V$39,9))</f>
        <v>臺中市</v>
      </c>
      <c r="I16" s="148"/>
      <c r="J16" s="149">
        <f>IF(I16="a",E15,IF(I16="b",E17,""))</f>
      </c>
      <c r="K16" s="161"/>
      <c r="L16" s="144"/>
      <c r="M16" s="161"/>
      <c r="N16" s="149"/>
      <c r="O16" s="150"/>
      <c r="P16" s="144"/>
      <c r="Q16" s="47"/>
      <c r="R16" s="46"/>
      <c r="T16" s="75" t="e">
        <f>#REF!</f>
        <v>#REF!</v>
      </c>
    </row>
    <row r="17" spans="1:18" s="146" customFormat="1" ht="10.5" customHeight="1">
      <c r="A17" s="142"/>
      <c r="B17" s="147"/>
      <c r="C17" s="147"/>
      <c r="D17" s="165"/>
      <c r="E17" s="151"/>
      <c r="F17" s="272" t="s">
        <v>544</v>
      </c>
      <c r="G17" s="152"/>
      <c r="H17" s="152"/>
      <c r="I17" s="153"/>
      <c r="J17" s="154">
        <f>UPPER(IF(OR(I18="a",I18="as"),E15,IF(OR(I18="b",I18="bs"),E19,)))</f>
      </c>
      <c r="K17" s="169"/>
      <c r="L17" s="144"/>
      <c r="M17" s="161"/>
      <c r="N17" s="149"/>
      <c r="O17" s="150"/>
      <c r="P17" s="144"/>
      <c r="Q17" s="47"/>
      <c r="R17" s="46"/>
    </row>
    <row r="18" spans="1:18" s="146" customFormat="1" ht="10.5" customHeight="1">
      <c r="A18" s="142"/>
      <c r="B18" s="53"/>
      <c r="C18" s="53"/>
      <c r="D18" s="64"/>
      <c r="E18" s="156"/>
      <c r="F18" s="270"/>
      <c r="G18" s="157"/>
      <c r="H18" s="56" t="s">
        <v>11</v>
      </c>
      <c r="I18" s="87"/>
      <c r="J18" s="158">
        <f>UPPER(IF(OR(I18="a",I18="as"),E16,IF(OR(I18="b",I18="bs"),E20,)))</f>
      </c>
      <c r="K18" s="170"/>
      <c r="L18" s="149"/>
      <c r="M18" s="161"/>
      <c r="N18" s="149"/>
      <c r="O18" s="150"/>
      <c r="P18" s="144"/>
      <c r="Q18" s="47"/>
      <c r="R18" s="46"/>
    </row>
    <row r="19" spans="1:18" s="146" customFormat="1" ht="12.75" customHeight="1">
      <c r="A19" s="142">
        <v>4</v>
      </c>
      <c r="B19" s="40"/>
      <c r="C19" s="40"/>
      <c r="D19" s="41">
        <v>25</v>
      </c>
      <c r="E19" s="42" t="str">
        <f>UPPER(IF($D19="","",VLOOKUP($D19,'[6]男雙55歲名單'!$A$7:$V$39,2)))</f>
        <v>謝文廣</v>
      </c>
      <c r="F19" s="273"/>
      <c r="G19" s="43"/>
      <c r="H19" s="43" t="str">
        <f>IF($D19="","",VLOOKUP($D19,'[6]男雙55歲名單'!$A$7:$V$39,4))</f>
        <v>苗栗縣</v>
      </c>
      <c r="I19" s="160"/>
      <c r="J19" s="149"/>
      <c r="K19" s="150"/>
      <c r="L19" s="162"/>
      <c r="M19" s="169"/>
      <c r="N19" s="149"/>
      <c r="O19" s="150"/>
      <c r="P19" s="144"/>
      <c r="Q19" s="47"/>
      <c r="R19" s="46"/>
    </row>
    <row r="20" spans="1:18" s="146" customFormat="1" ht="12.75" customHeight="1">
      <c r="A20" s="142"/>
      <c r="B20" s="147"/>
      <c r="C20" s="147"/>
      <c r="D20" s="147"/>
      <c r="E20" s="42" t="str">
        <f>UPPER(IF($D19="","",VLOOKUP($D19,'[6]男雙55歲名單'!$A$7:$V$39,7)))</f>
        <v>陳振岸</v>
      </c>
      <c r="F20" s="40"/>
      <c r="G20" s="43"/>
      <c r="H20" s="43" t="str">
        <f>IF($D19="","",VLOOKUP($D19,'[6]男雙55歲名單'!$A$7:$V$39,9))</f>
        <v>苗栗縣</v>
      </c>
      <c r="I20" s="148"/>
      <c r="J20" s="149"/>
      <c r="K20" s="150"/>
      <c r="L20" s="163"/>
      <c r="M20" s="171"/>
      <c r="N20" s="149"/>
      <c r="O20" s="150"/>
      <c r="P20" s="144"/>
      <c r="Q20" s="47"/>
      <c r="R20" s="46"/>
    </row>
    <row r="21" spans="1:18" s="146" customFormat="1" ht="10.5" customHeight="1">
      <c r="A21" s="142"/>
      <c r="B21" s="147"/>
      <c r="C21" s="147"/>
      <c r="D21" s="147"/>
      <c r="E21" s="151"/>
      <c r="F21" s="149"/>
      <c r="G21" s="152"/>
      <c r="H21" s="152"/>
      <c r="I21" s="166"/>
      <c r="J21" s="144"/>
      <c r="K21" s="145"/>
      <c r="L21" s="149"/>
      <c r="M21" s="167"/>
      <c r="N21" s="154">
        <f>UPPER(IF(OR(M22="a",M22="as"),L13,IF(OR(M22="b",M22="bs"),L29,)))</f>
      </c>
      <c r="O21" s="150"/>
      <c r="P21" s="144"/>
      <c r="Q21" s="47"/>
      <c r="R21" s="46"/>
    </row>
    <row r="22" spans="1:18" s="146" customFormat="1" ht="10.5" customHeight="1">
      <c r="A22" s="142"/>
      <c r="B22" s="53"/>
      <c r="C22" s="53"/>
      <c r="D22" s="53"/>
      <c r="E22" s="156"/>
      <c r="F22" s="144"/>
      <c r="G22" s="157"/>
      <c r="H22" s="157"/>
      <c r="I22" s="168"/>
      <c r="J22" s="144"/>
      <c r="K22" s="145"/>
      <c r="L22" s="270" t="s">
        <v>554</v>
      </c>
      <c r="M22" s="87"/>
      <c r="N22" s="158">
        <f>UPPER(IF(OR(M22="a",M22="as"),L14,IF(OR(M22="b",M22="bs"),L30,)))</f>
      </c>
      <c r="O22" s="159"/>
      <c r="P22" s="149"/>
      <c r="Q22" s="80"/>
      <c r="R22" s="46"/>
    </row>
    <row r="23" spans="1:18" s="146" customFormat="1" ht="12.75" customHeight="1">
      <c r="A23" s="142">
        <v>5</v>
      </c>
      <c r="B23" s="40"/>
      <c r="C23" s="40"/>
      <c r="D23" s="41">
        <v>20</v>
      </c>
      <c r="E23" s="42" t="str">
        <f>UPPER(IF($D23="","",VLOOKUP($D23,'[6]男雙55歲名單'!$A$7:$V$39,2)))</f>
        <v>林瑞豐</v>
      </c>
      <c r="F23" s="40"/>
      <c r="G23" s="43"/>
      <c r="H23" s="43" t="str">
        <f>IF($D23="","",VLOOKUP($D23,'[6]男雙55歲名單'!$A$7:$V$39,4))</f>
        <v>臺中市</v>
      </c>
      <c r="I23" s="143"/>
      <c r="J23" s="144"/>
      <c r="K23" s="145"/>
      <c r="L23" s="270"/>
      <c r="M23" s="161"/>
      <c r="N23" s="144"/>
      <c r="O23" s="161"/>
      <c r="P23" s="144"/>
      <c r="Q23" s="80"/>
      <c r="R23" s="46"/>
    </row>
    <row r="24" spans="1:18" s="146" customFormat="1" ht="12.75" customHeight="1">
      <c r="A24" s="142"/>
      <c r="B24" s="147"/>
      <c r="C24" s="147"/>
      <c r="D24" s="147"/>
      <c r="E24" s="42" t="str">
        <f>UPPER(IF($D23="","",VLOOKUP($D23,'[6]男雙55歲名單'!$A$7:$V$39,7)))</f>
        <v>劉仲甫</v>
      </c>
      <c r="F24" s="40"/>
      <c r="G24" s="43"/>
      <c r="H24" s="43" t="str">
        <f>IF($D23="","",VLOOKUP($D23,'[6]男雙55歲名單'!$A$7:$V$39,9))</f>
        <v>臺中市</v>
      </c>
      <c r="I24" s="148"/>
      <c r="J24" s="149">
        <f>IF(I24="a",E23,IF(I24="b",E25,""))</f>
      </c>
      <c r="K24" s="150"/>
      <c r="L24" s="144"/>
      <c r="M24" s="161"/>
      <c r="N24" s="144"/>
      <c r="O24" s="161"/>
      <c r="P24" s="144"/>
      <c r="Q24" s="80"/>
      <c r="R24" s="46"/>
    </row>
    <row r="25" spans="1:18" s="146" customFormat="1" ht="10.5" customHeight="1">
      <c r="A25" s="142"/>
      <c r="B25" s="147"/>
      <c r="C25" s="147"/>
      <c r="D25" s="147"/>
      <c r="E25" s="151"/>
      <c r="F25" s="272" t="s">
        <v>545</v>
      </c>
      <c r="G25" s="152"/>
      <c r="H25" s="152"/>
      <c r="I25" s="153"/>
      <c r="J25" s="154">
        <f>UPPER(IF(OR(I26="a",I26="as"),E23,IF(OR(I26="b",I26="bs"),E27,)))</f>
      </c>
      <c r="K25" s="155"/>
      <c r="L25" s="144"/>
      <c r="M25" s="161"/>
      <c r="N25" s="144"/>
      <c r="O25" s="161"/>
      <c r="P25" s="144"/>
      <c r="Q25" s="80"/>
      <c r="R25" s="46"/>
    </row>
    <row r="26" spans="1:18" s="146" customFormat="1" ht="10.5" customHeight="1">
      <c r="A26" s="142"/>
      <c r="B26" s="53"/>
      <c r="C26" s="53"/>
      <c r="D26" s="53"/>
      <c r="E26" s="156"/>
      <c r="F26" s="270"/>
      <c r="G26" s="157"/>
      <c r="H26" s="56" t="s">
        <v>11</v>
      </c>
      <c r="I26" s="87"/>
      <c r="J26" s="158">
        <f>UPPER(IF(OR(I26="a",I26="as"),E24,IF(OR(I26="b",I26="bs"),E28,)))</f>
      </c>
      <c r="K26" s="159"/>
      <c r="L26" s="149"/>
      <c r="M26" s="161"/>
      <c r="N26" s="144"/>
      <c r="O26" s="161"/>
      <c r="P26" s="144"/>
      <c r="Q26" s="80"/>
      <c r="R26" s="46"/>
    </row>
    <row r="27" spans="1:18" s="146" customFormat="1" ht="12.75" customHeight="1">
      <c r="A27" s="142">
        <v>6</v>
      </c>
      <c r="B27" s="40"/>
      <c r="C27" s="40"/>
      <c r="D27" s="41">
        <v>11</v>
      </c>
      <c r="E27" s="42" t="str">
        <f>UPPER(IF($D27="","",VLOOKUP($D27,'[6]男雙55歲名單'!$A$7:$V$39,2)))</f>
        <v>林謙順</v>
      </c>
      <c r="F27" s="273"/>
      <c r="G27" s="43"/>
      <c r="H27" s="43" t="str">
        <f>IF($D27="","",VLOOKUP($D27,'[6]男雙55歲名單'!$A$7:$V$39,4))</f>
        <v>高雄市</v>
      </c>
      <c r="I27" s="160"/>
      <c r="J27" s="149"/>
      <c r="K27" s="161"/>
      <c r="L27" s="162"/>
      <c r="M27" s="169"/>
      <c r="N27" s="144"/>
      <c r="O27" s="161"/>
      <c r="P27" s="144"/>
      <c r="Q27" s="80"/>
      <c r="R27" s="46"/>
    </row>
    <row r="28" spans="1:18" s="146" customFormat="1" ht="12.75" customHeight="1">
      <c r="A28" s="142"/>
      <c r="B28" s="147"/>
      <c r="C28" s="147"/>
      <c r="D28" s="147"/>
      <c r="E28" s="42" t="str">
        <f>UPPER(IF($D27="","",VLOOKUP($D27,'[6]男雙55歲名單'!$A$7:$V$39,7)))</f>
        <v>藍盛華</v>
      </c>
      <c r="F28" s="40"/>
      <c r="G28" s="43"/>
      <c r="H28" s="43" t="str">
        <f>IF($D27="","",VLOOKUP($D27,'[6]男雙55歲名單'!$A$7:$V$39,9))</f>
        <v>高雄市</v>
      </c>
      <c r="I28" s="148"/>
      <c r="J28" s="149"/>
      <c r="K28" s="161"/>
      <c r="L28" s="163"/>
      <c r="M28" s="171"/>
      <c r="N28" s="144"/>
      <c r="O28" s="161"/>
      <c r="P28" s="144"/>
      <c r="Q28" s="80"/>
      <c r="R28" s="46"/>
    </row>
    <row r="29" spans="1:18" s="146" customFormat="1" ht="10.5" customHeight="1">
      <c r="A29" s="142"/>
      <c r="B29" s="147"/>
      <c r="C29" s="147"/>
      <c r="D29" s="165"/>
      <c r="E29" s="151"/>
      <c r="F29" s="149"/>
      <c r="G29" s="152"/>
      <c r="H29" s="152"/>
      <c r="I29" s="166"/>
      <c r="J29" s="144"/>
      <c r="K29" s="167"/>
      <c r="L29" s="154">
        <f>UPPER(IF(OR(K30="a",K30="as"),J25,IF(OR(K30="b",K30="bs"),J33,)))</f>
      </c>
      <c r="M29" s="161"/>
      <c r="N29" s="144"/>
      <c r="O29" s="161"/>
      <c r="P29" s="144"/>
      <c r="Q29" s="80"/>
      <c r="R29" s="46"/>
    </row>
    <row r="30" spans="1:18" s="146" customFormat="1" ht="10.5" customHeight="1">
      <c r="A30" s="142"/>
      <c r="B30" s="53"/>
      <c r="C30" s="53"/>
      <c r="D30" s="64"/>
      <c r="E30" s="156"/>
      <c r="F30" s="144"/>
      <c r="G30" s="157"/>
      <c r="H30" s="157"/>
      <c r="I30" s="168"/>
      <c r="J30" s="270" t="s">
        <v>551</v>
      </c>
      <c r="K30" s="87"/>
      <c r="L30" s="158">
        <f>UPPER(IF(OR(K30="a",K30="as"),J26,IF(OR(K30="b",K30="bs"),J34,)))</f>
      </c>
      <c r="M30" s="170"/>
      <c r="N30" s="149"/>
      <c r="O30" s="161"/>
      <c r="P30" s="144"/>
      <c r="Q30" s="80"/>
      <c r="R30" s="46"/>
    </row>
    <row r="31" spans="1:18" s="146" customFormat="1" ht="12.75" customHeight="1">
      <c r="A31" s="142">
        <v>7</v>
      </c>
      <c r="B31" s="40"/>
      <c r="C31" s="40"/>
      <c r="D31" s="41">
        <v>23</v>
      </c>
      <c r="E31" s="42" t="str">
        <f>UPPER(IF($D31="","",VLOOKUP($D31,'[6]男雙55歲名單'!$A$7:$V$39,2)))</f>
        <v>林榮基</v>
      </c>
      <c r="F31" s="40"/>
      <c r="G31" s="43"/>
      <c r="H31" s="43" t="str">
        <f>IF($D31="","",VLOOKUP($D31,'[6]男雙55歲名單'!$A$7:$V$39,4))</f>
        <v>臺中市</v>
      </c>
      <c r="I31" s="143"/>
      <c r="J31" s="270"/>
      <c r="K31" s="161"/>
      <c r="L31" s="144"/>
      <c r="M31" s="172"/>
      <c r="N31" s="162"/>
      <c r="O31" s="161"/>
      <c r="P31" s="144"/>
      <c r="Q31" s="80"/>
      <c r="R31" s="46"/>
    </row>
    <row r="32" spans="1:18" s="146" customFormat="1" ht="12.75" customHeight="1">
      <c r="A32" s="142"/>
      <c r="B32" s="147"/>
      <c r="C32" s="147"/>
      <c r="D32" s="147"/>
      <c r="E32" s="42" t="str">
        <f>UPPER(IF($D31="","",VLOOKUP($D31,'[6]男雙55歲名單'!$A$7:$V$39,7)))</f>
        <v>范達榕</v>
      </c>
      <c r="F32" s="40"/>
      <c r="G32" s="43"/>
      <c r="H32" s="43" t="str">
        <f>IF($D31="","",VLOOKUP($D31,'[6]男雙55歲名單'!$A$7:$V$39,9))</f>
        <v>臺中市</v>
      </c>
      <c r="I32" s="148"/>
      <c r="J32" s="149">
        <f>IF(I32="a",E31,IF(I32="b",E33,""))</f>
      </c>
      <c r="K32" s="161"/>
      <c r="L32" s="144"/>
      <c r="M32" s="150"/>
      <c r="N32" s="149"/>
      <c r="O32" s="161"/>
      <c r="P32" s="144"/>
      <c r="Q32" s="80"/>
      <c r="R32" s="46"/>
    </row>
    <row r="33" spans="1:18" s="146" customFormat="1" ht="10.5" customHeight="1">
      <c r="A33" s="142"/>
      <c r="B33" s="147"/>
      <c r="C33" s="147"/>
      <c r="D33" s="165"/>
      <c r="E33" s="151"/>
      <c r="F33" s="272" t="s">
        <v>546</v>
      </c>
      <c r="G33" s="152"/>
      <c r="H33" s="152"/>
      <c r="I33" s="153"/>
      <c r="J33" s="154">
        <f>UPPER(IF(OR(I34="a",I34="as"),E31,IF(OR(I34="b",I34="bs"),E35,)))</f>
      </c>
      <c r="K33" s="169"/>
      <c r="L33" s="144"/>
      <c r="M33" s="150"/>
      <c r="N33" s="149"/>
      <c r="O33" s="161"/>
      <c r="P33" s="144"/>
      <c r="Q33" s="80"/>
      <c r="R33" s="46"/>
    </row>
    <row r="34" spans="1:18" s="146" customFormat="1" ht="10.5" customHeight="1">
      <c r="A34" s="142"/>
      <c r="B34" s="53"/>
      <c r="C34" s="53"/>
      <c r="D34" s="64"/>
      <c r="E34" s="156"/>
      <c r="F34" s="270"/>
      <c r="G34" s="157"/>
      <c r="H34" s="56" t="s">
        <v>11</v>
      </c>
      <c r="I34" s="87"/>
      <c r="J34" s="158">
        <f>UPPER(IF(OR(I34="a",I34="as"),E32,IF(OR(I34="b",I34="bs"),E36,)))</f>
      </c>
      <c r="K34" s="170"/>
      <c r="L34" s="149"/>
      <c r="M34" s="150"/>
      <c r="N34" s="149"/>
      <c r="O34" s="161"/>
      <c r="P34" s="144"/>
      <c r="Q34" s="80"/>
      <c r="R34" s="46"/>
    </row>
    <row r="35" spans="1:18" s="146" customFormat="1" ht="12.75" customHeight="1">
      <c r="A35" s="142">
        <v>8</v>
      </c>
      <c r="B35" s="40">
        <v>7</v>
      </c>
      <c r="C35" s="40">
        <f>IF($D35="","",VLOOKUP($D35,'[6]男雙55歲名單'!$A$7:$V$39,21))</f>
        <v>46</v>
      </c>
      <c r="D35" s="41">
        <v>7</v>
      </c>
      <c r="E35" s="42" t="str">
        <f>UPPER(IF($D35="","",VLOOKUP($D35,'[6]男雙55歲名單'!$A$7:$V$39,2)))</f>
        <v>林志榮</v>
      </c>
      <c r="F35" s="273"/>
      <c r="G35" s="43"/>
      <c r="H35" s="43" t="str">
        <f>IF($D35="","",VLOOKUP($D35,'[6]男雙55歲名單'!$A$7:$V$39,4))</f>
        <v>臺南市</v>
      </c>
      <c r="I35" s="160"/>
      <c r="J35" s="149"/>
      <c r="K35" s="150"/>
      <c r="L35" s="162"/>
      <c r="M35" s="155"/>
      <c r="N35" s="149"/>
      <c r="O35" s="161"/>
      <c r="P35" s="144"/>
      <c r="Q35" s="80"/>
      <c r="R35" s="46"/>
    </row>
    <row r="36" spans="1:18" s="146" customFormat="1" ht="12.75" customHeight="1">
      <c r="A36" s="142"/>
      <c r="B36" s="147"/>
      <c r="C36" s="147"/>
      <c r="D36" s="147"/>
      <c r="E36" s="42" t="str">
        <f>UPPER(IF($D35="","",VLOOKUP($D35,'[6]男雙55歲名單'!$A$7:$V$39,7)))</f>
        <v>李榮烈</v>
      </c>
      <c r="F36" s="40"/>
      <c r="G36" s="43"/>
      <c r="H36" s="43" t="str">
        <f>IF($D35="","",VLOOKUP($D35,'[6]男雙55歲名單'!$A$7:$V$39,9))</f>
        <v>臺南市</v>
      </c>
      <c r="I36" s="148"/>
      <c r="J36" s="149"/>
      <c r="K36" s="150"/>
      <c r="L36" s="163"/>
      <c r="M36" s="164"/>
      <c r="N36" s="149"/>
      <c r="O36" s="161"/>
      <c r="P36" s="144"/>
      <c r="Q36" s="80"/>
      <c r="R36" s="46"/>
    </row>
    <row r="37" spans="1:18" s="146" customFormat="1" ht="10.5" customHeight="1">
      <c r="A37" s="142"/>
      <c r="B37" s="147"/>
      <c r="C37" s="147"/>
      <c r="D37" s="165"/>
      <c r="E37" s="151"/>
      <c r="F37" s="149"/>
      <c r="G37" s="152"/>
      <c r="H37" s="152"/>
      <c r="I37" s="166"/>
      <c r="J37" s="144"/>
      <c r="K37" s="145"/>
      <c r="L37" s="149"/>
      <c r="M37" s="150"/>
      <c r="N37" s="150"/>
      <c r="O37" s="167"/>
      <c r="P37" s="290">
        <f>UPPER(IF(OR(O38="a",O38="as"),N21,IF(OR(O38="b",O38="bs"),N53,)))</f>
      </c>
      <c r="Q37" s="173"/>
      <c r="R37" s="46"/>
    </row>
    <row r="38" spans="1:18" s="146" customFormat="1" ht="10.5" customHeight="1">
      <c r="A38" s="142"/>
      <c r="B38" s="53"/>
      <c r="C38" s="53"/>
      <c r="D38" s="64"/>
      <c r="E38" s="156"/>
      <c r="F38" s="144"/>
      <c r="G38" s="157"/>
      <c r="H38" s="157"/>
      <c r="I38" s="168"/>
      <c r="J38" s="144"/>
      <c r="K38" s="145"/>
      <c r="L38" s="149"/>
      <c r="M38" s="150"/>
      <c r="N38" s="270" t="s">
        <v>556</v>
      </c>
      <c r="O38" s="87"/>
      <c r="P38" s="291"/>
      <c r="Q38" s="174"/>
      <c r="R38" s="46"/>
    </row>
    <row r="39" spans="1:18" s="146" customFormat="1" ht="12.75" customHeight="1">
      <c r="A39" s="142">
        <v>9</v>
      </c>
      <c r="B39" s="40">
        <v>3</v>
      </c>
      <c r="C39" s="40">
        <f>IF($D39="","",VLOOKUP($D39,'[6]男雙55歲名單'!$A$7:$V$39,21))</f>
        <v>12</v>
      </c>
      <c r="D39" s="41">
        <v>3</v>
      </c>
      <c r="E39" s="42" t="str">
        <f>UPPER(IF($D39="","",VLOOKUP($D39,'[6]男雙55歲名單'!$A$7:$V$39,2)))</f>
        <v>陳茂德</v>
      </c>
      <c r="F39" s="40"/>
      <c r="G39" s="43"/>
      <c r="H39" s="43" t="str">
        <f>IF($D39="","",VLOOKUP($D39,'[6]男雙55歲名單'!$A$7:$V$39,4))</f>
        <v>南投縣</v>
      </c>
      <c r="I39" s="143"/>
      <c r="J39" s="144"/>
      <c r="K39" s="145"/>
      <c r="L39" s="144"/>
      <c r="M39" s="150"/>
      <c r="N39" s="270"/>
      <c r="O39" s="161"/>
      <c r="P39" s="162"/>
      <c r="Q39" s="80"/>
      <c r="R39" s="46"/>
    </row>
    <row r="40" spans="1:18" s="146" customFormat="1" ht="12.75" customHeight="1">
      <c r="A40" s="142"/>
      <c r="B40" s="147"/>
      <c r="C40" s="147"/>
      <c r="D40" s="147"/>
      <c r="E40" s="42" t="str">
        <f>UPPER(IF($D39="","",VLOOKUP($D39,'[6]男雙55歲名單'!$A$7:$V$39,7)))</f>
        <v>游貴柱</v>
      </c>
      <c r="F40" s="40"/>
      <c r="G40" s="43"/>
      <c r="H40" s="43" t="str">
        <f>IF($D39="","",VLOOKUP($D39,'[6]男雙55歲名單'!$A$7:$V$39,9))</f>
        <v>南投縣</v>
      </c>
      <c r="I40" s="148"/>
      <c r="J40" s="149">
        <f>IF(I40="a",E39,IF(I40="b",E41,""))</f>
      </c>
      <c r="K40" s="150"/>
      <c r="L40" s="144"/>
      <c r="M40" s="145"/>
      <c r="N40" s="144"/>
      <c r="O40" s="161"/>
      <c r="P40" s="163"/>
      <c r="Q40" s="175"/>
      <c r="R40" s="46"/>
    </row>
    <row r="41" spans="1:18" s="146" customFormat="1" ht="10.5" customHeight="1">
      <c r="A41" s="142"/>
      <c r="B41" s="147"/>
      <c r="C41" s="147"/>
      <c r="D41" s="165"/>
      <c r="E41" s="151"/>
      <c r="F41" s="272"/>
      <c r="G41" s="152"/>
      <c r="H41" s="152"/>
      <c r="I41" s="153"/>
      <c r="J41" s="154">
        <f>UPPER(IF(OR(I42="a",I42="as"),E39,IF(OR(I42="b",I42="bs"),E43,)))</f>
      </c>
      <c r="K41" s="155"/>
      <c r="L41" s="144"/>
      <c r="M41" s="145"/>
      <c r="N41" s="144"/>
      <c r="O41" s="161"/>
      <c r="P41" s="144"/>
      <c r="Q41" s="80"/>
      <c r="R41" s="46"/>
    </row>
    <row r="42" spans="1:18" s="146" customFormat="1" ht="10.5" customHeight="1">
      <c r="A42" s="142"/>
      <c r="B42" s="53"/>
      <c r="C42" s="53"/>
      <c r="D42" s="64"/>
      <c r="E42" s="156"/>
      <c r="F42" s="270"/>
      <c r="G42" s="157"/>
      <c r="H42" s="56" t="s">
        <v>11</v>
      </c>
      <c r="I42" s="87"/>
      <c r="J42" s="158">
        <f>UPPER(IF(OR(I42="a",I42="as"),E40,IF(OR(I42="b",I42="bs"),E44,)))</f>
      </c>
      <c r="K42" s="159"/>
      <c r="L42" s="149"/>
      <c r="M42" s="150"/>
      <c r="N42" s="144"/>
      <c r="O42" s="161"/>
      <c r="P42" s="144"/>
      <c r="Q42" s="80"/>
      <c r="R42" s="46"/>
    </row>
    <row r="43" spans="1:18" s="146" customFormat="1" ht="12.75" customHeight="1">
      <c r="A43" s="142">
        <v>10</v>
      </c>
      <c r="B43" s="40">
        <f>IF($D43="","",VLOOKUP($D43,'[6]男雙55歲名單'!$A$7:$V$39,20))</f>
      </c>
      <c r="C43" s="40">
        <f>IF($D43="","",VLOOKUP($D43,'[6]男雙55歲名單'!$A$7:$V$39,21))</f>
      </c>
      <c r="D43" s="41"/>
      <c r="E43" s="42" t="s">
        <v>232</v>
      </c>
      <c r="F43" s="273"/>
      <c r="G43" s="43"/>
      <c r="H43" s="43">
        <f>IF($D43="","",VLOOKUP($D43,'[6]男雙55歲名單'!$A$7:$V$39,4))</f>
      </c>
      <c r="I43" s="160"/>
      <c r="J43" s="149"/>
      <c r="K43" s="161"/>
      <c r="L43" s="162"/>
      <c r="M43" s="155"/>
      <c r="N43" s="144"/>
      <c r="O43" s="161"/>
      <c r="P43" s="144"/>
      <c r="Q43" s="80"/>
      <c r="R43" s="46"/>
    </row>
    <row r="44" spans="1:18" s="146" customFormat="1" ht="12.75" customHeight="1">
      <c r="A44" s="142"/>
      <c r="B44" s="147"/>
      <c r="C44" s="147"/>
      <c r="D44" s="147"/>
      <c r="E44" s="42" t="s">
        <v>232</v>
      </c>
      <c r="F44" s="40"/>
      <c r="G44" s="43"/>
      <c r="H44" s="43">
        <f>IF($D43="","",VLOOKUP($D43,'[6]男雙55歲名單'!$A$7:$V$39,9))</f>
      </c>
      <c r="I44" s="148"/>
      <c r="J44" s="149"/>
      <c r="K44" s="161"/>
      <c r="L44" s="163"/>
      <c r="M44" s="164"/>
      <c r="N44" s="144"/>
      <c r="O44" s="161"/>
      <c r="P44" s="144"/>
      <c r="Q44" s="80"/>
      <c r="R44" s="46"/>
    </row>
    <row r="45" spans="1:18" s="146" customFormat="1" ht="10.5" customHeight="1">
      <c r="A45" s="142"/>
      <c r="B45" s="147"/>
      <c r="C45" s="147"/>
      <c r="D45" s="165"/>
      <c r="E45" s="151"/>
      <c r="F45" s="149"/>
      <c r="G45" s="152"/>
      <c r="H45" s="152"/>
      <c r="I45" s="166"/>
      <c r="J45" s="144"/>
      <c r="K45" s="167"/>
      <c r="L45" s="154">
        <f>UPPER(IF(OR(K46="a",K46="as"),J41,IF(OR(K46="b",K46="bs"),J49,)))</f>
      </c>
      <c r="M45" s="150"/>
      <c r="N45" s="144"/>
      <c r="O45" s="161"/>
      <c r="P45" s="144"/>
      <c r="Q45" s="80"/>
      <c r="R45" s="46"/>
    </row>
    <row r="46" spans="1:18" s="146" customFormat="1" ht="10.5" customHeight="1">
      <c r="A46" s="142"/>
      <c r="B46" s="53"/>
      <c r="C46" s="53"/>
      <c r="D46" s="64"/>
      <c r="E46" s="156"/>
      <c r="F46" s="144"/>
      <c r="G46" s="157"/>
      <c r="H46" s="157"/>
      <c r="I46" s="168"/>
      <c r="J46" s="270" t="s">
        <v>552</v>
      </c>
      <c r="K46" s="87"/>
      <c r="L46" s="158">
        <f>UPPER(IF(OR(K46="a",K46="as"),J42,IF(OR(K46="b",K46="bs"),J50,)))</f>
      </c>
      <c r="M46" s="159"/>
      <c r="N46" s="149"/>
      <c r="O46" s="161"/>
      <c r="P46" s="144"/>
      <c r="Q46" s="80"/>
      <c r="R46" s="46"/>
    </row>
    <row r="47" spans="1:18" s="146" customFormat="1" ht="12.75" customHeight="1">
      <c r="A47" s="142">
        <v>11</v>
      </c>
      <c r="B47" s="40"/>
      <c r="C47" s="40"/>
      <c r="D47" s="41">
        <v>22</v>
      </c>
      <c r="E47" s="42" t="str">
        <f>UPPER(IF($D47="","",VLOOKUP($D47,'[6]男雙55歲名單'!$A$7:$V$39,2)))</f>
        <v>王元龍</v>
      </c>
      <c r="F47" s="40"/>
      <c r="G47" s="43"/>
      <c r="H47" s="43" t="str">
        <f>IF($D47="","",VLOOKUP($D47,'[6]男雙55歲名單'!$A$7:$V$39,4))</f>
        <v>臺中市</v>
      </c>
      <c r="I47" s="143"/>
      <c r="J47" s="270"/>
      <c r="K47" s="161"/>
      <c r="L47" s="144"/>
      <c r="M47" s="161"/>
      <c r="N47" s="162"/>
      <c r="O47" s="161"/>
      <c r="P47" s="144"/>
      <c r="Q47" s="80"/>
      <c r="R47" s="46"/>
    </row>
    <row r="48" spans="1:18" s="146" customFormat="1" ht="12.75" customHeight="1">
      <c r="A48" s="142"/>
      <c r="B48" s="147"/>
      <c r="C48" s="147"/>
      <c r="D48" s="147"/>
      <c r="E48" s="42" t="str">
        <f>UPPER(IF($D47="","",VLOOKUP($D47,'[6]男雙55歲名單'!$A$7:$V$39,7)))</f>
        <v>呂建田</v>
      </c>
      <c r="F48" s="40"/>
      <c r="G48" s="43"/>
      <c r="H48" s="43" t="str">
        <f>IF($D47="","",VLOOKUP($D47,'[6]男雙55歲名單'!$A$7:$V$39,9))</f>
        <v>臺中市</v>
      </c>
      <c r="I48" s="148"/>
      <c r="J48" s="149">
        <f>IF(I48="a",E47,IF(I48="b",E49,""))</f>
      </c>
      <c r="K48" s="161"/>
      <c r="L48" s="144"/>
      <c r="M48" s="161"/>
      <c r="N48" s="149"/>
      <c r="O48" s="161"/>
      <c r="P48" s="144"/>
      <c r="Q48" s="80"/>
      <c r="R48" s="46"/>
    </row>
    <row r="49" spans="1:18" s="146" customFormat="1" ht="10.5" customHeight="1">
      <c r="A49" s="142"/>
      <c r="B49" s="147"/>
      <c r="C49" s="147"/>
      <c r="D49" s="147"/>
      <c r="E49" s="151"/>
      <c r="F49" s="272" t="s">
        <v>547</v>
      </c>
      <c r="G49" s="152"/>
      <c r="H49" s="152"/>
      <c r="I49" s="153"/>
      <c r="J49" s="154">
        <f>UPPER(IF(OR(I50="a",I50="as"),E47,IF(OR(I50="b",I50="bs"),E51,)))</f>
      </c>
      <c r="K49" s="169"/>
      <c r="L49" s="144"/>
      <c r="M49" s="161"/>
      <c r="N49" s="149"/>
      <c r="O49" s="161"/>
      <c r="P49" s="144"/>
      <c r="Q49" s="80"/>
      <c r="R49" s="46"/>
    </row>
    <row r="50" spans="1:18" s="146" customFormat="1" ht="10.5" customHeight="1">
      <c r="A50" s="142"/>
      <c r="B50" s="53"/>
      <c r="C50" s="53"/>
      <c r="D50" s="53"/>
      <c r="E50" s="156"/>
      <c r="F50" s="270"/>
      <c r="G50" s="157"/>
      <c r="H50" s="56" t="s">
        <v>11</v>
      </c>
      <c r="I50" s="87"/>
      <c r="J50" s="158">
        <f>UPPER(IF(OR(I50="a",I50="as"),E48,IF(OR(I50="b",I50="bs"),E52,)))</f>
      </c>
      <c r="K50" s="170"/>
      <c r="L50" s="149"/>
      <c r="M50" s="161"/>
      <c r="N50" s="149"/>
      <c r="O50" s="161"/>
      <c r="P50" s="144"/>
      <c r="Q50" s="80"/>
      <c r="R50" s="46"/>
    </row>
    <row r="51" spans="1:18" s="146" customFormat="1" ht="12.75" customHeight="1">
      <c r="A51" s="142">
        <v>12</v>
      </c>
      <c r="B51" s="40"/>
      <c r="C51" s="40"/>
      <c r="D51" s="41">
        <v>8</v>
      </c>
      <c r="E51" s="42" t="str">
        <f>UPPER(IF($D51="","",VLOOKUP($D51,'[6]男雙55歲名單'!$A$7:$V$39,2)))</f>
        <v>詹行愨</v>
      </c>
      <c r="F51" s="273"/>
      <c r="G51" s="43"/>
      <c r="H51" s="43" t="str">
        <f>IF($D51="","",VLOOKUP($D51,'[6]男雙55歲名單'!$A$7:$V$39,4))</f>
        <v>臺北市</v>
      </c>
      <c r="I51" s="160"/>
      <c r="J51" s="149"/>
      <c r="K51" s="150"/>
      <c r="L51" s="162"/>
      <c r="M51" s="169"/>
      <c r="N51" s="149"/>
      <c r="O51" s="161"/>
      <c r="P51" s="144"/>
      <c r="Q51" s="80"/>
      <c r="R51" s="46"/>
    </row>
    <row r="52" spans="1:18" s="146" customFormat="1" ht="12.75" customHeight="1">
      <c r="A52" s="142"/>
      <c r="B52" s="147"/>
      <c r="C52" s="147"/>
      <c r="D52" s="147"/>
      <c r="E52" s="42" t="str">
        <f>UPPER(IF($D51="","",VLOOKUP($D51,'[6]男雙55歲名單'!$A$7:$V$39,7)))</f>
        <v>余顯耀</v>
      </c>
      <c r="F52" s="40"/>
      <c r="G52" s="43"/>
      <c r="H52" s="43" t="str">
        <f>IF($D51="","",VLOOKUP($D51,'[6]男雙55歲名單'!$A$7:$V$39,9))</f>
        <v>臺北市</v>
      </c>
      <c r="I52" s="148"/>
      <c r="J52" s="149"/>
      <c r="K52" s="150"/>
      <c r="L52" s="163"/>
      <c r="M52" s="171"/>
      <c r="N52" s="149"/>
      <c r="O52" s="161"/>
      <c r="P52" s="144"/>
      <c r="Q52" s="80"/>
      <c r="R52" s="46"/>
    </row>
    <row r="53" spans="1:18" s="146" customFormat="1" ht="10.5" customHeight="1">
      <c r="A53" s="142"/>
      <c r="B53" s="147"/>
      <c r="C53" s="147"/>
      <c r="D53" s="147"/>
      <c r="E53" s="151"/>
      <c r="F53" s="149"/>
      <c r="G53" s="152"/>
      <c r="H53" s="152"/>
      <c r="I53" s="166"/>
      <c r="J53" s="144"/>
      <c r="K53" s="145"/>
      <c r="L53" s="149"/>
      <c r="M53" s="167"/>
      <c r="N53" s="154">
        <f>UPPER(IF(OR(M54="a",M54="as"),L45,IF(OR(M54="b",M54="bs"),L61,)))</f>
      </c>
      <c r="O53" s="161"/>
      <c r="P53" s="144"/>
      <c r="Q53" s="80"/>
      <c r="R53" s="46"/>
    </row>
    <row r="54" spans="1:18" s="146" customFormat="1" ht="10.5" customHeight="1">
      <c r="A54" s="142"/>
      <c r="B54" s="53"/>
      <c r="C54" s="53"/>
      <c r="D54" s="53"/>
      <c r="E54" s="156"/>
      <c r="F54" s="144"/>
      <c r="G54" s="157"/>
      <c r="H54" s="157"/>
      <c r="I54" s="168"/>
      <c r="J54" s="144"/>
      <c r="K54" s="145"/>
      <c r="L54" s="270" t="s">
        <v>555</v>
      </c>
      <c r="M54" s="87"/>
      <c r="N54" s="158">
        <f>UPPER(IF(OR(M54="a",M54="as"),L46,IF(OR(M54="b",M54="bs"),L62,)))</f>
      </c>
      <c r="O54" s="170"/>
      <c r="P54" s="149"/>
      <c r="Q54" s="80"/>
      <c r="R54" s="46"/>
    </row>
    <row r="55" spans="1:18" s="146" customFormat="1" ht="12.75" customHeight="1">
      <c r="A55" s="142">
        <v>13</v>
      </c>
      <c r="B55" s="40"/>
      <c r="C55" s="40"/>
      <c r="D55" s="41">
        <v>26</v>
      </c>
      <c r="E55" s="42" t="str">
        <f>UPPER(IF($D55="","",VLOOKUP($D55,'[6]男雙55歲名單'!$A$7:$V$39,2)))</f>
        <v>陳丁輝</v>
      </c>
      <c r="F55" s="40"/>
      <c r="G55" s="43"/>
      <c r="H55" s="43" t="str">
        <f>IF($D55="","",VLOOKUP($D55,'[6]男雙55歲名單'!$A$7:$V$39,4))</f>
        <v>新北市</v>
      </c>
      <c r="I55" s="143"/>
      <c r="J55" s="144"/>
      <c r="K55" s="145"/>
      <c r="L55" s="270"/>
      <c r="M55" s="161"/>
      <c r="N55" s="144"/>
      <c r="O55" s="172"/>
      <c r="P55" s="144"/>
      <c r="Q55" s="47"/>
      <c r="R55" s="46"/>
    </row>
    <row r="56" spans="1:18" s="146" customFormat="1" ht="12.75" customHeight="1">
      <c r="A56" s="142"/>
      <c r="B56" s="147"/>
      <c r="C56" s="147"/>
      <c r="D56" s="147"/>
      <c r="E56" s="42" t="str">
        <f>UPPER(IF($D55="","",VLOOKUP($D55,'[6]男雙55歲名單'!$A$7:$V$39,7)))</f>
        <v>江進喜</v>
      </c>
      <c r="F56" s="40"/>
      <c r="G56" s="43"/>
      <c r="H56" s="43" t="str">
        <f>IF($D55="","",VLOOKUP($D55,'[6]男雙55歲名單'!$A$7:$V$39,9))</f>
        <v>新北市</v>
      </c>
      <c r="I56" s="148"/>
      <c r="J56" s="149">
        <f>IF(I56="a",E55,IF(I56="b",E57,""))</f>
      </c>
      <c r="K56" s="150"/>
      <c r="L56" s="144"/>
      <c r="M56" s="161"/>
      <c r="N56" s="144"/>
      <c r="O56" s="150"/>
      <c r="P56" s="144"/>
      <c r="Q56" s="47"/>
      <c r="R56" s="46"/>
    </row>
    <row r="57" spans="1:18" s="146" customFormat="1" ht="10.5" customHeight="1">
      <c r="A57" s="142"/>
      <c r="B57" s="147"/>
      <c r="C57" s="147"/>
      <c r="D57" s="165"/>
      <c r="E57" s="151"/>
      <c r="F57" s="272" t="s">
        <v>548</v>
      </c>
      <c r="G57" s="152"/>
      <c r="H57" s="152"/>
      <c r="I57" s="153"/>
      <c r="J57" s="154">
        <f>UPPER(IF(OR(I58="a",I58="as"),E55,IF(OR(I58="b",I58="bs"),E59,)))</f>
      </c>
      <c r="K57" s="155"/>
      <c r="L57" s="144"/>
      <c r="M57" s="161"/>
      <c r="N57" s="144"/>
      <c r="O57" s="150"/>
      <c r="P57" s="144"/>
      <c r="Q57" s="47"/>
      <c r="R57" s="46"/>
    </row>
    <row r="58" spans="1:18" s="146" customFormat="1" ht="10.5" customHeight="1">
      <c r="A58" s="142"/>
      <c r="B58" s="53"/>
      <c r="C58" s="53"/>
      <c r="D58" s="64"/>
      <c r="E58" s="156"/>
      <c r="F58" s="270"/>
      <c r="G58" s="157"/>
      <c r="H58" s="56" t="s">
        <v>11</v>
      </c>
      <c r="I58" s="87"/>
      <c r="J58" s="158">
        <f>UPPER(IF(OR(I58="a",I58="as"),E56,IF(OR(I58="b",I58="bs"),E60,)))</f>
      </c>
      <c r="K58" s="159"/>
      <c r="L58" s="149"/>
      <c r="M58" s="161"/>
      <c r="N58" s="144"/>
      <c r="O58" s="150"/>
      <c r="P58" s="144"/>
      <c r="Q58" s="47"/>
      <c r="R58" s="46"/>
    </row>
    <row r="59" spans="1:18" s="146" customFormat="1" ht="12.75" customHeight="1">
      <c r="A59" s="142">
        <v>14</v>
      </c>
      <c r="B59" s="40"/>
      <c r="C59" s="40"/>
      <c r="D59" s="41">
        <v>13</v>
      </c>
      <c r="E59" s="42" t="str">
        <f>UPPER(IF($D59="","",VLOOKUP($D59,'[6]男雙55歲名單'!$A$7:$V$39,2)))</f>
        <v>林東和</v>
      </c>
      <c r="F59" s="273"/>
      <c r="G59" s="43"/>
      <c r="H59" s="43" t="str">
        <f>IF($D59="","",VLOOKUP($D59,'[6]男雙55歲名單'!$A$7:$V$39,4))</f>
        <v>高雄市</v>
      </c>
      <c r="I59" s="160"/>
      <c r="J59" s="149"/>
      <c r="K59" s="161"/>
      <c r="L59" s="162"/>
      <c r="M59" s="169"/>
      <c r="N59" s="144"/>
      <c r="O59" s="150"/>
      <c r="P59" s="144"/>
      <c r="Q59" s="47"/>
      <c r="R59" s="46"/>
    </row>
    <row r="60" spans="1:18" s="146" customFormat="1" ht="12.75" customHeight="1">
      <c r="A60" s="142"/>
      <c r="B60" s="147"/>
      <c r="C60" s="147"/>
      <c r="D60" s="147"/>
      <c r="E60" s="42" t="str">
        <f>UPPER(IF($D59="","",VLOOKUP($D59,'[6]男雙55歲名單'!$A$7:$V$39,7)))</f>
        <v>張東佶</v>
      </c>
      <c r="F60" s="40"/>
      <c r="G60" s="43"/>
      <c r="H60" s="43" t="str">
        <f>IF($D59="","",VLOOKUP($D59,'[6]男雙55歲名單'!$A$7:$V$39,9))</f>
        <v>高雄市</v>
      </c>
      <c r="I60" s="148"/>
      <c r="J60" s="149"/>
      <c r="K60" s="161"/>
      <c r="L60" s="163"/>
      <c r="M60" s="171"/>
      <c r="N60" s="144"/>
      <c r="O60" s="150"/>
      <c r="P60" s="144"/>
      <c r="Q60" s="47"/>
      <c r="R60" s="46"/>
    </row>
    <row r="61" spans="1:18" s="146" customFormat="1" ht="10.5" customHeight="1">
      <c r="A61" s="142"/>
      <c r="B61" s="147"/>
      <c r="C61" s="147"/>
      <c r="D61" s="165"/>
      <c r="E61" s="151"/>
      <c r="F61" s="149"/>
      <c r="G61" s="152"/>
      <c r="H61" s="152"/>
      <c r="I61" s="166"/>
      <c r="J61" s="144"/>
      <c r="K61" s="167"/>
      <c r="L61" s="154">
        <f>UPPER(IF(OR(K62="a",K62="as"),J57,IF(OR(K62="b",K62="bs"),J65,)))</f>
      </c>
      <c r="M61" s="161"/>
      <c r="N61" s="144"/>
      <c r="O61" s="150"/>
      <c r="P61" s="144"/>
      <c r="Q61" s="47"/>
      <c r="R61" s="46"/>
    </row>
    <row r="62" spans="1:18" s="146" customFormat="1" ht="10.5" customHeight="1">
      <c r="A62" s="142"/>
      <c r="B62" s="53"/>
      <c r="C62" s="53"/>
      <c r="D62" s="64"/>
      <c r="E62" s="156"/>
      <c r="F62" s="144"/>
      <c r="G62" s="157"/>
      <c r="H62" s="157"/>
      <c r="I62" s="168"/>
      <c r="J62" s="270" t="s">
        <v>553</v>
      </c>
      <c r="K62" s="87"/>
      <c r="L62" s="158">
        <f>UPPER(IF(OR(K62="a",K62="as"),J58,IF(OR(K62="b",K62="bs"),J66,)))</f>
      </c>
      <c r="M62" s="170"/>
      <c r="N62" s="149"/>
      <c r="O62" s="150"/>
      <c r="P62" s="144"/>
      <c r="Q62" s="47"/>
      <c r="R62" s="46"/>
    </row>
    <row r="63" spans="1:18" s="146" customFormat="1" ht="12.75" customHeight="1">
      <c r="A63" s="142">
        <v>15</v>
      </c>
      <c r="B63" s="40"/>
      <c r="C63" s="40"/>
      <c r="D63" s="41">
        <v>28</v>
      </c>
      <c r="E63" s="42" t="str">
        <f>UPPER(IF($D63="","",VLOOKUP($D63,'[6]男雙55歲名單'!$A$7:$V$39,2)))</f>
        <v>羅夢雄</v>
      </c>
      <c r="F63" s="40"/>
      <c r="G63" s="43"/>
      <c r="H63" s="43" t="str">
        <f>IF($D63="","",VLOOKUP($D63,'[6]男雙55歲名單'!$A$7:$V$39,4))</f>
        <v>臺北市</v>
      </c>
      <c r="I63" s="143"/>
      <c r="J63" s="270"/>
      <c r="K63" s="161"/>
      <c r="L63" s="144"/>
      <c r="M63" s="172"/>
      <c r="N63" s="147"/>
      <c r="O63" s="150"/>
      <c r="P63" s="147"/>
      <c r="Q63" s="150"/>
      <c r="R63" s="152"/>
    </row>
    <row r="64" spans="1:18" s="146" customFormat="1" ht="12.75" customHeight="1">
      <c r="A64" s="142"/>
      <c r="B64" s="147"/>
      <c r="C64" s="147"/>
      <c r="D64" s="147"/>
      <c r="E64" s="42" t="str">
        <f>UPPER(IF($D63="","",VLOOKUP($D63,'[6]男雙55歲名單'!$A$7:$V$39,7)))</f>
        <v>左志輝</v>
      </c>
      <c r="F64" s="40"/>
      <c r="G64" s="43"/>
      <c r="H64" s="43" t="str">
        <f>IF($D63="","",VLOOKUP($D63,'[6]男雙55歲名單'!$A$7:$V$39,9))</f>
        <v>臺北市</v>
      </c>
      <c r="I64" s="148"/>
      <c r="J64" s="149">
        <f>IF(I64="a",E63,IF(I64="b",E65,""))</f>
      </c>
      <c r="K64" s="161"/>
      <c r="L64" s="144"/>
      <c r="M64" s="150"/>
      <c r="N64" s="178"/>
      <c r="O64" s="155"/>
      <c r="P64" s="149"/>
      <c r="Q64" s="150"/>
      <c r="R64" s="152"/>
    </row>
    <row r="65" spans="1:18" s="146" customFormat="1" ht="10.5" customHeight="1">
      <c r="A65" s="142"/>
      <c r="B65" s="147"/>
      <c r="C65" s="147"/>
      <c r="D65" s="147"/>
      <c r="E65" s="151"/>
      <c r="F65" s="272" t="s">
        <v>549</v>
      </c>
      <c r="G65" s="152"/>
      <c r="H65" s="152"/>
      <c r="I65" s="153"/>
      <c r="J65" s="154">
        <f>UPPER(IF(OR(I66="a",I66="as"),E63,IF(OR(I66="b",I66="bs"),E67,)))</f>
      </c>
      <c r="K65" s="169"/>
      <c r="L65" s="144"/>
      <c r="M65" s="150"/>
      <c r="N65" s="178"/>
      <c r="O65" s="164"/>
      <c r="P65" s="149"/>
      <c r="Q65" s="150"/>
      <c r="R65" s="152"/>
    </row>
    <row r="66" spans="1:18" s="146" customFormat="1" ht="10.5" customHeight="1">
      <c r="A66" s="142"/>
      <c r="B66" s="53"/>
      <c r="C66" s="53"/>
      <c r="D66" s="53"/>
      <c r="E66" s="156"/>
      <c r="F66" s="270"/>
      <c r="G66" s="157"/>
      <c r="H66" s="56" t="s">
        <v>11</v>
      </c>
      <c r="I66" s="87"/>
      <c r="J66" s="158">
        <f>UPPER(IF(OR(I66="a",I66="as"),E64,IF(OR(I66="b",I66="bs"),E68,)))</f>
      </c>
      <c r="K66" s="170"/>
      <c r="L66" s="149"/>
      <c r="M66" s="150"/>
      <c r="N66" s="150"/>
      <c r="O66" s="166"/>
      <c r="P66" s="178"/>
      <c r="Q66" s="194"/>
      <c r="R66" s="152"/>
    </row>
    <row r="67" spans="1:18" s="146" customFormat="1" ht="12.75" customHeight="1">
      <c r="A67" s="142">
        <v>16</v>
      </c>
      <c r="B67" s="40">
        <v>5</v>
      </c>
      <c r="C67" s="40">
        <f>IF($D67="","",VLOOKUP($D67,'[6]男雙55歲名單'!$A$7:$V$39,21))</f>
        <v>36</v>
      </c>
      <c r="D67" s="41">
        <v>5</v>
      </c>
      <c r="E67" s="42" t="str">
        <f>UPPER(IF($D67="","",VLOOKUP($D67,'[6]男雙55歲名單'!$A$7:$V$39,2)))</f>
        <v>石家璧</v>
      </c>
      <c r="F67" s="273"/>
      <c r="G67" s="43"/>
      <c r="H67" s="43" t="str">
        <f>IF($D67="","",VLOOKUP($D67,'[6]男雙55歲名單'!$A$7:$V$39,4))</f>
        <v>臺中市</v>
      </c>
      <c r="I67" s="160"/>
      <c r="J67" s="149"/>
      <c r="K67" s="150"/>
      <c r="L67" s="162"/>
      <c r="M67" s="155"/>
      <c r="N67" s="86"/>
      <c r="O67" s="195"/>
      <c r="P67" s="178"/>
      <c r="Q67" s="194"/>
      <c r="R67" s="152"/>
    </row>
    <row r="68" spans="1:18" s="146" customFormat="1" ht="12.75" customHeight="1">
      <c r="A68" s="142"/>
      <c r="B68" s="147"/>
      <c r="C68" s="147"/>
      <c r="D68" s="147"/>
      <c r="E68" s="42" t="str">
        <f>UPPER(IF($D67="","",VLOOKUP($D67,'[6]男雙55歲名單'!$A$7:$V$39,7)))</f>
        <v>曾國珍</v>
      </c>
      <c r="F68" s="40"/>
      <c r="G68" s="43"/>
      <c r="H68" s="43" t="str">
        <f>IF($D67="","",VLOOKUP($D67,'[6]男雙55歲名單'!$A$7:$V$39,9))</f>
        <v>臺中市</v>
      </c>
      <c r="I68" s="148"/>
      <c r="J68" s="149"/>
      <c r="K68" s="150"/>
      <c r="L68" s="163"/>
      <c r="M68" s="164"/>
      <c r="N68" s="178"/>
      <c r="O68" s="155"/>
      <c r="P68" s="149"/>
      <c r="Q68" s="150"/>
      <c r="R68" s="152"/>
    </row>
    <row r="69" ht="12" customHeight="1" thickBot="1">
      <c r="E69" s="100"/>
    </row>
    <row r="70" spans="1:20" s="146" customFormat="1" ht="12.75" customHeight="1">
      <c r="A70" s="142">
        <v>17</v>
      </c>
      <c r="B70" s="40">
        <v>8</v>
      </c>
      <c r="C70" s="40"/>
      <c r="D70" s="41">
        <v>9</v>
      </c>
      <c r="E70" s="42" t="str">
        <f>UPPER(IF($D70="","",VLOOKUP($D70,'[6]男雙55歲名單'!$A$7:$V$39,2)))</f>
        <v>尹大明</v>
      </c>
      <c r="F70" s="40"/>
      <c r="G70" s="43"/>
      <c r="H70" s="43" t="str">
        <f>IF($D70="","",VLOOKUP($D70,'[6]男雙55歲名單'!$A$7:$V$39,4))</f>
        <v>臺北市</v>
      </c>
      <c r="I70" s="143"/>
      <c r="J70" s="144"/>
      <c r="K70" s="145"/>
      <c r="L70" s="144"/>
      <c r="M70" s="145"/>
      <c r="N70" s="149"/>
      <c r="O70" s="150"/>
      <c r="P70" s="149"/>
      <c r="Q70" s="196"/>
      <c r="R70" s="152"/>
      <c r="T70" s="52" t="e">
        <f>#REF!</f>
        <v>#REF!</v>
      </c>
    </row>
    <row r="71" spans="1:20" s="146" customFormat="1" ht="12.75" customHeight="1">
      <c r="A71" s="142"/>
      <c r="B71" s="147"/>
      <c r="C71" s="147"/>
      <c r="D71" s="147"/>
      <c r="E71" s="42" t="str">
        <f>UPPER(IF($D70="","",VLOOKUP($D70,'[6]男雙55歲名單'!$A$7:$V$39,7)))</f>
        <v>戴詒鵬</v>
      </c>
      <c r="F71" s="40"/>
      <c r="G71" s="43"/>
      <c r="H71" s="43" t="str">
        <f>IF($D70="","",VLOOKUP($D70,'[6]男雙55歲名單'!$A$7:$V$39,9))</f>
        <v>臺北市</v>
      </c>
      <c r="I71" s="148"/>
      <c r="J71" s="149">
        <f>IF(I71="a",E70,IF(I71="b",E72,""))</f>
      </c>
      <c r="K71" s="150"/>
      <c r="L71" s="144"/>
      <c r="M71" s="145"/>
      <c r="N71" s="149"/>
      <c r="O71" s="150"/>
      <c r="P71" s="149"/>
      <c r="Q71" s="150"/>
      <c r="R71" s="152"/>
      <c r="T71" s="60" t="e">
        <f>#REF!</f>
        <v>#REF!</v>
      </c>
    </row>
    <row r="72" spans="1:20" s="146" customFormat="1" ht="11.25" customHeight="1">
      <c r="A72" s="142"/>
      <c r="B72" s="147"/>
      <c r="C72" s="147"/>
      <c r="D72" s="147"/>
      <c r="E72" s="151"/>
      <c r="F72" s="272" t="s">
        <v>557</v>
      </c>
      <c r="G72" s="152"/>
      <c r="H72" s="152"/>
      <c r="I72" s="153"/>
      <c r="J72" s="154">
        <f>UPPER(IF(OR(I73="a",I73="as"),E70,IF(OR(I73="b",I73="bs"),E74,)))</f>
      </c>
      <c r="K72" s="155"/>
      <c r="L72" s="144"/>
      <c r="M72" s="145"/>
      <c r="N72" s="144"/>
      <c r="O72" s="145"/>
      <c r="P72" s="144"/>
      <c r="Q72" s="47"/>
      <c r="R72" s="46"/>
      <c r="T72" s="60" t="e">
        <f>#REF!</f>
        <v>#REF!</v>
      </c>
    </row>
    <row r="73" spans="1:20" s="146" customFormat="1" ht="11.25" customHeight="1">
      <c r="A73" s="142"/>
      <c r="B73" s="53"/>
      <c r="C73" s="53"/>
      <c r="D73" s="53"/>
      <c r="E73" s="156"/>
      <c r="F73" s="270"/>
      <c r="G73" s="157"/>
      <c r="H73" s="56" t="s">
        <v>11</v>
      </c>
      <c r="I73" s="87"/>
      <c r="J73" s="158">
        <f>UPPER(IF(OR(I73="a",I73="as"),E71,IF(OR(I73="b",I73="bs"),E75,)))</f>
      </c>
      <c r="K73" s="159"/>
      <c r="L73" s="149"/>
      <c r="M73" s="150"/>
      <c r="N73" s="144"/>
      <c r="O73" s="145"/>
      <c r="P73" s="144"/>
      <c r="Q73" s="47"/>
      <c r="R73" s="46"/>
      <c r="T73" s="60" t="e">
        <f>#REF!</f>
        <v>#REF!</v>
      </c>
    </row>
    <row r="74" spans="1:20" s="146" customFormat="1" ht="12.75" customHeight="1">
      <c r="A74" s="142">
        <v>18</v>
      </c>
      <c r="B74" s="40"/>
      <c r="C74" s="40"/>
      <c r="D74" s="41">
        <v>15</v>
      </c>
      <c r="E74" s="42" t="str">
        <f>UPPER(IF($D74="","",VLOOKUP($D74,'[6]男雙55歲名單'!$A$7:$V$39,2)))</f>
        <v>李兆香</v>
      </c>
      <c r="F74" s="273"/>
      <c r="G74" s="43"/>
      <c r="H74" s="43" t="str">
        <f>IF($D74="","",VLOOKUP($D74,'[6]男雙55歲名單'!$A$7:$V$39,4))</f>
        <v>臺中市</v>
      </c>
      <c r="I74" s="160"/>
      <c r="J74" s="149"/>
      <c r="K74" s="161"/>
      <c r="L74" s="162"/>
      <c r="M74" s="155"/>
      <c r="N74" s="144"/>
      <c r="O74" s="145"/>
      <c r="P74" s="144"/>
      <c r="Q74" s="47"/>
      <c r="R74" s="46"/>
      <c r="T74" s="60" t="e">
        <f>#REF!</f>
        <v>#REF!</v>
      </c>
    </row>
    <row r="75" spans="1:20" s="146" customFormat="1" ht="12.75" customHeight="1">
      <c r="A75" s="142"/>
      <c r="B75" s="147"/>
      <c r="C75" s="147"/>
      <c r="D75" s="147"/>
      <c r="E75" s="42" t="str">
        <f>UPPER(IF($D74="","",VLOOKUP($D74,'[6]男雙55歲名單'!$A$7:$V$39,7)))</f>
        <v>張家駒</v>
      </c>
      <c r="F75" s="40"/>
      <c r="G75" s="43"/>
      <c r="H75" s="43" t="str">
        <f>IF($D74="","",VLOOKUP($D74,'[6]男雙55歲名單'!$A$7:$V$39,9))</f>
        <v>臺中市</v>
      </c>
      <c r="I75" s="148"/>
      <c r="J75" s="149"/>
      <c r="K75" s="161"/>
      <c r="L75" s="163"/>
      <c r="M75" s="164"/>
      <c r="N75" s="144"/>
      <c r="O75" s="145"/>
      <c r="P75" s="144"/>
      <c r="Q75" s="47"/>
      <c r="R75" s="46"/>
      <c r="T75" s="60" t="e">
        <f>#REF!</f>
        <v>#REF!</v>
      </c>
    </row>
    <row r="76" spans="1:20" s="146" customFormat="1" ht="11.25" customHeight="1">
      <c r="A76" s="142"/>
      <c r="B76" s="147"/>
      <c r="C76" s="147"/>
      <c r="D76" s="165"/>
      <c r="E76" s="151"/>
      <c r="F76" s="149"/>
      <c r="G76" s="152"/>
      <c r="H76" s="152"/>
      <c r="I76" s="166"/>
      <c r="J76" s="144"/>
      <c r="K76" s="167"/>
      <c r="L76" s="154">
        <f>UPPER(IF(OR(K77="a",K77="as"),J72,IF(OR(K77="b",K77="bs"),J80,)))</f>
      </c>
      <c r="M76" s="150"/>
      <c r="N76" s="144"/>
      <c r="O76" s="145"/>
      <c r="P76" s="144"/>
      <c r="Q76" s="47"/>
      <c r="R76" s="46"/>
      <c r="T76" s="60" t="e">
        <f>#REF!</f>
        <v>#REF!</v>
      </c>
    </row>
    <row r="77" spans="1:20" s="146" customFormat="1" ht="11.25" customHeight="1">
      <c r="A77" s="142"/>
      <c r="B77" s="53"/>
      <c r="C77" s="53"/>
      <c r="D77" s="64"/>
      <c r="E77" s="156"/>
      <c r="F77" s="144"/>
      <c r="G77" s="157"/>
      <c r="H77" s="157"/>
      <c r="I77" s="168"/>
      <c r="J77" s="270" t="s">
        <v>563</v>
      </c>
      <c r="K77" s="87"/>
      <c r="L77" s="158">
        <f>UPPER(IF(OR(K77="a",K77="as"),J73,IF(OR(K77="b",K77="bs"),J81,)))</f>
      </c>
      <c r="M77" s="159"/>
      <c r="N77" s="149"/>
      <c r="O77" s="150"/>
      <c r="P77" s="144"/>
      <c r="Q77" s="47"/>
      <c r="R77" s="46"/>
      <c r="T77" s="60" t="e">
        <f>#REF!</f>
        <v>#REF!</v>
      </c>
    </row>
    <row r="78" spans="1:20" s="146" customFormat="1" ht="12.75" customHeight="1">
      <c r="A78" s="142">
        <v>19</v>
      </c>
      <c r="B78" s="40"/>
      <c r="C78" s="40"/>
      <c r="D78" s="41">
        <v>14</v>
      </c>
      <c r="E78" s="42" t="str">
        <f>UPPER(IF($D78="","",VLOOKUP($D78,'[6]男雙55歲名單'!$A$7:$V$39,2)))</f>
        <v>劉兆平</v>
      </c>
      <c r="F78" s="40"/>
      <c r="G78" s="43"/>
      <c r="H78" s="43" t="str">
        <f>IF($D78="","",VLOOKUP($D78,'[6]男雙55歲名單'!$A$7:$V$39,4))</f>
        <v>苗栗縣</v>
      </c>
      <c r="I78" s="143"/>
      <c r="J78" s="270"/>
      <c r="K78" s="161"/>
      <c r="L78" s="144"/>
      <c r="M78" s="161"/>
      <c r="N78" s="162"/>
      <c r="O78" s="150"/>
      <c r="P78" s="144"/>
      <c r="Q78" s="47"/>
      <c r="R78" s="46"/>
      <c r="T78" s="60" t="e">
        <f>#REF!</f>
        <v>#REF!</v>
      </c>
    </row>
    <row r="79" spans="1:20" s="146" customFormat="1" ht="12.75" customHeight="1" thickBot="1">
      <c r="A79" s="142"/>
      <c r="B79" s="147"/>
      <c r="C79" s="147"/>
      <c r="D79" s="147"/>
      <c r="E79" s="42" t="str">
        <f>UPPER(IF($D78="","",VLOOKUP($D78,'[6]男雙55歲名單'!$A$7:$V$39,7)))</f>
        <v>李忠華</v>
      </c>
      <c r="F79" s="40"/>
      <c r="G79" s="43"/>
      <c r="H79" s="43" t="str">
        <f>IF($D78="","",VLOOKUP($D78,'[6]男雙55歲名單'!$A$7:$V$39,9))</f>
        <v>苗栗縣</v>
      </c>
      <c r="I79" s="148"/>
      <c r="J79" s="149">
        <f>IF(I79="a",E78,IF(I79="b",E80,""))</f>
      </c>
      <c r="K79" s="161"/>
      <c r="L79" s="144"/>
      <c r="M79" s="161"/>
      <c r="N79" s="149"/>
      <c r="O79" s="150"/>
      <c r="P79" s="144"/>
      <c r="Q79" s="47"/>
      <c r="R79" s="46"/>
      <c r="T79" s="75" t="e">
        <f>#REF!</f>
        <v>#REF!</v>
      </c>
    </row>
    <row r="80" spans="1:18" s="146" customFormat="1" ht="11.25" customHeight="1">
      <c r="A80" s="142"/>
      <c r="B80" s="147"/>
      <c r="C80" s="147"/>
      <c r="D80" s="165"/>
      <c r="E80" s="151"/>
      <c r="F80" s="272" t="s">
        <v>558</v>
      </c>
      <c r="G80" s="152"/>
      <c r="H80" s="152"/>
      <c r="I80" s="153"/>
      <c r="J80" s="154">
        <f>UPPER(IF(OR(I81="a",I81="as"),E78,IF(OR(I81="b",I81="bs"),E82,)))</f>
      </c>
      <c r="K80" s="169"/>
      <c r="L80" s="144"/>
      <c r="M80" s="161"/>
      <c r="N80" s="149"/>
      <c r="O80" s="150"/>
      <c r="P80" s="144"/>
      <c r="Q80" s="47"/>
      <c r="R80" s="46"/>
    </row>
    <row r="81" spans="1:18" s="146" customFormat="1" ht="11.25" customHeight="1">
      <c r="A81" s="142"/>
      <c r="B81" s="53"/>
      <c r="C81" s="53"/>
      <c r="D81" s="64"/>
      <c r="E81" s="156"/>
      <c r="F81" s="270"/>
      <c r="G81" s="157"/>
      <c r="H81" s="56" t="s">
        <v>11</v>
      </c>
      <c r="I81" s="87"/>
      <c r="J81" s="158">
        <f>UPPER(IF(OR(I81="a",I81="as"),E79,IF(OR(I81="b",I81="bs"),E83,)))</f>
      </c>
      <c r="K81" s="170"/>
      <c r="L81" s="149"/>
      <c r="M81" s="161"/>
      <c r="N81" s="149"/>
      <c r="O81" s="150"/>
      <c r="P81" s="144"/>
      <c r="Q81" s="47"/>
      <c r="R81" s="46"/>
    </row>
    <row r="82" spans="1:18" s="146" customFormat="1" ht="12.75" customHeight="1">
      <c r="A82" s="142">
        <v>20</v>
      </c>
      <c r="B82" s="40"/>
      <c r="C82" s="40"/>
      <c r="D82" s="41">
        <v>17</v>
      </c>
      <c r="E82" s="42" t="str">
        <f>UPPER(IF($D82="","",VLOOKUP($D82,'[6]男雙55歲名單'!$A$7:$V$39,2)))</f>
        <v>吳永灥</v>
      </c>
      <c r="F82" s="273"/>
      <c r="G82" s="43"/>
      <c r="H82" s="43" t="str">
        <f>IF($D82="","",VLOOKUP($D82,'[6]男雙55歲名單'!$A$7:$V$39,4))</f>
        <v>臺中市</v>
      </c>
      <c r="I82" s="160"/>
      <c r="J82" s="149"/>
      <c r="K82" s="150"/>
      <c r="L82" s="162"/>
      <c r="M82" s="169"/>
      <c r="N82" s="149"/>
      <c r="O82" s="150"/>
      <c r="P82" s="144"/>
      <c r="Q82" s="47"/>
      <c r="R82" s="46"/>
    </row>
    <row r="83" spans="1:18" s="146" customFormat="1" ht="12.75" customHeight="1">
      <c r="A83" s="142"/>
      <c r="B83" s="147"/>
      <c r="C83" s="147"/>
      <c r="D83" s="147"/>
      <c r="E83" s="42" t="str">
        <f>UPPER(IF($D82="","",VLOOKUP($D82,'[6]男雙55歲名單'!$A$7:$V$39,7)))</f>
        <v>施育鈞</v>
      </c>
      <c r="F83" s="40"/>
      <c r="G83" s="43"/>
      <c r="H83" s="43" t="str">
        <f>IF($D82="","",VLOOKUP($D82,'[6]男雙55歲名單'!$A$7:$V$39,9))</f>
        <v>臺中市</v>
      </c>
      <c r="I83" s="148"/>
      <c r="J83" s="149"/>
      <c r="K83" s="150"/>
      <c r="L83" s="163"/>
      <c r="M83" s="171"/>
      <c r="N83" s="149"/>
      <c r="O83" s="150"/>
      <c r="P83" s="144"/>
      <c r="Q83" s="47"/>
      <c r="R83" s="46"/>
    </row>
    <row r="84" spans="1:18" s="146" customFormat="1" ht="11.25" customHeight="1">
      <c r="A84" s="142"/>
      <c r="B84" s="147"/>
      <c r="C84" s="147"/>
      <c r="D84" s="147"/>
      <c r="E84" s="151"/>
      <c r="F84" s="149"/>
      <c r="G84" s="152"/>
      <c r="H84" s="152"/>
      <c r="I84" s="166"/>
      <c r="J84" s="144"/>
      <c r="K84" s="145"/>
      <c r="L84" s="149"/>
      <c r="M84" s="167"/>
      <c r="N84" s="154">
        <f>UPPER(IF(OR(M85="a",M85="as"),L76,IF(OR(M85="b",M85="bs"),L92,)))</f>
      </c>
      <c r="O84" s="150"/>
      <c r="P84" s="144"/>
      <c r="Q84" s="47"/>
      <c r="R84" s="46"/>
    </row>
    <row r="85" spans="1:18" s="146" customFormat="1" ht="11.25" customHeight="1">
      <c r="A85" s="142"/>
      <c r="B85" s="53"/>
      <c r="C85" s="53"/>
      <c r="D85" s="53"/>
      <c r="E85" s="156"/>
      <c r="F85" s="144"/>
      <c r="G85" s="157"/>
      <c r="H85" s="157"/>
      <c r="I85" s="168"/>
      <c r="J85" s="144"/>
      <c r="K85" s="145"/>
      <c r="L85" s="270" t="s">
        <v>567</v>
      </c>
      <c r="M85" s="87"/>
      <c r="N85" s="158">
        <f>UPPER(IF(OR(M85="a",M85="as"),L77,IF(OR(M85="b",M85="bs"),L93,)))</f>
      </c>
      <c r="O85" s="159"/>
      <c r="P85" s="149"/>
      <c r="Q85" s="80"/>
      <c r="R85" s="46"/>
    </row>
    <row r="86" spans="1:18" s="146" customFormat="1" ht="12.75" customHeight="1">
      <c r="A86" s="142">
        <v>21</v>
      </c>
      <c r="B86" s="40"/>
      <c r="C86" s="40"/>
      <c r="D86" s="41">
        <v>19</v>
      </c>
      <c r="E86" s="42" t="str">
        <f>UPPER(IF($D86="","",VLOOKUP($D86,'[6]男雙55歲名單'!$A$7:$V$39,2)))</f>
        <v>江平興</v>
      </c>
      <c r="F86" s="40"/>
      <c r="G86" s="43"/>
      <c r="H86" s="43" t="str">
        <f>IF($D86="","",VLOOKUP($D86,'[6]男雙55歲名單'!$A$7:$V$39,4))</f>
        <v>臺中市</v>
      </c>
      <c r="I86" s="143"/>
      <c r="J86" s="144"/>
      <c r="K86" s="145"/>
      <c r="L86" s="270"/>
      <c r="M86" s="161"/>
      <c r="N86" s="144"/>
      <c r="O86" s="161"/>
      <c r="P86" s="144"/>
      <c r="Q86" s="80"/>
      <c r="R86" s="46"/>
    </row>
    <row r="87" spans="1:18" s="146" customFormat="1" ht="12.75" customHeight="1">
      <c r="A87" s="142"/>
      <c r="B87" s="147"/>
      <c r="C87" s="147"/>
      <c r="D87" s="147"/>
      <c r="E87" s="42" t="str">
        <f>UPPER(IF($D86="","",VLOOKUP($D86,'[6]男雙55歲名單'!$A$7:$V$39,7)))</f>
        <v>高明進</v>
      </c>
      <c r="F87" s="40"/>
      <c r="G87" s="43"/>
      <c r="H87" s="43" t="str">
        <f>IF($D86="","",VLOOKUP($D86,'[6]男雙55歲名單'!$A$7:$V$39,9))</f>
        <v>臺中市</v>
      </c>
      <c r="I87" s="148"/>
      <c r="J87" s="149">
        <f>IF(I87="a",E86,IF(I87="b",E88,""))</f>
      </c>
      <c r="K87" s="150"/>
      <c r="L87" s="144"/>
      <c r="M87" s="161"/>
      <c r="N87" s="144"/>
      <c r="O87" s="161"/>
      <c r="P87" s="144"/>
      <c r="Q87" s="80"/>
      <c r="R87" s="46"/>
    </row>
    <row r="88" spans="1:18" s="146" customFormat="1" ht="11.25" customHeight="1">
      <c r="A88" s="142"/>
      <c r="B88" s="147"/>
      <c r="C88" s="147"/>
      <c r="D88" s="147"/>
      <c r="E88" s="151"/>
      <c r="F88" s="272" t="s">
        <v>559</v>
      </c>
      <c r="G88" s="152"/>
      <c r="H88" s="152"/>
      <c r="I88" s="153"/>
      <c r="J88" s="154">
        <f>UPPER(IF(OR(I89="a",I89="as"),E86,IF(OR(I89="b",I89="bs"),E90,)))</f>
      </c>
      <c r="K88" s="155"/>
      <c r="L88" s="144"/>
      <c r="M88" s="161"/>
      <c r="N88" s="144"/>
      <c r="O88" s="161"/>
      <c r="P88" s="144"/>
      <c r="Q88" s="80"/>
      <c r="R88" s="46"/>
    </row>
    <row r="89" spans="1:18" s="146" customFormat="1" ht="11.25" customHeight="1">
      <c r="A89" s="142"/>
      <c r="B89" s="53"/>
      <c r="C89" s="53"/>
      <c r="D89" s="53"/>
      <c r="E89" s="156"/>
      <c r="F89" s="270"/>
      <c r="G89" s="157"/>
      <c r="H89" s="56" t="s">
        <v>11</v>
      </c>
      <c r="I89" s="87"/>
      <c r="J89" s="158">
        <f>UPPER(IF(OR(I89="a",I89="as"),E87,IF(OR(I89="b",I89="bs"),E91,)))</f>
      </c>
      <c r="K89" s="159"/>
      <c r="L89" s="149"/>
      <c r="M89" s="161"/>
      <c r="N89" s="144"/>
      <c r="O89" s="161"/>
      <c r="P89" s="144"/>
      <c r="Q89" s="80"/>
      <c r="R89" s="46"/>
    </row>
    <row r="90" spans="1:18" s="146" customFormat="1" ht="12.75" customHeight="1">
      <c r="A90" s="142">
        <v>22</v>
      </c>
      <c r="B90" s="40"/>
      <c r="C90" s="40"/>
      <c r="D90" s="41">
        <v>12</v>
      </c>
      <c r="E90" s="42" t="str">
        <f>UPPER(IF($D90="","",VLOOKUP($D90,'[6]男雙55歲名單'!$A$7:$V$39,2)))</f>
        <v>葉豐田</v>
      </c>
      <c r="F90" s="273"/>
      <c r="G90" s="43"/>
      <c r="H90" s="43" t="str">
        <f>IF($D90="","",VLOOKUP($D90,'[6]男雙55歲名單'!$A$7:$V$39,4))</f>
        <v>高雄市</v>
      </c>
      <c r="I90" s="160"/>
      <c r="J90" s="149"/>
      <c r="K90" s="161"/>
      <c r="L90" s="162"/>
      <c r="M90" s="169"/>
      <c r="N90" s="144"/>
      <c r="O90" s="161"/>
      <c r="P90" s="144"/>
      <c r="Q90" s="80"/>
      <c r="R90" s="46"/>
    </row>
    <row r="91" spans="1:18" s="146" customFormat="1" ht="12.75" customHeight="1">
      <c r="A91" s="142"/>
      <c r="B91" s="147"/>
      <c r="C91" s="147"/>
      <c r="D91" s="147"/>
      <c r="E91" s="42" t="str">
        <f>UPPER(IF($D90="","",VLOOKUP($D90,'[6]男雙55歲名單'!$A$7:$V$39,7)))</f>
        <v>阮雄傑</v>
      </c>
      <c r="F91" s="40"/>
      <c r="G91" s="43"/>
      <c r="H91" s="43" t="str">
        <f>IF($D90="","",VLOOKUP($D90,'[6]男雙55歲名單'!$A$7:$V$39,9))</f>
        <v>高雄市</v>
      </c>
      <c r="I91" s="148"/>
      <c r="J91" s="149"/>
      <c r="K91" s="161"/>
      <c r="L91" s="163"/>
      <c r="M91" s="171"/>
      <c r="N91" s="144"/>
      <c r="O91" s="161"/>
      <c r="P91" s="144"/>
      <c r="Q91" s="80"/>
      <c r="R91" s="46"/>
    </row>
    <row r="92" spans="1:18" s="146" customFormat="1" ht="11.25" customHeight="1">
      <c r="A92" s="142"/>
      <c r="B92" s="147"/>
      <c r="C92" s="147"/>
      <c r="D92" s="165"/>
      <c r="E92" s="151"/>
      <c r="F92" s="149"/>
      <c r="G92" s="152"/>
      <c r="H92" s="152"/>
      <c r="I92" s="166"/>
      <c r="J92" s="144"/>
      <c r="K92" s="167"/>
      <c r="L92" s="154">
        <f>UPPER(IF(OR(K93="a",K93="as"),J88,IF(OR(K93="b",K93="bs"),J96,)))</f>
      </c>
      <c r="M92" s="161"/>
      <c r="N92" s="144"/>
      <c r="O92" s="161"/>
      <c r="P92" s="144"/>
      <c r="Q92" s="80"/>
      <c r="R92" s="46"/>
    </row>
    <row r="93" spans="1:18" s="146" customFormat="1" ht="11.25" customHeight="1">
      <c r="A93" s="142"/>
      <c r="B93" s="53"/>
      <c r="C93" s="53"/>
      <c r="D93" s="64"/>
      <c r="E93" s="156"/>
      <c r="F93" s="144"/>
      <c r="G93" s="157"/>
      <c r="H93" s="157"/>
      <c r="I93" s="168"/>
      <c r="J93" s="270" t="s">
        <v>564</v>
      </c>
      <c r="K93" s="87"/>
      <c r="L93" s="158">
        <f>UPPER(IF(OR(K93="a",K93="as"),J89,IF(OR(K93="b",K93="bs"),J97,)))</f>
      </c>
      <c r="M93" s="170"/>
      <c r="N93" s="149"/>
      <c r="O93" s="161"/>
      <c r="P93" s="144"/>
      <c r="Q93" s="80"/>
      <c r="R93" s="46"/>
    </row>
    <row r="94" spans="1:18" s="146" customFormat="1" ht="12.75" customHeight="1">
      <c r="A94" s="142">
        <v>23</v>
      </c>
      <c r="B94" s="40">
        <f>IF($D94="","",VLOOKUP($D94,'[6]男雙55歲名單'!$A$7:$V$39,20))</f>
      </c>
      <c r="C94" s="40">
        <f>IF($D94="","",VLOOKUP($D94,'[6]男雙55歲名單'!$A$7:$V$39,21))</f>
      </c>
      <c r="D94" s="41"/>
      <c r="E94" s="42" t="s">
        <v>232</v>
      </c>
      <c r="F94" s="40"/>
      <c r="G94" s="43"/>
      <c r="H94" s="43">
        <f>IF($D94="","",VLOOKUP($D94,'[6]男雙55歲名單'!$A$7:$V$39,4))</f>
      </c>
      <c r="I94" s="143"/>
      <c r="J94" s="270"/>
      <c r="K94" s="161"/>
      <c r="L94" s="144"/>
      <c r="M94" s="172"/>
      <c r="N94" s="162"/>
      <c r="O94" s="161"/>
      <c r="P94" s="144"/>
      <c r="Q94" s="80"/>
      <c r="R94" s="46"/>
    </row>
    <row r="95" spans="1:18" s="146" customFormat="1" ht="12.75" customHeight="1">
      <c r="A95" s="142"/>
      <c r="B95" s="147"/>
      <c r="C95" s="147"/>
      <c r="D95" s="147"/>
      <c r="E95" s="42" t="s">
        <v>232</v>
      </c>
      <c r="F95" s="40"/>
      <c r="G95" s="43"/>
      <c r="H95" s="43">
        <f>IF($D94="","",VLOOKUP($D94,'[6]男雙55歲名單'!$A$7:$V$39,9))</f>
      </c>
      <c r="I95" s="148"/>
      <c r="J95" s="149">
        <f>IF(I95="a",E94,IF(I95="b",E96,""))</f>
      </c>
      <c r="K95" s="161"/>
      <c r="L95" s="144"/>
      <c r="M95" s="150"/>
      <c r="N95" s="149"/>
      <c r="O95" s="161"/>
      <c r="P95" s="144"/>
      <c r="Q95" s="80"/>
      <c r="R95" s="46"/>
    </row>
    <row r="96" spans="1:18" s="146" customFormat="1" ht="11.25" customHeight="1">
      <c r="A96" s="142"/>
      <c r="B96" s="147"/>
      <c r="C96" s="147"/>
      <c r="D96" s="165"/>
      <c r="E96" s="151"/>
      <c r="F96" s="272"/>
      <c r="G96" s="152"/>
      <c r="H96" s="152"/>
      <c r="I96" s="153"/>
      <c r="J96" s="154">
        <f>UPPER(IF(OR(I97="a",I97="as"),E94,IF(OR(I97="b",I97="bs"),E98,)))</f>
      </c>
      <c r="K96" s="169"/>
      <c r="L96" s="144"/>
      <c r="M96" s="150"/>
      <c r="N96" s="149"/>
      <c r="O96" s="161"/>
      <c r="P96" s="144"/>
      <c r="Q96" s="80"/>
      <c r="R96" s="46"/>
    </row>
    <row r="97" spans="1:18" s="146" customFormat="1" ht="11.25" customHeight="1">
      <c r="A97" s="142"/>
      <c r="B97" s="53"/>
      <c r="C97" s="53"/>
      <c r="D97" s="64"/>
      <c r="E97" s="156"/>
      <c r="F97" s="270"/>
      <c r="G97" s="157"/>
      <c r="H97" s="56" t="s">
        <v>11</v>
      </c>
      <c r="I97" s="87"/>
      <c r="J97" s="158">
        <f>UPPER(IF(OR(I97="a",I97="as"),E95,IF(OR(I97="b",I97="bs"),E99,)))</f>
      </c>
      <c r="K97" s="170"/>
      <c r="L97" s="149"/>
      <c r="M97" s="150"/>
      <c r="N97" s="149"/>
      <c r="O97" s="161"/>
      <c r="P97" s="144"/>
      <c r="Q97" s="80"/>
      <c r="R97" s="46"/>
    </row>
    <row r="98" spans="1:18" s="146" customFormat="1" ht="12.75" customHeight="1">
      <c r="A98" s="142">
        <v>24</v>
      </c>
      <c r="B98" s="40">
        <v>4</v>
      </c>
      <c r="C98" s="40">
        <f>IF($D98="","",VLOOKUP($D98,'[6]男雙55歲名單'!$A$7:$V$39,21))</f>
        <v>22</v>
      </c>
      <c r="D98" s="41">
        <v>4</v>
      </c>
      <c r="E98" s="42" t="str">
        <f>UPPER(IF($D98="","",VLOOKUP($D98,'[6]男雙55歲名單'!$A$7:$V$39,2)))</f>
        <v>蔡晉昇</v>
      </c>
      <c r="F98" s="273"/>
      <c r="G98" s="43"/>
      <c r="H98" s="43" t="str">
        <f>IF($D98="","",VLOOKUP($D98,'[6]男雙55歲名單'!$A$7:$V$39,4))</f>
        <v>臺中市</v>
      </c>
      <c r="I98" s="160"/>
      <c r="J98" s="149"/>
      <c r="K98" s="150"/>
      <c r="L98" s="162"/>
      <c r="M98" s="155"/>
      <c r="N98" s="149"/>
      <c r="O98" s="161"/>
      <c r="P98" s="144"/>
      <c r="Q98" s="80"/>
      <c r="R98" s="46"/>
    </row>
    <row r="99" spans="1:18" s="146" customFormat="1" ht="12.75" customHeight="1">
      <c r="A99" s="142"/>
      <c r="B99" s="147"/>
      <c r="C99" s="147"/>
      <c r="D99" s="147"/>
      <c r="E99" s="42" t="str">
        <f>UPPER(IF($D98="","",VLOOKUP($D98,'[6]男雙55歲名單'!$A$7:$V$39,7)))</f>
        <v>吳樹強</v>
      </c>
      <c r="F99" s="40"/>
      <c r="G99" s="43"/>
      <c r="H99" s="43" t="str">
        <f>IF($D98="","",VLOOKUP($D98,'[6]男雙55歲名單'!$A$7:$V$39,9))</f>
        <v>臺中市</v>
      </c>
      <c r="I99" s="148"/>
      <c r="J99" s="149"/>
      <c r="K99" s="150"/>
      <c r="L99" s="163"/>
      <c r="M99" s="164"/>
      <c r="N99" s="149"/>
      <c r="O99" s="161"/>
      <c r="P99" s="144"/>
      <c r="Q99" s="80"/>
      <c r="R99" s="46"/>
    </row>
    <row r="100" spans="1:18" s="146" customFormat="1" ht="11.25" customHeight="1">
      <c r="A100" s="142"/>
      <c r="B100" s="147"/>
      <c r="C100" s="147"/>
      <c r="D100" s="165"/>
      <c r="E100" s="151"/>
      <c r="F100" s="149"/>
      <c r="G100" s="152"/>
      <c r="H100" s="152"/>
      <c r="I100" s="166"/>
      <c r="J100" s="144"/>
      <c r="K100" s="145"/>
      <c r="L100" s="149"/>
      <c r="M100" s="150"/>
      <c r="N100" s="150"/>
      <c r="O100" s="167"/>
      <c r="P100" s="290">
        <f>UPPER(IF(OR(O101="a",O101="as"),N84,IF(OR(O101="b",O101="bs"),N116,)))</f>
      </c>
      <c r="Q100" s="173"/>
      <c r="R100" s="46"/>
    </row>
    <row r="101" spans="1:18" s="146" customFormat="1" ht="11.25" customHeight="1">
      <c r="A101" s="142"/>
      <c r="B101" s="53"/>
      <c r="C101" s="53"/>
      <c r="D101" s="64"/>
      <c r="E101" s="156"/>
      <c r="F101" s="144"/>
      <c r="G101" s="157"/>
      <c r="H101" s="157"/>
      <c r="I101" s="166"/>
      <c r="J101" s="144"/>
      <c r="K101" s="145"/>
      <c r="L101" s="149"/>
      <c r="M101" s="150"/>
      <c r="N101" s="270" t="s">
        <v>569</v>
      </c>
      <c r="O101" s="87"/>
      <c r="P101" s="291"/>
      <c r="Q101" s="174"/>
      <c r="R101" s="46"/>
    </row>
    <row r="102" spans="1:18" s="146" customFormat="1" ht="12.75" customHeight="1">
      <c r="A102" s="142">
        <v>25</v>
      </c>
      <c r="B102" s="40">
        <v>6</v>
      </c>
      <c r="C102" s="40">
        <f>IF($D102="","",VLOOKUP($D102,'[6]男雙55歲名單'!$A$7:$V$39,21))</f>
        <v>36</v>
      </c>
      <c r="D102" s="41">
        <v>6</v>
      </c>
      <c r="E102" s="42" t="str">
        <f>UPPER(IF($D102="","",VLOOKUP($D102,'[6]男雙55歲名單'!$A$7:$V$39,2)))</f>
        <v>王明鴻</v>
      </c>
      <c r="F102" s="40"/>
      <c r="G102" s="43"/>
      <c r="H102" s="43" t="str">
        <f>IF($D102="","",VLOOKUP($D102,'[6]男雙55歲名單'!$A$7:$V$39,4))</f>
        <v>宜蘭縣</v>
      </c>
      <c r="I102" s="143"/>
      <c r="J102" s="144"/>
      <c r="K102" s="145"/>
      <c r="L102" s="144"/>
      <c r="M102" s="145"/>
      <c r="N102" s="270"/>
      <c r="O102" s="161"/>
      <c r="P102" s="162"/>
      <c r="Q102" s="80"/>
      <c r="R102" s="46"/>
    </row>
    <row r="103" spans="1:18" s="146" customFormat="1" ht="12.75" customHeight="1">
      <c r="A103" s="142"/>
      <c r="B103" s="147"/>
      <c r="C103" s="147"/>
      <c r="D103" s="147"/>
      <c r="E103" s="42" t="str">
        <f>UPPER(IF($D102="","",VLOOKUP($D102,'[6]男雙55歲名單'!$A$7:$V$39,7)))</f>
        <v>翁明俊</v>
      </c>
      <c r="F103" s="40"/>
      <c r="G103" s="43"/>
      <c r="H103" s="43" t="str">
        <f>IF($D102="","",VLOOKUP($D102,'[6]男雙55歲名單'!$A$7:$V$39,9))</f>
        <v>臺北市</v>
      </c>
      <c r="I103" s="148"/>
      <c r="J103" s="149">
        <f>IF(I103="a",E102,IF(I103="b",E104,""))</f>
      </c>
      <c r="K103" s="150"/>
      <c r="L103" s="144"/>
      <c r="M103" s="145"/>
      <c r="N103" s="144"/>
      <c r="O103" s="161"/>
      <c r="P103" s="163"/>
      <c r="Q103" s="175"/>
      <c r="R103" s="46"/>
    </row>
    <row r="104" spans="1:18" s="146" customFormat="1" ht="11.25" customHeight="1">
      <c r="A104" s="142"/>
      <c r="B104" s="147"/>
      <c r="C104" s="147"/>
      <c r="D104" s="165"/>
      <c r="E104" s="151"/>
      <c r="F104" s="272" t="s">
        <v>560</v>
      </c>
      <c r="G104" s="251"/>
      <c r="H104" s="152"/>
      <c r="I104" s="153"/>
      <c r="J104" s="154">
        <f>UPPER(IF(OR(I105="a",I105="as"),E102,IF(OR(I105="b",I105="bs"),E106,)))</f>
      </c>
      <c r="K104" s="155"/>
      <c r="L104" s="144"/>
      <c r="M104" s="145"/>
      <c r="N104" s="144"/>
      <c r="O104" s="161"/>
      <c r="P104" s="144"/>
      <c r="Q104" s="80"/>
      <c r="R104" s="46"/>
    </row>
    <row r="105" spans="1:18" s="146" customFormat="1" ht="11.25" customHeight="1">
      <c r="A105" s="142"/>
      <c r="B105" s="53"/>
      <c r="C105" s="53"/>
      <c r="D105" s="64"/>
      <c r="E105" s="156"/>
      <c r="F105" s="270"/>
      <c r="G105" s="152"/>
      <c r="H105" s="56" t="s">
        <v>11</v>
      </c>
      <c r="I105" s="87"/>
      <c r="J105" s="158">
        <f>UPPER(IF(OR(I105="a",I105="as"),E103,IF(OR(I105="b",I105="bs"),E107,)))</f>
      </c>
      <c r="K105" s="159"/>
      <c r="L105" s="149"/>
      <c r="M105" s="150"/>
      <c r="N105" s="144"/>
      <c r="O105" s="161"/>
      <c r="P105" s="144"/>
      <c r="Q105" s="80"/>
      <c r="R105" s="46"/>
    </row>
    <row r="106" spans="1:18" s="146" customFormat="1" ht="12.75" customHeight="1">
      <c r="A106" s="142">
        <v>26</v>
      </c>
      <c r="B106" s="40"/>
      <c r="C106" s="40"/>
      <c r="D106" s="41">
        <v>21</v>
      </c>
      <c r="E106" s="42" t="str">
        <f>UPPER(IF($D106="","",VLOOKUP($D106,'[6]男雙55歲名單'!$A$7:$V$39,2)))</f>
        <v>林村旺</v>
      </c>
      <c r="F106" s="273"/>
      <c r="G106" s="43"/>
      <c r="H106" s="43" t="str">
        <f>IF($D106="","",VLOOKUP($D106,'[6]男雙55歲名單'!$A$7:$V$39,4))</f>
        <v>臺中市</v>
      </c>
      <c r="I106" s="160"/>
      <c r="J106" s="149"/>
      <c r="K106" s="161"/>
      <c r="L106" s="162"/>
      <c r="M106" s="155"/>
      <c r="N106" s="144"/>
      <c r="O106" s="161"/>
      <c r="P106" s="144"/>
      <c r="Q106" s="80"/>
      <c r="R106" s="46"/>
    </row>
    <row r="107" spans="1:18" s="146" customFormat="1" ht="12.75" customHeight="1">
      <c r="A107" s="142"/>
      <c r="B107" s="147"/>
      <c r="C107" s="147"/>
      <c r="D107" s="147"/>
      <c r="E107" s="42" t="str">
        <f>UPPER(IF($D106="","",VLOOKUP($D106,'[6]男雙55歲名單'!$A$7:$V$39,7)))</f>
        <v>湯西添</v>
      </c>
      <c r="F107" s="40"/>
      <c r="G107" s="43"/>
      <c r="H107" s="43" t="str">
        <f>IF($D106="","",VLOOKUP($D106,'[6]男雙55歲名單'!$A$7:$V$39,9))</f>
        <v>臺中市</v>
      </c>
      <c r="I107" s="148"/>
      <c r="J107" s="149"/>
      <c r="K107" s="161"/>
      <c r="L107" s="163"/>
      <c r="M107" s="164"/>
      <c r="N107" s="144"/>
      <c r="O107" s="161"/>
      <c r="P107" s="144"/>
      <c r="Q107" s="80"/>
      <c r="R107" s="46"/>
    </row>
    <row r="108" spans="1:18" s="146" customFormat="1" ht="11.25" customHeight="1">
      <c r="A108" s="142"/>
      <c r="B108" s="147"/>
      <c r="C108" s="147"/>
      <c r="D108" s="165"/>
      <c r="E108" s="151"/>
      <c r="F108" s="149"/>
      <c r="G108" s="152"/>
      <c r="H108" s="152"/>
      <c r="I108" s="166"/>
      <c r="J108" s="144"/>
      <c r="K108" s="167"/>
      <c r="L108" s="154">
        <f>UPPER(IF(OR(K109="a",K109="as"),J104,IF(OR(K109="b",K109="bs"),J112,)))</f>
      </c>
      <c r="M108" s="150"/>
      <c r="N108" s="144"/>
      <c r="O108" s="161"/>
      <c r="P108" s="144"/>
      <c r="Q108" s="80"/>
      <c r="R108" s="46"/>
    </row>
    <row r="109" spans="1:18" s="146" customFormat="1" ht="11.25" customHeight="1">
      <c r="A109" s="142"/>
      <c r="B109" s="53"/>
      <c r="C109" s="53"/>
      <c r="D109" s="64"/>
      <c r="E109" s="156"/>
      <c r="F109" s="144"/>
      <c r="G109" s="157"/>
      <c r="H109" s="157"/>
      <c r="I109" s="168"/>
      <c r="J109" s="270" t="s">
        <v>565</v>
      </c>
      <c r="K109" s="87"/>
      <c r="L109" s="158">
        <f>UPPER(IF(OR(K109="a",K109="as"),J105,IF(OR(K109="b",K109="bs"),J113,)))</f>
      </c>
      <c r="M109" s="159"/>
      <c r="N109" s="149"/>
      <c r="O109" s="161"/>
      <c r="P109" s="144"/>
      <c r="Q109" s="80"/>
      <c r="R109" s="46"/>
    </row>
    <row r="110" spans="1:18" s="146" customFormat="1" ht="12.75" customHeight="1">
      <c r="A110" s="142">
        <v>27</v>
      </c>
      <c r="B110" s="40"/>
      <c r="C110" s="40"/>
      <c r="D110" s="41">
        <v>10</v>
      </c>
      <c r="E110" s="42" t="str">
        <f>UPPER(IF($D110="","",VLOOKUP($D110,'[6]男雙55歲名單'!$A$7:$V$39,2)))</f>
        <v>李芳茂</v>
      </c>
      <c r="F110" s="40"/>
      <c r="G110" s="43"/>
      <c r="H110" s="43" t="str">
        <f>IF($D110="","",VLOOKUP($D110,'[6]男雙55歲名單'!$A$7:$V$39,4))</f>
        <v>高雄市</v>
      </c>
      <c r="I110" s="143"/>
      <c r="J110" s="270"/>
      <c r="K110" s="161"/>
      <c r="L110" s="144"/>
      <c r="M110" s="161"/>
      <c r="N110" s="162"/>
      <c r="O110" s="161"/>
      <c r="P110" s="144"/>
      <c r="Q110" s="80"/>
      <c r="R110" s="46"/>
    </row>
    <row r="111" spans="1:18" s="146" customFormat="1" ht="12.75" customHeight="1">
      <c r="A111" s="142"/>
      <c r="B111" s="147"/>
      <c r="C111" s="147"/>
      <c r="D111" s="147"/>
      <c r="E111" s="42" t="str">
        <f>UPPER(IF($D110="","",VLOOKUP($D110,'[6]男雙55歲名單'!$A$7:$V$39,7)))</f>
        <v>洪順發</v>
      </c>
      <c r="F111" s="40"/>
      <c r="G111" s="43"/>
      <c r="H111" s="43" t="str">
        <f>IF($D110="","",VLOOKUP($D110,'[6]男雙55歲名單'!$A$7:$V$39,9))</f>
        <v>高雄市</v>
      </c>
      <c r="I111" s="148"/>
      <c r="J111" s="149">
        <f>IF(I111="a",E110,IF(I111="b",E112,""))</f>
      </c>
      <c r="K111" s="161"/>
      <c r="L111" s="144"/>
      <c r="M111" s="161"/>
      <c r="N111" s="149"/>
      <c r="O111" s="161"/>
      <c r="P111" s="144"/>
      <c r="Q111" s="80"/>
      <c r="R111" s="46"/>
    </row>
    <row r="112" spans="1:18" s="146" customFormat="1" ht="11.25" customHeight="1">
      <c r="A112" s="142"/>
      <c r="B112" s="147"/>
      <c r="C112" s="147"/>
      <c r="D112" s="147"/>
      <c r="E112" s="151"/>
      <c r="F112" s="272" t="s">
        <v>561</v>
      </c>
      <c r="G112" s="152"/>
      <c r="H112" s="152"/>
      <c r="I112" s="153"/>
      <c r="J112" s="154">
        <f>UPPER(IF(OR(I113="a",I113="as"),E110,IF(OR(I113="b",I113="bs"),E114,)))</f>
      </c>
      <c r="K112" s="169"/>
      <c r="L112" s="144"/>
      <c r="M112" s="161"/>
      <c r="N112" s="149"/>
      <c r="O112" s="161"/>
      <c r="P112" s="144"/>
      <c r="Q112" s="80"/>
      <c r="R112" s="46"/>
    </row>
    <row r="113" spans="1:18" s="146" customFormat="1" ht="11.25" customHeight="1">
      <c r="A113" s="142"/>
      <c r="B113" s="53"/>
      <c r="C113" s="53"/>
      <c r="D113" s="53"/>
      <c r="E113" s="156"/>
      <c r="F113" s="270"/>
      <c r="G113" s="157"/>
      <c r="H113" s="56" t="s">
        <v>11</v>
      </c>
      <c r="I113" s="87"/>
      <c r="J113" s="158">
        <f>UPPER(IF(OR(I113="a",I113="as"),E111,IF(OR(I113="b",I113="bs"),E115,)))</f>
      </c>
      <c r="K113" s="170"/>
      <c r="L113" s="149"/>
      <c r="M113" s="161"/>
      <c r="N113" s="149"/>
      <c r="O113" s="161"/>
      <c r="P113" s="144"/>
      <c r="Q113" s="80"/>
      <c r="R113" s="46"/>
    </row>
    <row r="114" spans="1:18" s="146" customFormat="1" ht="12.75" customHeight="1">
      <c r="A114" s="142">
        <v>28</v>
      </c>
      <c r="B114" s="40"/>
      <c r="C114" s="40"/>
      <c r="D114" s="41">
        <v>24</v>
      </c>
      <c r="E114" s="42" t="str">
        <f>UPPER(IF($D114="","",VLOOKUP($D114,'[6]男雙55歲名單'!$A$7:$V$39,2)))</f>
        <v>宋偉雄</v>
      </c>
      <c r="F114" s="273"/>
      <c r="G114" s="43"/>
      <c r="H114" s="43" t="str">
        <f>IF($D114="","",VLOOKUP($D114,'[6]男雙55歲名單'!$A$7:$V$39,4))</f>
        <v>新竹市</v>
      </c>
      <c r="I114" s="160"/>
      <c r="J114" s="149"/>
      <c r="K114" s="150"/>
      <c r="L114" s="162"/>
      <c r="M114" s="169"/>
      <c r="N114" s="149"/>
      <c r="O114" s="161"/>
      <c r="P114" s="144"/>
      <c r="Q114" s="80"/>
      <c r="R114" s="46"/>
    </row>
    <row r="115" spans="1:18" s="146" customFormat="1" ht="12.75" customHeight="1">
      <c r="A115" s="142"/>
      <c r="B115" s="147"/>
      <c r="C115" s="147"/>
      <c r="D115" s="147"/>
      <c r="E115" s="42" t="str">
        <f>UPPER(IF($D114="","",VLOOKUP($D114,'[6]男雙55歲名單'!$A$7:$V$39,7)))</f>
        <v>陳源成</v>
      </c>
      <c r="F115" s="40"/>
      <c r="G115" s="43"/>
      <c r="H115" s="43" t="str">
        <f>IF($D114="","",VLOOKUP($D114,'[6]男雙55歲名單'!$A$7:$V$39,9))</f>
        <v>苗栗縣</v>
      </c>
      <c r="I115" s="148"/>
      <c r="J115" s="149"/>
      <c r="K115" s="150"/>
      <c r="L115" s="163"/>
      <c r="M115" s="171"/>
      <c r="N115" s="149"/>
      <c r="O115" s="161"/>
      <c r="P115" s="144"/>
      <c r="Q115" s="80"/>
      <c r="R115" s="46"/>
    </row>
    <row r="116" spans="1:18" s="146" customFormat="1" ht="11.25" customHeight="1">
      <c r="A116" s="142"/>
      <c r="B116" s="147"/>
      <c r="C116" s="147"/>
      <c r="D116" s="147"/>
      <c r="E116" s="151"/>
      <c r="F116" s="149"/>
      <c r="G116" s="152"/>
      <c r="H116" s="152"/>
      <c r="I116" s="166"/>
      <c r="J116" s="144"/>
      <c r="K116" s="145"/>
      <c r="L116" s="149"/>
      <c r="M116" s="167"/>
      <c r="N116" s="154">
        <f>UPPER(IF(OR(M117="a",M117="as"),L108,IF(OR(M117="b",M117="bs"),L124,)))</f>
      </c>
      <c r="O116" s="161"/>
      <c r="P116" s="144"/>
      <c r="Q116" s="80"/>
      <c r="R116" s="46"/>
    </row>
    <row r="117" spans="1:18" s="146" customFormat="1" ht="11.25" customHeight="1">
      <c r="A117" s="142"/>
      <c r="B117" s="53"/>
      <c r="C117" s="53"/>
      <c r="D117" s="53"/>
      <c r="E117" s="156"/>
      <c r="F117" s="144"/>
      <c r="G117" s="157"/>
      <c r="H117" s="157"/>
      <c r="I117" s="168"/>
      <c r="J117" s="144"/>
      <c r="K117" s="145"/>
      <c r="L117" s="270" t="s">
        <v>568</v>
      </c>
      <c r="M117" s="87"/>
      <c r="N117" s="158">
        <f>UPPER(IF(OR(M117="a",M117="as"),L109,IF(OR(M117="b",M117="bs"),L125,)))</f>
      </c>
      <c r="O117" s="170"/>
      <c r="P117" s="149"/>
      <c r="Q117" s="80"/>
      <c r="R117" s="46"/>
    </row>
    <row r="118" spans="1:18" s="146" customFormat="1" ht="12.75" customHeight="1">
      <c r="A118" s="142">
        <v>29</v>
      </c>
      <c r="B118" s="40"/>
      <c r="C118" s="40"/>
      <c r="D118" s="41">
        <v>18</v>
      </c>
      <c r="E118" s="42" t="str">
        <f>UPPER(IF($D118="","",VLOOKUP($D118,'[6]男雙55歲名單'!$A$7:$V$39,2)))</f>
        <v>王俊龍</v>
      </c>
      <c r="F118" s="40"/>
      <c r="G118" s="43"/>
      <c r="H118" s="43" t="str">
        <f>IF($D118="","",VLOOKUP($D118,'[6]男雙55歲名單'!$A$7:$V$39,4))</f>
        <v>臺中市</v>
      </c>
      <c r="I118" s="143"/>
      <c r="J118" s="144"/>
      <c r="K118" s="145"/>
      <c r="L118" s="270"/>
      <c r="M118" s="161"/>
      <c r="N118" s="144"/>
      <c r="O118" s="172"/>
      <c r="P118" s="144"/>
      <c r="Q118" s="47"/>
      <c r="R118" s="46"/>
    </row>
    <row r="119" spans="1:18" s="146" customFormat="1" ht="12.75" customHeight="1">
      <c r="A119" s="142"/>
      <c r="B119" s="147"/>
      <c r="C119" s="147"/>
      <c r="D119" s="147"/>
      <c r="E119" s="42" t="str">
        <f>UPPER(IF($D118="","",VLOOKUP($D118,'[6]男雙55歲名單'!$A$7:$V$39,7)))</f>
        <v>郭振輝</v>
      </c>
      <c r="F119" s="40"/>
      <c r="G119" s="43"/>
      <c r="H119" s="43" t="str">
        <f>IF($D118="","",VLOOKUP($D118,'[6]男雙55歲名單'!$A$7:$V$39,9))</f>
        <v>臺中市</v>
      </c>
      <c r="I119" s="148"/>
      <c r="J119" s="149">
        <f>IF(I119="a",E118,IF(I119="b",E120,""))</f>
      </c>
      <c r="K119" s="150"/>
      <c r="L119" s="144"/>
      <c r="M119" s="161"/>
      <c r="N119" s="144"/>
      <c r="O119" s="150"/>
      <c r="P119" s="144"/>
      <c r="Q119" s="47"/>
      <c r="R119" s="46"/>
    </row>
    <row r="120" spans="1:18" s="146" customFormat="1" ht="11.25" customHeight="1">
      <c r="A120" s="142"/>
      <c r="B120" s="147"/>
      <c r="C120" s="147"/>
      <c r="D120" s="165"/>
      <c r="E120" s="151"/>
      <c r="F120" s="272" t="s">
        <v>562</v>
      </c>
      <c r="G120" s="152"/>
      <c r="H120" s="152"/>
      <c r="I120" s="153"/>
      <c r="J120" s="154">
        <f>UPPER(IF(OR(I121="a",I121="as"),E118,IF(OR(I121="b",I121="bs"),E122,)))</f>
      </c>
      <c r="K120" s="155"/>
      <c r="L120" s="144"/>
      <c r="M120" s="161"/>
      <c r="N120" s="144"/>
      <c r="O120" s="150"/>
      <c r="P120" s="144"/>
      <c r="Q120" s="47"/>
      <c r="R120" s="46"/>
    </row>
    <row r="121" spans="1:18" s="146" customFormat="1" ht="11.25" customHeight="1">
      <c r="A121" s="142"/>
      <c r="B121" s="53"/>
      <c r="C121" s="53"/>
      <c r="D121" s="64"/>
      <c r="E121" s="156"/>
      <c r="F121" s="270"/>
      <c r="G121" s="157"/>
      <c r="H121" s="56" t="s">
        <v>11</v>
      </c>
      <c r="I121" s="87"/>
      <c r="J121" s="158">
        <f>UPPER(IF(OR(I121="a",I121="as"),E119,IF(OR(I121="b",I121="bs"),E123,)))</f>
      </c>
      <c r="K121" s="159"/>
      <c r="L121" s="149"/>
      <c r="M121" s="161"/>
      <c r="N121" s="144"/>
      <c r="O121" s="150"/>
      <c r="P121" s="144"/>
      <c r="Q121" s="47"/>
      <c r="R121" s="46"/>
    </row>
    <row r="122" spans="1:18" s="146" customFormat="1" ht="12.75" customHeight="1">
      <c r="A122" s="142">
        <v>30</v>
      </c>
      <c r="B122" s="40"/>
      <c r="C122" s="40"/>
      <c r="D122" s="41">
        <v>27</v>
      </c>
      <c r="E122" s="42" t="str">
        <f>UPPER(IF($D122="","",VLOOKUP($D122,'[6]男雙55歲名單'!$A$7:$V$39,2)))</f>
        <v>黃炎林</v>
      </c>
      <c r="F122" s="273"/>
      <c r="G122" s="43"/>
      <c r="H122" s="43" t="str">
        <f>IF($D122="","",VLOOKUP($D122,'[6]男雙55歲名單'!$A$7:$V$39,4))</f>
        <v>桃園縣</v>
      </c>
      <c r="I122" s="160"/>
      <c r="J122" s="149"/>
      <c r="K122" s="161"/>
      <c r="L122" s="162"/>
      <c r="M122" s="169"/>
      <c r="N122" s="144"/>
      <c r="O122" s="150"/>
      <c r="P122" s="144"/>
      <c r="Q122" s="47"/>
      <c r="R122" s="46"/>
    </row>
    <row r="123" spans="1:18" s="146" customFormat="1" ht="12.75" customHeight="1">
      <c r="A123" s="142"/>
      <c r="B123" s="147"/>
      <c r="C123" s="147"/>
      <c r="D123" s="147"/>
      <c r="E123" s="42" t="str">
        <f>UPPER(IF($D122="","",VLOOKUP($D122,'[6]男雙55歲名單'!$A$7:$V$39,7)))</f>
        <v>李合運</v>
      </c>
      <c r="F123" s="40"/>
      <c r="G123" s="43"/>
      <c r="H123" s="43" t="str">
        <f>IF($D122="","",VLOOKUP($D122,'[6]男雙55歲名單'!$A$7:$V$39,9))</f>
        <v>中壢市</v>
      </c>
      <c r="I123" s="148"/>
      <c r="J123" s="149"/>
      <c r="K123" s="161"/>
      <c r="L123" s="163"/>
      <c r="M123" s="171"/>
      <c r="N123" s="144"/>
      <c r="O123" s="150"/>
      <c r="P123" s="144"/>
      <c r="Q123" s="47"/>
      <c r="R123" s="46"/>
    </row>
    <row r="124" spans="1:18" s="146" customFormat="1" ht="11.25" customHeight="1">
      <c r="A124" s="142"/>
      <c r="B124" s="147"/>
      <c r="C124" s="147"/>
      <c r="D124" s="165"/>
      <c r="E124" s="151"/>
      <c r="F124" s="149"/>
      <c r="G124" s="152"/>
      <c r="H124" s="152"/>
      <c r="I124" s="166"/>
      <c r="J124" s="144"/>
      <c r="K124" s="167"/>
      <c r="L124" s="154">
        <f>UPPER(IF(OR(K125="a",K125="as"),J120,IF(OR(K125="b",K125="bs"),J128,)))</f>
      </c>
      <c r="M124" s="161"/>
      <c r="N124" s="144"/>
      <c r="O124" s="150"/>
      <c r="P124" s="144"/>
      <c r="Q124" s="47"/>
      <c r="R124" s="46"/>
    </row>
    <row r="125" spans="1:18" s="146" customFormat="1" ht="11.25" customHeight="1">
      <c r="A125" s="142"/>
      <c r="B125" s="53"/>
      <c r="C125" s="53"/>
      <c r="D125" s="64"/>
      <c r="E125" s="156"/>
      <c r="F125" s="144"/>
      <c r="G125" s="157"/>
      <c r="H125" s="157"/>
      <c r="I125" s="168"/>
      <c r="J125" s="270" t="s">
        <v>566</v>
      </c>
      <c r="K125" s="87"/>
      <c r="L125" s="158">
        <f>UPPER(IF(OR(K125="a",K125="as"),J121,IF(OR(K125="b",K125="bs"),J129,)))</f>
      </c>
      <c r="M125" s="170"/>
      <c r="N125" s="149"/>
      <c r="O125" s="150"/>
      <c r="P125" s="144"/>
      <c r="Q125" s="47"/>
      <c r="R125" s="46"/>
    </row>
    <row r="126" spans="1:18" s="146" customFormat="1" ht="12.75" customHeight="1">
      <c r="A126" s="142">
        <v>31</v>
      </c>
      <c r="B126" s="40">
        <f>IF($D126="","",VLOOKUP($D126,'[6]男雙55歲名單'!$A$7:$V$39,20))</f>
      </c>
      <c r="C126" s="40">
        <f>IF($D126="","",VLOOKUP($D126,'[6]男雙55歲名單'!$A$7:$V$39,21))</f>
      </c>
      <c r="D126" s="41"/>
      <c r="E126" s="42" t="s">
        <v>232</v>
      </c>
      <c r="F126" s="40"/>
      <c r="G126" s="43"/>
      <c r="H126" s="43">
        <f>IF($D126="","",VLOOKUP($D126,'[6]男雙55歲名單'!$A$7:$V$39,4))</f>
      </c>
      <c r="I126" s="143"/>
      <c r="J126" s="270"/>
      <c r="K126" s="161"/>
      <c r="L126" s="144"/>
      <c r="M126" s="172"/>
      <c r="O126" s="150"/>
      <c r="Q126" s="145"/>
      <c r="R126" s="157"/>
    </row>
    <row r="127" spans="1:18" s="146" customFormat="1" ht="12.75" customHeight="1">
      <c r="A127" s="142"/>
      <c r="B127" s="147"/>
      <c r="C127" s="147"/>
      <c r="D127" s="147"/>
      <c r="E127" s="42" t="s">
        <v>232</v>
      </c>
      <c r="F127" s="40"/>
      <c r="G127" s="43"/>
      <c r="H127" s="43">
        <f>IF($D126="","",VLOOKUP($D126,'[6]男雙55歲名單'!$A$7:$V$39,9))</f>
      </c>
      <c r="I127" s="148"/>
      <c r="J127" s="149">
        <f>IF(I127="a",E126,IF(I127="b",E128,""))</f>
      </c>
      <c r="K127" s="161"/>
      <c r="L127" s="144"/>
      <c r="M127" s="150"/>
      <c r="N127" s="149"/>
      <c r="O127" s="150"/>
      <c r="P127" s="144"/>
      <c r="Q127" s="145"/>
      <c r="R127" s="157"/>
    </row>
    <row r="128" spans="1:18" s="146" customFormat="1" ht="11.25" customHeight="1">
      <c r="A128" s="142"/>
      <c r="B128" s="147"/>
      <c r="C128" s="147"/>
      <c r="D128" s="147"/>
      <c r="E128" s="151"/>
      <c r="F128" s="272"/>
      <c r="G128" s="152"/>
      <c r="H128" s="152"/>
      <c r="I128" s="153"/>
      <c r="J128" s="154">
        <f>UPPER(IF(OR(I129="a",I129="as"),E126,IF(OR(I129="b",I129="bs"),E130,)))</f>
      </c>
      <c r="K128" s="169"/>
      <c r="L128" s="144"/>
      <c r="M128" s="150"/>
      <c r="Q128" s="145"/>
      <c r="R128" s="157"/>
    </row>
    <row r="129" spans="1:18" s="146" customFormat="1" ht="11.25" customHeight="1">
      <c r="A129" s="142"/>
      <c r="B129" s="53"/>
      <c r="C129" s="53"/>
      <c r="D129" s="53"/>
      <c r="E129" s="156"/>
      <c r="F129" s="270"/>
      <c r="G129" s="157"/>
      <c r="H129" s="56" t="s">
        <v>11</v>
      </c>
      <c r="I129" s="87"/>
      <c r="J129" s="158">
        <f>UPPER(IF(OR(I129="a",I129="as"),E127,IF(OR(I129="b",I129="bs"),E131,)))</f>
      </c>
      <c r="K129" s="170"/>
      <c r="L129" s="149"/>
      <c r="M129" s="150"/>
      <c r="N129" s="288" t="s">
        <v>246</v>
      </c>
      <c r="O129" s="152"/>
      <c r="P129" s="149"/>
      <c r="Q129" s="145"/>
      <c r="R129" s="157"/>
    </row>
    <row r="130" spans="1:18" s="146" customFormat="1" ht="12.75" customHeight="1">
      <c r="A130" s="142">
        <v>32</v>
      </c>
      <c r="B130" s="40">
        <v>2</v>
      </c>
      <c r="C130" s="40">
        <f>IF($D130="","",VLOOKUP($D130,'[6]男雙55歲名單'!$A$7:$V$39,21))</f>
        <v>9</v>
      </c>
      <c r="D130" s="41">
        <v>2</v>
      </c>
      <c r="E130" s="42" t="str">
        <f>UPPER(IF($D130="","",VLOOKUP($D130,'[6]男雙55歲名單'!$A$7:$V$39,2)))</f>
        <v>王松村</v>
      </c>
      <c r="F130" s="273"/>
      <c r="G130" s="43"/>
      <c r="H130" s="43" t="str">
        <f>IF($D130="","",VLOOKUP($D130,'[6]男雙55歲名單'!$A$7:$V$39,4))</f>
        <v>臺南市</v>
      </c>
      <c r="I130" s="160"/>
      <c r="J130" s="149"/>
      <c r="K130" s="150"/>
      <c r="L130" s="162"/>
      <c r="M130" s="155"/>
      <c r="N130" s="289"/>
      <c r="O130" s="150"/>
      <c r="P130" s="149"/>
      <c r="Q130" s="150"/>
      <c r="R130" s="157"/>
    </row>
    <row r="131" spans="1:18" s="146" customFormat="1" ht="12.75" customHeight="1">
      <c r="A131" s="142"/>
      <c r="B131" s="147"/>
      <c r="C131" s="147"/>
      <c r="D131" s="147"/>
      <c r="E131" s="42" t="str">
        <f>UPPER(IF($D130="","",VLOOKUP($D130,'[6]男雙55歲名單'!$A$7:$V$39,7)))</f>
        <v>張天和</v>
      </c>
      <c r="F131" s="40"/>
      <c r="G131" s="43"/>
      <c r="H131" s="43" t="str">
        <f>IF($D130="","",VLOOKUP($D130,'[6]男雙55歲名單'!$A$7:$V$39,9))</f>
        <v>臺中市</v>
      </c>
      <c r="I131" s="148"/>
      <c r="J131" s="149"/>
      <c r="K131" s="150"/>
      <c r="L131" s="163"/>
      <c r="M131" s="164"/>
      <c r="N131" s="176"/>
      <c r="O131" s="150"/>
      <c r="P131" s="288" t="s">
        <v>233</v>
      </c>
      <c r="Q131" s="150"/>
      <c r="R131" s="157"/>
    </row>
    <row r="132" spans="1:18" s="51" customFormat="1" ht="11.25" customHeight="1">
      <c r="A132" s="198"/>
      <c r="B132" s="199"/>
      <c r="C132" s="199"/>
      <c r="D132" s="200"/>
      <c r="E132" s="201"/>
      <c r="F132" s="202"/>
      <c r="G132" s="203"/>
      <c r="H132" s="203"/>
      <c r="I132" s="204"/>
      <c r="J132" s="48"/>
      <c r="K132" s="49"/>
      <c r="L132" s="205"/>
      <c r="M132" s="206"/>
      <c r="N132" s="271" t="s">
        <v>570</v>
      </c>
      <c r="O132" s="150"/>
      <c r="P132" s="289"/>
      <c r="Q132" s="207"/>
      <c r="R132" s="138"/>
    </row>
    <row r="133" spans="1:18" s="51" customFormat="1" ht="11.25" customHeight="1">
      <c r="A133" s="198"/>
      <c r="B133" s="208"/>
      <c r="C133" s="208"/>
      <c r="D133" s="209"/>
      <c r="E133" s="91"/>
      <c r="F133" s="210"/>
      <c r="G133" s="93"/>
      <c r="H133" s="93"/>
      <c r="I133" s="211"/>
      <c r="J133" s="48"/>
      <c r="K133" s="49"/>
      <c r="L133" s="97"/>
      <c r="M133" s="212"/>
      <c r="N133" s="271"/>
      <c r="O133" s="206"/>
      <c r="P133" s="187"/>
      <c r="Q133" s="213"/>
      <c r="R133" s="138"/>
    </row>
    <row r="134" spans="5:16" ht="14.25" customHeight="1">
      <c r="E134" s="100"/>
      <c r="N134" s="236"/>
      <c r="O134" s="237"/>
      <c r="P134" s="188"/>
    </row>
    <row r="135" ht="15">
      <c r="E135" s="100"/>
    </row>
    <row r="136" ht="15">
      <c r="E136" s="100"/>
    </row>
    <row r="137" ht="15">
      <c r="E137" s="100"/>
    </row>
    <row r="138" ht="15">
      <c r="E138" s="100"/>
    </row>
    <row r="139" ht="15">
      <c r="E139" s="100"/>
    </row>
    <row r="140" ht="15">
      <c r="E140" s="100"/>
    </row>
    <row r="141" ht="15">
      <c r="E141" s="100"/>
    </row>
    <row r="142" ht="15">
      <c r="E142" s="100"/>
    </row>
    <row r="143" ht="15">
      <c r="E143" s="100"/>
    </row>
    <row r="144" ht="15">
      <c r="E144" s="100"/>
    </row>
    <row r="145" ht="15">
      <c r="E145" s="100"/>
    </row>
    <row r="146" ht="15">
      <c r="E146" s="100"/>
    </row>
    <row r="147" ht="15">
      <c r="E147" s="100"/>
    </row>
    <row r="148" ht="15">
      <c r="E148" s="100"/>
    </row>
    <row r="149" ht="15">
      <c r="E149" s="100"/>
    </row>
    <row r="150" ht="15">
      <c r="E150" s="100"/>
    </row>
    <row r="151" ht="15">
      <c r="E151" s="100"/>
    </row>
    <row r="152" ht="15">
      <c r="E152" s="100"/>
    </row>
    <row r="153" ht="15">
      <c r="E153" s="100"/>
    </row>
    <row r="154" ht="15">
      <c r="E154" s="100"/>
    </row>
    <row r="155" ht="15">
      <c r="E155" s="100"/>
    </row>
    <row r="156" ht="15">
      <c r="E156" s="100"/>
    </row>
    <row r="157" ht="15">
      <c r="E157" s="100"/>
    </row>
    <row r="158" ht="15">
      <c r="E158" s="100"/>
    </row>
    <row r="159" ht="15">
      <c r="E159" s="100"/>
    </row>
    <row r="160" ht="15">
      <c r="E160" s="100"/>
    </row>
    <row r="161" ht="15">
      <c r="E161" s="100"/>
    </row>
    <row r="162" ht="15">
      <c r="E162" s="100"/>
    </row>
    <row r="163" ht="15">
      <c r="E163" s="100"/>
    </row>
    <row r="164" ht="15">
      <c r="E164" s="100"/>
    </row>
    <row r="165" ht="15">
      <c r="E165" s="100"/>
    </row>
    <row r="166" ht="15">
      <c r="E166" s="100"/>
    </row>
    <row r="167" ht="15">
      <c r="E167" s="100"/>
    </row>
    <row r="168" ht="15">
      <c r="E168" s="100"/>
    </row>
    <row r="169" ht="15">
      <c r="E169" s="100"/>
    </row>
  </sheetData>
  <sheetProtection/>
  <mergeCells count="35">
    <mergeCell ref="F128:F130"/>
    <mergeCell ref="N129:N130"/>
    <mergeCell ref="P131:P132"/>
    <mergeCell ref="F104:F106"/>
    <mergeCell ref="J109:J110"/>
    <mergeCell ref="F112:F114"/>
    <mergeCell ref="L117:L118"/>
    <mergeCell ref="F120:F122"/>
    <mergeCell ref="J125:J126"/>
    <mergeCell ref="N132:N133"/>
    <mergeCell ref="F80:F82"/>
    <mergeCell ref="L85:L86"/>
    <mergeCell ref="F88:F90"/>
    <mergeCell ref="J93:J94"/>
    <mergeCell ref="F96:F98"/>
    <mergeCell ref="P100:P101"/>
    <mergeCell ref="N101:N102"/>
    <mergeCell ref="L54:L55"/>
    <mergeCell ref="F57:F59"/>
    <mergeCell ref="J62:J63"/>
    <mergeCell ref="F65:F67"/>
    <mergeCell ref="F72:F74"/>
    <mergeCell ref="J77:J78"/>
    <mergeCell ref="F33:F35"/>
    <mergeCell ref="P37:P38"/>
    <mergeCell ref="N38:N39"/>
    <mergeCell ref="F41:F43"/>
    <mergeCell ref="J46:J47"/>
    <mergeCell ref="F49:F51"/>
    <mergeCell ref="F9:F11"/>
    <mergeCell ref="J14:J15"/>
    <mergeCell ref="F17:F19"/>
    <mergeCell ref="L22:L23"/>
    <mergeCell ref="F25:F27"/>
    <mergeCell ref="J30:J31"/>
  </mergeCells>
  <conditionalFormatting sqref="H10 H58 H42 H50 H34 H26 H18 H66 L22 N38 J14 H73 H121 H105 H113 H97 H89 H81 H129 N67 J30 J46 J62 L54 J77 J93 J109 J125 L85 L117 N101">
    <cfRule type="expression" priority="11" dxfId="271" stopIfTrue="1">
      <formula>AND($N$1="CU",H10="Umpire")</formula>
    </cfRule>
    <cfRule type="expression" priority="12" dxfId="272" stopIfTrue="1">
      <formula>AND($N$1="CU",H10&lt;&gt;"Umpire",I10&lt;&gt;"")</formula>
    </cfRule>
    <cfRule type="expression" priority="13" dxfId="273" stopIfTrue="1">
      <formula>AND($N$1="CU",H10&lt;&gt;"Umpire")</formula>
    </cfRule>
  </conditionalFormatting>
  <conditionalFormatting sqref="L13 L29 L45 L61 N21 N53 P37 J9 J17 J25 J33 J41 J49 J57 J65 L76 L92 L108 L124 N84 N116 P100 J72 J80 J88 J96 J104 J112 J120 J128 N64 P66">
    <cfRule type="expression" priority="9" dxfId="270" stopIfTrue="1">
      <formula>I10="as"</formula>
    </cfRule>
    <cfRule type="expression" priority="10" dxfId="270" stopIfTrue="1">
      <formula>I10="bs"</formula>
    </cfRule>
  </conditionalFormatting>
  <conditionalFormatting sqref="L14 L30 L46 L62 N22 N54 J10 J18 J26 J34 J42 J50 J58 J66 L77 L93 L109 L125 N85 N117 P67 J73 J81 J89 J97 J105 J113 J121 J129 N65">
    <cfRule type="expression" priority="7" dxfId="270" stopIfTrue="1">
      <formula>I10="as"</formula>
    </cfRule>
    <cfRule type="expression" priority="8" dxfId="270" stopIfTrue="1">
      <formula>I10="bs"</formula>
    </cfRule>
  </conditionalFormatting>
  <conditionalFormatting sqref="B70 B74 B78 B82 B86 B90 B94 B98 B102 B106 B110 B114 B118 B122 B126 B130 B7 B11 B15 B19 B23 B27 B31 B35 B39 B43 B47 B51 B55 B59 B63 B67">
    <cfRule type="cellIs" priority="6" dxfId="275" operator="equal" stopIfTrue="1">
      <formula>"DA"</formula>
    </cfRule>
  </conditionalFormatting>
  <conditionalFormatting sqref="I73 I81 I89 I97 I105 I113 I121 I129 K125 K109 K93 K77 M85 M117 O101 I10 I18 I26 I34 I42 I50 I58 I66 K62 K46 K30 K14 M22 M54 O38 O67">
    <cfRule type="expression" priority="5" dxfId="276" stopIfTrue="1">
      <formula>$N$1="CU"</formula>
    </cfRule>
  </conditionalFormatting>
  <conditionalFormatting sqref="E70 E74 E78 E82 E86 E90 E98 E102 E106 E110 E114 E118 E122 E130 E7 E11 E15 E19 E23 E27 E31 E35 E39 E47 E51 E55 E59 E63 E67 E43 E94 E126">
    <cfRule type="cellIs" priority="4" dxfId="277" operator="equal" stopIfTrue="1">
      <formula>"Bye"</formula>
    </cfRule>
  </conditionalFormatting>
  <conditionalFormatting sqref="D70 D74 D78 D82 D86 D90 D94 D98 D102 D106 D110 D114 D118 D122 D126 D130 D7 D11 D15 D19 D23 D27 D31 D35 D39 D43 D47 D51 D55 D59 D63 D67">
    <cfRule type="cellIs" priority="3" dxfId="278" operator="lessThan" stopIfTrue="1">
      <formula>9</formula>
    </cfRule>
  </conditionalFormatting>
  <conditionalFormatting sqref="N68">
    <cfRule type="expression" priority="1" dxfId="270" stopIfTrue="1">
      <formula>#REF!="as"</formula>
    </cfRule>
    <cfRule type="expression" priority="2" dxfId="270" stopIfTrue="1">
      <formula>#REF!="bs"</formula>
    </cfRule>
  </conditionalFormatting>
  <dataValidations count="1">
    <dataValidation type="list" allowBlank="1" showInputMessage="1" sqref="L54 J125 J77 L117 L85 J93 J109 H129 H97 H113 H89 H121 H81 H105 H73 H42 H18 H58 H26 H50 H34 H66 J46 J30 J62 N38 H10 L22 J14 N67 N101">
      <formula1>$T$7:$T$16</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T169"/>
  <sheetViews>
    <sheetView showGridLines="0" zoomScalePageLayoutView="0" workbookViewId="0" topLeftCell="A1">
      <selection activeCell="W23" sqref="W23"/>
    </sheetView>
  </sheetViews>
  <sheetFormatPr defaultColWidth="9.00390625" defaultRowHeight="15.75"/>
  <cols>
    <col min="1" max="1" width="2.125" style="99" customWidth="1"/>
    <col min="2" max="3" width="2.625" style="99" customWidth="1"/>
    <col min="4" max="4" width="0.2421875" style="99" customWidth="1"/>
    <col min="5" max="5" width="8.50390625" style="99" customWidth="1"/>
    <col min="6" max="6" width="11.625" style="99" customWidth="1"/>
    <col min="7" max="7" width="0.12890625" style="99" customWidth="1"/>
    <col min="8" max="8" width="5.875" style="99" customWidth="1"/>
    <col min="9" max="9" width="0.12890625" style="101" customWidth="1"/>
    <col min="10" max="10" width="13.75390625" style="113" customWidth="1"/>
    <col min="11" max="11" width="0.12890625" style="180" customWidth="1"/>
    <col min="12" max="12" width="13.75390625" style="113" customWidth="1"/>
    <col min="13" max="13" width="0.12890625" style="111" customWidth="1"/>
    <col min="14" max="14" width="13.75390625" style="113" customWidth="1"/>
    <col min="15" max="15" width="0.12890625" style="180" customWidth="1"/>
    <col min="16" max="16" width="13.75390625" style="113" customWidth="1"/>
    <col min="17" max="17" width="0.12890625" style="111" customWidth="1"/>
    <col min="18" max="18" width="9.00390625" style="99" customWidth="1"/>
    <col min="19" max="19" width="7.625" style="99" customWidth="1"/>
    <col min="20" max="20" width="7.75390625" style="99" hidden="1" customWidth="1"/>
    <col min="21" max="21" width="5.00390625" style="99" customWidth="1"/>
    <col min="22" max="16384" width="9.00390625" style="99" customWidth="1"/>
  </cols>
  <sheetData>
    <row r="1" spans="1:17" s="3" customFormat="1" ht="20.25" customHeight="1">
      <c r="A1" s="103" t="s">
        <v>247</v>
      </c>
      <c r="B1" s="2"/>
      <c r="C1" s="2"/>
      <c r="E1" s="4"/>
      <c r="I1" s="5"/>
      <c r="J1" s="104"/>
      <c r="K1" s="105"/>
      <c r="L1" s="104"/>
      <c r="M1" s="106"/>
      <c r="N1" s="104"/>
      <c r="O1" s="105"/>
      <c r="P1" s="104"/>
      <c r="Q1" s="106"/>
    </row>
    <row r="2" spans="1:15" ht="6" customHeight="1">
      <c r="A2" s="107"/>
      <c r="B2" s="108"/>
      <c r="F2" s="109"/>
      <c r="I2" s="102"/>
      <c r="J2" s="110"/>
      <c r="K2" s="111"/>
      <c r="L2" s="112"/>
      <c r="O2" s="111"/>
    </row>
    <row r="3" spans="1:17" s="18" customFormat="1" ht="9" customHeight="1">
      <c r="A3" s="114" t="s">
        <v>0</v>
      </c>
      <c r="B3" s="114"/>
      <c r="C3" s="114"/>
      <c r="D3" s="114"/>
      <c r="E3" s="115"/>
      <c r="F3" s="114" t="s">
        <v>1</v>
      </c>
      <c r="G3" s="115"/>
      <c r="H3" s="114"/>
      <c r="I3" s="116"/>
      <c r="J3" s="13"/>
      <c r="K3" s="16"/>
      <c r="L3" s="117"/>
      <c r="M3" s="118"/>
      <c r="N3" s="119"/>
      <c r="O3" s="120"/>
      <c r="P3" s="121"/>
      <c r="Q3" s="122" t="s">
        <v>2</v>
      </c>
    </row>
    <row r="4" spans="1:17" s="26" customFormat="1" ht="14.25" customHeight="1" thickBot="1">
      <c r="A4" s="19" t="str">
        <f>'[7]Week SetUp'!$A$10</f>
        <v>2013/11/2-11/4</v>
      </c>
      <c r="B4" s="19"/>
      <c r="C4" s="19"/>
      <c r="D4" s="123"/>
      <c r="E4" s="123"/>
      <c r="F4" s="20" t="str">
        <f>'[7]Week SetUp'!$C$10</f>
        <v>臺中市</v>
      </c>
      <c r="G4" s="124"/>
      <c r="H4" s="123"/>
      <c r="I4" s="125"/>
      <c r="J4" s="23"/>
      <c r="K4" s="22"/>
      <c r="L4" s="126"/>
      <c r="M4" s="127"/>
      <c r="N4" s="128"/>
      <c r="O4" s="127"/>
      <c r="P4" s="128"/>
      <c r="Q4" s="25" t="str">
        <f>'[7]Week SetUp'!$E$10</f>
        <v>王正松</v>
      </c>
    </row>
    <row r="5" spans="1:17" s="31" customFormat="1" ht="9.75">
      <c r="A5" s="129"/>
      <c r="B5" s="130" t="s">
        <v>3</v>
      </c>
      <c r="C5" s="131" t="s">
        <v>4</v>
      </c>
      <c r="D5" s="130"/>
      <c r="E5" s="130" t="s">
        <v>5</v>
      </c>
      <c r="F5" s="132"/>
      <c r="G5" s="115"/>
      <c r="H5" s="132"/>
      <c r="I5" s="133"/>
      <c r="J5" s="131" t="s">
        <v>6</v>
      </c>
      <c r="K5" s="134"/>
      <c r="L5" s="131" t="s">
        <v>7</v>
      </c>
      <c r="M5" s="134"/>
      <c r="N5" s="131" t="s">
        <v>8</v>
      </c>
      <c r="O5" s="134"/>
      <c r="P5" s="131" t="s">
        <v>9</v>
      </c>
      <c r="Q5" s="118"/>
    </row>
    <row r="6" spans="1:17" s="31" customFormat="1" ht="11.25" customHeight="1" thickBot="1">
      <c r="A6" s="135"/>
      <c r="B6" s="136"/>
      <c r="C6" s="34"/>
      <c r="D6" s="136"/>
      <c r="E6" s="137"/>
      <c r="F6" s="137"/>
      <c r="G6" s="138"/>
      <c r="H6" s="137"/>
      <c r="I6" s="139"/>
      <c r="J6" s="34"/>
      <c r="K6" s="140"/>
      <c r="L6" s="34"/>
      <c r="M6" s="140"/>
      <c r="N6" s="34"/>
      <c r="O6" s="140"/>
      <c r="P6" s="34"/>
      <c r="Q6" s="141"/>
    </row>
    <row r="7" spans="1:20" s="146" customFormat="1" ht="13.5" customHeight="1">
      <c r="A7" s="142">
        <v>1</v>
      </c>
      <c r="B7" s="40">
        <v>1</v>
      </c>
      <c r="C7" s="40">
        <f>IF($D7="","",VLOOKUP($D7,'[7]男雙60歲名單'!$A$7:$V$39,21))</f>
        <v>2</v>
      </c>
      <c r="D7" s="41">
        <v>1</v>
      </c>
      <c r="E7" s="42" t="str">
        <f>UPPER(IF($D7="","",VLOOKUP($D7,'[7]男雙60歲名單'!$A$7:$V$39,2)))</f>
        <v>黃建賓</v>
      </c>
      <c r="F7" s="40"/>
      <c r="G7" s="43"/>
      <c r="H7" s="43" t="str">
        <f>IF($D7="","",VLOOKUP($D7,'[7]男雙60歲名單'!$A$7:$V$39,4))</f>
        <v>臺中市</v>
      </c>
      <c r="I7" s="143"/>
      <c r="J7" s="144"/>
      <c r="K7" s="145"/>
      <c r="L7" s="144"/>
      <c r="M7" s="145"/>
      <c r="N7" s="46" t="s">
        <v>190</v>
      </c>
      <c r="O7" s="145"/>
      <c r="P7" s="144"/>
      <c r="Q7" s="193"/>
      <c r="R7" s="46"/>
      <c r="T7" s="52" t="e">
        <f>#REF!</f>
        <v>#REF!</v>
      </c>
    </row>
    <row r="8" spans="1:20" s="146" customFormat="1" ht="13.5" customHeight="1">
      <c r="A8" s="142"/>
      <c r="B8" s="147"/>
      <c r="C8" s="147"/>
      <c r="D8" s="147"/>
      <c r="E8" s="42" t="str">
        <f>UPPER(IF($D7="","",VLOOKUP($D7,'[7]男雙60歲名單'!$A$7:$V$39,7)))</f>
        <v>蘇錦堂</v>
      </c>
      <c r="F8" s="40"/>
      <c r="G8" s="152"/>
      <c r="H8" s="43" t="str">
        <f>IF($D7="","",VLOOKUP($D7,'[7]男雙60歲名單'!$A$7:$V$39,9))</f>
        <v>臺中市</v>
      </c>
      <c r="I8" s="148"/>
      <c r="J8" s="149">
        <f>IF(I8="a",E7,IF(I8="b",E9,""))</f>
      </c>
      <c r="K8" s="150"/>
      <c r="L8" s="144"/>
      <c r="M8" s="145"/>
      <c r="N8" s="46" t="s">
        <v>192</v>
      </c>
      <c r="O8" s="145"/>
      <c r="P8" s="144"/>
      <c r="Q8" s="47"/>
      <c r="R8" s="46"/>
      <c r="T8" s="60" t="e">
        <f>#REF!</f>
        <v>#REF!</v>
      </c>
    </row>
    <row r="9" spans="1:20" s="146" customFormat="1" ht="9.75" customHeight="1">
      <c r="A9" s="142"/>
      <c r="B9" s="147"/>
      <c r="C9" s="147"/>
      <c r="D9" s="147"/>
      <c r="E9" s="151"/>
      <c r="F9" s="272"/>
      <c r="G9" s="152"/>
      <c r="H9" s="152"/>
      <c r="I9" s="153"/>
      <c r="J9" s="154">
        <f>UPPER(IF(OR(I10="a",I10="as"),E7,IF(OR(I10="b",I10="bs"),E11,)))</f>
      </c>
      <c r="K9" s="155"/>
      <c r="L9" s="144"/>
      <c r="M9" s="145"/>
      <c r="N9" s="144"/>
      <c r="O9" s="145"/>
      <c r="P9" s="144"/>
      <c r="Q9" s="47"/>
      <c r="R9" s="46"/>
      <c r="T9" s="60" t="e">
        <f>#REF!</f>
        <v>#REF!</v>
      </c>
    </row>
    <row r="10" spans="1:20" s="146" customFormat="1" ht="9.75" customHeight="1">
      <c r="A10" s="142"/>
      <c r="B10" s="53"/>
      <c r="C10" s="53"/>
      <c r="D10" s="53"/>
      <c r="E10" s="156"/>
      <c r="F10" s="270"/>
      <c r="G10" s="152"/>
      <c r="H10" s="56" t="s">
        <v>11</v>
      </c>
      <c r="I10" s="87"/>
      <c r="J10" s="158">
        <f>UPPER(IF(OR(I10="a",I10="as"),E8,IF(OR(I10="b",I10="bs"),E12,)))</f>
      </c>
      <c r="K10" s="159"/>
      <c r="L10" s="149"/>
      <c r="M10" s="150"/>
      <c r="N10" s="144"/>
      <c r="O10" s="145"/>
      <c r="P10" s="144"/>
      <c r="Q10" s="47"/>
      <c r="R10" s="46"/>
      <c r="T10" s="60" t="e">
        <f>#REF!</f>
        <v>#REF!</v>
      </c>
    </row>
    <row r="11" spans="1:20" s="146" customFormat="1" ht="13.5" customHeight="1">
      <c r="A11" s="142">
        <v>2</v>
      </c>
      <c r="B11" s="40">
        <f>IF($D11="","",VLOOKUP($D11,'[7]男雙60歲名單'!$A$7:$V$39,20))</f>
      </c>
      <c r="C11" s="40">
        <f>IF($D11="","",VLOOKUP($D11,'[7]男雙60歲名單'!$A$7:$V$39,21))</f>
      </c>
      <c r="D11" s="41"/>
      <c r="E11" s="42" t="s">
        <v>12</v>
      </c>
      <c r="F11" s="273"/>
      <c r="G11" s="43"/>
      <c r="H11" s="43">
        <f>IF($D11="","",VLOOKUP($D11,'[7]男雙60歲名單'!$A$7:$V$39,4))</f>
      </c>
      <c r="I11" s="160"/>
      <c r="J11" s="149"/>
      <c r="K11" s="161"/>
      <c r="L11" s="162"/>
      <c r="M11" s="155"/>
      <c r="N11" s="144"/>
      <c r="O11" s="145"/>
      <c r="P11" s="144"/>
      <c r="Q11" s="47"/>
      <c r="R11" s="46"/>
      <c r="T11" s="60" t="e">
        <f>#REF!</f>
        <v>#REF!</v>
      </c>
    </row>
    <row r="12" spans="1:20" s="146" customFormat="1" ht="13.5" customHeight="1">
      <c r="A12" s="142"/>
      <c r="B12" s="147"/>
      <c r="C12" s="147"/>
      <c r="D12" s="147"/>
      <c r="E12" s="42" t="s">
        <v>12</v>
      </c>
      <c r="F12" s="40"/>
      <c r="G12" s="43"/>
      <c r="H12" s="43">
        <f>IF($D11="","",VLOOKUP($D11,'[7]男雙60歲名單'!$A$7:$V$39,9))</f>
      </c>
      <c r="I12" s="148"/>
      <c r="J12" s="149"/>
      <c r="K12" s="161"/>
      <c r="L12" s="163"/>
      <c r="M12" s="164"/>
      <c r="N12" s="144"/>
      <c r="O12" s="145"/>
      <c r="P12" s="144"/>
      <c r="Q12" s="47"/>
      <c r="R12" s="46"/>
      <c r="T12" s="60" t="e">
        <f>#REF!</f>
        <v>#REF!</v>
      </c>
    </row>
    <row r="13" spans="1:20" s="146" customFormat="1" ht="9.75" customHeight="1">
      <c r="A13" s="142"/>
      <c r="B13" s="147"/>
      <c r="C13" s="147"/>
      <c r="D13" s="165"/>
      <c r="E13" s="151"/>
      <c r="F13" s="149"/>
      <c r="G13" s="152"/>
      <c r="H13" s="152"/>
      <c r="I13" s="166"/>
      <c r="J13" s="144"/>
      <c r="K13" s="167"/>
      <c r="L13" s="154">
        <f>UPPER(IF(OR(K14="a",K14="as"),J9,IF(OR(K14="b",K14="bs"),J17,)))</f>
      </c>
      <c r="M13" s="150"/>
      <c r="N13" s="144"/>
      <c r="O13" s="145"/>
      <c r="P13" s="144"/>
      <c r="Q13" s="47"/>
      <c r="R13" s="46"/>
      <c r="T13" s="60" t="e">
        <f>#REF!</f>
        <v>#REF!</v>
      </c>
    </row>
    <row r="14" spans="1:20" s="146" customFormat="1" ht="9.75" customHeight="1">
      <c r="A14" s="142"/>
      <c r="B14" s="53"/>
      <c r="C14" s="53"/>
      <c r="D14" s="64"/>
      <c r="E14" s="156"/>
      <c r="F14" s="144"/>
      <c r="G14" s="157"/>
      <c r="H14" s="157"/>
      <c r="I14" s="168"/>
      <c r="J14" s="270" t="s">
        <v>604</v>
      </c>
      <c r="K14" s="87"/>
      <c r="L14" s="158">
        <f>UPPER(IF(OR(K14="a",K14="as"),J10,IF(OR(K14="b",K14="bs"),J18,)))</f>
      </c>
      <c r="M14" s="159"/>
      <c r="N14" s="149"/>
      <c r="O14" s="150"/>
      <c r="P14" s="144"/>
      <c r="Q14" s="47"/>
      <c r="R14" s="46"/>
      <c r="T14" s="60" t="e">
        <f>#REF!</f>
        <v>#REF!</v>
      </c>
    </row>
    <row r="15" spans="1:20" s="146" customFormat="1" ht="13.5" customHeight="1">
      <c r="A15" s="142">
        <v>3</v>
      </c>
      <c r="B15" s="40"/>
      <c r="C15" s="40"/>
      <c r="D15" s="41">
        <v>15</v>
      </c>
      <c r="E15" s="42" t="str">
        <f>UPPER(IF($D15="","",VLOOKUP($D15,'[7]男雙60歲名單'!$A$7:$V$39,2)))</f>
        <v>傅運福</v>
      </c>
      <c r="F15" s="40"/>
      <c r="G15" s="43"/>
      <c r="H15" s="43" t="str">
        <f>IF($D15="","",VLOOKUP($D15,'[7]男雙60歲名單'!$A$7:$V$39,4))</f>
        <v>臺中市</v>
      </c>
      <c r="I15" s="143"/>
      <c r="J15" s="270"/>
      <c r="K15" s="161"/>
      <c r="L15" s="144"/>
      <c r="M15" s="161"/>
      <c r="N15" s="162"/>
      <c r="O15" s="150"/>
      <c r="P15" s="144"/>
      <c r="Q15" s="47"/>
      <c r="R15" s="46"/>
      <c r="T15" s="60" t="e">
        <f>#REF!</f>
        <v>#REF!</v>
      </c>
    </row>
    <row r="16" spans="1:20" s="146" customFormat="1" ht="13.5" customHeight="1" thickBot="1">
      <c r="A16" s="142"/>
      <c r="B16" s="147"/>
      <c r="C16" s="147"/>
      <c r="D16" s="147"/>
      <c r="E16" s="42" t="str">
        <f>UPPER(IF($D15="","",VLOOKUP($D15,'[7]男雙60歲名單'!$A$7:$V$39,7)))</f>
        <v>李明煌</v>
      </c>
      <c r="F16" s="40"/>
      <c r="G16" s="43"/>
      <c r="H16" s="43" t="str">
        <f>IF($D15="","",VLOOKUP($D15,'[7]男雙60歲名單'!$A$7:$V$39,9))</f>
        <v>臺中市</v>
      </c>
      <c r="I16" s="148"/>
      <c r="J16" s="149">
        <f>IF(I16="a",E15,IF(I16="b",E17,""))</f>
      </c>
      <c r="K16" s="161"/>
      <c r="L16" s="144"/>
      <c r="M16" s="161"/>
      <c r="N16" s="149"/>
      <c r="O16" s="150"/>
      <c r="P16" s="144"/>
      <c r="Q16" s="47"/>
      <c r="R16" s="46"/>
      <c r="T16" s="75" t="e">
        <f>#REF!</f>
        <v>#REF!</v>
      </c>
    </row>
    <row r="17" spans="1:18" s="146" customFormat="1" ht="9.75" customHeight="1">
      <c r="A17" s="142"/>
      <c r="B17" s="147"/>
      <c r="C17" s="147"/>
      <c r="D17" s="165"/>
      <c r="E17" s="151"/>
      <c r="F17" s="272" t="s">
        <v>601</v>
      </c>
      <c r="G17" s="152"/>
      <c r="H17" s="152"/>
      <c r="I17" s="153"/>
      <c r="J17" s="154">
        <f>UPPER(IF(OR(I18="a",I18="as"),E15,IF(OR(I18="b",I18="bs"),E19,)))</f>
      </c>
      <c r="K17" s="169"/>
      <c r="L17" s="144"/>
      <c r="M17" s="161"/>
      <c r="N17" s="149"/>
      <c r="O17" s="150"/>
      <c r="P17" s="144"/>
      <c r="Q17" s="47"/>
      <c r="R17" s="46"/>
    </row>
    <row r="18" spans="1:18" s="146" customFormat="1" ht="9.75" customHeight="1">
      <c r="A18" s="142"/>
      <c r="B18" s="53"/>
      <c r="C18" s="53"/>
      <c r="D18" s="64"/>
      <c r="E18" s="156"/>
      <c r="F18" s="270"/>
      <c r="G18" s="157"/>
      <c r="H18" s="56" t="s">
        <v>11</v>
      </c>
      <c r="I18" s="87"/>
      <c r="J18" s="158">
        <f>UPPER(IF(OR(I18="a",I18="as"),E16,IF(OR(I18="b",I18="bs"),E20,)))</f>
      </c>
      <c r="K18" s="170"/>
      <c r="L18" s="149"/>
      <c r="M18" s="161"/>
      <c r="N18" s="149"/>
      <c r="O18" s="150"/>
      <c r="P18" s="144"/>
      <c r="Q18" s="47"/>
      <c r="R18" s="46"/>
    </row>
    <row r="19" spans="1:18" s="146" customFormat="1" ht="13.5" customHeight="1">
      <c r="A19" s="142">
        <v>4</v>
      </c>
      <c r="B19" s="40"/>
      <c r="C19" s="40"/>
      <c r="D19" s="41">
        <v>20</v>
      </c>
      <c r="E19" s="42" t="str">
        <f>UPPER(IF($D19="","",VLOOKUP($D19,'[7]男雙60歲名單'!$A$7:$V$39,2)))</f>
        <v>林文宏</v>
      </c>
      <c r="F19" s="273"/>
      <c r="G19" s="43"/>
      <c r="H19" s="43" t="str">
        <f>IF($D19="","",VLOOKUP($D19,'[7]男雙60歲名單'!$A$7:$V$39,4))</f>
        <v>高雄市</v>
      </c>
      <c r="I19" s="160"/>
      <c r="J19" s="149"/>
      <c r="K19" s="150"/>
      <c r="L19" s="162"/>
      <c r="M19" s="169"/>
      <c r="N19" s="149"/>
      <c r="O19" s="150"/>
      <c r="P19" s="144"/>
      <c r="Q19" s="47"/>
      <c r="R19" s="46"/>
    </row>
    <row r="20" spans="1:18" s="146" customFormat="1" ht="13.5" customHeight="1">
      <c r="A20" s="142"/>
      <c r="B20" s="147"/>
      <c r="C20" s="147"/>
      <c r="D20" s="147"/>
      <c r="E20" s="42" t="str">
        <f>UPPER(IF($D19="","",VLOOKUP($D19,'[7]男雙60歲名單'!$A$7:$V$39,7)))</f>
        <v>張堃雄</v>
      </c>
      <c r="F20" s="40"/>
      <c r="G20" s="43"/>
      <c r="H20" s="43" t="str">
        <f>IF($D19="","",VLOOKUP($D19,'[7]男雙60歲名單'!$A$7:$V$39,9))</f>
        <v>高雄市</v>
      </c>
      <c r="I20" s="148"/>
      <c r="J20" s="149"/>
      <c r="K20" s="150"/>
      <c r="L20" s="163"/>
      <c r="M20" s="171"/>
      <c r="N20" s="149"/>
      <c r="O20" s="150"/>
      <c r="P20" s="144"/>
      <c r="Q20" s="47"/>
      <c r="R20" s="46"/>
    </row>
    <row r="21" spans="1:18" s="146" customFormat="1" ht="9.75" customHeight="1">
      <c r="A21" s="142"/>
      <c r="B21" s="147"/>
      <c r="C21" s="147"/>
      <c r="D21" s="147"/>
      <c r="E21" s="151"/>
      <c r="F21" s="149"/>
      <c r="G21" s="152"/>
      <c r="H21" s="152"/>
      <c r="I21" s="166"/>
      <c r="J21" s="144"/>
      <c r="K21" s="145"/>
      <c r="L21" s="149"/>
      <c r="M21" s="167"/>
      <c r="N21" s="154">
        <f>UPPER(IF(OR(M22="a",M22="as"),L13,IF(OR(M22="b",M22="bs"),L29,)))</f>
      </c>
      <c r="O21" s="150"/>
      <c r="P21" s="144"/>
      <c r="Q21" s="47"/>
      <c r="R21" s="46"/>
    </row>
    <row r="22" spans="1:18" s="146" customFormat="1" ht="9.75" customHeight="1">
      <c r="A22" s="142"/>
      <c r="B22" s="53"/>
      <c r="C22" s="53"/>
      <c r="D22" s="53"/>
      <c r="E22" s="156"/>
      <c r="F22" s="144"/>
      <c r="G22" s="157"/>
      <c r="H22" s="157"/>
      <c r="I22" s="168"/>
      <c r="J22" s="144"/>
      <c r="K22" s="145"/>
      <c r="L22" s="270" t="s">
        <v>608</v>
      </c>
      <c r="M22" s="87"/>
      <c r="N22" s="158">
        <f>UPPER(IF(OR(M22="a",M22="as"),L14,IF(OR(M22="b",M22="bs"),L30,)))</f>
      </c>
      <c r="O22" s="159"/>
      <c r="P22" s="149"/>
      <c r="Q22" s="80"/>
      <c r="R22" s="46"/>
    </row>
    <row r="23" spans="1:18" s="146" customFormat="1" ht="13.5" customHeight="1">
      <c r="A23" s="142">
        <v>5</v>
      </c>
      <c r="B23" s="40">
        <f>IF($D23="","",VLOOKUP($D23,'[7]男雙60歲名單'!$A$7:$V$39,20))</f>
      </c>
      <c r="C23" s="40">
        <f>IF($D23="","",VLOOKUP($D23,'[7]男雙60歲名單'!$A$7:$V$39,21))</f>
      </c>
      <c r="D23" s="41"/>
      <c r="E23" s="42" t="s">
        <v>12</v>
      </c>
      <c r="F23" s="40"/>
      <c r="G23" s="43"/>
      <c r="H23" s="43">
        <f>IF($D23="","",VLOOKUP($D23,'[7]男雙60歲名單'!$A$7:$V$39,4))</f>
      </c>
      <c r="I23" s="143"/>
      <c r="J23" s="144"/>
      <c r="K23" s="145"/>
      <c r="L23" s="270"/>
      <c r="M23" s="161"/>
      <c r="N23" s="144"/>
      <c r="O23" s="161"/>
      <c r="P23" s="144"/>
      <c r="Q23" s="80"/>
      <c r="R23" s="46"/>
    </row>
    <row r="24" spans="1:18" s="146" customFormat="1" ht="13.5" customHeight="1">
      <c r="A24" s="142"/>
      <c r="B24" s="147"/>
      <c r="C24" s="147"/>
      <c r="D24" s="147"/>
      <c r="E24" s="42" t="s">
        <v>12</v>
      </c>
      <c r="F24" s="40"/>
      <c r="G24" s="43"/>
      <c r="H24" s="43">
        <f>IF($D23="","",VLOOKUP($D23,'[7]男雙60歲名單'!$A$7:$V$39,9))</f>
      </c>
      <c r="I24" s="148"/>
      <c r="J24" s="149">
        <f>IF(I24="a",E23,IF(I24="b",E25,""))</f>
      </c>
      <c r="K24" s="150"/>
      <c r="L24" s="144"/>
      <c r="M24" s="161"/>
      <c r="N24" s="144"/>
      <c r="O24" s="161"/>
      <c r="P24" s="144"/>
      <c r="Q24" s="80"/>
      <c r="R24" s="46"/>
    </row>
    <row r="25" spans="1:18" s="146" customFormat="1" ht="9.75" customHeight="1">
      <c r="A25" s="142"/>
      <c r="B25" s="147"/>
      <c r="C25" s="147"/>
      <c r="D25" s="165"/>
      <c r="E25" s="151"/>
      <c r="F25" s="272"/>
      <c r="G25" s="152"/>
      <c r="H25" s="152"/>
      <c r="I25" s="153"/>
      <c r="J25" s="154">
        <f>UPPER(IF(OR(I26="a",I26="as"),E23,IF(OR(I26="b",I26="bs"),E27,)))</f>
      </c>
      <c r="K25" s="155"/>
      <c r="L25" s="144"/>
      <c r="M25" s="161"/>
      <c r="N25" s="144"/>
      <c r="O25" s="161"/>
      <c r="P25" s="144"/>
      <c r="Q25" s="80"/>
      <c r="R25" s="46"/>
    </row>
    <row r="26" spans="1:18" s="146" customFormat="1" ht="9.75" customHeight="1">
      <c r="A26" s="142"/>
      <c r="B26" s="53"/>
      <c r="C26" s="53"/>
      <c r="D26" s="64"/>
      <c r="E26" s="156"/>
      <c r="F26" s="270"/>
      <c r="G26" s="157"/>
      <c r="H26" s="56" t="s">
        <v>11</v>
      </c>
      <c r="I26" s="87"/>
      <c r="J26" s="158">
        <f>UPPER(IF(OR(I26="a",I26="as"),E24,IF(OR(I26="b",I26="bs"),E28,)))</f>
      </c>
      <c r="K26" s="159"/>
      <c r="L26" s="149"/>
      <c r="M26" s="161"/>
      <c r="N26" s="144"/>
      <c r="O26" s="161"/>
      <c r="P26" s="144"/>
      <c r="Q26" s="80"/>
      <c r="R26" s="46"/>
    </row>
    <row r="27" spans="1:18" s="146" customFormat="1" ht="13.5" customHeight="1">
      <c r="A27" s="142">
        <v>6</v>
      </c>
      <c r="B27" s="40"/>
      <c r="C27" s="40"/>
      <c r="D27" s="41">
        <v>11</v>
      </c>
      <c r="E27" s="42" t="str">
        <f>UPPER(IF($D27="","",VLOOKUP($D27,'[7]男雙60歲名單'!$A$7:$V$39,2)))</f>
        <v>楊明順</v>
      </c>
      <c r="F27" s="273"/>
      <c r="G27" s="43"/>
      <c r="H27" s="43" t="str">
        <f>IF($D27="","",VLOOKUP($D27,'[7]男雙60歲名單'!$A$7:$V$39,4))</f>
        <v>屏東縣</v>
      </c>
      <c r="I27" s="160"/>
      <c r="J27" s="149"/>
      <c r="K27" s="161"/>
      <c r="L27" s="162"/>
      <c r="M27" s="169"/>
      <c r="N27" s="144"/>
      <c r="O27" s="161"/>
      <c r="P27" s="144"/>
      <c r="Q27" s="80"/>
      <c r="R27" s="46"/>
    </row>
    <row r="28" spans="1:18" s="146" customFormat="1" ht="13.5" customHeight="1">
      <c r="A28" s="142"/>
      <c r="B28" s="147"/>
      <c r="C28" s="147"/>
      <c r="D28" s="147"/>
      <c r="E28" s="42" t="str">
        <f>UPPER(IF($D27="","",VLOOKUP($D27,'[7]男雙60歲名單'!$A$7:$V$39,7)))</f>
        <v>陳治藩</v>
      </c>
      <c r="F28" s="40"/>
      <c r="G28" s="43"/>
      <c r="H28" s="43" t="str">
        <f>IF($D27="","",VLOOKUP($D27,'[7]男雙60歲名單'!$A$7:$V$39,9))</f>
        <v>屏東縣</v>
      </c>
      <c r="I28" s="148"/>
      <c r="J28" s="149"/>
      <c r="K28" s="161"/>
      <c r="L28" s="163"/>
      <c r="M28" s="171"/>
      <c r="N28" s="144"/>
      <c r="O28" s="161"/>
      <c r="P28" s="144"/>
      <c r="Q28" s="80"/>
      <c r="R28" s="46"/>
    </row>
    <row r="29" spans="1:18" s="146" customFormat="1" ht="9.75" customHeight="1">
      <c r="A29" s="142"/>
      <c r="B29" s="147"/>
      <c r="C29" s="147"/>
      <c r="D29" s="165"/>
      <c r="E29" s="151"/>
      <c r="F29" s="149"/>
      <c r="G29" s="152"/>
      <c r="H29" s="152"/>
      <c r="I29" s="166"/>
      <c r="J29" s="144"/>
      <c r="K29" s="167"/>
      <c r="L29" s="154">
        <f>UPPER(IF(OR(K30="a",K30="as"),J25,IF(OR(K30="b",K30="bs"),J33,)))</f>
      </c>
      <c r="M29" s="161"/>
      <c r="N29" s="144"/>
      <c r="O29" s="161"/>
      <c r="P29" s="144"/>
      <c r="Q29" s="80"/>
      <c r="R29" s="46"/>
    </row>
    <row r="30" spans="1:18" s="146" customFormat="1" ht="9.75" customHeight="1">
      <c r="A30" s="142"/>
      <c r="B30" s="53"/>
      <c r="C30" s="53"/>
      <c r="D30" s="64"/>
      <c r="E30" s="156"/>
      <c r="F30" s="144"/>
      <c r="G30" s="157"/>
      <c r="H30" s="157"/>
      <c r="I30" s="168"/>
      <c r="J30" s="270" t="s">
        <v>605</v>
      </c>
      <c r="K30" s="87"/>
      <c r="L30" s="158">
        <f>UPPER(IF(OR(K30="a",K30="as"),J26,IF(OR(K30="b",K30="bs"),J34,)))</f>
      </c>
      <c r="M30" s="170"/>
      <c r="N30" s="149"/>
      <c r="O30" s="161"/>
      <c r="P30" s="144"/>
      <c r="Q30" s="80"/>
      <c r="R30" s="46"/>
    </row>
    <row r="31" spans="1:18" s="146" customFormat="1" ht="13.5" customHeight="1">
      <c r="A31" s="142">
        <v>7</v>
      </c>
      <c r="B31" s="40">
        <f>IF($D31="","",VLOOKUP($D31,'[7]男雙60歲名單'!$A$7:$V$39,20))</f>
      </c>
      <c r="C31" s="40">
        <f>IF($D31="","",VLOOKUP($D31,'[7]男雙60歲名單'!$A$7:$V$39,21))</f>
      </c>
      <c r="D31" s="41"/>
      <c r="E31" s="42" t="s">
        <v>12</v>
      </c>
      <c r="F31" s="40"/>
      <c r="G31" s="43"/>
      <c r="H31" s="43">
        <f>IF($D31="","",VLOOKUP($D31,'[7]男雙60歲名單'!$A$7:$V$39,4))</f>
      </c>
      <c r="I31" s="143"/>
      <c r="J31" s="270"/>
      <c r="K31" s="161"/>
      <c r="L31" s="144"/>
      <c r="M31" s="172"/>
      <c r="N31" s="162"/>
      <c r="O31" s="161"/>
      <c r="P31" s="144"/>
      <c r="Q31" s="80"/>
      <c r="R31" s="46"/>
    </row>
    <row r="32" spans="1:18" s="146" customFormat="1" ht="13.5" customHeight="1">
      <c r="A32" s="142"/>
      <c r="B32" s="147"/>
      <c r="C32" s="147"/>
      <c r="D32" s="147"/>
      <c r="E32" s="42" t="s">
        <v>12</v>
      </c>
      <c r="F32" s="40"/>
      <c r="G32" s="43"/>
      <c r="H32" s="43">
        <f>IF($D31="","",VLOOKUP($D31,'[7]男雙60歲名單'!$A$7:$V$39,9))</f>
      </c>
      <c r="I32" s="148"/>
      <c r="J32" s="149">
        <f>IF(I32="a",E31,IF(I32="b",E33,""))</f>
      </c>
      <c r="K32" s="161"/>
      <c r="L32" s="144"/>
      <c r="M32" s="150"/>
      <c r="N32" s="149"/>
      <c r="O32" s="161"/>
      <c r="P32" s="144"/>
      <c r="Q32" s="80"/>
      <c r="R32" s="46"/>
    </row>
    <row r="33" spans="1:18" s="146" customFormat="1" ht="9.75" customHeight="1">
      <c r="A33" s="142"/>
      <c r="B33" s="147"/>
      <c r="C33" s="147"/>
      <c r="D33" s="165"/>
      <c r="E33" s="151"/>
      <c r="F33" s="272"/>
      <c r="G33" s="152"/>
      <c r="H33" s="152"/>
      <c r="I33" s="153"/>
      <c r="J33" s="154">
        <f>UPPER(IF(OR(I34="a",I34="as"),E31,IF(OR(I34="b",I34="bs"),E35,)))</f>
      </c>
      <c r="K33" s="169"/>
      <c r="L33" s="144"/>
      <c r="M33" s="150"/>
      <c r="N33" s="149"/>
      <c r="O33" s="161"/>
      <c r="P33" s="144"/>
      <c r="Q33" s="80"/>
      <c r="R33" s="46"/>
    </row>
    <row r="34" spans="1:18" s="146" customFormat="1" ht="9.75" customHeight="1">
      <c r="A34" s="142"/>
      <c r="B34" s="53"/>
      <c r="C34" s="53"/>
      <c r="D34" s="64"/>
      <c r="E34" s="156"/>
      <c r="F34" s="270"/>
      <c r="G34" s="157"/>
      <c r="H34" s="56" t="s">
        <v>11</v>
      </c>
      <c r="I34" s="87"/>
      <c r="J34" s="158">
        <f>UPPER(IF(OR(I34="a",I34="as"),E32,IF(OR(I34="b",I34="bs"),E36,)))</f>
      </c>
      <c r="K34" s="170"/>
      <c r="L34" s="149"/>
      <c r="M34" s="150"/>
      <c r="N34" s="149"/>
      <c r="O34" s="161"/>
      <c r="P34" s="144"/>
      <c r="Q34" s="80"/>
      <c r="R34" s="46"/>
    </row>
    <row r="35" spans="1:18" s="146" customFormat="1" ht="13.5" customHeight="1">
      <c r="A35" s="142">
        <v>8</v>
      </c>
      <c r="B35" s="40">
        <v>5</v>
      </c>
      <c r="C35" s="40">
        <f>IF($D35="","",VLOOKUP($D35,'[7]男雙60歲名單'!$A$7:$V$39,21))</f>
        <v>24</v>
      </c>
      <c r="D35" s="41">
        <v>4</v>
      </c>
      <c r="E35" s="42" t="str">
        <f>UPPER(IF($D35="","",VLOOKUP($D35,'[7]男雙60歲名單'!$A$7:$V$39,2)))</f>
        <v>葉錦祥</v>
      </c>
      <c r="F35" s="273"/>
      <c r="G35" s="43"/>
      <c r="H35" s="43" t="str">
        <f>IF($D35="","",VLOOKUP($D35,'[7]男雙60歲名單'!$A$7:$V$39,4))</f>
        <v>高雄市</v>
      </c>
      <c r="I35" s="160"/>
      <c r="J35" s="149"/>
      <c r="K35" s="150"/>
      <c r="L35" s="162"/>
      <c r="M35" s="155"/>
      <c r="N35" s="149"/>
      <c r="O35" s="161"/>
      <c r="P35" s="144"/>
      <c r="Q35" s="80"/>
      <c r="R35" s="46"/>
    </row>
    <row r="36" spans="1:18" s="146" customFormat="1" ht="13.5" customHeight="1">
      <c r="A36" s="142"/>
      <c r="B36" s="147"/>
      <c r="C36" s="147"/>
      <c r="D36" s="147"/>
      <c r="E36" s="42" t="str">
        <f>UPPER(IF($D35="","",VLOOKUP($D35,'[7]男雙60歲名單'!$A$7:$V$39,7)))</f>
        <v>葉錦德</v>
      </c>
      <c r="F36" s="40"/>
      <c r="G36" s="43"/>
      <c r="H36" s="43" t="str">
        <f>IF($D35="","",VLOOKUP($D35,'[7]男雙60歲名單'!$A$7:$V$39,9))</f>
        <v>高雄市</v>
      </c>
      <c r="I36" s="148"/>
      <c r="J36" s="149"/>
      <c r="K36" s="150"/>
      <c r="L36" s="163"/>
      <c r="M36" s="164"/>
      <c r="N36" s="149"/>
      <c r="O36" s="161"/>
      <c r="P36" s="144"/>
      <c r="Q36" s="80"/>
      <c r="R36" s="46"/>
    </row>
    <row r="37" spans="1:18" s="146" customFormat="1" ht="9.75" customHeight="1">
      <c r="A37" s="142"/>
      <c r="B37" s="147"/>
      <c r="C37" s="147"/>
      <c r="D37" s="165"/>
      <c r="E37" s="151"/>
      <c r="F37" s="149"/>
      <c r="G37" s="152"/>
      <c r="H37" s="152"/>
      <c r="I37" s="166"/>
      <c r="J37" s="144"/>
      <c r="K37" s="145"/>
      <c r="L37" s="149"/>
      <c r="M37" s="150"/>
      <c r="N37" s="150"/>
      <c r="O37" s="167"/>
      <c r="P37" s="290">
        <f>UPPER(IF(OR(O38="a",O38="as"),N21,IF(OR(O38="b",O38="bs"),N53,)))</f>
      </c>
      <c r="Q37" s="173"/>
      <c r="R37" s="46"/>
    </row>
    <row r="38" spans="1:18" s="146" customFormat="1" ht="9.75" customHeight="1">
      <c r="A38" s="142"/>
      <c r="B38" s="53"/>
      <c r="C38" s="53"/>
      <c r="D38" s="64"/>
      <c r="E38" s="156"/>
      <c r="F38" s="144"/>
      <c r="G38" s="157"/>
      <c r="H38" s="157"/>
      <c r="I38" s="168"/>
      <c r="J38" s="144"/>
      <c r="K38" s="145"/>
      <c r="L38" s="149"/>
      <c r="M38" s="150"/>
      <c r="N38" s="270" t="s">
        <v>610</v>
      </c>
      <c r="O38" s="87"/>
      <c r="P38" s="291"/>
      <c r="Q38" s="174"/>
      <c r="R38" s="46"/>
    </row>
    <row r="39" spans="1:18" s="146" customFormat="1" ht="13.5" customHeight="1">
      <c r="A39" s="142">
        <v>9</v>
      </c>
      <c r="B39" s="40">
        <v>4</v>
      </c>
      <c r="C39" s="40">
        <f>IF($D39="","",VLOOKUP($D39,'[7]男雙60歲名單'!$A$7:$V$39,21))</f>
        <v>24</v>
      </c>
      <c r="D39" s="41">
        <v>5</v>
      </c>
      <c r="E39" s="42" t="str">
        <f>UPPER(IF($D39="","",VLOOKUP($D39,'[7]男雙60歲名單'!$A$7:$V$39,2)))</f>
        <v>陳明亮</v>
      </c>
      <c r="F39" s="40"/>
      <c r="G39" s="43"/>
      <c r="H39" s="43" t="str">
        <f>IF($D39="","",VLOOKUP($D39,'[7]男雙60歲名單'!$A$7:$V$39,4))</f>
        <v>苗栗市</v>
      </c>
      <c r="I39" s="143"/>
      <c r="J39" s="144"/>
      <c r="K39" s="145"/>
      <c r="L39" s="144"/>
      <c r="M39" s="150"/>
      <c r="N39" s="270"/>
      <c r="O39" s="161"/>
      <c r="P39" s="162"/>
      <c r="Q39" s="80"/>
      <c r="R39" s="46"/>
    </row>
    <row r="40" spans="1:18" s="146" customFormat="1" ht="13.5" customHeight="1">
      <c r="A40" s="142"/>
      <c r="B40" s="147"/>
      <c r="C40" s="147"/>
      <c r="D40" s="147"/>
      <c r="E40" s="42" t="str">
        <f>UPPER(IF($D39="","",VLOOKUP($D39,'[7]男雙60歲名單'!$A$7:$V$39,7)))</f>
        <v>陳永波</v>
      </c>
      <c r="F40" s="40"/>
      <c r="G40" s="43"/>
      <c r="H40" s="43" t="str">
        <f>IF($D39="","",VLOOKUP($D39,'[7]男雙60歲名單'!$A$7:$V$39,9))</f>
        <v>臺中市</v>
      </c>
      <c r="I40" s="148"/>
      <c r="J40" s="149">
        <f>IF(I40="a",E39,IF(I40="b",E41,""))</f>
      </c>
      <c r="K40" s="150"/>
      <c r="L40" s="144"/>
      <c r="M40" s="145"/>
      <c r="N40" s="144"/>
      <c r="O40" s="161"/>
      <c r="P40" s="163"/>
      <c r="Q40" s="175"/>
      <c r="R40" s="46"/>
    </row>
    <row r="41" spans="1:18" s="146" customFormat="1" ht="9.75" customHeight="1">
      <c r="A41" s="142"/>
      <c r="B41" s="147"/>
      <c r="C41" s="147"/>
      <c r="D41" s="165"/>
      <c r="E41" s="151"/>
      <c r="F41" s="272"/>
      <c r="G41" s="152"/>
      <c r="H41" s="152"/>
      <c r="I41" s="153"/>
      <c r="J41" s="154">
        <f>UPPER(IF(OR(I42="a",I42="as"),E39,IF(OR(I42="b",I42="bs"),E43,)))</f>
      </c>
      <c r="K41" s="155"/>
      <c r="L41" s="144"/>
      <c r="M41" s="145"/>
      <c r="N41" s="144"/>
      <c r="O41" s="161"/>
      <c r="P41" s="144"/>
      <c r="Q41" s="80"/>
      <c r="R41" s="46"/>
    </row>
    <row r="42" spans="1:18" s="146" customFormat="1" ht="9.75" customHeight="1">
      <c r="A42" s="142"/>
      <c r="B42" s="53"/>
      <c r="C42" s="53"/>
      <c r="D42" s="64"/>
      <c r="E42" s="156"/>
      <c r="F42" s="270"/>
      <c r="G42" s="157"/>
      <c r="H42" s="56" t="s">
        <v>11</v>
      </c>
      <c r="I42" s="87"/>
      <c r="J42" s="158">
        <f>UPPER(IF(OR(I42="a",I42="as"),E40,IF(OR(I42="b",I42="bs"),E44,)))</f>
      </c>
      <c r="K42" s="159"/>
      <c r="L42" s="149"/>
      <c r="M42" s="150"/>
      <c r="N42" s="144"/>
      <c r="O42" s="161"/>
      <c r="P42" s="144"/>
      <c r="Q42" s="80"/>
      <c r="R42" s="46"/>
    </row>
    <row r="43" spans="1:18" s="146" customFormat="1" ht="13.5" customHeight="1">
      <c r="A43" s="142">
        <v>10</v>
      </c>
      <c r="B43" s="40">
        <f>IF($D43="","",VLOOKUP($D43,'[7]男雙60歲名單'!$A$7:$V$39,20))</f>
      </c>
      <c r="C43" s="40">
        <f>IF($D43="","",VLOOKUP($D43,'[7]男雙60歲名單'!$A$7:$V$39,21))</f>
      </c>
      <c r="D43" s="41"/>
      <c r="E43" s="42" t="s">
        <v>12</v>
      </c>
      <c r="F43" s="273"/>
      <c r="G43" s="43"/>
      <c r="H43" s="43">
        <f>IF($D43="","",VLOOKUP($D43,'[7]男雙60歲名單'!$A$7:$V$39,4))</f>
      </c>
      <c r="I43" s="160"/>
      <c r="J43" s="149"/>
      <c r="K43" s="161"/>
      <c r="L43" s="162"/>
      <c r="M43" s="155"/>
      <c r="N43" s="144"/>
      <c r="O43" s="161"/>
      <c r="P43" s="144"/>
      <c r="Q43" s="80"/>
      <c r="R43" s="46"/>
    </row>
    <row r="44" spans="1:18" s="146" customFormat="1" ht="13.5" customHeight="1">
      <c r="A44" s="142"/>
      <c r="B44" s="147"/>
      <c r="C44" s="147"/>
      <c r="D44" s="147"/>
      <c r="E44" s="42" t="s">
        <v>12</v>
      </c>
      <c r="F44" s="40"/>
      <c r="G44" s="43"/>
      <c r="H44" s="43">
        <f>IF($D43="","",VLOOKUP($D43,'[7]男雙60歲名單'!$A$7:$V$39,9))</f>
      </c>
      <c r="I44" s="148"/>
      <c r="J44" s="149"/>
      <c r="K44" s="161"/>
      <c r="L44" s="163"/>
      <c r="M44" s="164"/>
      <c r="N44" s="144"/>
      <c r="O44" s="161"/>
      <c r="P44" s="144"/>
      <c r="Q44" s="80"/>
      <c r="R44" s="46"/>
    </row>
    <row r="45" spans="1:18" s="146" customFormat="1" ht="9.75" customHeight="1">
      <c r="A45" s="142"/>
      <c r="B45" s="147"/>
      <c r="C45" s="147"/>
      <c r="D45" s="165"/>
      <c r="E45" s="151"/>
      <c r="F45" s="149"/>
      <c r="G45" s="152"/>
      <c r="H45" s="152"/>
      <c r="I45" s="166"/>
      <c r="J45" s="144"/>
      <c r="K45" s="167"/>
      <c r="L45" s="154">
        <f>UPPER(IF(OR(K46="a",K46="as"),J41,IF(OR(K46="b",K46="bs"),J49,)))</f>
      </c>
      <c r="M45" s="150"/>
      <c r="N45" s="144"/>
      <c r="O45" s="161"/>
      <c r="P45" s="144"/>
      <c r="Q45" s="80"/>
      <c r="R45" s="46"/>
    </row>
    <row r="46" spans="1:18" s="146" customFormat="1" ht="9.75" customHeight="1">
      <c r="A46" s="142"/>
      <c r="B46" s="53"/>
      <c r="C46" s="53"/>
      <c r="D46" s="64"/>
      <c r="E46" s="156"/>
      <c r="F46" s="144"/>
      <c r="G46" s="157"/>
      <c r="H46" s="157"/>
      <c r="I46" s="168"/>
      <c r="J46" s="270" t="s">
        <v>606</v>
      </c>
      <c r="K46" s="87"/>
      <c r="L46" s="158">
        <f>UPPER(IF(OR(K46="a",K46="as"),J42,IF(OR(K46="b",K46="bs"),J50,)))</f>
      </c>
      <c r="M46" s="159"/>
      <c r="N46" s="149"/>
      <c r="O46" s="161"/>
      <c r="P46" s="144"/>
      <c r="Q46" s="80"/>
      <c r="R46" s="46"/>
    </row>
    <row r="47" spans="1:18" s="146" customFormat="1" ht="13.5" customHeight="1">
      <c r="A47" s="142">
        <v>11</v>
      </c>
      <c r="B47" s="40"/>
      <c r="C47" s="40"/>
      <c r="D47" s="41">
        <v>14</v>
      </c>
      <c r="E47" s="42" t="str">
        <f>UPPER(IF($D47="","",VLOOKUP($D47,'[7]男雙60歲名單'!$A$7:$V$39,2)))</f>
        <v>黃木權</v>
      </c>
      <c r="F47" s="40"/>
      <c r="G47" s="43"/>
      <c r="H47" s="43" t="str">
        <f>IF($D47="","",VLOOKUP($D47,'[7]男雙60歲名單'!$A$7:$V$39,4))</f>
        <v>臺中市</v>
      </c>
      <c r="I47" s="143"/>
      <c r="J47" s="270"/>
      <c r="K47" s="161"/>
      <c r="L47" s="144"/>
      <c r="M47" s="161"/>
      <c r="N47" s="162"/>
      <c r="O47" s="161"/>
      <c r="P47" s="144"/>
      <c r="Q47" s="80"/>
      <c r="R47" s="46"/>
    </row>
    <row r="48" spans="1:18" s="146" customFormat="1" ht="13.5" customHeight="1">
      <c r="A48" s="142"/>
      <c r="B48" s="147"/>
      <c r="C48" s="147"/>
      <c r="D48" s="147"/>
      <c r="E48" s="42" t="str">
        <f>UPPER(IF($D47="","",VLOOKUP($D47,'[7]男雙60歲名單'!$A$7:$V$39,7)))</f>
        <v>沈天保</v>
      </c>
      <c r="F48" s="40"/>
      <c r="G48" s="43"/>
      <c r="H48" s="43" t="str">
        <f>IF($D47="","",VLOOKUP($D47,'[7]男雙60歲名單'!$A$7:$V$39,9))</f>
        <v>臺中市</v>
      </c>
      <c r="I48" s="148"/>
      <c r="J48" s="149">
        <f>IF(I48="a",E47,IF(I48="b",E49,""))</f>
      </c>
      <c r="K48" s="161"/>
      <c r="L48" s="144"/>
      <c r="M48" s="161"/>
      <c r="N48" s="149"/>
      <c r="O48" s="161"/>
      <c r="P48" s="144"/>
      <c r="Q48" s="80"/>
      <c r="R48" s="46"/>
    </row>
    <row r="49" spans="1:18" s="146" customFormat="1" ht="9.75" customHeight="1">
      <c r="A49" s="142"/>
      <c r="B49" s="147"/>
      <c r="C49" s="147"/>
      <c r="D49" s="147"/>
      <c r="E49" s="151"/>
      <c r="F49" s="272" t="s">
        <v>602</v>
      </c>
      <c r="G49" s="152"/>
      <c r="H49" s="152"/>
      <c r="I49" s="153"/>
      <c r="J49" s="154">
        <f>UPPER(IF(OR(I50="a",I50="as"),E47,IF(OR(I50="b",I50="bs"),E51,)))</f>
      </c>
      <c r="K49" s="169"/>
      <c r="L49" s="144"/>
      <c r="M49" s="161"/>
      <c r="N49" s="149"/>
      <c r="O49" s="161"/>
      <c r="P49" s="144"/>
      <c r="Q49" s="80"/>
      <c r="R49" s="46"/>
    </row>
    <row r="50" spans="1:18" s="146" customFormat="1" ht="9.75" customHeight="1">
      <c r="A50" s="142"/>
      <c r="B50" s="53"/>
      <c r="C50" s="53"/>
      <c r="D50" s="53"/>
      <c r="E50" s="156"/>
      <c r="F50" s="270"/>
      <c r="G50" s="157"/>
      <c r="H50" s="56" t="s">
        <v>11</v>
      </c>
      <c r="I50" s="87"/>
      <c r="J50" s="158">
        <f>UPPER(IF(OR(I50="a",I50="as"),E48,IF(OR(I50="b",I50="bs"),E52,)))</f>
      </c>
      <c r="K50" s="170"/>
      <c r="L50" s="149"/>
      <c r="M50" s="161"/>
      <c r="N50" s="149"/>
      <c r="O50" s="161"/>
      <c r="P50" s="144"/>
      <c r="Q50" s="80"/>
      <c r="R50" s="46"/>
    </row>
    <row r="51" spans="1:18" s="146" customFormat="1" ht="13.5" customHeight="1">
      <c r="A51" s="142">
        <v>12</v>
      </c>
      <c r="B51" s="40"/>
      <c r="C51" s="40"/>
      <c r="D51" s="41">
        <v>18</v>
      </c>
      <c r="E51" s="42" t="str">
        <f>UPPER(IF($D51="","",VLOOKUP($D51,'[7]男雙60歲名單'!$A$7:$V$39,2)))</f>
        <v>劉  彬</v>
      </c>
      <c r="F51" s="273"/>
      <c r="G51" s="43"/>
      <c r="H51" s="43" t="str">
        <f>IF($D51="","",VLOOKUP($D51,'[7]男雙60歲名單'!$A$7:$V$39,4))</f>
        <v>臺中市</v>
      </c>
      <c r="I51" s="160"/>
      <c r="J51" s="149"/>
      <c r="K51" s="150"/>
      <c r="L51" s="162"/>
      <c r="M51" s="169"/>
      <c r="N51" s="149"/>
      <c r="O51" s="161"/>
      <c r="P51" s="144"/>
      <c r="Q51" s="80"/>
      <c r="R51" s="46"/>
    </row>
    <row r="52" spans="1:18" s="146" customFormat="1" ht="13.5" customHeight="1">
      <c r="A52" s="142"/>
      <c r="B52" s="147"/>
      <c r="C52" s="147"/>
      <c r="D52" s="147"/>
      <c r="E52" s="42" t="str">
        <f>UPPER(IF($D51="","",VLOOKUP($D51,'[7]男雙60歲名單'!$A$7:$V$39,7)))</f>
        <v>李友恭</v>
      </c>
      <c r="F52" s="40"/>
      <c r="G52" s="43"/>
      <c r="H52" s="43" t="str">
        <f>IF($D51="","",VLOOKUP($D51,'[7]男雙60歲名單'!$A$7:$V$39,9))</f>
        <v>臺中市</v>
      </c>
      <c r="I52" s="148"/>
      <c r="J52" s="149"/>
      <c r="K52" s="150"/>
      <c r="L52" s="163"/>
      <c r="M52" s="171"/>
      <c r="N52" s="149"/>
      <c r="O52" s="161"/>
      <c r="P52" s="144"/>
      <c r="Q52" s="80"/>
      <c r="R52" s="46"/>
    </row>
    <row r="53" spans="1:18" s="146" customFormat="1" ht="9.75" customHeight="1">
      <c r="A53" s="142"/>
      <c r="B53" s="147"/>
      <c r="C53" s="147"/>
      <c r="D53" s="147"/>
      <c r="E53" s="151"/>
      <c r="F53" s="149"/>
      <c r="G53" s="152"/>
      <c r="H53" s="152"/>
      <c r="I53" s="166"/>
      <c r="J53" s="144"/>
      <c r="K53" s="145"/>
      <c r="L53" s="149"/>
      <c r="M53" s="167"/>
      <c r="N53" s="154">
        <f>UPPER(IF(OR(M54="a",M54="as"),L45,IF(OR(M54="b",M54="bs"),L61,)))</f>
      </c>
      <c r="O53" s="161"/>
      <c r="P53" s="144"/>
      <c r="Q53" s="80"/>
      <c r="R53" s="46"/>
    </row>
    <row r="54" spans="1:18" s="146" customFormat="1" ht="9.75" customHeight="1">
      <c r="A54" s="142"/>
      <c r="B54" s="53"/>
      <c r="C54" s="53"/>
      <c r="D54" s="53"/>
      <c r="E54" s="156"/>
      <c r="F54" s="144"/>
      <c r="G54" s="157"/>
      <c r="H54" s="157"/>
      <c r="I54" s="168"/>
      <c r="J54" s="144"/>
      <c r="K54" s="145"/>
      <c r="L54" s="270" t="s">
        <v>609</v>
      </c>
      <c r="M54" s="87"/>
      <c r="N54" s="158">
        <f>UPPER(IF(OR(M54="a",M54="as"),L46,IF(OR(M54="b",M54="bs"),L62,)))</f>
      </c>
      <c r="O54" s="170"/>
      <c r="P54" s="149"/>
      <c r="Q54" s="80"/>
      <c r="R54" s="46"/>
    </row>
    <row r="55" spans="1:18" s="146" customFormat="1" ht="13.5" customHeight="1">
      <c r="A55" s="142">
        <v>13</v>
      </c>
      <c r="B55" s="40"/>
      <c r="C55" s="40"/>
      <c r="D55" s="41">
        <v>13</v>
      </c>
      <c r="E55" s="42" t="str">
        <f>UPPER(IF($D55="","",VLOOKUP($D55,'[7]男雙60歲名單'!$A$7:$V$39,2)))</f>
        <v>徐澄榮</v>
      </c>
      <c r="F55" s="40"/>
      <c r="G55" s="43"/>
      <c r="H55" s="43" t="str">
        <f>IF($D55="","",VLOOKUP($D55,'[7]男雙60歲名單'!$A$7:$V$39,4))</f>
        <v>臺中市</v>
      </c>
      <c r="I55" s="143"/>
      <c r="J55" s="144"/>
      <c r="K55" s="145"/>
      <c r="L55" s="270"/>
      <c r="M55" s="161"/>
      <c r="N55" s="144"/>
      <c r="O55" s="172"/>
      <c r="P55" s="144"/>
      <c r="Q55" s="47"/>
      <c r="R55" s="46"/>
    </row>
    <row r="56" spans="1:18" s="146" customFormat="1" ht="13.5" customHeight="1">
      <c r="A56" s="142"/>
      <c r="B56" s="147"/>
      <c r="C56" s="147"/>
      <c r="D56" s="147"/>
      <c r="E56" s="42" t="str">
        <f>UPPER(IF($D55="","",VLOOKUP($D55,'[7]男雙60歲名單'!$A$7:$V$39,7)))</f>
        <v>黃明詮</v>
      </c>
      <c r="F56" s="40"/>
      <c r="G56" s="43"/>
      <c r="H56" s="43" t="str">
        <f>IF($D55="","",VLOOKUP($D55,'[7]男雙60歲名單'!$A$7:$V$39,9))</f>
        <v>臺中市</v>
      </c>
      <c r="I56" s="148"/>
      <c r="J56" s="149">
        <f>IF(I56="a",E55,IF(I56="b",E57,""))</f>
      </c>
      <c r="K56" s="150"/>
      <c r="L56" s="144"/>
      <c r="M56" s="161"/>
      <c r="N56" s="144"/>
      <c r="O56" s="150"/>
      <c r="P56" s="144"/>
      <c r="Q56" s="47"/>
      <c r="R56" s="46"/>
    </row>
    <row r="57" spans="1:18" s="146" customFormat="1" ht="9.75" customHeight="1">
      <c r="A57" s="142"/>
      <c r="B57" s="147"/>
      <c r="C57" s="147"/>
      <c r="D57" s="165"/>
      <c r="E57" s="151"/>
      <c r="F57" s="272" t="s">
        <v>603</v>
      </c>
      <c r="G57" s="152"/>
      <c r="H57" s="152"/>
      <c r="I57" s="153"/>
      <c r="J57" s="154">
        <f>UPPER(IF(OR(I58="a",I58="as"),E55,IF(OR(I58="b",I58="bs"),E59,)))</f>
      </c>
      <c r="K57" s="155"/>
      <c r="L57" s="144"/>
      <c r="M57" s="161"/>
      <c r="N57" s="144"/>
      <c r="O57" s="150"/>
      <c r="P57" s="144"/>
      <c r="Q57" s="47"/>
      <c r="R57" s="46"/>
    </row>
    <row r="58" spans="1:18" s="146" customFormat="1" ht="9.75" customHeight="1">
      <c r="A58" s="142"/>
      <c r="B58" s="53"/>
      <c r="C58" s="53"/>
      <c r="D58" s="64"/>
      <c r="E58" s="156"/>
      <c r="F58" s="270"/>
      <c r="G58" s="157"/>
      <c r="H58" s="56" t="s">
        <v>11</v>
      </c>
      <c r="I58" s="87"/>
      <c r="J58" s="158">
        <f>UPPER(IF(OR(I58="a",I58="as"),E56,IF(OR(I58="b",I58="bs"),E60,)))</f>
      </c>
      <c r="K58" s="159"/>
      <c r="L58" s="149"/>
      <c r="M58" s="161"/>
      <c r="N58" s="144"/>
      <c r="O58" s="150"/>
      <c r="P58" s="144"/>
      <c r="Q58" s="47"/>
      <c r="R58" s="46"/>
    </row>
    <row r="59" spans="1:18" s="146" customFormat="1" ht="13.5" customHeight="1">
      <c r="A59" s="142">
        <v>14</v>
      </c>
      <c r="B59" s="40"/>
      <c r="C59" s="40"/>
      <c r="D59" s="41">
        <v>17</v>
      </c>
      <c r="E59" s="42" t="str">
        <f>UPPER(IF($D59="","",VLOOKUP($D59,'[7]男雙60歲名單'!$A$7:$V$39,2)))</f>
        <v>王合法</v>
      </c>
      <c r="F59" s="273"/>
      <c r="G59" s="43"/>
      <c r="H59" s="43" t="str">
        <f>IF($D59="","",VLOOKUP($D59,'[7]男雙60歲名單'!$A$7:$V$39,4))</f>
        <v>臺中市</v>
      </c>
      <c r="I59" s="160"/>
      <c r="J59" s="149"/>
      <c r="K59" s="161"/>
      <c r="L59" s="162"/>
      <c r="M59" s="169"/>
      <c r="N59" s="144"/>
      <c r="O59" s="150"/>
      <c r="P59" s="144"/>
      <c r="Q59" s="47"/>
      <c r="R59" s="46"/>
    </row>
    <row r="60" spans="1:18" s="146" customFormat="1" ht="13.5" customHeight="1">
      <c r="A60" s="142"/>
      <c r="B60" s="147"/>
      <c r="C60" s="147"/>
      <c r="D60" s="147"/>
      <c r="E60" s="42" t="str">
        <f>UPPER(IF($D59="","",VLOOKUP($D59,'[7]男雙60歲名單'!$A$7:$V$39,7)))</f>
        <v>吳明德</v>
      </c>
      <c r="F60" s="40"/>
      <c r="G60" s="43"/>
      <c r="H60" s="43" t="str">
        <f>IF($D59="","",VLOOKUP($D59,'[7]男雙60歲名單'!$A$7:$V$39,9))</f>
        <v>臺中市</v>
      </c>
      <c r="I60" s="148"/>
      <c r="J60" s="149"/>
      <c r="K60" s="161"/>
      <c r="L60" s="163"/>
      <c r="M60" s="171"/>
      <c r="N60" s="144"/>
      <c r="O60" s="150"/>
      <c r="P60" s="144"/>
      <c r="Q60" s="47"/>
      <c r="R60" s="46"/>
    </row>
    <row r="61" spans="1:18" s="146" customFormat="1" ht="9.75" customHeight="1">
      <c r="A61" s="142"/>
      <c r="B61" s="147"/>
      <c r="C61" s="147"/>
      <c r="D61" s="165"/>
      <c r="E61" s="151"/>
      <c r="F61" s="149"/>
      <c r="G61" s="152"/>
      <c r="H61" s="152"/>
      <c r="I61" s="166"/>
      <c r="J61" s="144"/>
      <c r="K61" s="167"/>
      <c r="L61" s="154">
        <f>UPPER(IF(OR(K62="a",K62="as"),J57,IF(OR(K62="b",K62="bs"),J65,)))</f>
      </c>
      <c r="M61" s="161"/>
      <c r="N61" s="144"/>
      <c r="O61" s="150"/>
      <c r="P61" s="144"/>
      <c r="Q61" s="47"/>
      <c r="R61" s="46"/>
    </row>
    <row r="62" spans="1:18" s="146" customFormat="1" ht="9.75" customHeight="1">
      <c r="A62" s="142"/>
      <c r="B62" s="53"/>
      <c r="C62" s="53"/>
      <c r="D62" s="64"/>
      <c r="E62" s="156"/>
      <c r="F62" s="144"/>
      <c r="G62" s="157"/>
      <c r="H62" s="157"/>
      <c r="I62" s="168"/>
      <c r="J62" s="270" t="s">
        <v>607</v>
      </c>
      <c r="K62" s="87"/>
      <c r="L62" s="158">
        <f>UPPER(IF(OR(K62="a",K62="as"),J58,IF(OR(K62="b",K62="bs"),J66,)))</f>
      </c>
      <c r="M62" s="170"/>
      <c r="N62" s="149"/>
      <c r="O62" s="150"/>
      <c r="P62" s="144"/>
      <c r="Q62" s="47"/>
      <c r="R62" s="46"/>
    </row>
    <row r="63" spans="1:18" s="146" customFormat="1" ht="13.5" customHeight="1">
      <c r="A63" s="142">
        <v>15</v>
      </c>
      <c r="B63" s="40">
        <f>IF($D63="","",VLOOKUP($D63,'[7]男雙60歲名單'!$A$7:$V$39,20))</f>
      </c>
      <c r="C63" s="40">
        <f>IF($D63="","",VLOOKUP($D63,'[7]男雙60歲名單'!$A$7:$V$39,21))</f>
      </c>
      <c r="D63" s="41"/>
      <c r="E63" s="42" t="s">
        <v>232</v>
      </c>
      <c r="F63" s="40"/>
      <c r="G63" s="43"/>
      <c r="H63" s="43">
        <f>IF($D63="","",VLOOKUP($D63,'[7]男雙60歲名單'!$A$7:$V$39,4))</f>
      </c>
      <c r="I63" s="143"/>
      <c r="J63" s="270"/>
      <c r="K63" s="161"/>
      <c r="L63" s="144"/>
      <c r="M63" s="172"/>
      <c r="N63" s="147"/>
      <c r="O63" s="150"/>
      <c r="P63" s="147"/>
      <c r="Q63" s="150"/>
      <c r="R63" s="152"/>
    </row>
    <row r="64" spans="1:18" s="146" customFormat="1" ht="13.5" customHeight="1">
      <c r="A64" s="142"/>
      <c r="B64" s="147"/>
      <c r="C64" s="147"/>
      <c r="D64" s="147"/>
      <c r="E64" s="42" t="s">
        <v>232</v>
      </c>
      <c r="F64" s="40"/>
      <c r="G64" s="43"/>
      <c r="H64" s="43">
        <f>IF($D63="","",VLOOKUP($D63,'[7]男雙60歲名單'!$A$7:$V$39,9))</f>
      </c>
      <c r="I64" s="148"/>
      <c r="J64" s="149">
        <f>IF(I64="a",E63,IF(I64="b",E65,""))</f>
      </c>
      <c r="K64" s="161"/>
      <c r="L64" s="144"/>
      <c r="M64" s="150"/>
      <c r="N64" s="178"/>
      <c r="O64" s="155"/>
      <c r="P64" s="149"/>
      <c r="Q64" s="150"/>
      <c r="R64" s="152"/>
    </row>
    <row r="65" spans="1:18" s="146" customFormat="1" ht="9.75" customHeight="1">
      <c r="A65" s="142"/>
      <c r="B65" s="147"/>
      <c r="C65" s="147"/>
      <c r="D65" s="147"/>
      <c r="E65" s="151"/>
      <c r="F65" s="272"/>
      <c r="G65" s="152"/>
      <c r="H65" s="152"/>
      <c r="I65" s="153"/>
      <c r="J65" s="154">
        <f>UPPER(IF(OR(I66="a",I66="as"),E63,IF(OR(I66="b",I66="bs"),E67,)))</f>
      </c>
      <c r="K65" s="169"/>
      <c r="L65" s="144"/>
      <c r="M65" s="150"/>
      <c r="N65" s="178"/>
      <c r="O65" s="164"/>
      <c r="P65" s="149"/>
      <c r="Q65" s="150"/>
      <c r="R65" s="152"/>
    </row>
    <row r="66" spans="1:18" s="146" customFormat="1" ht="9.75" customHeight="1">
      <c r="A66" s="142"/>
      <c r="B66" s="53"/>
      <c r="C66" s="53"/>
      <c r="D66" s="53"/>
      <c r="E66" s="156"/>
      <c r="F66" s="270"/>
      <c r="G66" s="157"/>
      <c r="H66" s="56" t="s">
        <v>11</v>
      </c>
      <c r="I66" s="87"/>
      <c r="J66" s="158">
        <f>UPPER(IF(OR(I66="a",I66="as"),E64,IF(OR(I66="b",I66="bs"),E68,)))</f>
      </c>
      <c r="K66" s="170"/>
      <c r="L66" s="149"/>
      <c r="M66" s="150"/>
      <c r="N66" s="150"/>
      <c r="O66" s="166"/>
      <c r="P66" s="178"/>
      <c r="Q66" s="194"/>
      <c r="R66" s="152"/>
    </row>
    <row r="67" spans="1:18" s="146" customFormat="1" ht="13.5" customHeight="1">
      <c r="A67" s="142">
        <v>16</v>
      </c>
      <c r="B67" s="40">
        <v>6</v>
      </c>
      <c r="C67" s="40">
        <f>IF($D67="","",VLOOKUP($D67,'[7]男雙60歲名單'!$A$7:$V$39,21))</f>
        <v>56</v>
      </c>
      <c r="D67" s="41">
        <v>6</v>
      </c>
      <c r="E67" s="42" t="str">
        <f>UPPER(IF($D67="","",VLOOKUP($D67,'[7]男雙60歲名單'!$A$7:$V$39,2)))</f>
        <v>蔣聯鎔</v>
      </c>
      <c r="F67" s="273"/>
      <c r="G67" s="43"/>
      <c r="H67" s="43" t="str">
        <f>IF($D67="","",VLOOKUP($D67,'[7]男雙60歲名單'!$A$7:$V$39,4))</f>
        <v>臺北市</v>
      </c>
      <c r="I67" s="160"/>
      <c r="J67" s="149"/>
      <c r="K67" s="150"/>
      <c r="L67" s="162"/>
      <c r="M67" s="155"/>
      <c r="N67" s="86"/>
      <c r="O67" s="195"/>
      <c r="P67" s="178"/>
      <c r="Q67" s="194"/>
      <c r="R67" s="152"/>
    </row>
    <row r="68" spans="1:18" s="146" customFormat="1" ht="13.5" customHeight="1">
      <c r="A68" s="142"/>
      <c r="B68" s="147"/>
      <c r="C68" s="147"/>
      <c r="D68" s="147"/>
      <c r="E68" s="42" t="str">
        <f>UPPER(IF($D67="","",VLOOKUP($D67,'[7]男雙60歲名單'!$A$7:$V$39,7)))</f>
        <v>柳廷憲</v>
      </c>
      <c r="F68" s="40"/>
      <c r="G68" s="43"/>
      <c r="H68" s="43" t="str">
        <f>IF($D67="","",VLOOKUP($D67,'[7]男雙60歲名單'!$A$7:$V$39,9))</f>
        <v>臺北市</v>
      </c>
      <c r="I68" s="148"/>
      <c r="J68" s="149"/>
      <c r="K68" s="150"/>
      <c r="L68" s="163"/>
      <c r="M68" s="164"/>
      <c r="N68" s="178"/>
      <c r="O68" s="155"/>
      <c r="P68" s="149"/>
      <c r="Q68" s="150"/>
      <c r="R68" s="152"/>
    </row>
    <row r="69" ht="12" customHeight="1" thickBot="1">
      <c r="E69" s="100"/>
    </row>
    <row r="70" spans="1:20" s="146" customFormat="1" ht="13.5" customHeight="1">
      <c r="A70" s="142">
        <v>17</v>
      </c>
      <c r="B70" s="40">
        <v>8</v>
      </c>
      <c r="C70" s="40"/>
      <c r="D70" s="41">
        <v>7</v>
      </c>
      <c r="E70" s="42" t="str">
        <f>UPPER(IF($D70="","",VLOOKUP($D70,'[7]男雙60歲名單'!$A$7:$V$39,2)))</f>
        <v>張殷嘉</v>
      </c>
      <c r="F70" s="40"/>
      <c r="G70" s="43"/>
      <c r="H70" s="43" t="str">
        <f>IF($D70="","",VLOOKUP($D70,'[7]男雙60歲名單'!$A$7:$V$39,4))</f>
        <v>高雄市</v>
      </c>
      <c r="I70" s="143"/>
      <c r="J70" s="144"/>
      <c r="K70" s="145"/>
      <c r="L70" s="144"/>
      <c r="M70" s="145"/>
      <c r="N70" s="149"/>
      <c r="O70" s="150"/>
      <c r="P70" s="149"/>
      <c r="Q70" s="196"/>
      <c r="R70" s="152"/>
      <c r="T70" s="52" t="e">
        <f>#REF!</f>
        <v>#REF!</v>
      </c>
    </row>
    <row r="71" spans="1:20" s="146" customFormat="1" ht="13.5" customHeight="1">
      <c r="A71" s="142"/>
      <c r="B71" s="147"/>
      <c r="C71" s="147"/>
      <c r="D71" s="147"/>
      <c r="E71" s="42" t="str">
        <f>UPPER(IF($D70="","",VLOOKUP($D70,'[7]男雙60歲名單'!$A$7:$V$39,7)))</f>
        <v>林弘欣</v>
      </c>
      <c r="F71" s="40"/>
      <c r="G71" s="43"/>
      <c r="H71" s="43" t="str">
        <f>IF($D70="","",VLOOKUP($D70,'[7]男雙60歲名單'!$A$7:$V$39,9))</f>
        <v>臺中市</v>
      </c>
      <c r="I71" s="148"/>
      <c r="J71" s="149">
        <f>IF(I71="a",E70,IF(I71="b",E72,""))</f>
      </c>
      <c r="K71" s="150"/>
      <c r="L71" s="144"/>
      <c r="M71" s="145"/>
      <c r="N71" s="149"/>
      <c r="O71" s="150"/>
      <c r="P71" s="149"/>
      <c r="Q71" s="150"/>
      <c r="R71" s="152"/>
      <c r="T71" s="60" t="e">
        <f>#REF!</f>
        <v>#REF!</v>
      </c>
    </row>
    <row r="72" spans="1:20" s="146" customFormat="1" ht="9.75" customHeight="1">
      <c r="A72" s="142"/>
      <c r="B72" s="147"/>
      <c r="C72" s="147"/>
      <c r="D72" s="147"/>
      <c r="E72" s="151"/>
      <c r="F72" s="272"/>
      <c r="G72" s="152"/>
      <c r="H72" s="152"/>
      <c r="I72" s="153"/>
      <c r="J72" s="154">
        <f>UPPER(IF(OR(I73="a",I73="as"),E70,IF(OR(I73="b",I73="bs"),E74,)))</f>
      </c>
      <c r="K72" s="155"/>
      <c r="L72" s="144"/>
      <c r="M72" s="145"/>
      <c r="N72" s="144"/>
      <c r="O72" s="145"/>
      <c r="P72" s="144"/>
      <c r="Q72" s="47"/>
      <c r="R72" s="46"/>
      <c r="T72" s="60" t="e">
        <f>#REF!</f>
        <v>#REF!</v>
      </c>
    </row>
    <row r="73" spans="1:20" s="146" customFormat="1" ht="9.75" customHeight="1">
      <c r="A73" s="142"/>
      <c r="B73" s="53"/>
      <c r="C73" s="53"/>
      <c r="D73" s="53"/>
      <c r="E73" s="156"/>
      <c r="F73" s="270"/>
      <c r="G73" s="157"/>
      <c r="H73" s="56" t="s">
        <v>11</v>
      </c>
      <c r="I73" s="87"/>
      <c r="J73" s="158">
        <f>UPPER(IF(OR(I73="a",I73="as"),E71,IF(OR(I73="b",I73="bs"),E75,)))</f>
      </c>
      <c r="K73" s="159"/>
      <c r="L73" s="149"/>
      <c r="M73" s="150"/>
      <c r="N73" s="144"/>
      <c r="O73" s="145"/>
      <c r="P73" s="144"/>
      <c r="Q73" s="47"/>
      <c r="R73" s="46"/>
      <c r="T73" s="60" t="e">
        <f>#REF!</f>
        <v>#REF!</v>
      </c>
    </row>
    <row r="74" spans="1:20" s="146" customFormat="1" ht="13.5" customHeight="1">
      <c r="A74" s="142">
        <v>18</v>
      </c>
      <c r="B74" s="40">
        <f>IF($D74="","",VLOOKUP($D74,'[7]男雙60歲名單'!$A$7:$V$39,20))</f>
      </c>
      <c r="C74" s="40">
        <f>IF($D74="","",VLOOKUP($D74,'[7]男雙60歲名單'!$A$7:$V$39,21))</f>
      </c>
      <c r="D74" s="41"/>
      <c r="E74" s="42" t="s">
        <v>232</v>
      </c>
      <c r="F74" s="273"/>
      <c r="G74" s="43"/>
      <c r="H74" s="43">
        <f>IF($D74="","",VLOOKUP($D74,'[7]男雙60歲名單'!$A$7:$V$39,4))</f>
      </c>
      <c r="I74" s="160"/>
      <c r="J74" s="149"/>
      <c r="K74" s="161"/>
      <c r="L74" s="162"/>
      <c r="M74" s="155"/>
      <c r="N74" s="144"/>
      <c r="O74" s="145"/>
      <c r="P74" s="144"/>
      <c r="Q74" s="47"/>
      <c r="R74" s="46"/>
      <c r="T74" s="60" t="e">
        <f>#REF!</f>
        <v>#REF!</v>
      </c>
    </row>
    <row r="75" spans="1:20" s="146" customFormat="1" ht="13.5" customHeight="1">
      <c r="A75" s="142"/>
      <c r="B75" s="147"/>
      <c r="C75" s="147"/>
      <c r="D75" s="147"/>
      <c r="E75" s="42" t="s">
        <v>232</v>
      </c>
      <c r="F75" s="40"/>
      <c r="G75" s="43"/>
      <c r="H75" s="43">
        <f>IF($D74="","",VLOOKUP($D74,'[7]男雙60歲名單'!$A$7:$V$39,9))</f>
      </c>
      <c r="I75" s="148"/>
      <c r="J75" s="149"/>
      <c r="K75" s="161"/>
      <c r="L75" s="163"/>
      <c r="M75" s="164"/>
      <c r="N75" s="144"/>
      <c r="O75" s="145"/>
      <c r="P75" s="144"/>
      <c r="Q75" s="47"/>
      <c r="R75" s="46"/>
      <c r="T75" s="60" t="e">
        <f>#REF!</f>
        <v>#REF!</v>
      </c>
    </row>
    <row r="76" spans="1:20" s="146" customFormat="1" ht="9.75" customHeight="1">
      <c r="A76" s="142"/>
      <c r="B76" s="147"/>
      <c r="C76" s="147"/>
      <c r="D76" s="165"/>
      <c r="E76" s="151"/>
      <c r="F76" s="149"/>
      <c r="G76" s="152"/>
      <c r="H76" s="152"/>
      <c r="I76" s="166"/>
      <c r="J76" s="144"/>
      <c r="K76" s="167"/>
      <c r="L76" s="154">
        <f>UPPER(IF(OR(K77="a",K77="as"),J72,IF(OR(K77="b",K77="bs"),J80,)))</f>
      </c>
      <c r="M76" s="150"/>
      <c r="N76" s="144"/>
      <c r="O76" s="145"/>
      <c r="P76" s="144"/>
      <c r="Q76" s="47"/>
      <c r="R76" s="46"/>
      <c r="T76" s="60" t="e">
        <f>#REF!</f>
        <v>#REF!</v>
      </c>
    </row>
    <row r="77" spans="1:20" s="146" customFormat="1" ht="9.75" customHeight="1">
      <c r="A77" s="142"/>
      <c r="B77" s="53"/>
      <c r="C77" s="53"/>
      <c r="D77" s="64"/>
      <c r="E77" s="156"/>
      <c r="F77" s="144"/>
      <c r="G77" s="157"/>
      <c r="H77" s="157"/>
      <c r="I77" s="168"/>
      <c r="J77" s="270" t="s">
        <v>614</v>
      </c>
      <c r="K77" s="87"/>
      <c r="L77" s="158">
        <f>UPPER(IF(OR(K77="a",K77="as"),J73,IF(OR(K77="b",K77="bs"),J81,)))</f>
      </c>
      <c r="M77" s="159"/>
      <c r="N77" s="149"/>
      <c r="O77" s="150"/>
      <c r="P77" s="144"/>
      <c r="Q77" s="47"/>
      <c r="R77" s="46"/>
      <c r="T77" s="60" t="e">
        <f>#REF!</f>
        <v>#REF!</v>
      </c>
    </row>
    <row r="78" spans="1:20" s="146" customFormat="1" ht="13.5" customHeight="1">
      <c r="A78" s="142">
        <v>19</v>
      </c>
      <c r="B78" s="40"/>
      <c r="C78" s="40"/>
      <c r="D78" s="41">
        <v>12</v>
      </c>
      <c r="E78" s="42" t="str">
        <f>UPPER(IF($D78="","",VLOOKUP($D78,'[7]男雙60歲名單'!$A$7:$V$39,2)))</f>
        <v>張裕源</v>
      </c>
      <c r="F78" s="40"/>
      <c r="G78" s="43"/>
      <c r="H78" s="43" t="str">
        <f>IF($D78="","",VLOOKUP($D78,'[7]男雙60歲名單'!$A$7:$V$39,4))</f>
        <v>臺中市</v>
      </c>
      <c r="I78" s="143"/>
      <c r="J78" s="270"/>
      <c r="K78" s="161"/>
      <c r="L78" s="144"/>
      <c r="M78" s="161"/>
      <c r="N78" s="162"/>
      <c r="O78" s="150"/>
      <c r="P78" s="144"/>
      <c r="Q78" s="47"/>
      <c r="R78" s="46"/>
      <c r="T78" s="60" t="e">
        <f>#REF!</f>
        <v>#REF!</v>
      </c>
    </row>
    <row r="79" spans="1:20" s="146" customFormat="1" ht="13.5" customHeight="1" thickBot="1">
      <c r="A79" s="142"/>
      <c r="B79" s="147"/>
      <c r="C79" s="147"/>
      <c r="D79" s="147"/>
      <c r="E79" s="42" t="str">
        <f>UPPER(IF($D78="","",VLOOKUP($D78,'[7]男雙60歲名單'!$A$7:$V$39,7)))</f>
        <v>吳世輝</v>
      </c>
      <c r="F79" s="40"/>
      <c r="G79" s="43"/>
      <c r="H79" s="43" t="str">
        <f>IF($D78="","",VLOOKUP($D78,'[7]男雙60歲名單'!$A$7:$V$39,9))</f>
        <v>臺中市</v>
      </c>
      <c r="I79" s="148"/>
      <c r="J79" s="149">
        <f>IF(I79="a",E78,IF(I79="b",E80,""))</f>
      </c>
      <c r="K79" s="161"/>
      <c r="L79" s="144"/>
      <c r="M79" s="161"/>
      <c r="N79" s="149"/>
      <c r="O79" s="150"/>
      <c r="P79" s="144"/>
      <c r="Q79" s="47"/>
      <c r="R79" s="46"/>
      <c r="T79" s="75" t="e">
        <f>#REF!</f>
        <v>#REF!</v>
      </c>
    </row>
    <row r="80" spans="1:18" s="146" customFormat="1" ht="9.75" customHeight="1">
      <c r="A80" s="142"/>
      <c r="B80" s="147"/>
      <c r="C80" s="147"/>
      <c r="D80" s="165"/>
      <c r="E80" s="151"/>
      <c r="F80" s="272" t="s">
        <v>611</v>
      </c>
      <c r="G80" s="152"/>
      <c r="H80" s="152"/>
      <c r="I80" s="153"/>
      <c r="J80" s="154">
        <f>UPPER(IF(OR(I81="a",I81="as"),E78,IF(OR(I81="b",I81="bs"),E82,)))</f>
      </c>
      <c r="K80" s="169"/>
      <c r="L80" s="144"/>
      <c r="M80" s="161"/>
      <c r="N80" s="149"/>
      <c r="O80" s="150"/>
      <c r="P80" s="144"/>
      <c r="Q80" s="47"/>
      <c r="R80" s="46"/>
    </row>
    <row r="81" spans="1:18" s="146" customFormat="1" ht="9.75" customHeight="1">
      <c r="A81" s="142"/>
      <c r="B81" s="53"/>
      <c r="C81" s="53"/>
      <c r="D81" s="64"/>
      <c r="E81" s="156"/>
      <c r="F81" s="270"/>
      <c r="G81" s="157"/>
      <c r="H81" s="56" t="s">
        <v>11</v>
      </c>
      <c r="I81" s="87"/>
      <c r="J81" s="158">
        <f>UPPER(IF(OR(I81="a",I81="as"),E79,IF(OR(I81="b",I81="bs"),E83,)))</f>
      </c>
      <c r="K81" s="170"/>
      <c r="L81" s="149"/>
      <c r="M81" s="161"/>
      <c r="N81" s="149"/>
      <c r="O81" s="150"/>
      <c r="P81" s="144"/>
      <c r="Q81" s="47"/>
      <c r="R81" s="46"/>
    </row>
    <row r="82" spans="1:18" s="146" customFormat="1" ht="13.5" customHeight="1">
      <c r="A82" s="142">
        <v>20</v>
      </c>
      <c r="B82" s="40"/>
      <c r="C82" s="40"/>
      <c r="D82" s="41">
        <v>21</v>
      </c>
      <c r="E82" s="42" t="str">
        <f>UPPER(IF($D82="","",VLOOKUP($D82,'[7]男雙60歲名單'!$A$7:$V$39,2)))</f>
        <v>張正興</v>
      </c>
      <c r="F82" s="273"/>
      <c r="G82" s="43"/>
      <c r="H82" s="43" t="str">
        <f>IF($D82="","",VLOOKUP($D82,'[7]男雙60歲名單'!$A$7:$V$39,4))</f>
        <v>臺東市</v>
      </c>
      <c r="I82" s="160"/>
      <c r="J82" s="149"/>
      <c r="K82" s="150"/>
      <c r="L82" s="162"/>
      <c r="M82" s="169"/>
      <c r="N82" s="149"/>
      <c r="O82" s="150"/>
      <c r="P82" s="144"/>
      <c r="Q82" s="47"/>
      <c r="R82" s="46"/>
    </row>
    <row r="83" spans="1:18" s="146" customFormat="1" ht="13.5" customHeight="1">
      <c r="A83" s="142"/>
      <c r="B83" s="147"/>
      <c r="C83" s="147"/>
      <c r="D83" s="147"/>
      <c r="E83" s="42" t="str">
        <f>UPPER(IF($D82="","",VLOOKUP($D82,'[7]男雙60歲名單'!$A$7:$V$39,7)))</f>
        <v>林再來</v>
      </c>
      <c r="F83" s="40"/>
      <c r="G83" s="43"/>
      <c r="H83" s="43" t="str">
        <f>IF($D82="","",VLOOKUP($D82,'[7]男雙60歲名單'!$A$7:$V$39,9))</f>
        <v>臺東市</v>
      </c>
      <c r="I83" s="148"/>
      <c r="J83" s="149"/>
      <c r="K83" s="150"/>
      <c r="L83" s="163"/>
      <c r="M83" s="171"/>
      <c r="N83" s="149"/>
      <c r="O83" s="150"/>
      <c r="P83" s="144"/>
      <c r="Q83" s="47"/>
      <c r="R83" s="46"/>
    </row>
    <row r="84" spans="1:18" s="146" customFormat="1" ht="9.75" customHeight="1">
      <c r="A84" s="142"/>
      <c r="B84" s="147"/>
      <c r="C84" s="147"/>
      <c r="D84" s="147"/>
      <c r="E84" s="151"/>
      <c r="F84" s="149"/>
      <c r="G84" s="152"/>
      <c r="H84" s="152"/>
      <c r="I84" s="166"/>
      <c r="J84" s="144"/>
      <c r="K84" s="145"/>
      <c r="L84" s="149"/>
      <c r="M84" s="167"/>
      <c r="N84" s="154">
        <f>UPPER(IF(OR(M85="a",M85="as"),L76,IF(OR(M85="b",M85="bs"),L92,)))</f>
      </c>
      <c r="O84" s="150"/>
      <c r="P84" s="144"/>
      <c r="Q84" s="47"/>
      <c r="R84" s="46"/>
    </row>
    <row r="85" spans="1:18" s="146" customFormat="1" ht="9.75" customHeight="1">
      <c r="A85" s="142"/>
      <c r="B85" s="53"/>
      <c r="C85" s="53"/>
      <c r="D85" s="53"/>
      <c r="E85" s="156"/>
      <c r="F85" s="144"/>
      <c r="G85" s="157"/>
      <c r="H85" s="157"/>
      <c r="I85" s="168"/>
      <c r="J85" s="144"/>
      <c r="K85" s="145"/>
      <c r="L85" s="270" t="s">
        <v>618</v>
      </c>
      <c r="M85" s="87"/>
      <c r="N85" s="158">
        <f>UPPER(IF(OR(M85="a",M85="as"),L77,IF(OR(M85="b",M85="bs"),L93,)))</f>
      </c>
      <c r="O85" s="159"/>
      <c r="P85" s="149"/>
      <c r="Q85" s="80"/>
      <c r="R85" s="46"/>
    </row>
    <row r="86" spans="1:18" s="146" customFormat="1" ht="13.5" customHeight="1">
      <c r="A86" s="142">
        <v>21</v>
      </c>
      <c r="B86" s="40"/>
      <c r="C86" s="40"/>
      <c r="D86" s="41">
        <v>22</v>
      </c>
      <c r="E86" s="42" t="str">
        <f>UPPER(IF($D86="","",VLOOKUP($D86,'[7]男雙60歲名單'!$A$7:$V$39,2)))</f>
        <v>林岳龍</v>
      </c>
      <c r="F86" s="40"/>
      <c r="G86" s="43"/>
      <c r="H86" s="43" t="str">
        <f>IF($D86="","",VLOOKUP($D86,'[7]男雙60歲名單'!$A$7:$V$39,4))</f>
        <v>臺中市</v>
      </c>
      <c r="I86" s="143"/>
      <c r="J86" s="144"/>
      <c r="K86" s="145"/>
      <c r="L86" s="270"/>
      <c r="M86" s="161"/>
      <c r="N86" s="144"/>
      <c r="O86" s="161"/>
      <c r="P86" s="144"/>
      <c r="Q86" s="80"/>
      <c r="R86" s="46"/>
    </row>
    <row r="87" spans="1:18" s="146" customFormat="1" ht="13.5" customHeight="1">
      <c r="A87" s="142"/>
      <c r="B87" s="147"/>
      <c r="C87" s="147"/>
      <c r="D87" s="147"/>
      <c r="E87" s="42" t="str">
        <f>UPPER(IF($D86="","",VLOOKUP($D86,'[7]男雙60歲名單'!$A$7:$V$39,7)))</f>
        <v>鄧穩貴</v>
      </c>
      <c r="F87" s="40"/>
      <c r="G87" s="43"/>
      <c r="H87" s="43" t="str">
        <f>IF($D86="","",VLOOKUP($D86,'[7]男雙60歲名單'!$A$7:$V$39,9))</f>
        <v>臺中市</v>
      </c>
      <c r="I87" s="148"/>
      <c r="J87" s="149">
        <f>IF(I87="a",E86,IF(I87="b",E88,""))</f>
      </c>
      <c r="K87" s="150"/>
      <c r="L87" s="144"/>
      <c r="M87" s="161"/>
      <c r="N87" s="144"/>
      <c r="O87" s="161"/>
      <c r="P87" s="144"/>
      <c r="Q87" s="80"/>
      <c r="R87" s="46"/>
    </row>
    <row r="88" spans="1:18" s="146" customFormat="1" ht="9.75" customHeight="1">
      <c r="A88" s="142"/>
      <c r="B88" s="147"/>
      <c r="C88" s="147"/>
      <c r="D88" s="147"/>
      <c r="E88" s="151"/>
      <c r="F88" s="272" t="s">
        <v>612</v>
      </c>
      <c r="G88" s="152"/>
      <c r="H88" s="152"/>
      <c r="I88" s="153"/>
      <c r="J88" s="154">
        <f>UPPER(IF(OR(I89="a",I89="as"),E86,IF(OR(I89="b",I89="bs"),E90,)))</f>
      </c>
      <c r="K88" s="155"/>
      <c r="L88" s="144"/>
      <c r="M88" s="161"/>
      <c r="N88" s="144"/>
      <c r="O88" s="161"/>
      <c r="P88" s="144"/>
      <c r="Q88" s="80"/>
      <c r="R88" s="46"/>
    </row>
    <row r="89" spans="1:18" s="146" customFormat="1" ht="9.75" customHeight="1">
      <c r="A89" s="142"/>
      <c r="B89" s="53"/>
      <c r="C89" s="53"/>
      <c r="D89" s="53"/>
      <c r="E89" s="156"/>
      <c r="F89" s="270"/>
      <c r="G89" s="157"/>
      <c r="H89" s="56" t="s">
        <v>11</v>
      </c>
      <c r="I89" s="87"/>
      <c r="J89" s="158">
        <f>UPPER(IF(OR(I89="a",I89="as"),E87,IF(OR(I89="b",I89="bs"),E91,)))</f>
      </c>
      <c r="K89" s="159"/>
      <c r="L89" s="149"/>
      <c r="M89" s="161"/>
      <c r="N89" s="144"/>
      <c r="O89" s="161"/>
      <c r="P89" s="144"/>
      <c r="Q89" s="80"/>
      <c r="R89" s="46"/>
    </row>
    <row r="90" spans="1:18" s="146" customFormat="1" ht="13.5" customHeight="1">
      <c r="A90" s="142">
        <v>22</v>
      </c>
      <c r="B90" s="40"/>
      <c r="C90" s="40"/>
      <c r="D90" s="41">
        <v>9</v>
      </c>
      <c r="E90" s="42" t="str">
        <f>UPPER(IF($D90="","",VLOOKUP($D90,'[7]男雙60歲名單'!$A$7:$V$39,2)))</f>
        <v>王國衍</v>
      </c>
      <c r="F90" s="273"/>
      <c r="G90" s="43"/>
      <c r="H90" s="43" t="str">
        <f>IF($D90="","",VLOOKUP($D90,'[7]男雙60歲名單'!$A$7:$V$39,4))</f>
        <v>臺中市</v>
      </c>
      <c r="I90" s="160"/>
      <c r="J90" s="149"/>
      <c r="K90" s="161"/>
      <c r="L90" s="162"/>
      <c r="M90" s="169"/>
      <c r="N90" s="144"/>
      <c r="O90" s="161"/>
      <c r="P90" s="144"/>
      <c r="Q90" s="80"/>
      <c r="R90" s="46"/>
    </row>
    <row r="91" spans="1:18" s="146" customFormat="1" ht="13.5" customHeight="1">
      <c r="A91" s="142"/>
      <c r="B91" s="147"/>
      <c r="C91" s="147"/>
      <c r="D91" s="147"/>
      <c r="E91" s="42" t="str">
        <f>UPPER(IF($D90="","",VLOOKUP($D90,'[7]男雙60歲名單'!$A$7:$V$39,7)))</f>
        <v>簡春生</v>
      </c>
      <c r="F91" s="40"/>
      <c r="G91" s="43"/>
      <c r="H91" s="43" t="str">
        <f>IF($D90="","",VLOOKUP($D90,'[7]男雙60歲名單'!$A$7:$V$39,9))</f>
        <v>高雄市</v>
      </c>
      <c r="I91" s="148"/>
      <c r="J91" s="149"/>
      <c r="K91" s="161"/>
      <c r="L91" s="163"/>
      <c r="M91" s="171"/>
      <c r="N91" s="144"/>
      <c r="O91" s="161"/>
      <c r="P91" s="144"/>
      <c r="Q91" s="80"/>
      <c r="R91" s="46"/>
    </row>
    <row r="92" spans="1:18" s="146" customFormat="1" ht="9.75" customHeight="1">
      <c r="A92" s="142"/>
      <c r="B92" s="147"/>
      <c r="C92" s="147"/>
      <c r="D92" s="165"/>
      <c r="E92" s="151"/>
      <c r="F92" s="149"/>
      <c r="G92" s="152"/>
      <c r="H92" s="152"/>
      <c r="I92" s="166"/>
      <c r="J92" s="144"/>
      <c r="K92" s="167"/>
      <c r="L92" s="154">
        <f>UPPER(IF(OR(K93="a",K93="as"),J88,IF(OR(K93="b",K93="bs"),J96,)))</f>
      </c>
      <c r="M92" s="161"/>
      <c r="N92" s="144"/>
      <c r="O92" s="161"/>
      <c r="P92" s="144"/>
      <c r="Q92" s="80"/>
      <c r="R92" s="46"/>
    </row>
    <row r="93" spans="1:18" s="146" customFormat="1" ht="9.75" customHeight="1">
      <c r="A93" s="142"/>
      <c r="B93" s="53"/>
      <c r="C93" s="53"/>
      <c r="D93" s="64"/>
      <c r="E93" s="156"/>
      <c r="F93" s="144"/>
      <c r="G93" s="157"/>
      <c r="H93" s="157"/>
      <c r="I93" s="168"/>
      <c r="J93" s="270" t="s">
        <v>615</v>
      </c>
      <c r="K93" s="87"/>
      <c r="L93" s="158">
        <f>UPPER(IF(OR(K93="a",K93="as"),J89,IF(OR(K93="b",K93="bs"),J97,)))</f>
      </c>
      <c r="M93" s="170"/>
      <c r="N93" s="149"/>
      <c r="O93" s="161"/>
      <c r="P93" s="144"/>
      <c r="Q93" s="80"/>
      <c r="R93" s="46"/>
    </row>
    <row r="94" spans="1:18" s="146" customFormat="1" ht="13.5" customHeight="1">
      <c r="A94" s="142">
        <v>23</v>
      </c>
      <c r="B94" s="40">
        <f>IF($D94="","",VLOOKUP($D94,'[7]男雙60歲名單'!$A$7:$V$39,20))</f>
      </c>
      <c r="C94" s="40">
        <f>IF($D94="","",VLOOKUP($D94,'[7]男雙60歲名單'!$A$7:$V$39,21))</f>
      </c>
      <c r="D94" s="41"/>
      <c r="E94" s="42" t="s">
        <v>232</v>
      </c>
      <c r="F94" s="40"/>
      <c r="G94" s="43"/>
      <c r="H94" s="43">
        <f>IF($D94="","",VLOOKUP($D94,'[7]男雙60歲名單'!$A$7:$V$39,4))</f>
      </c>
      <c r="I94" s="143"/>
      <c r="J94" s="270"/>
      <c r="K94" s="161"/>
      <c r="L94" s="144"/>
      <c r="M94" s="172"/>
      <c r="N94" s="162"/>
      <c r="O94" s="161"/>
      <c r="P94" s="144"/>
      <c r="Q94" s="80"/>
      <c r="R94" s="46"/>
    </row>
    <row r="95" spans="1:18" s="146" customFormat="1" ht="13.5" customHeight="1">
      <c r="A95" s="142"/>
      <c r="B95" s="147"/>
      <c r="C95" s="147"/>
      <c r="D95" s="147"/>
      <c r="E95" s="42" t="s">
        <v>232</v>
      </c>
      <c r="F95" s="40"/>
      <c r="G95" s="43"/>
      <c r="H95" s="43">
        <f>IF($D94="","",VLOOKUP($D94,'[7]男雙60歲名單'!$A$7:$V$39,9))</f>
      </c>
      <c r="I95" s="148"/>
      <c r="J95" s="149">
        <f>IF(I95="a",E94,IF(I95="b",E96,""))</f>
      </c>
      <c r="K95" s="161"/>
      <c r="L95" s="144"/>
      <c r="M95" s="150"/>
      <c r="N95" s="149"/>
      <c r="O95" s="161"/>
      <c r="P95" s="144"/>
      <c r="Q95" s="80"/>
      <c r="R95" s="46"/>
    </row>
    <row r="96" spans="1:18" s="146" customFormat="1" ht="9.75" customHeight="1">
      <c r="A96" s="142"/>
      <c r="B96" s="147"/>
      <c r="C96" s="147"/>
      <c r="D96" s="165"/>
      <c r="E96" s="151"/>
      <c r="F96" s="272"/>
      <c r="G96" s="152"/>
      <c r="H96" s="152"/>
      <c r="I96" s="153"/>
      <c r="J96" s="154">
        <f>UPPER(IF(OR(I97="a",I97="as"),E94,IF(OR(I97="b",I97="bs"),E98,)))</f>
      </c>
      <c r="K96" s="169"/>
      <c r="L96" s="144"/>
      <c r="M96" s="150"/>
      <c r="N96" s="149"/>
      <c r="O96" s="161"/>
      <c r="P96" s="144"/>
      <c r="Q96" s="80"/>
      <c r="R96" s="46"/>
    </row>
    <row r="97" spans="1:18" s="146" customFormat="1" ht="9.75" customHeight="1">
      <c r="A97" s="142"/>
      <c r="B97" s="53"/>
      <c r="C97" s="53"/>
      <c r="D97" s="64"/>
      <c r="E97" s="156"/>
      <c r="F97" s="270"/>
      <c r="G97" s="157"/>
      <c r="H97" s="56" t="s">
        <v>11</v>
      </c>
      <c r="I97" s="87"/>
      <c r="J97" s="158">
        <f>UPPER(IF(OR(I97="a",I97="as"),E95,IF(OR(I97="b",I97="bs"),E99,)))</f>
      </c>
      <c r="K97" s="170"/>
      <c r="L97" s="149"/>
      <c r="M97" s="150"/>
      <c r="N97" s="149"/>
      <c r="O97" s="161"/>
      <c r="P97" s="144"/>
      <c r="Q97" s="80"/>
      <c r="R97" s="46"/>
    </row>
    <row r="98" spans="1:18" s="146" customFormat="1" ht="13.5" customHeight="1">
      <c r="A98" s="142">
        <v>24</v>
      </c>
      <c r="B98" s="40">
        <v>3</v>
      </c>
      <c r="C98" s="40">
        <f>IF($D98="","",VLOOKUP($D98,'[7]男雙60歲名單'!$A$7:$V$39,21))</f>
        <v>16</v>
      </c>
      <c r="D98" s="41">
        <v>3</v>
      </c>
      <c r="E98" s="42" t="str">
        <f>UPPER(IF($D98="","",VLOOKUP($D98,'[7]男雙60歲名單'!$A$7:$V$39,2)))</f>
        <v>李永明</v>
      </c>
      <c r="F98" s="273"/>
      <c r="G98" s="43"/>
      <c r="H98" s="43" t="str">
        <f>IF($D98="","",VLOOKUP($D98,'[7]男雙60歲名單'!$A$7:$V$39,4))</f>
        <v>臺北市</v>
      </c>
      <c r="I98" s="160"/>
      <c r="J98" s="149"/>
      <c r="K98" s="150"/>
      <c r="L98" s="162"/>
      <c r="M98" s="155"/>
      <c r="N98" s="149"/>
      <c r="O98" s="161"/>
      <c r="P98" s="144"/>
      <c r="Q98" s="80"/>
      <c r="R98" s="46"/>
    </row>
    <row r="99" spans="1:18" s="146" customFormat="1" ht="13.5" customHeight="1">
      <c r="A99" s="142"/>
      <c r="B99" s="147"/>
      <c r="C99" s="147"/>
      <c r="D99" s="147"/>
      <c r="E99" s="42" t="str">
        <f>UPPER(IF($D98="","",VLOOKUP($D98,'[7]男雙60歲名單'!$A$7:$V$39,7)))</f>
        <v>賴波章</v>
      </c>
      <c r="F99" s="40"/>
      <c r="G99" s="43"/>
      <c r="H99" s="43" t="str">
        <f>IF($D98="","",VLOOKUP($D98,'[7]男雙60歲名單'!$A$7:$V$39,9))</f>
        <v>臺北市</v>
      </c>
      <c r="I99" s="148"/>
      <c r="J99" s="149"/>
      <c r="K99" s="150"/>
      <c r="L99" s="163"/>
      <c r="M99" s="164"/>
      <c r="N99" s="149"/>
      <c r="O99" s="161"/>
      <c r="P99" s="144"/>
      <c r="Q99" s="80"/>
      <c r="R99" s="46"/>
    </row>
    <row r="100" spans="1:18" s="146" customFormat="1" ht="9.75" customHeight="1">
      <c r="A100" s="142"/>
      <c r="B100" s="147"/>
      <c r="C100" s="147"/>
      <c r="D100" s="165"/>
      <c r="E100" s="151"/>
      <c r="F100" s="149"/>
      <c r="G100" s="152"/>
      <c r="H100" s="152"/>
      <c r="I100" s="166"/>
      <c r="J100" s="144"/>
      <c r="K100" s="145"/>
      <c r="L100" s="149"/>
      <c r="M100" s="150"/>
      <c r="N100" s="150"/>
      <c r="O100" s="167"/>
      <c r="P100" s="290">
        <f>UPPER(IF(OR(O101="a",O101="as"),N84,IF(OR(O101="b",O101="bs"),N116,)))</f>
      </c>
      <c r="Q100" s="173"/>
      <c r="R100" s="46"/>
    </row>
    <row r="101" spans="1:18" s="146" customFormat="1" ht="9.75" customHeight="1">
      <c r="A101" s="142"/>
      <c r="B101" s="53"/>
      <c r="C101" s="53"/>
      <c r="D101" s="64"/>
      <c r="E101" s="156"/>
      <c r="F101" s="144"/>
      <c r="G101" s="157"/>
      <c r="H101" s="157"/>
      <c r="I101" s="166"/>
      <c r="J101" s="144"/>
      <c r="K101" s="145"/>
      <c r="L101" s="149"/>
      <c r="M101" s="150"/>
      <c r="N101" s="270" t="s">
        <v>620</v>
      </c>
      <c r="O101" s="87"/>
      <c r="P101" s="291"/>
      <c r="Q101" s="174"/>
      <c r="R101" s="46"/>
    </row>
    <row r="102" spans="1:18" s="146" customFormat="1" ht="13.5" customHeight="1">
      <c r="A102" s="142">
        <v>25</v>
      </c>
      <c r="B102" s="40">
        <v>7</v>
      </c>
      <c r="C102" s="40"/>
      <c r="D102" s="41">
        <v>8</v>
      </c>
      <c r="E102" s="42" t="str">
        <f>UPPER(IF($D102="","",VLOOKUP($D102,'[7]男雙60歲名單'!$A$7:$V$39,2)))</f>
        <v>陳順騰</v>
      </c>
      <c r="F102" s="40"/>
      <c r="G102" s="43"/>
      <c r="H102" s="43" t="str">
        <f>IF($D102="","",VLOOKUP($D102,'[7]男雙60歲名單'!$A$7:$V$39,4))</f>
        <v>新北市</v>
      </c>
      <c r="I102" s="143"/>
      <c r="J102" s="144"/>
      <c r="K102" s="145"/>
      <c r="L102" s="144"/>
      <c r="M102" s="145"/>
      <c r="N102" s="270"/>
      <c r="O102" s="161"/>
      <c r="P102" s="162"/>
      <c r="Q102" s="80"/>
      <c r="R102" s="46"/>
    </row>
    <row r="103" spans="1:18" s="146" customFormat="1" ht="13.5" customHeight="1">
      <c r="A103" s="142"/>
      <c r="B103" s="147"/>
      <c r="C103" s="147"/>
      <c r="D103" s="147"/>
      <c r="E103" s="42" t="str">
        <f>UPPER(IF($D102="","",VLOOKUP($D102,'[7]男雙60歲名單'!$A$7:$V$39,7)))</f>
        <v>周宜發</v>
      </c>
      <c r="F103" s="40"/>
      <c r="G103" s="43"/>
      <c r="H103" s="43" t="str">
        <f>IF($D102="","",VLOOKUP($D102,'[7]男雙60歲名單'!$A$7:$V$39,9))</f>
        <v>臺北市</v>
      </c>
      <c r="I103" s="148"/>
      <c r="J103" s="149">
        <f>IF(I103="a",E102,IF(I103="b",E104,""))</f>
      </c>
      <c r="K103" s="150"/>
      <c r="L103" s="144"/>
      <c r="M103" s="145"/>
      <c r="N103" s="144"/>
      <c r="O103" s="161"/>
      <c r="P103" s="163"/>
      <c r="Q103" s="175"/>
      <c r="R103" s="46"/>
    </row>
    <row r="104" spans="1:18" s="146" customFormat="1" ht="9.75" customHeight="1">
      <c r="A104" s="142"/>
      <c r="B104" s="147"/>
      <c r="C104" s="147"/>
      <c r="D104" s="165"/>
      <c r="E104" s="151"/>
      <c r="F104" s="272"/>
      <c r="G104" s="152"/>
      <c r="H104" s="152"/>
      <c r="I104" s="153"/>
      <c r="J104" s="154">
        <f>UPPER(IF(OR(I105="a",I105="as"),E102,IF(OR(I105="b",I105="bs"),E106,)))</f>
      </c>
      <c r="K104" s="155"/>
      <c r="L104" s="144"/>
      <c r="M104" s="145"/>
      <c r="N104" s="144"/>
      <c r="O104" s="161"/>
      <c r="P104" s="144"/>
      <c r="Q104" s="80"/>
      <c r="R104" s="46"/>
    </row>
    <row r="105" spans="1:18" s="146" customFormat="1" ht="9.75" customHeight="1">
      <c r="A105" s="142"/>
      <c r="B105" s="53"/>
      <c r="C105" s="53"/>
      <c r="D105" s="64"/>
      <c r="E105" s="156"/>
      <c r="F105" s="270"/>
      <c r="G105" s="157"/>
      <c r="H105" s="56" t="s">
        <v>11</v>
      </c>
      <c r="I105" s="87"/>
      <c r="J105" s="158">
        <f>UPPER(IF(OR(I105="a",I105="as"),E103,IF(OR(I105="b",I105="bs"),E107,)))</f>
      </c>
      <c r="K105" s="159"/>
      <c r="L105" s="149"/>
      <c r="M105" s="150"/>
      <c r="N105" s="144"/>
      <c r="O105" s="161"/>
      <c r="P105" s="144"/>
      <c r="Q105" s="80"/>
      <c r="R105" s="46"/>
    </row>
    <row r="106" spans="1:18" s="146" customFormat="1" ht="13.5" customHeight="1">
      <c r="A106" s="142">
        <v>26</v>
      </c>
      <c r="B106" s="40">
        <f>IF($D106="","",VLOOKUP($D106,'[7]男雙60歲名單'!$A$7:$V$39,20))</f>
      </c>
      <c r="C106" s="40">
        <f>IF($D106="","",VLOOKUP($D106,'[7]男雙60歲名單'!$A$7:$V$39,21))</f>
      </c>
      <c r="D106" s="41"/>
      <c r="E106" s="42" t="s">
        <v>232</v>
      </c>
      <c r="F106" s="273"/>
      <c r="G106" s="43"/>
      <c r="H106" s="43">
        <f>IF($D106="","",VLOOKUP($D106,'[7]男雙60歲名單'!$A$7:$V$39,4))</f>
      </c>
      <c r="I106" s="160"/>
      <c r="J106" s="149"/>
      <c r="K106" s="161"/>
      <c r="L106" s="162"/>
      <c r="M106" s="155"/>
      <c r="N106" s="144"/>
      <c r="O106" s="161"/>
      <c r="P106" s="144"/>
      <c r="Q106" s="80"/>
      <c r="R106" s="46"/>
    </row>
    <row r="107" spans="1:18" s="146" customFormat="1" ht="13.5" customHeight="1">
      <c r="A107" s="142"/>
      <c r="B107" s="147"/>
      <c r="C107" s="147"/>
      <c r="D107" s="147"/>
      <c r="E107" s="42" t="s">
        <v>232</v>
      </c>
      <c r="F107" s="40"/>
      <c r="G107" s="43"/>
      <c r="H107" s="43">
        <f>IF($D106="","",VLOOKUP($D106,'[7]男雙60歲名單'!$A$7:$V$39,9))</f>
      </c>
      <c r="I107" s="148"/>
      <c r="J107" s="149"/>
      <c r="K107" s="161"/>
      <c r="L107" s="163"/>
      <c r="M107" s="164"/>
      <c r="N107" s="144"/>
      <c r="O107" s="161"/>
      <c r="P107" s="144"/>
      <c r="Q107" s="80"/>
      <c r="R107" s="46"/>
    </row>
    <row r="108" spans="1:18" s="146" customFormat="1" ht="9.75" customHeight="1">
      <c r="A108" s="142"/>
      <c r="B108" s="147"/>
      <c r="C108" s="147"/>
      <c r="D108" s="165"/>
      <c r="E108" s="151"/>
      <c r="F108" s="149"/>
      <c r="G108" s="152"/>
      <c r="H108" s="152"/>
      <c r="I108" s="166"/>
      <c r="J108" s="144"/>
      <c r="K108" s="167"/>
      <c r="L108" s="154">
        <f>UPPER(IF(OR(K109="a",K109="as"),J104,IF(OR(K109="b",K109="bs"),J112,)))</f>
      </c>
      <c r="M108" s="150"/>
      <c r="N108" s="144"/>
      <c r="O108" s="161"/>
      <c r="P108" s="144"/>
      <c r="Q108" s="80"/>
      <c r="R108" s="46"/>
    </row>
    <row r="109" spans="1:18" s="146" customFormat="1" ht="9.75" customHeight="1">
      <c r="A109" s="142"/>
      <c r="B109" s="53"/>
      <c r="C109" s="53"/>
      <c r="D109" s="64"/>
      <c r="E109" s="156"/>
      <c r="F109" s="144"/>
      <c r="G109" s="157"/>
      <c r="H109" s="157"/>
      <c r="I109" s="168"/>
      <c r="J109" s="270" t="s">
        <v>616</v>
      </c>
      <c r="K109" s="87"/>
      <c r="L109" s="158">
        <f>UPPER(IF(OR(K109="a",K109="as"),J105,IF(OR(K109="b",K109="bs"),J113,)))</f>
      </c>
      <c r="M109" s="159"/>
      <c r="N109" s="149"/>
      <c r="O109" s="161"/>
      <c r="P109" s="144"/>
      <c r="Q109" s="80"/>
      <c r="R109" s="46"/>
    </row>
    <row r="110" spans="1:18" s="146" customFormat="1" ht="13.5" customHeight="1">
      <c r="A110" s="142">
        <v>27</v>
      </c>
      <c r="B110" s="40"/>
      <c r="C110" s="40"/>
      <c r="D110" s="41">
        <v>10</v>
      </c>
      <c r="E110" s="42" t="str">
        <f>UPPER(IF($D110="","",VLOOKUP($D110,'[7]男雙60歲名單'!$A$7:$V$39,2)))</f>
        <v>魏和昭</v>
      </c>
      <c r="F110" s="40"/>
      <c r="G110" s="43"/>
      <c r="H110" s="43" t="str">
        <f>IF($D110="","",VLOOKUP($D110,'[7]男雙60歲名單'!$A$7:$V$39,4))</f>
        <v>臺中市</v>
      </c>
      <c r="I110" s="143"/>
      <c r="J110" s="270"/>
      <c r="K110" s="161"/>
      <c r="L110" s="144"/>
      <c r="M110" s="161"/>
      <c r="N110" s="162"/>
      <c r="O110" s="161"/>
      <c r="P110" s="144"/>
      <c r="Q110" s="80"/>
      <c r="R110" s="46"/>
    </row>
    <row r="111" spans="1:18" s="146" customFormat="1" ht="13.5" customHeight="1">
      <c r="A111" s="142"/>
      <c r="B111" s="147"/>
      <c r="C111" s="147"/>
      <c r="D111" s="147"/>
      <c r="E111" s="42" t="str">
        <f>UPPER(IF($D110="","",VLOOKUP($D110,'[7]男雙60歲名單'!$A$7:$V$39,7)))</f>
        <v>呂柏瑩</v>
      </c>
      <c r="F111" s="40"/>
      <c r="G111" s="43"/>
      <c r="H111" s="43" t="str">
        <f>IF($D110="","",VLOOKUP($D110,'[7]男雙60歲名單'!$A$7:$V$39,9))</f>
        <v>臺中市</v>
      </c>
      <c r="I111" s="148"/>
      <c r="J111" s="149">
        <f>IF(I111="a",E110,IF(I111="b",E112,""))</f>
      </c>
      <c r="K111" s="161"/>
      <c r="L111" s="144"/>
      <c r="M111" s="161"/>
      <c r="N111" s="149"/>
      <c r="O111" s="161"/>
      <c r="P111" s="144"/>
      <c r="Q111" s="80"/>
      <c r="R111" s="46"/>
    </row>
    <row r="112" spans="1:18" s="146" customFormat="1" ht="9.75" customHeight="1">
      <c r="A112" s="142"/>
      <c r="B112" s="147"/>
      <c r="C112" s="147"/>
      <c r="D112" s="147"/>
      <c r="E112" s="151"/>
      <c r="F112" s="272"/>
      <c r="G112" s="152"/>
      <c r="H112" s="152"/>
      <c r="I112" s="153"/>
      <c r="J112" s="154">
        <f>UPPER(IF(OR(I113="a",I113="as"),E110,IF(OR(I113="b",I113="bs"),E114,)))</f>
      </c>
      <c r="K112" s="169"/>
      <c r="L112" s="144"/>
      <c r="M112" s="161"/>
      <c r="N112" s="149"/>
      <c r="O112" s="161"/>
      <c r="P112" s="144"/>
      <c r="Q112" s="80"/>
      <c r="R112" s="46"/>
    </row>
    <row r="113" spans="1:18" s="146" customFormat="1" ht="9.75" customHeight="1">
      <c r="A113" s="142"/>
      <c r="B113" s="53"/>
      <c r="C113" s="53"/>
      <c r="D113" s="53"/>
      <c r="E113" s="156"/>
      <c r="F113" s="270"/>
      <c r="G113" s="157"/>
      <c r="H113" s="56" t="s">
        <v>11</v>
      </c>
      <c r="I113" s="87"/>
      <c r="J113" s="158">
        <f>UPPER(IF(OR(I113="a",I113="as"),E111,IF(OR(I113="b",I113="bs"),E115,)))</f>
      </c>
      <c r="K113" s="170"/>
      <c r="L113" s="149"/>
      <c r="M113" s="161"/>
      <c r="N113" s="149"/>
      <c r="O113" s="161"/>
      <c r="P113" s="144"/>
      <c r="Q113" s="80"/>
      <c r="R113" s="46"/>
    </row>
    <row r="114" spans="1:18" s="146" customFormat="1" ht="13.5" customHeight="1">
      <c r="A114" s="142">
        <v>28</v>
      </c>
      <c r="B114" s="40">
        <f>IF($D114="","",VLOOKUP($D114,'[7]男雙60歲名單'!$A$7:$V$39,20))</f>
      </c>
      <c r="C114" s="40">
        <f>IF($D114="","",VLOOKUP($D114,'[7]男雙60歲名單'!$A$7:$V$39,21))</f>
      </c>
      <c r="D114" s="41"/>
      <c r="E114" s="42" t="s">
        <v>232</v>
      </c>
      <c r="F114" s="273"/>
      <c r="G114" s="43"/>
      <c r="H114" s="43">
        <f>IF($D114="","",VLOOKUP($D114,'[7]男雙60歲名單'!$A$7:$V$39,4))</f>
      </c>
      <c r="I114" s="160"/>
      <c r="J114" s="149"/>
      <c r="K114" s="150"/>
      <c r="L114" s="162"/>
      <c r="M114" s="169"/>
      <c r="N114" s="149"/>
      <c r="O114" s="161"/>
      <c r="P114" s="144"/>
      <c r="Q114" s="80"/>
      <c r="R114" s="46"/>
    </row>
    <row r="115" spans="1:18" s="146" customFormat="1" ht="13.5" customHeight="1">
      <c r="A115" s="142"/>
      <c r="B115" s="147"/>
      <c r="C115" s="147"/>
      <c r="D115" s="147"/>
      <c r="E115" s="42" t="s">
        <v>232</v>
      </c>
      <c r="F115" s="40"/>
      <c r="G115" s="43"/>
      <c r="H115" s="43">
        <f>IF($D114="","",VLOOKUP($D114,'[7]男雙60歲名單'!$A$7:$V$39,9))</f>
      </c>
      <c r="I115" s="148"/>
      <c r="J115" s="149"/>
      <c r="K115" s="150"/>
      <c r="L115" s="163"/>
      <c r="M115" s="171"/>
      <c r="N115" s="149"/>
      <c r="O115" s="161"/>
      <c r="P115" s="144"/>
      <c r="Q115" s="80"/>
      <c r="R115" s="46"/>
    </row>
    <row r="116" spans="1:18" s="146" customFormat="1" ht="9.75" customHeight="1">
      <c r="A116" s="142"/>
      <c r="B116" s="147"/>
      <c r="C116" s="147"/>
      <c r="D116" s="147"/>
      <c r="E116" s="151"/>
      <c r="F116" s="149"/>
      <c r="G116" s="152"/>
      <c r="H116" s="152"/>
      <c r="I116" s="166"/>
      <c r="J116" s="144"/>
      <c r="K116" s="145"/>
      <c r="L116" s="149"/>
      <c r="M116" s="167"/>
      <c r="N116" s="154">
        <f>UPPER(IF(OR(M117="a",M117="as"),L108,IF(OR(M117="b",M117="bs"),L124,)))</f>
      </c>
      <c r="O116" s="161"/>
      <c r="P116" s="144"/>
      <c r="Q116" s="80"/>
      <c r="R116" s="46"/>
    </row>
    <row r="117" spans="1:18" s="146" customFormat="1" ht="9.75" customHeight="1">
      <c r="A117" s="142"/>
      <c r="B117" s="53"/>
      <c r="C117" s="53"/>
      <c r="D117" s="53"/>
      <c r="E117" s="156"/>
      <c r="F117" s="144"/>
      <c r="G117" s="157"/>
      <c r="H117" s="157"/>
      <c r="I117" s="168"/>
      <c r="J117" s="144"/>
      <c r="K117" s="145"/>
      <c r="L117" s="270" t="s">
        <v>619</v>
      </c>
      <c r="M117" s="87"/>
      <c r="N117" s="158">
        <f>UPPER(IF(OR(M117="a",M117="as"),L109,IF(OR(M117="b",M117="bs"),L125,)))</f>
      </c>
      <c r="O117" s="170"/>
      <c r="P117" s="149"/>
      <c r="Q117" s="80"/>
      <c r="R117" s="46"/>
    </row>
    <row r="118" spans="1:18" s="146" customFormat="1" ht="13.5" customHeight="1">
      <c r="A118" s="142">
        <v>29</v>
      </c>
      <c r="B118" s="40"/>
      <c r="C118" s="40"/>
      <c r="D118" s="41">
        <v>19</v>
      </c>
      <c r="E118" s="42" t="str">
        <f>UPPER(IF($D118="","",VLOOKUP($D118,'[7]男雙60歲名單'!$A$7:$V$39,2)))</f>
        <v>盧民鋒</v>
      </c>
      <c r="F118" s="40"/>
      <c r="G118" s="43"/>
      <c r="H118" s="43" t="str">
        <f>IF($D118="","",VLOOKUP($D118,'[7]男雙60歲名單'!$A$7:$V$39,4))</f>
        <v>臺中市</v>
      </c>
      <c r="I118" s="143"/>
      <c r="J118" s="144"/>
      <c r="K118" s="145"/>
      <c r="L118" s="270"/>
      <c r="M118" s="161"/>
      <c r="N118" s="144"/>
      <c r="O118" s="172"/>
      <c r="P118" s="144"/>
      <c r="Q118" s="47"/>
      <c r="R118" s="46"/>
    </row>
    <row r="119" spans="1:18" s="146" customFormat="1" ht="13.5" customHeight="1">
      <c r="A119" s="142"/>
      <c r="B119" s="147"/>
      <c r="C119" s="147"/>
      <c r="D119" s="147"/>
      <c r="E119" s="42" t="str">
        <f>UPPER(IF($D118="","",VLOOKUP($D118,'[7]男雙60歲名單'!$A$7:$V$39,7)))</f>
        <v>陳宣僖</v>
      </c>
      <c r="F119" s="40"/>
      <c r="G119" s="43"/>
      <c r="H119" s="43" t="str">
        <f>IF($D118="","",VLOOKUP($D118,'[7]男雙60歲名單'!$A$7:$V$39,9))</f>
        <v>臺中市</v>
      </c>
      <c r="I119" s="148"/>
      <c r="J119" s="149">
        <f>IF(I119="a",E118,IF(I119="b",E120,""))</f>
      </c>
      <c r="K119" s="150"/>
      <c r="L119" s="144"/>
      <c r="M119" s="161"/>
      <c r="N119" s="144"/>
      <c r="O119" s="150"/>
      <c r="P119" s="144"/>
      <c r="Q119" s="47"/>
      <c r="R119" s="46"/>
    </row>
    <row r="120" spans="1:18" s="146" customFormat="1" ht="9.75" customHeight="1">
      <c r="A120" s="142"/>
      <c r="B120" s="147"/>
      <c r="C120" s="147"/>
      <c r="D120" s="165"/>
      <c r="E120" s="151"/>
      <c r="F120" s="272" t="s">
        <v>613</v>
      </c>
      <c r="G120" s="152"/>
      <c r="H120" s="152"/>
      <c r="I120" s="153"/>
      <c r="J120" s="154">
        <f>UPPER(IF(OR(I121="a",I121="as"),E118,IF(OR(I121="b",I121="bs"),E122,)))</f>
      </c>
      <c r="K120" s="155"/>
      <c r="L120" s="144"/>
      <c r="M120" s="161"/>
      <c r="N120" s="144"/>
      <c r="O120" s="150"/>
      <c r="P120" s="144"/>
      <c r="Q120" s="47"/>
      <c r="R120" s="46"/>
    </row>
    <row r="121" spans="1:18" s="146" customFormat="1" ht="9.75" customHeight="1">
      <c r="A121" s="142"/>
      <c r="B121" s="53"/>
      <c r="C121" s="53"/>
      <c r="D121" s="64"/>
      <c r="E121" s="156"/>
      <c r="F121" s="270"/>
      <c r="G121" s="157"/>
      <c r="H121" s="56" t="s">
        <v>11</v>
      </c>
      <c r="I121" s="87"/>
      <c r="J121" s="158">
        <f>UPPER(IF(OR(I121="a",I121="as"),E119,IF(OR(I121="b",I121="bs"),E123,)))</f>
      </c>
      <c r="K121" s="159"/>
      <c r="L121" s="149"/>
      <c r="M121" s="161"/>
      <c r="N121" s="144"/>
      <c r="O121" s="150"/>
      <c r="P121" s="144"/>
      <c r="Q121" s="47"/>
      <c r="R121" s="46"/>
    </row>
    <row r="122" spans="1:18" s="146" customFormat="1" ht="13.5" customHeight="1">
      <c r="A122" s="142">
        <v>30</v>
      </c>
      <c r="B122" s="40"/>
      <c r="C122" s="40"/>
      <c r="D122" s="41">
        <v>16</v>
      </c>
      <c r="E122" s="42" t="str">
        <f>UPPER(IF($D122="","",VLOOKUP($D122,'[7]男雙60歲名單'!$A$7:$V$39,2)))</f>
        <v>陳富英</v>
      </c>
      <c r="F122" s="273"/>
      <c r="G122" s="43"/>
      <c r="H122" s="43" t="str">
        <f>IF($D122="","",VLOOKUP($D122,'[7]男雙60歲名單'!$A$7:$V$39,4))</f>
        <v>臺中市</v>
      </c>
      <c r="I122" s="160"/>
      <c r="J122" s="149"/>
      <c r="K122" s="161"/>
      <c r="L122" s="162"/>
      <c r="M122" s="169"/>
      <c r="N122" s="144"/>
      <c r="O122" s="150"/>
      <c r="P122" s="144"/>
      <c r="Q122" s="47"/>
      <c r="R122" s="46"/>
    </row>
    <row r="123" spans="1:18" s="146" customFormat="1" ht="13.5" customHeight="1">
      <c r="A123" s="142"/>
      <c r="B123" s="147"/>
      <c r="C123" s="147"/>
      <c r="D123" s="147"/>
      <c r="E123" s="42" t="str">
        <f>UPPER(IF($D122="","",VLOOKUP($D122,'[7]男雙60歲名單'!$A$7:$V$39,7)))</f>
        <v>江金隆</v>
      </c>
      <c r="F123" s="40"/>
      <c r="G123" s="43"/>
      <c r="H123" s="43" t="str">
        <f>IF($D122="","",VLOOKUP($D122,'[7]男雙60歲名單'!$A$7:$V$39,9))</f>
        <v>臺中市</v>
      </c>
      <c r="I123" s="148"/>
      <c r="J123" s="149"/>
      <c r="K123" s="161"/>
      <c r="L123" s="163"/>
      <c r="M123" s="171"/>
      <c r="N123" s="144"/>
      <c r="O123" s="150"/>
      <c r="P123" s="144"/>
      <c r="Q123" s="47"/>
      <c r="R123" s="46"/>
    </row>
    <row r="124" spans="1:18" s="146" customFormat="1" ht="9.75" customHeight="1">
      <c r="A124" s="142"/>
      <c r="B124" s="147"/>
      <c r="C124" s="147"/>
      <c r="D124" s="165"/>
      <c r="E124" s="151"/>
      <c r="F124" s="149"/>
      <c r="G124" s="152"/>
      <c r="H124" s="152"/>
      <c r="I124" s="166"/>
      <c r="J124" s="144"/>
      <c r="K124" s="167"/>
      <c r="L124" s="154">
        <f>UPPER(IF(OR(K125="a",K125="as"),J120,IF(OR(K125="b",K125="bs"),J128,)))</f>
      </c>
      <c r="M124" s="161"/>
      <c r="N124" s="144"/>
      <c r="O124" s="150"/>
      <c r="P124" s="144"/>
      <c r="Q124" s="47"/>
      <c r="R124" s="46"/>
    </row>
    <row r="125" spans="1:18" s="146" customFormat="1" ht="9.75" customHeight="1">
      <c r="A125" s="142"/>
      <c r="B125" s="53"/>
      <c r="C125" s="53"/>
      <c r="D125" s="64"/>
      <c r="E125" s="156"/>
      <c r="F125" s="144"/>
      <c r="G125" s="157"/>
      <c r="H125" s="157"/>
      <c r="I125" s="168"/>
      <c r="J125" s="270" t="s">
        <v>617</v>
      </c>
      <c r="K125" s="87"/>
      <c r="L125" s="158">
        <f>UPPER(IF(OR(K125="a",K125="as"),J121,IF(OR(K125="b",K125="bs"),J129,)))</f>
      </c>
      <c r="M125" s="170"/>
      <c r="N125" s="149"/>
      <c r="O125" s="150"/>
      <c r="P125" s="144"/>
      <c r="Q125" s="47"/>
      <c r="R125" s="46"/>
    </row>
    <row r="126" spans="1:18" s="146" customFormat="1" ht="13.5" customHeight="1">
      <c r="A126" s="142">
        <v>31</v>
      </c>
      <c r="B126" s="40">
        <f>IF($D126="","",VLOOKUP($D126,'[7]男雙60歲名單'!$A$7:$V$39,20))</f>
      </c>
      <c r="C126" s="40">
        <f>IF($D126="","",VLOOKUP($D126,'[7]男雙60歲名單'!$A$7:$V$39,21))</f>
      </c>
      <c r="D126" s="41"/>
      <c r="E126" s="42" t="s">
        <v>232</v>
      </c>
      <c r="F126" s="40"/>
      <c r="G126" s="43"/>
      <c r="H126" s="43">
        <f>IF($D126="","",VLOOKUP($D126,'[7]男雙60歲名單'!$A$7:$V$39,4))</f>
      </c>
      <c r="I126" s="143"/>
      <c r="J126" s="270"/>
      <c r="K126" s="161"/>
      <c r="L126" s="144"/>
      <c r="M126" s="172"/>
      <c r="O126" s="150"/>
      <c r="Q126" s="145"/>
      <c r="R126" s="157"/>
    </row>
    <row r="127" spans="1:18" s="146" customFormat="1" ht="13.5" customHeight="1">
      <c r="A127" s="142"/>
      <c r="B127" s="147"/>
      <c r="C127" s="147"/>
      <c r="D127" s="147"/>
      <c r="E127" s="42" t="s">
        <v>232</v>
      </c>
      <c r="F127" s="40"/>
      <c r="G127" s="43"/>
      <c r="H127" s="43">
        <f>IF($D126="","",VLOOKUP($D126,'[7]男雙60歲名單'!$A$7:$V$39,9))</f>
      </c>
      <c r="I127" s="148"/>
      <c r="J127" s="149">
        <f>IF(I127="a",E126,IF(I127="b",E128,""))</f>
      </c>
      <c r="K127" s="161"/>
      <c r="L127" s="144"/>
      <c r="M127" s="150"/>
      <c r="N127" s="149"/>
      <c r="O127" s="150"/>
      <c r="P127" s="144"/>
      <c r="Q127" s="145"/>
      <c r="R127" s="157"/>
    </row>
    <row r="128" spans="1:18" s="146" customFormat="1" ht="9.75" customHeight="1">
      <c r="A128" s="142"/>
      <c r="B128" s="147"/>
      <c r="C128" s="147"/>
      <c r="D128" s="147"/>
      <c r="E128" s="151"/>
      <c r="F128" s="272"/>
      <c r="G128" s="152"/>
      <c r="H128" s="152"/>
      <c r="I128" s="153"/>
      <c r="J128" s="154">
        <f>UPPER(IF(OR(I129="a",I129="as"),E126,IF(OR(I129="b",I129="bs"),E130,)))</f>
      </c>
      <c r="K128" s="169"/>
      <c r="L128" s="144"/>
      <c r="M128" s="150"/>
      <c r="Q128" s="145"/>
      <c r="R128" s="157"/>
    </row>
    <row r="129" spans="1:18" s="146" customFormat="1" ht="9.75" customHeight="1">
      <c r="A129" s="142"/>
      <c r="B129" s="53"/>
      <c r="C129" s="53"/>
      <c r="D129" s="53"/>
      <c r="E129" s="156"/>
      <c r="F129" s="270"/>
      <c r="G129" s="157"/>
      <c r="H129" s="56" t="s">
        <v>11</v>
      </c>
      <c r="I129" s="87"/>
      <c r="J129" s="158">
        <f>UPPER(IF(OR(I129="a",I129="as"),E127,IF(OR(I129="b",I129="bs"),E131,)))</f>
      </c>
      <c r="K129" s="170"/>
      <c r="L129" s="149"/>
      <c r="M129" s="150"/>
      <c r="N129" s="288" t="s">
        <v>246</v>
      </c>
      <c r="O129" s="152"/>
      <c r="P129" s="149"/>
      <c r="Q129" s="145"/>
      <c r="R129" s="157"/>
    </row>
    <row r="130" spans="1:18" s="146" customFormat="1" ht="13.5" customHeight="1">
      <c r="A130" s="142">
        <v>32</v>
      </c>
      <c r="B130" s="40">
        <v>2</v>
      </c>
      <c r="C130" s="40">
        <f>IF($D130="","",VLOOKUP($D130,'[7]男雙60歲名單'!$A$7:$V$39,21))</f>
        <v>15</v>
      </c>
      <c r="D130" s="41">
        <v>2</v>
      </c>
      <c r="E130" s="42" t="str">
        <f>UPPER(IF($D130="","",VLOOKUP($D130,'[7]男雙60歲名單'!$A$7:$V$39,2)))</f>
        <v>李孟賢</v>
      </c>
      <c r="F130" s="273"/>
      <c r="G130" s="43"/>
      <c r="H130" s="43" t="str">
        <f>IF($D130="","",VLOOKUP($D130,'[7]男雙60歲名單'!$A$7:$V$39,4))</f>
        <v>高雄市</v>
      </c>
      <c r="I130" s="160"/>
      <c r="J130" s="149"/>
      <c r="K130" s="150"/>
      <c r="L130" s="162"/>
      <c r="M130" s="155"/>
      <c r="N130" s="289"/>
      <c r="O130" s="150"/>
      <c r="P130" s="149"/>
      <c r="Q130" s="150"/>
      <c r="R130" s="157"/>
    </row>
    <row r="131" spans="1:18" s="146" customFormat="1" ht="13.5" customHeight="1">
      <c r="A131" s="142"/>
      <c r="B131" s="147"/>
      <c r="C131" s="147"/>
      <c r="D131" s="147"/>
      <c r="E131" s="42" t="str">
        <f>UPPER(IF($D130="","",VLOOKUP($D130,'[7]男雙60歲名單'!$A$7:$V$39,7)))</f>
        <v>鐘仕長</v>
      </c>
      <c r="F131" s="40"/>
      <c r="G131" s="43"/>
      <c r="H131" s="43" t="str">
        <f>IF($D130="","",VLOOKUP($D130,'[7]男雙60歲名單'!$A$7:$V$39,9))</f>
        <v>高雄市</v>
      </c>
      <c r="I131" s="148"/>
      <c r="J131" s="149"/>
      <c r="K131" s="150"/>
      <c r="L131" s="163"/>
      <c r="M131" s="164"/>
      <c r="N131" s="176"/>
      <c r="O131" s="150"/>
      <c r="P131" s="288" t="s">
        <v>233</v>
      </c>
      <c r="Q131" s="150"/>
      <c r="R131" s="157"/>
    </row>
    <row r="132" spans="1:18" s="51" customFormat="1" ht="11.25" customHeight="1">
      <c r="A132" s="198"/>
      <c r="B132" s="199"/>
      <c r="C132" s="199"/>
      <c r="D132" s="200"/>
      <c r="E132" s="201"/>
      <c r="F132" s="202"/>
      <c r="G132" s="203"/>
      <c r="H132" s="203"/>
      <c r="I132" s="204"/>
      <c r="J132" s="48"/>
      <c r="K132" s="49"/>
      <c r="L132" s="205"/>
      <c r="M132" s="206"/>
      <c r="N132" s="271" t="s">
        <v>621</v>
      </c>
      <c r="O132" s="150"/>
      <c r="P132" s="289"/>
      <c r="Q132" s="207"/>
      <c r="R132" s="138"/>
    </row>
    <row r="133" spans="1:18" s="51" customFormat="1" ht="11.25" customHeight="1">
      <c r="A133" s="198"/>
      <c r="B133" s="208"/>
      <c r="C133" s="208"/>
      <c r="D133" s="209"/>
      <c r="E133" s="91"/>
      <c r="F133" s="210"/>
      <c r="G133" s="93"/>
      <c r="H133" s="93"/>
      <c r="I133" s="211"/>
      <c r="J133" s="48"/>
      <c r="K133" s="49"/>
      <c r="L133" s="97"/>
      <c r="M133" s="212"/>
      <c r="N133" s="271"/>
      <c r="O133" s="206"/>
      <c r="P133" s="187"/>
      <c r="Q133" s="213"/>
      <c r="R133" s="138"/>
    </row>
    <row r="134" spans="5:16" ht="14.25" customHeight="1">
      <c r="E134" s="100"/>
      <c r="N134" s="236"/>
      <c r="O134" s="237"/>
      <c r="P134" s="188"/>
    </row>
    <row r="135" ht="15">
      <c r="E135" s="100"/>
    </row>
    <row r="136" ht="15">
      <c r="E136" s="100"/>
    </row>
    <row r="137" ht="15">
      <c r="E137" s="100"/>
    </row>
    <row r="138" ht="15">
      <c r="E138" s="100"/>
    </row>
    <row r="139" ht="15">
      <c r="E139" s="100"/>
    </row>
    <row r="140" ht="15">
      <c r="E140" s="100"/>
    </row>
    <row r="141" ht="15">
      <c r="E141" s="100"/>
    </row>
    <row r="142" ht="15">
      <c r="E142" s="100"/>
    </row>
    <row r="143" ht="15">
      <c r="E143" s="100"/>
    </row>
    <row r="144" ht="15">
      <c r="E144" s="100"/>
    </row>
    <row r="145" ht="15">
      <c r="E145" s="100"/>
    </row>
    <row r="146" ht="15">
      <c r="E146" s="100"/>
    </row>
    <row r="147" ht="15">
      <c r="E147" s="100"/>
    </row>
    <row r="148" ht="15">
      <c r="E148" s="100"/>
    </row>
    <row r="149" ht="15">
      <c r="E149" s="100"/>
    </row>
    <row r="150" ht="15">
      <c r="E150" s="100"/>
    </row>
    <row r="151" ht="15">
      <c r="E151" s="100"/>
    </row>
    <row r="152" ht="15">
      <c r="E152" s="100"/>
    </row>
    <row r="153" ht="15">
      <c r="E153" s="100"/>
    </row>
    <row r="154" ht="15">
      <c r="E154" s="100"/>
    </row>
    <row r="155" ht="15">
      <c r="E155" s="100"/>
    </row>
    <row r="156" ht="15">
      <c r="E156" s="100"/>
    </row>
    <row r="157" ht="15">
      <c r="E157" s="100"/>
    </row>
    <row r="158" ht="15">
      <c r="E158" s="100"/>
    </row>
    <row r="159" ht="15">
      <c r="E159" s="100"/>
    </row>
    <row r="160" ht="15">
      <c r="E160" s="100"/>
    </row>
    <row r="161" ht="15">
      <c r="E161" s="100"/>
    </row>
    <row r="162" ht="15">
      <c r="E162" s="100"/>
    </row>
    <row r="163" ht="15">
      <c r="E163" s="100"/>
    </row>
    <row r="164" ht="15">
      <c r="E164" s="100"/>
    </row>
    <row r="165" ht="15">
      <c r="E165" s="100"/>
    </row>
    <row r="166" ht="15">
      <c r="E166" s="100"/>
    </row>
    <row r="167" ht="15">
      <c r="E167" s="100"/>
    </row>
    <row r="168" ht="15">
      <c r="E168" s="100"/>
    </row>
    <row r="169" ht="15">
      <c r="E169" s="100"/>
    </row>
  </sheetData>
  <sheetProtection/>
  <mergeCells count="35">
    <mergeCell ref="P131:P132"/>
    <mergeCell ref="F104:F106"/>
    <mergeCell ref="J109:J110"/>
    <mergeCell ref="F112:F114"/>
    <mergeCell ref="L117:L118"/>
    <mergeCell ref="F120:F122"/>
    <mergeCell ref="J125:J126"/>
    <mergeCell ref="N132:N133"/>
    <mergeCell ref="F88:F90"/>
    <mergeCell ref="J93:J94"/>
    <mergeCell ref="F96:F98"/>
    <mergeCell ref="P100:P101"/>
    <mergeCell ref="N101:N102"/>
    <mergeCell ref="F128:F130"/>
    <mergeCell ref="N129:N130"/>
    <mergeCell ref="F72:F74"/>
    <mergeCell ref="J77:J78"/>
    <mergeCell ref="F80:F82"/>
    <mergeCell ref="L85:L86"/>
    <mergeCell ref="F57:F59"/>
    <mergeCell ref="J62:J63"/>
    <mergeCell ref="P37:P38"/>
    <mergeCell ref="N38:N39"/>
    <mergeCell ref="F41:F43"/>
    <mergeCell ref="F33:F35"/>
    <mergeCell ref="L54:L55"/>
    <mergeCell ref="F65:F67"/>
    <mergeCell ref="F9:F11"/>
    <mergeCell ref="J14:J15"/>
    <mergeCell ref="F17:F19"/>
    <mergeCell ref="J46:J47"/>
    <mergeCell ref="F49:F51"/>
    <mergeCell ref="L22:L23"/>
    <mergeCell ref="F25:F27"/>
    <mergeCell ref="J30:J31"/>
  </mergeCells>
  <conditionalFormatting sqref="H10 H58 H42 H50 H34 H18 H66 L22 N38 J14 H73 H121 H105 H113 H97 H89 H81 H129 N67 H26 J30 J46 J62 L54 J77 J93 J109 J125 L85 L117 N101">
    <cfRule type="expression" priority="11" dxfId="271" stopIfTrue="1">
      <formula>AND($N$1="CU",H10="Umpire")</formula>
    </cfRule>
    <cfRule type="expression" priority="12" dxfId="272" stopIfTrue="1">
      <formula>AND($N$1="CU",H10&lt;&gt;"Umpire",I10&lt;&gt;"")</formula>
    </cfRule>
    <cfRule type="expression" priority="13" dxfId="273" stopIfTrue="1">
      <formula>AND($N$1="CU",H10&lt;&gt;"Umpire")</formula>
    </cfRule>
  </conditionalFormatting>
  <conditionalFormatting sqref="L13 L29 L45 L61 N21 N53 P37 J9 J17 J25 J33 J41 J49 J57 J65 L76 L92 L108 L124 N84 N116 P100 J72 J80 J88 J96 J104 J112 J120 J128 N64 P66">
    <cfRule type="expression" priority="9" dxfId="270" stopIfTrue="1">
      <formula>I10="as"</formula>
    </cfRule>
    <cfRule type="expression" priority="10" dxfId="270" stopIfTrue="1">
      <formula>I10="bs"</formula>
    </cfRule>
  </conditionalFormatting>
  <conditionalFormatting sqref="L14 L30 L46 L62 N22 N54 J10 J18 J26 J34 J42 J50 J58 J66 L77 L93 L109 L125 N85 N117 P67 J73 J81 J89 J97 J105 J113 J121 J129 N65">
    <cfRule type="expression" priority="7" dxfId="270" stopIfTrue="1">
      <formula>I10="as"</formula>
    </cfRule>
    <cfRule type="expression" priority="8" dxfId="270" stopIfTrue="1">
      <formula>I10="bs"</formula>
    </cfRule>
  </conditionalFormatting>
  <conditionalFormatting sqref="B70 B74 B78 B82 B86 B90 B94 B98 B102 B106 B114 B118 B122 B126 B130 B7 B11 B15 B19 B23 B31 B35 B39 B43 B47 B51 B55 B59 B63 B67 B27 B110">
    <cfRule type="cellIs" priority="6" dxfId="275" operator="equal" stopIfTrue="1">
      <formula>"DA"</formula>
    </cfRule>
  </conditionalFormatting>
  <conditionalFormatting sqref="I73 I81 I89 I97 I105 I113 I121 I129 K125 K109 K93 K77 M85 M117 O101 I10 I18 I26 I34 I42 I50 I58 I66 K62 K46 K30 K14 M22 M54 O38 O67">
    <cfRule type="expression" priority="5" dxfId="276" stopIfTrue="1">
      <formula>$N$1="CU"</formula>
    </cfRule>
  </conditionalFormatting>
  <conditionalFormatting sqref="E70 E78 E82 E86 E90 E98 E102 E118 E122 E130 E7 E11 E15 E19 E35 E39 E47 E51 E55 E59 E67 E126 E43 E94 E31 E63 E74 E106 E23 E27 E114 E110">
    <cfRule type="cellIs" priority="4" dxfId="277" operator="equal" stopIfTrue="1">
      <formula>"Bye"</formula>
    </cfRule>
  </conditionalFormatting>
  <conditionalFormatting sqref="D70 D74 D78 D82 D86 D90 D94 D98 D102 D106 D114 D118 D122 D126 D130 D7 D11 D15 D19 D23 D31 D35 D39 D43 D47 D51 D55 D59 D63 D67 D27 D110">
    <cfRule type="cellIs" priority="3" dxfId="278" operator="lessThan" stopIfTrue="1">
      <formula>9</formula>
    </cfRule>
  </conditionalFormatting>
  <conditionalFormatting sqref="N68">
    <cfRule type="expression" priority="1" dxfId="270" stopIfTrue="1">
      <formula>#REF!="as"</formula>
    </cfRule>
    <cfRule type="expression" priority="2" dxfId="270" stopIfTrue="1">
      <formula>#REF!="bs"</formula>
    </cfRule>
  </conditionalFormatting>
  <dataValidations count="1">
    <dataValidation type="list" allowBlank="1" showInputMessage="1" sqref="L54 J125 J77 L117 L85 J93 J109 H129 H97 H113 H89 H121 H81 H105 H73 H42 H18 H58 H10 H50 H34 H66 J46 J30 J62 N38 H26 L22 J14 N67 N101">
      <formula1>$T$7:$T$16</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T111"/>
  <sheetViews>
    <sheetView showGridLines="0" zoomScalePageLayoutView="0" workbookViewId="0" topLeftCell="A46">
      <selection activeCell="L58" sqref="L58:M60"/>
    </sheetView>
  </sheetViews>
  <sheetFormatPr defaultColWidth="9.00390625" defaultRowHeight="15.75"/>
  <cols>
    <col min="1" max="1" width="2.375" style="99" customWidth="1"/>
    <col min="2" max="3" width="2.50390625" style="99" customWidth="1"/>
    <col min="4" max="4" width="0.37109375" style="99" customWidth="1"/>
    <col min="5" max="5" width="8.50390625" style="99" customWidth="1"/>
    <col min="6" max="6" width="12.375" style="99" customWidth="1"/>
    <col min="7" max="7" width="0.2421875" style="99" customWidth="1"/>
    <col min="8" max="8" width="5.625" style="99" customWidth="1"/>
    <col min="9" max="9" width="0.2421875" style="101" customWidth="1"/>
    <col min="10" max="10" width="13.75390625" style="113" customWidth="1"/>
    <col min="11" max="11" width="0.2421875" style="180" customWidth="1"/>
    <col min="12" max="12" width="13.75390625" style="113" customWidth="1"/>
    <col min="13" max="13" width="0.2421875" style="111" customWidth="1"/>
    <col min="14" max="14" width="13.75390625" style="113" customWidth="1"/>
    <col min="15" max="15" width="0.2421875" style="180" customWidth="1"/>
    <col min="16" max="16" width="13.25390625" style="113" customWidth="1"/>
    <col min="17" max="17" width="0.2421875" style="111" customWidth="1"/>
    <col min="18" max="18" width="9.00390625" style="99" customWidth="1"/>
    <col min="19" max="19" width="7.625" style="99" customWidth="1"/>
    <col min="20" max="20" width="7.75390625" style="99" hidden="1" customWidth="1"/>
    <col min="21" max="21" width="5.00390625" style="99" customWidth="1"/>
    <col min="22" max="16384" width="9.00390625" style="99" customWidth="1"/>
  </cols>
  <sheetData>
    <row r="1" spans="1:17" s="3" customFormat="1" ht="20.25" customHeight="1">
      <c r="A1" s="103" t="s">
        <v>248</v>
      </c>
      <c r="B1" s="2"/>
      <c r="C1" s="2"/>
      <c r="E1" s="4"/>
      <c r="I1" s="5"/>
      <c r="J1" s="104"/>
      <c r="K1" s="105"/>
      <c r="L1" s="104"/>
      <c r="M1" s="106"/>
      <c r="N1" s="104"/>
      <c r="O1" s="105"/>
      <c r="P1" s="104"/>
      <c r="Q1" s="106"/>
    </row>
    <row r="2" spans="1:15" ht="6.75" customHeight="1">
      <c r="A2" s="107"/>
      <c r="B2" s="108"/>
      <c r="F2" s="109"/>
      <c r="I2" s="102"/>
      <c r="J2" s="110"/>
      <c r="K2" s="111"/>
      <c r="L2" s="112"/>
      <c r="O2" s="111"/>
    </row>
    <row r="3" spans="1:17" s="18" customFormat="1" ht="10.5" customHeight="1">
      <c r="A3" s="114" t="s">
        <v>180</v>
      </c>
      <c r="B3" s="114"/>
      <c r="C3" s="114"/>
      <c r="D3" s="114"/>
      <c r="E3" s="115"/>
      <c r="F3" s="114" t="s">
        <v>181</v>
      </c>
      <c r="G3" s="115"/>
      <c r="H3" s="114"/>
      <c r="I3" s="116"/>
      <c r="J3" s="13"/>
      <c r="K3" s="16"/>
      <c r="L3" s="117"/>
      <c r="M3" s="118"/>
      <c r="N3" s="119"/>
      <c r="O3" s="120"/>
      <c r="P3" s="121"/>
      <c r="Q3" s="122" t="s">
        <v>182</v>
      </c>
    </row>
    <row r="4" spans="1:17" s="26" customFormat="1" ht="14.25" customHeight="1" thickBot="1">
      <c r="A4" s="19" t="str">
        <f>'[5]Week SetUp'!$A$10</f>
        <v>2013/11/2-11/4</v>
      </c>
      <c r="B4" s="19"/>
      <c r="C4" s="19"/>
      <c r="D4" s="123"/>
      <c r="E4" s="123"/>
      <c r="F4" s="20" t="str">
        <f>'[5]Week SetUp'!$C$10</f>
        <v>臺中市</v>
      </c>
      <c r="G4" s="124"/>
      <c r="H4" s="123"/>
      <c r="I4" s="125"/>
      <c r="J4" s="23"/>
      <c r="K4" s="22"/>
      <c r="L4" s="126"/>
      <c r="M4" s="127"/>
      <c r="N4" s="128"/>
      <c r="O4" s="127"/>
      <c r="P4" s="128"/>
      <c r="Q4" s="25" t="str">
        <f>'[5]Week SetUp'!$E$10</f>
        <v>王正松</v>
      </c>
    </row>
    <row r="5" spans="1:17" s="31" customFormat="1" ht="9.75">
      <c r="A5" s="129"/>
      <c r="B5" s="130" t="s">
        <v>183</v>
      </c>
      <c r="C5" s="131" t="s">
        <v>184</v>
      </c>
      <c r="D5" s="130"/>
      <c r="E5" s="130" t="s">
        <v>185</v>
      </c>
      <c r="F5" s="132"/>
      <c r="G5" s="115"/>
      <c r="H5" s="132"/>
      <c r="I5" s="133"/>
      <c r="J5" s="131" t="s">
        <v>186</v>
      </c>
      <c r="K5" s="134"/>
      <c r="L5" s="131" t="s">
        <v>188</v>
      </c>
      <c r="M5" s="134"/>
      <c r="N5" s="131" t="s">
        <v>189</v>
      </c>
      <c r="O5" s="134"/>
      <c r="P5" s="131" t="s">
        <v>212</v>
      </c>
      <c r="Q5" s="118"/>
    </row>
    <row r="6" spans="1:17" s="31" customFormat="1" ht="14.25" customHeight="1" thickBot="1">
      <c r="A6" s="135"/>
      <c r="B6" s="136"/>
      <c r="C6" s="34"/>
      <c r="D6" s="136"/>
      <c r="E6" s="137"/>
      <c r="F6" s="137"/>
      <c r="G6" s="138"/>
      <c r="H6" s="137"/>
      <c r="I6" s="139"/>
      <c r="J6" s="34"/>
      <c r="K6" s="140"/>
      <c r="L6" s="34"/>
      <c r="M6" s="140"/>
      <c r="N6" s="34"/>
      <c r="O6" s="140"/>
      <c r="P6" s="34"/>
      <c r="Q6" s="141"/>
    </row>
    <row r="7" spans="1:20" s="146" customFormat="1" ht="15" customHeight="1">
      <c r="A7" s="142">
        <v>1</v>
      </c>
      <c r="B7" s="40">
        <v>1</v>
      </c>
      <c r="C7" s="40">
        <f>IF($D7="","",VLOOKUP($D7,'[5]男雙65歲名單'!$A$7:$V$23,21))</f>
        <v>2</v>
      </c>
      <c r="D7" s="41">
        <v>1</v>
      </c>
      <c r="E7" s="42" t="str">
        <f>UPPER(IF($D7="","",VLOOKUP($D7,'[5]男雙65歲名單'!$A$7:$V$23,2)))</f>
        <v>陳瑾生</v>
      </c>
      <c r="F7" s="40"/>
      <c r="G7" s="43"/>
      <c r="H7" s="43" t="str">
        <f>IF($D7="","",VLOOKUP($D7,'[5]男雙65歲名單'!$A$7:$V$23,4))</f>
        <v>新竹市</v>
      </c>
      <c r="I7" s="143"/>
      <c r="J7" s="144"/>
      <c r="K7" s="145"/>
      <c r="L7" s="144"/>
      <c r="M7" s="145"/>
      <c r="N7" s="46" t="s">
        <v>191</v>
      </c>
      <c r="O7" s="145"/>
      <c r="P7" s="144"/>
      <c r="Q7" s="47"/>
      <c r="R7" s="46"/>
      <c r="T7" s="52" t="e">
        <f>#REF!</f>
        <v>#REF!</v>
      </c>
    </row>
    <row r="8" spans="1:20" s="146" customFormat="1" ht="15" customHeight="1">
      <c r="A8" s="142"/>
      <c r="B8" s="147"/>
      <c r="C8" s="147"/>
      <c r="D8" s="147"/>
      <c r="E8" s="42" t="str">
        <f>UPPER(IF($D7="","",VLOOKUP($D7,'[5]男雙65歲名單'!$A$7:$V$23,7)))</f>
        <v>彭文德</v>
      </c>
      <c r="F8" s="40"/>
      <c r="G8" s="43"/>
      <c r="H8" s="43" t="str">
        <f>IF($D7="","",VLOOKUP($D7,'[5]男雙65歲名單'!$A$7:$V$23,9))</f>
        <v>新竹市</v>
      </c>
      <c r="I8" s="148"/>
      <c r="J8" s="149">
        <f>IF(I8="a",E7,IF(I8="b",E9,""))</f>
      </c>
      <c r="K8" s="150"/>
      <c r="L8" s="144"/>
      <c r="M8" s="145"/>
      <c r="N8" s="46" t="s">
        <v>193</v>
      </c>
      <c r="O8" s="145"/>
      <c r="P8" s="144"/>
      <c r="Q8" s="47"/>
      <c r="R8" s="46"/>
      <c r="T8" s="60" t="e">
        <f>#REF!</f>
        <v>#REF!</v>
      </c>
    </row>
    <row r="9" spans="1:20" s="146" customFormat="1" ht="5.25" customHeight="1">
      <c r="A9" s="142"/>
      <c r="B9" s="147"/>
      <c r="C9" s="147"/>
      <c r="D9" s="147"/>
      <c r="E9" s="151"/>
      <c r="F9" s="272" t="s">
        <v>644</v>
      </c>
      <c r="G9" s="152"/>
      <c r="H9" s="152"/>
      <c r="I9" s="153"/>
      <c r="J9" s="154">
        <f>UPPER(IF(OR(I10="a",I10="as"),E7,IF(OR(I10="b",I10="bs"),E11,)))</f>
      </c>
      <c r="K9" s="155"/>
      <c r="L9" s="144"/>
      <c r="M9" s="145"/>
      <c r="N9" s="144"/>
      <c r="O9" s="145"/>
      <c r="P9" s="144"/>
      <c r="Q9" s="47"/>
      <c r="R9" s="46"/>
      <c r="T9" s="60" t="e">
        <f>#REF!</f>
        <v>#REF!</v>
      </c>
    </row>
    <row r="10" spans="1:20" s="146" customFormat="1" ht="5.25" customHeight="1">
      <c r="A10" s="142"/>
      <c r="B10" s="53"/>
      <c r="C10" s="53"/>
      <c r="D10" s="53"/>
      <c r="E10" s="156"/>
      <c r="F10" s="270"/>
      <c r="G10" s="157"/>
      <c r="H10" s="56" t="s">
        <v>11</v>
      </c>
      <c r="I10" s="87"/>
      <c r="J10" s="158">
        <f>UPPER(IF(OR(I10="a",I10="as"),E8,IF(OR(I10="b",I10="bs"),E12,)))</f>
      </c>
      <c r="K10" s="159"/>
      <c r="L10" s="149"/>
      <c r="M10" s="150"/>
      <c r="N10" s="144"/>
      <c r="O10" s="145"/>
      <c r="P10" s="144"/>
      <c r="Q10" s="47"/>
      <c r="R10" s="46"/>
      <c r="T10" s="60" t="e">
        <f>#REF!</f>
        <v>#REF!</v>
      </c>
    </row>
    <row r="11" spans="1:20" s="146" customFormat="1" ht="15" customHeight="1">
      <c r="A11" s="142">
        <v>2</v>
      </c>
      <c r="B11" s="40"/>
      <c r="C11" s="40">
        <f>IF($D11="","",VLOOKUP($D11,'[5]男雙65歲名單'!$A$7:$V$23,21))</f>
      </c>
      <c r="D11" s="41"/>
      <c r="E11" s="42" t="s">
        <v>249</v>
      </c>
      <c r="F11" s="273"/>
      <c r="G11" s="43"/>
      <c r="H11" s="43" t="s">
        <v>198</v>
      </c>
      <c r="I11" s="160"/>
      <c r="J11" s="149"/>
      <c r="K11" s="161"/>
      <c r="L11" s="162"/>
      <c r="M11" s="155"/>
      <c r="N11" s="144"/>
      <c r="O11" s="145"/>
      <c r="P11" s="144"/>
      <c r="Q11" s="47"/>
      <c r="R11" s="46"/>
      <c r="T11" s="60" t="e">
        <f>#REF!</f>
        <v>#REF!</v>
      </c>
    </row>
    <row r="12" spans="1:20" s="146" customFormat="1" ht="15" customHeight="1">
      <c r="A12" s="142"/>
      <c r="B12" s="147"/>
      <c r="C12" s="147"/>
      <c r="D12" s="147"/>
      <c r="E12" s="42" t="s">
        <v>250</v>
      </c>
      <c r="F12" s="40"/>
      <c r="G12" s="43"/>
      <c r="H12" s="43" t="s">
        <v>198</v>
      </c>
      <c r="I12" s="148"/>
      <c r="J12" s="149"/>
      <c r="K12" s="161"/>
      <c r="L12" s="163"/>
      <c r="M12" s="164"/>
      <c r="N12" s="144"/>
      <c r="O12" s="145"/>
      <c r="P12" s="144"/>
      <c r="Q12" s="47"/>
      <c r="R12" s="46"/>
      <c r="T12" s="60" t="e">
        <f>#REF!</f>
        <v>#REF!</v>
      </c>
    </row>
    <row r="13" spans="1:20" s="146" customFormat="1" ht="5.25" customHeight="1">
      <c r="A13" s="142"/>
      <c r="B13" s="147"/>
      <c r="C13" s="147"/>
      <c r="D13" s="165"/>
      <c r="E13" s="151"/>
      <c r="F13" s="149"/>
      <c r="G13" s="152"/>
      <c r="H13" s="152"/>
      <c r="I13" s="166"/>
      <c r="J13" s="144"/>
      <c r="K13" s="167"/>
      <c r="L13" s="154">
        <f>UPPER(IF(OR(K14="a",K14="as"),J9,IF(OR(K14="b",K14="bs"),J17,)))</f>
      </c>
      <c r="M13" s="150"/>
      <c r="N13" s="144"/>
      <c r="O13" s="145"/>
      <c r="P13" s="144"/>
      <c r="Q13" s="47"/>
      <c r="R13" s="46"/>
      <c r="T13" s="60" t="e">
        <f>#REF!</f>
        <v>#REF!</v>
      </c>
    </row>
    <row r="14" spans="1:20" s="146" customFormat="1" ht="5.25" customHeight="1">
      <c r="A14" s="142"/>
      <c r="B14" s="53"/>
      <c r="C14" s="53"/>
      <c r="D14" s="64"/>
      <c r="E14" s="156"/>
      <c r="F14" s="144"/>
      <c r="G14" s="157"/>
      <c r="H14" s="157"/>
      <c r="I14" s="168"/>
      <c r="J14" s="270" t="s">
        <v>655</v>
      </c>
      <c r="K14" s="271"/>
      <c r="L14" s="178">
        <f>UPPER(IF(OR(K14="a",K14="as"),J10,IF(OR(K14="b",K14="bs"),J22,)))</f>
      </c>
      <c r="M14" s="164"/>
      <c r="N14" s="149"/>
      <c r="O14" s="150"/>
      <c r="P14" s="144"/>
      <c r="Q14" s="47"/>
      <c r="R14" s="46"/>
      <c r="T14" s="60" t="e">
        <f>#REF!</f>
        <v>#REF!</v>
      </c>
    </row>
    <row r="15" spans="1:20" s="146" customFormat="1" ht="15" customHeight="1">
      <c r="A15" s="142">
        <v>3</v>
      </c>
      <c r="B15" s="40"/>
      <c r="C15" s="40"/>
      <c r="D15" s="41">
        <v>15</v>
      </c>
      <c r="E15" s="42" t="str">
        <f>UPPER(IF($D15="","",VLOOKUP($D15,'[5]男雙65歲名單'!$A$7:$V$23,2)))</f>
        <v>潘進銓</v>
      </c>
      <c r="F15" s="40"/>
      <c r="G15" s="43"/>
      <c r="H15" s="43" t="str">
        <f>IF($D15="","",VLOOKUP($D15,'[5]男雙65歲名單'!$A$7:$V$23,4))</f>
        <v>南投縣</v>
      </c>
      <c r="I15" s="143"/>
      <c r="J15" s="270"/>
      <c r="K15" s="271"/>
      <c r="L15" s="262"/>
      <c r="M15" s="150"/>
      <c r="N15" s="162"/>
      <c r="O15" s="150"/>
      <c r="P15" s="144"/>
      <c r="Q15" s="47"/>
      <c r="R15" s="46"/>
      <c r="T15" s="60" t="e">
        <f>#REF!</f>
        <v>#REF!</v>
      </c>
    </row>
    <row r="16" spans="1:20" s="146" customFormat="1" ht="15" customHeight="1" thickBot="1">
      <c r="A16" s="142"/>
      <c r="B16" s="147"/>
      <c r="C16" s="147"/>
      <c r="D16" s="147"/>
      <c r="E16" s="42" t="str">
        <f>UPPER(IF($D15="","",VLOOKUP($D15,'[5]男雙65歲名單'!$A$7:$V$23,7)))</f>
        <v>蔡政雄</v>
      </c>
      <c r="F16" s="40"/>
      <c r="G16" s="43"/>
      <c r="H16" s="43" t="str">
        <f>IF($D15="","",VLOOKUP($D15,'[5]男雙65歲名單'!$A$7:$V$23,9))</f>
        <v>南投縣</v>
      </c>
      <c r="I16" s="148"/>
      <c r="J16" s="270"/>
      <c r="K16" s="271"/>
      <c r="L16" s="263"/>
      <c r="M16" s="264"/>
      <c r="N16" s="149"/>
      <c r="O16" s="150"/>
      <c r="P16" s="144"/>
      <c r="Q16" s="47"/>
      <c r="R16" s="46"/>
      <c r="T16" s="75" t="e">
        <f>#REF!</f>
        <v>#REF!</v>
      </c>
    </row>
    <row r="17" spans="1:18" s="146" customFormat="1" ht="5.25" customHeight="1">
      <c r="A17" s="252"/>
      <c r="B17" s="147"/>
      <c r="C17" s="147"/>
      <c r="D17" s="151"/>
      <c r="E17" s="272" t="s">
        <v>649</v>
      </c>
      <c r="F17" s="272"/>
      <c r="G17" s="176"/>
      <c r="H17" s="152"/>
      <c r="I17" s="153"/>
      <c r="J17" s="154">
        <f>UPPER(IF(OR(I22="a",I22="as"),E15,IF(OR(I22="b",I22="bs"),E23,)))</f>
      </c>
      <c r="K17" s="169"/>
      <c r="L17" s="144"/>
      <c r="M17" s="161"/>
      <c r="N17" s="149"/>
      <c r="O17" s="150"/>
      <c r="P17" s="144"/>
      <c r="Q17" s="47"/>
      <c r="R17" s="46"/>
    </row>
    <row r="18" spans="1:18" s="146" customFormat="1" ht="5.25" customHeight="1">
      <c r="A18" s="253"/>
      <c r="B18" s="53"/>
      <c r="C18" s="53"/>
      <c r="D18" s="156"/>
      <c r="E18" s="270"/>
      <c r="F18" s="270"/>
      <c r="G18" s="177"/>
      <c r="H18" s="152"/>
      <c r="I18" s="167"/>
      <c r="J18" s="178"/>
      <c r="K18" s="169"/>
      <c r="L18" s="144"/>
      <c r="M18" s="161"/>
      <c r="N18" s="149"/>
      <c r="O18" s="150"/>
      <c r="P18" s="144"/>
      <c r="Q18" s="47"/>
      <c r="R18" s="46"/>
    </row>
    <row r="19" spans="1:18" s="146" customFormat="1" ht="15" customHeight="1">
      <c r="A19" s="254" t="s">
        <v>196</v>
      </c>
      <c r="B19" s="40"/>
      <c r="C19" s="255"/>
      <c r="D19" s="41">
        <v>8</v>
      </c>
      <c r="E19" s="42" t="str">
        <f>UPPER(IF($D19="","",VLOOKUP($D19,'[5]男雙65歲名單'!$A$7:$V$23,2)))</f>
        <v>石文欽</v>
      </c>
      <c r="F19" s="258" t="s">
        <v>650</v>
      </c>
      <c r="G19" s="256"/>
      <c r="H19" s="179"/>
      <c r="I19" s="167"/>
      <c r="J19" s="178"/>
      <c r="K19" s="169"/>
      <c r="L19" s="144"/>
      <c r="M19" s="161"/>
      <c r="N19" s="149"/>
      <c r="O19" s="150"/>
      <c r="P19" s="144"/>
      <c r="Q19" s="47"/>
      <c r="R19" s="46"/>
    </row>
    <row r="20" spans="1:18" s="146" customFormat="1" ht="15" customHeight="1">
      <c r="A20" s="252"/>
      <c r="B20" s="147"/>
      <c r="C20" s="147"/>
      <c r="D20" s="147"/>
      <c r="E20" s="42" t="str">
        <f>UPPER(IF($D19="","",VLOOKUP($D19,'[5]男雙65歲名單'!$A$7:$V$23,7)))</f>
        <v>沈國涼</v>
      </c>
      <c r="F20" s="258" t="s">
        <v>650</v>
      </c>
      <c r="G20" s="256"/>
      <c r="H20" s="179"/>
      <c r="I20" s="167"/>
      <c r="J20" s="178"/>
      <c r="K20" s="169"/>
      <c r="L20" s="144"/>
      <c r="M20" s="161"/>
      <c r="N20" s="149"/>
      <c r="O20" s="150"/>
      <c r="P20" s="144"/>
      <c r="Q20" s="47"/>
      <c r="R20" s="46"/>
    </row>
    <row r="21" spans="1:18" s="146" customFormat="1" ht="5.25" customHeight="1">
      <c r="A21" s="142"/>
      <c r="B21" s="147"/>
      <c r="C21" s="147"/>
      <c r="D21" s="165"/>
      <c r="E21" s="151"/>
      <c r="F21" s="272" t="s">
        <v>651</v>
      </c>
      <c r="G21" s="152"/>
      <c r="H21" s="152"/>
      <c r="I21" s="167"/>
      <c r="J21" s="178"/>
      <c r="K21" s="169"/>
      <c r="L21" s="144"/>
      <c r="M21" s="161"/>
      <c r="N21" s="149"/>
      <c r="O21" s="150"/>
      <c r="P21" s="144"/>
      <c r="Q21" s="47"/>
      <c r="R21" s="46"/>
    </row>
    <row r="22" spans="1:18" s="146" customFormat="1" ht="5.25" customHeight="1">
      <c r="A22" s="142"/>
      <c r="B22" s="53"/>
      <c r="C22" s="53"/>
      <c r="D22" s="64"/>
      <c r="E22" s="156"/>
      <c r="F22" s="270"/>
      <c r="G22" s="157"/>
      <c r="H22" s="56" t="s">
        <v>11</v>
      </c>
      <c r="I22" s="87"/>
      <c r="J22" s="158">
        <f>UPPER(IF(OR(I22="a",I22="as"),E16,IF(OR(I22="b",I22="bs"),E24,)))</f>
      </c>
      <c r="K22" s="170"/>
      <c r="L22" s="149"/>
      <c r="M22" s="161"/>
      <c r="N22" s="149"/>
      <c r="O22" s="150"/>
      <c r="P22" s="144"/>
      <c r="Q22" s="47"/>
      <c r="R22" s="46"/>
    </row>
    <row r="23" spans="1:18" s="146" customFormat="1" ht="15" customHeight="1">
      <c r="A23" s="142">
        <v>4</v>
      </c>
      <c r="B23" s="40"/>
      <c r="C23" s="40"/>
      <c r="D23" s="41">
        <v>10</v>
      </c>
      <c r="E23" s="42" t="str">
        <f>UPPER(IF($D23="","",VLOOKUP($D23,'[5]男雙65歲名單'!$A$7:$V$23,2)))</f>
        <v>邱錫吉</v>
      </c>
      <c r="F23" s="273"/>
      <c r="G23" s="43"/>
      <c r="H23" s="43" t="str">
        <f>IF($D23="","",VLOOKUP($D23,'[5]男雙65歲名單'!$A$7:$V$23,4))</f>
        <v>新北市</v>
      </c>
      <c r="I23" s="160"/>
      <c r="J23" s="149"/>
      <c r="K23" s="150"/>
      <c r="L23" s="162"/>
      <c r="M23" s="169"/>
      <c r="N23" s="149"/>
      <c r="O23" s="150"/>
      <c r="P23" s="144"/>
      <c r="Q23" s="47"/>
      <c r="R23" s="46"/>
    </row>
    <row r="24" spans="1:18" s="146" customFormat="1" ht="15" customHeight="1">
      <c r="A24" s="142"/>
      <c r="B24" s="147"/>
      <c r="C24" s="147"/>
      <c r="D24" s="147"/>
      <c r="E24" s="42" t="str">
        <f>UPPER(IF($D23="","",VLOOKUP($D23,'[5]男雙65歲名單'!$A$7:$V$23,7)))</f>
        <v>連炳昭</v>
      </c>
      <c r="F24" s="40"/>
      <c r="G24" s="43"/>
      <c r="H24" s="43" t="str">
        <f>IF($D23="","",VLOOKUP($D23,'[5]男雙65歲名單'!$A$7:$V$23,9))</f>
        <v>臺北市</v>
      </c>
      <c r="I24" s="148"/>
      <c r="J24" s="149"/>
      <c r="K24" s="150"/>
      <c r="L24" s="163"/>
      <c r="M24" s="171"/>
      <c r="N24" s="149"/>
      <c r="O24" s="150"/>
      <c r="P24" s="144"/>
      <c r="Q24" s="47"/>
      <c r="R24" s="46"/>
    </row>
    <row r="25" spans="1:18" s="146" customFormat="1" ht="5.25" customHeight="1">
      <c r="A25" s="142"/>
      <c r="B25" s="147"/>
      <c r="C25" s="147"/>
      <c r="D25" s="147"/>
      <c r="E25" s="151"/>
      <c r="F25" s="149"/>
      <c r="G25" s="152"/>
      <c r="H25" s="152"/>
      <c r="I25" s="166"/>
      <c r="J25" s="144"/>
      <c r="K25" s="145"/>
      <c r="L25" s="270" t="s">
        <v>659</v>
      </c>
      <c r="M25" s="271"/>
      <c r="N25" s="154">
        <f>UPPER(IF(OR(M26="a",M26="as"),L13,IF(OR(M26="b",M26="bs"),L33,)))</f>
      </c>
      <c r="O25" s="150"/>
      <c r="P25" s="144"/>
      <c r="Q25" s="47"/>
      <c r="R25" s="46"/>
    </row>
    <row r="26" spans="1:18" s="146" customFormat="1" ht="5.25" customHeight="1">
      <c r="A26" s="142"/>
      <c r="B26" s="53"/>
      <c r="C26" s="53"/>
      <c r="D26" s="53"/>
      <c r="E26" s="156"/>
      <c r="F26" s="144"/>
      <c r="G26" s="157"/>
      <c r="H26" s="157"/>
      <c r="I26" s="168"/>
      <c r="J26" s="144"/>
      <c r="K26" s="145"/>
      <c r="L26" s="270"/>
      <c r="M26" s="271"/>
      <c r="N26" s="158">
        <f>UPPER(IF(OR(M26="a",M26="as"),L14,IF(OR(M26="b",M26="bs"),L34,)))</f>
      </c>
      <c r="O26" s="159"/>
      <c r="P26" s="149"/>
      <c r="Q26" s="80"/>
      <c r="R26" s="46"/>
    </row>
    <row r="27" spans="1:18" s="146" customFormat="1" ht="15" customHeight="1">
      <c r="A27" s="142">
        <v>5</v>
      </c>
      <c r="B27" s="40">
        <v>4</v>
      </c>
      <c r="C27" s="40">
        <f>IF($D27="","",VLOOKUP($D27,'[5]男雙65歲名單'!$A$7:$V$23,21))</f>
        <v>28</v>
      </c>
      <c r="D27" s="41">
        <v>4</v>
      </c>
      <c r="E27" s="42" t="str">
        <f>UPPER(IF($D27="","",VLOOKUP($D27,'[5]男雙65歲名單'!$A$7:$V$23,2)))</f>
        <v>顏榮洲</v>
      </c>
      <c r="F27" s="40"/>
      <c r="G27" s="43"/>
      <c r="H27" s="43" t="str">
        <f>IF($D27="","",VLOOKUP($D27,'[5]男雙65歲名單'!$A$7:$V$23,4))</f>
        <v>臺中市</v>
      </c>
      <c r="I27" s="143"/>
      <c r="J27" s="144"/>
      <c r="K27" s="145"/>
      <c r="L27" s="270"/>
      <c r="M27" s="271"/>
      <c r="N27" s="144"/>
      <c r="O27" s="161"/>
      <c r="P27" s="144"/>
      <c r="Q27" s="80"/>
      <c r="R27" s="46"/>
    </row>
    <row r="28" spans="1:18" s="146" customFormat="1" ht="15" customHeight="1">
      <c r="A28" s="142"/>
      <c r="B28" s="147"/>
      <c r="C28" s="147"/>
      <c r="D28" s="147"/>
      <c r="E28" s="42" t="str">
        <f>UPPER(IF($D27="","",VLOOKUP($D27,'[5]男雙65歲名單'!$A$7:$V$23,7)))</f>
        <v>湯獻進</v>
      </c>
      <c r="F28" s="40"/>
      <c r="G28" s="43"/>
      <c r="H28" s="43" t="str">
        <f>IF($D27="","",VLOOKUP($D27,'[5]男雙65歲名單'!$A$7:$V$23,9))</f>
        <v>臺中市</v>
      </c>
      <c r="I28" s="148"/>
      <c r="J28" s="149">
        <f>IF(I28="a",E27,IF(I28="b",E29,""))</f>
      </c>
      <c r="K28" s="150"/>
      <c r="L28" s="144"/>
      <c r="M28" s="161"/>
      <c r="N28" s="144"/>
      <c r="O28" s="161"/>
      <c r="P28" s="144"/>
      <c r="Q28" s="80"/>
      <c r="R28" s="46"/>
    </row>
    <row r="29" spans="1:18" s="146" customFormat="1" ht="5.25" customHeight="1">
      <c r="A29" s="142"/>
      <c r="B29" s="147"/>
      <c r="C29" s="147"/>
      <c r="D29" s="147"/>
      <c r="E29" s="151"/>
      <c r="F29" s="272" t="s">
        <v>645</v>
      </c>
      <c r="G29" s="152"/>
      <c r="H29" s="152"/>
      <c r="I29" s="153"/>
      <c r="J29" s="154">
        <f>UPPER(IF(OR(I30="a",I30="as"),E27,IF(OR(I30="b",I30="bs"),E31,)))</f>
      </c>
      <c r="K29" s="155"/>
      <c r="L29" s="144"/>
      <c r="M29" s="161"/>
      <c r="N29" s="144"/>
      <c r="O29" s="161"/>
      <c r="P29" s="144"/>
      <c r="Q29" s="80"/>
      <c r="R29" s="46"/>
    </row>
    <row r="30" spans="1:18" s="146" customFormat="1" ht="5.25" customHeight="1">
      <c r="A30" s="142"/>
      <c r="B30" s="53"/>
      <c r="C30" s="53"/>
      <c r="D30" s="53"/>
      <c r="E30" s="156"/>
      <c r="F30" s="270"/>
      <c r="G30" s="157"/>
      <c r="H30" s="56" t="s">
        <v>11</v>
      </c>
      <c r="I30" s="87"/>
      <c r="J30" s="158">
        <f>UPPER(IF(OR(I30="a",I30="as"),E28,IF(OR(I30="b",I30="bs"),E32,)))</f>
      </c>
      <c r="K30" s="159"/>
      <c r="L30" s="149"/>
      <c r="M30" s="161"/>
      <c r="N30" s="144"/>
      <c r="O30" s="161"/>
      <c r="P30" s="144"/>
      <c r="Q30" s="80"/>
      <c r="R30" s="46"/>
    </row>
    <row r="31" spans="1:18" s="146" customFormat="1" ht="15" customHeight="1">
      <c r="A31" s="142">
        <v>6</v>
      </c>
      <c r="B31" s="40"/>
      <c r="C31" s="40"/>
      <c r="D31" s="41">
        <v>11</v>
      </c>
      <c r="E31" s="42" t="str">
        <f>UPPER(IF($D31="","",VLOOKUP($D31,'[5]男雙65歲名單'!$A$7:$V$23,2)))</f>
        <v>張振漢</v>
      </c>
      <c r="F31" s="273"/>
      <c r="G31" s="43"/>
      <c r="H31" s="43" t="str">
        <f>IF($D31="","",VLOOKUP($D31,'[5]男雙65歲名單'!$A$7:$V$23,4))</f>
        <v>高雄市</v>
      </c>
      <c r="I31" s="160"/>
      <c r="J31" s="149"/>
      <c r="K31" s="161"/>
      <c r="L31" s="162"/>
      <c r="M31" s="169"/>
      <c r="N31" s="144"/>
      <c r="O31" s="161"/>
      <c r="P31" s="144"/>
      <c r="Q31" s="80"/>
      <c r="R31" s="46"/>
    </row>
    <row r="32" spans="1:18" s="146" customFormat="1" ht="15" customHeight="1">
      <c r="A32" s="142"/>
      <c r="B32" s="147"/>
      <c r="C32" s="147"/>
      <c r="D32" s="147"/>
      <c r="E32" s="42" t="str">
        <f>UPPER(IF($D31="","",VLOOKUP($D31,'[5]男雙65歲名單'!$A$7:$V$23,7)))</f>
        <v>杜碧樹</v>
      </c>
      <c r="F32" s="40"/>
      <c r="G32" s="43"/>
      <c r="H32" s="43" t="str">
        <f>IF($D31="","",VLOOKUP($D31,'[5]男雙65歲名單'!$A$7:$V$23,9))</f>
        <v>高雄市</v>
      </c>
      <c r="I32" s="148"/>
      <c r="J32" s="149"/>
      <c r="K32" s="161"/>
      <c r="L32" s="163"/>
      <c r="M32" s="171"/>
      <c r="N32" s="144"/>
      <c r="O32" s="161"/>
      <c r="P32" s="144"/>
      <c r="Q32" s="80"/>
      <c r="R32" s="46"/>
    </row>
    <row r="33" spans="1:18" s="146" customFormat="1" ht="5.25" customHeight="1">
      <c r="A33" s="142"/>
      <c r="B33" s="147"/>
      <c r="C33" s="147"/>
      <c r="D33" s="165"/>
      <c r="E33" s="151"/>
      <c r="F33" s="149"/>
      <c r="G33" s="152"/>
      <c r="H33" s="152"/>
      <c r="I33" s="166"/>
      <c r="J33" s="144"/>
      <c r="K33" s="167"/>
      <c r="L33" s="154">
        <f>UPPER(IF(OR(K34="a",K34="as"),J29,IF(OR(K34="b",K34="bs"),J37,)))</f>
      </c>
      <c r="M33" s="161"/>
      <c r="N33" s="144"/>
      <c r="O33" s="161"/>
      <c r="P33" s="144"/>
      <c r="Q33" s="80"/>
      <c r="R33" s="46"/>
    </row>
    <row r="34" spans="1:18" s="146" customFormat="1" ht="5.25" customHeight="1">
      <c r="A34" s="142"/>
      <c r="B34" s="53"/>
      <c r="C34" s="53"/>
      <c r="D34" s="64"/>
      <c r="E34" s="156"/>
      <c r="F34" s="144"/>
      <c r="G34" s="157"/>
      <c r="H34" s="157"/>
      <c r="I34" s="168"/>
      <c r="J34" s="270" t="s">
        <v>656</v>
      </c>
      <c r="K34" s="271"/>
      <c r="L34" s="158">
        <f>UPPER(IF(OR(K34="a",K34="as"),J30,IF(OR(K34="b",K34="bs"),J38,)))</f>
      </c>
      <c r="M34" s="170"/>
      <c r="N34" s="149"/>
      <c r="O34" s="161"/>
      <c r="P34" s="144"/>
      <c r="Q34" s="80"/>
      <c r="R34" s="46"/>
    </row>
    <row r="35" spans="1:18" s="146" customFormat="1" ht="15" customHeight="1">
      <c r="A35" s="142">
        <v>7</v>
      </c>
      <c r="B35" s="40"/>
      <c r="C35" s="40"/>
      <c r="D35" s="41">
        <v>14</v>
      </c>
      <c r="E35" s="42" t="str">
        <f>UPPER(IF($D35="","",VLOOKUP($D35,'[5]男雙65歲名單'!$A$7:$V$23,2)))</f>
        <v>王武治</v>
      </c>
      <c r="F35" s="40"/>
      <c r="G35" s="43"/>
      <c r="H35" s="43" t="str">
        <f>IF($D35="","",VLOOKUP($D35,'[5]男雙65歲名單'!$A$7:$V$23,4))</f>
        <v>高雄市</v>
      </c>
      <c r="I35" s="143"/>
      <c r="J35" s="270"/>
      <c r="K35" s="271"/>
      <c r="L35" s="144"/>
      <c r="M35" s="172"/>
      <c r="N35" s="162"/>
      <c r="O35" s="161"/>
      <c r="P35" s="144"/>
      <c r="Q35" s="80"/>
      <c r="R35" s="46"/>
    </row>
    <row r="36" spans="1:18" s="146" customFormat="1" ht="15" customHeight="1">
      <c r="A36" s="142"/>
      <c r="B36" s="147"/>
      <c r="C36" s="147"/>
      <c r="D36" s="147"/>
      <c r="E36" s="42" t="str">
        <f>UPPER(IF($D35="","",VLOOKUP($D35,'[5]男雙65歲名單'!$A$7:$V$23,7)))</f>
        <v>陳廣裕</v>
      </c>
      <c r="F36" s="40"/>
      <c r="G36" s="43"/>
      <c r="H36" s="43" t="str">
        <f>IF($D35="","",VLOOKUP($D35,'[5]男雙65歲名單'!$A$7:$V$23,9))</f>
        <v>高雄市</v>
      </c>
      <c r="I36" s="148"/>
      <c r="J36" s="149">
        <f>IF(I36="a",E35,IF(I36="b",E37,""))</f>
      </c>
      <c r="K36" s="161"/>
      <c r="L36" s="144"/>
      <c r="M36" s="150"/>
      <c r="N36" s="149"/>
      <c r="O36" s="161"/>
      <c r="P36" s="144"/>
      <c r="Q36" s="80"/>
      <c r="R36" s="46"/>
    </row>
    <row r="37" spans="1:18" s="146" customFormat="1" ht="5.25" customHeight="1">
      <c r="A37" s="142"/>
      <c r="B37" s="147"/>
      <c r="C37" s="147"/>
      <c r="D37" s="165"/>
      <c r="E37" s="151"/>
      <c r="F37" s="272" t="s">
        <v>646</v>
      </c>
      <c r="G37" s="152"/>
      <c r="H37" s="152"/>
      <c r="I37" s="153"/>
      <c r="J37" s="154">
        <f>UPPER(IF(OR(I38="a",I38="as"),E35,IF(OR(I38="b",I38="bs"),E39,)))</f>
      </c>
      <c r="K37" s="169"/>
      <c r="L37" s="144"/>
      <c r="M37" s="150"/>
      <c r="N37" s="149"/>
      <c r="O37" s="161"/>
      <c r="P37" s="144"/>
      <c r="Q37" s="80"/>
      <c r="R37" s="46"/>
    </row>
    <row r="38" spans="1:18" s="146" customFormat="1" ht="5.25" customHeight="1">
      <c r="A38" s="142"/>
      <c r="B38" s="53"/>
      <c r="C38" s="53"/>
      <c r="D38" s="64"/>
      <c r="E38" s="156"/>
      <c r="F38" s="270"/>
      <c r="G38" s="157"/>
      <c r="H38" s="56" t="s">
        <v>11</v>
      </c>
      <c r="I38" s="87"/>
      <c r="J38" s="158">
        <f>UPPER(IF(OR(I38="a",I38="as"),E36,IF(OR(I38="b",I38="bs"),E40,)))</f>
      </c>
      <c r="K38" s="170"/>
      <c r="L38" s="149"/>
      <c r="M38" s="150"/>
      <c r="N38" s="149"/>
      <c r="O38" s="161"/>
      <c r="P38" s="144"/>
      <c r="Q38" s="80"/>
      <c r="R38" s="46"/>
    </row>
    <row r="39" spans="1:18" s="146" customFormat="1" ht="15" customHeight="1">
      <c r="A39" s="142">
        <v>8</v>
      </c>
      <c r="B39" s="40"/>
      <c r="C39" s="40"/>
      <c r="D39" s="41">
        <v>5</v>
      </c>
      <c r="E39" s="42" t="str">
        <f>UPPER(IF($D39="","",VLOOKUP($D39,'[5]男雙65歲名單'!$A$7:$V$23,2)))</f>
        <v>官萬豪</v>
      </c>
      <c r="F39" s="273"/>
      <c r="G39" s="43"/>
      <c r="H39" s="43" t="str">
        <f>IF($D39="","",VLOOKUP($D39,'[5]男雙65歲名單'!$A$7:$V$23,4))</f>
        <v>臺中市</v>
      </c>
      <c r="I39" s="160"/>
      <c r="J39" s="149"/>
      <c r="K39" s="150"/>
      <c r="L39" s="162"/>
      <c r="M39" s="155"/>
      <c r="N39" s="149"/>
      <c r="O39" s="161"/>
      <c r="P39" s="144"/>
      <c r="Q39" s="80"/>
      <c r="R39" s="46"/>
    </row>
    <row r="40" spans="1:18" s="146" customFormat="1" ht="15" customHeight="1">
      <c r="A40" s="142"/>
      <c r="B40" s="147"/>
      <c r="C40" s="147"/>
      <c r="D40" s="147"/>
      <c r="E40" s="42" t="str">
        <f>UPPER(IF($D39="","",VLOOKUP($D39,'[5]男雙65歲名單'!$A$7:$V$23,7)))</f>
        <v>野田山豐</v>
      </c>
      <c r="F40" s="40"/>
      <c r="G40" s="43"/>
      <c r="H40" s="43" t="str">
        <f>IF($D39="","",VLOOKUP($D39,'[5]男雙65歲名單'!$A$7:$V$23,9))</f>
        <v>臺中市</v>
      </c>
      <c r="I40" s="148"/>
      <c r="J40" s="149"/>
      <c r="K40" s="150"/>
      <c r="L40" s="163"/>
      <c r="M40" s="164"/>
      <c r="N40" s="149"/>
      <c r="O40" s="161"/>
      <c r="P40" s="144"/>
      <c r="Q40" s="80"/>
      <c r="R40" s="46"/>
    </row>
    <row r="41" spans="1:18" s="146" customFormat="1" ht="5.25" customHeight="1">
      <c r="A41" s="142"/>
      <c r="B41" s="147"/>
      <c r="C41" s="147"/>
      <c r="D41" s="165"/>
      <c r="E41" s="151"/>
      <c r="F41" s="149"/>
      <c r="G41" s="152"/>
      <c r="H41" s="152"/>
      <c r="I41" s="166"/>
      <c r="J41" s="144"/>
      <c r="K41" s="145"/>
      <c r="L41" s="149"/>
      <c r="M41" s="150"/>
      <c r="N41" s="270" t="s">
        <v>661</v>
      </c>
      <c r="O41" s="271"/>
      <c r="P41" s="154">
        <f>UPPER(IF(OR(O42="a",O42="as"),N25,IF(OR(O42="b",O42="bs"),N57,)))</f>
      </c>
      <c r="Q41" s="173"/>
      <c r="R41" s="46"/>
    </row>
    <row r="42" spans="1:18" s="146" customFormat="1" ht="5.25" customHeight="1">
      <c r="A42" s="142"/>
      <c r="B42" s="53"/>
      <c r="C42" s="53"/>
      <c r="D42" s="64"/>
      <c r="E42" s="156"/>
      <c r="F42" s="144"/>
      <c r="G42" s="157"/>
      <c r="H42" s="157"/>
      <c r="I42" s="168"/>
      <c r="J42" s="144"/>
      <c r="K42" s="145"/>
      <c r="L42" s="149"/>
      <c r="M42" s="150"/>
      <c r="N42" s="270"/>
      <c r="O42" s="271"/>
      <c r="P42" s="158">
        <f>UPPER(IF(OR(O42="a",O42="as"),N26,IF(OR(O42="b",O42="bs"),N58,)))</f>
      </c>
      <c r="Q42" s="174"/>
      <c r="R42" s="46"/>
    </row>
    <row r="43" spans="1:18" s="146" customFormat="1" ht="15" customHeight="1">
      <c r="A43" s="142">
        <v>9</v>
      </c>
      <c r="B43" s="40"/>
      <c r="C43" s="40"/>
      <c r="D43" s="41">
        <v>6</v>
      </c>
      <c r="E43" s="42" t="str">
        <f>UPPER(IF($D43="","",VLOOKUP($D43,'[5]男雙65歲名單'!$A$7:$V$23,2)))</f>
        <v>劉弈彤</v>
      </c>
      <c r="F43" s="40"/>
      <c r="G43" s="43"/>
      <c r="H43" s="43" t="str">
        <f>IF($D43="","",VLOOKUP($D43,'[5]男雙65歲名單'!$A$7:$V$23,4))</f>
        <v>桃園縣</v>
      </c>
      <c r="I43" s="143"/>
      <c r="J43" s="144"/>
      <c r="K43" s="145"/>
      <c r="L43" s="144"/>
      <c r="M43" s="145"/>
      <c r="N43" s="270"/>
      <c r="O43" s="271"/>
      <c r="P43" s="162"/>
      <c r="Q43" s="80"/>
      <c r="R43" s="46"/>
    </row>
    <row r="44" spans="1:18" s="146" customFormat="1" ht="15" customHeight="1">
      <c r="A44" s="142"/>
      <c r="B44" s="147"/>
      <c r="C44" s="147"/>
      <c r="D44" s="147"/>
      <c r="E44" s="42" t="str">
        <f>UPPER(IF($D43="","",VLOOKUP($D43,'[5]男雙65歲名單'!$A$7:$V$23,7)))</f>
        <v>范姜國雄</v>
      </c>
      <c r="F44" s="40"/>
      <c r="G44" s="43"/>
      <c r="H44" s="43" t="str">
        <f>IF($D43="","",VLOOKUP($D43,'[5]男雙65歲名單'!$A$7:$V$23,9))</f>
        <v>桃園縣</v>
      </c>
      <c r="I44" s="148"/>
      <c r="J44" s="149">
        <f>IF(I44="a",E43,IF(I44="b",E45,""))</f>
      </c>
      <c r="K44" s="150"/>
      <c r="L44" s="144"/>
      <c r="M44" s="145"/>
      <c r="N44" s="144"/>
      <c r="O44" s="161"/>
      <c r="P44" s="163"/>
      <c r="Q44" s="175"/>
      <c r="R44" s="46"/>
    </row>
    <row r="45" spans="1:18" s="146" customFormat="1" ht="5.25" customHeight="1">
      <c r="A45" s="142"/>
      <c r="B45" s="147"/>
      <c r="C45" s="147"/>
      <c r="D45" s="165"/>
      <c r="E45" s="151"/>
      <c r="F45" s="272" t="s">
        <v>647</v>
      </c>
      <c r="G45" s="152"/>
      <c r="H45" s="152"/>
      <c r="I45" s="153"/>
      <c r="J45" s="154">
        <f>UPPER(IF(OR(I46="a",I46="as"),E43,IF(OR(I46="b",I46="bs"),E47,)))</f>
      </c>
      <c r="K45" s="155"/>
      <c r="L45" s="144"/>
      <c r="M45" s="145"/>
      <c r="N45" s="144"/>
      <c r="O45" s="161"/>
      <c r="P45" s="144"/>
      <c r="Q45" s="80"/>
      <c r="R45" s="46"/>
    </row>
    <row r="46" spans="1:18" s="146" customFormat="1" ht="5.25" customHeight="1">
      <c r="A46" s="142"/>
      <c r="B46" s="53"/>
      <c r="C46" s="53"/>
      <c r="D46" s="64"/>
      <c r="E46" s="156"/>
      <c r="F46" s="270"/>
      <c r="G46" s="157"/>
      <c r="H46" s="56" t="s">
        <v>11</v>
      </c>
      <c r="I46" s="87"/>
      <c r="J46" s="158">
        <f>UPPER(IF(OR(I46="a",I46="as"),E44,IF(OR(I46="b",I46="bs"),E48,)))</f>
      </c>
      <c r="K46" s="159"/>
      <c r="L46" s="149"/>
      <c r="M46" s="150"/>
      <c r="N46" s="144"/>
      <c r="O46" s="161"/>
      <c r="P46" s="144"/>
      <c r="Q46" s="80"/>
      <c r="R46" s="46"/>
    </row>
    <row r="47" spans="1:18" s="146" customFormat="1" ht="15" customHeight="1">
      <c r="A47" s="142">
        <v>10</v>
      </c>
      <c r="B47" s="40"/>
      <c r="C47" s="40"/>
      <c r="D47" s="41">
        <v>9</v>
      </c>
      <c r="E47" s="42" t="str">
        <f>UPPER(IF($D47="","",VLOOKUP($D47,'[5]男雙65歲名單'!$A$7:$V$23,2)))</f>
        <v>姜林明</v>
      </c>
      <c r="F47" s="273"/>
      <c r="G47" s="43"/>
      <c r="H47" s="43" t="str">
        <f>IF($D47="","",VLOOKUP($D47,'[5]男雙65歲名單'!$A$7:$V$23,4))</f>
        <v>臺中市</v>
      </c>
      <c r="I47" s="160"/>
      <c r="J47" s="149"/>
      <c r="K47" s="161"/>
      <c r="L47" s="162"/>
      <c r="M47" s="155"/>
      <c r="N47" s="144"/>
      <c r="O47" s="161"/>
      <c r="P47" s="144"/>
      <c r="Q47" s="80"/>
      <c r="R47" s="46"/>
    </row>
    <row r="48" spans="1:18" s="146" customFormat="1" ht="15" customHeight="1">
      <c r="A48" s="142"/>
      <c r="B48" s="147"/>
      <c r="C48" s="147"/>
      <c r="D48" s="147"/>
      <c r="E48" s="42" t="str">
        <f>UPPER(IF($D47="","",VLOOKUP($D47,'[5]男雙65歲名單'!$A$7:$V$23,7)))</f>
        <v>洪金龍</v>
      </c>
      <c r="F48" s="40"/>
      <c r="G48" s="43"/>
      <c r="H48" s="43" t="str">
        <f>IF($D47="","",VLOOKUP($D47,'[5]男雙65歲名單'!$A$7:$V$23,9))</f>
        <v>臺中市</v>
      </c>
      <c r="I48" s="148"/>
      <c r="J48" s="149"/>
      <c r="K48" s="161"/>
      <c r="L48" s="163"/>
      <c r="M48" s="164"/>
      <c r="N48" s="144"/>
      <c r="O48" s="161"/>
      <c r="P48" s="144"/>
      <c r="Q48" s="80"/>
      <c r="R48" s="46"/>
    </row>
    <row r="49" spans="1:18" s="146" customFormat="1" ht="5.25" customHeight="1">
      <c r="A49" s="142"/>
      <c r="B49" s="147"/>
      <c r="C49" s="147"/>
      <c r="D49" s="165"/>
      <c r="E49" s="151"/>
      <c r="F49" s="149"/>
      <c r="G49" s="152"/>
      <c r="H49" s="152"/>
      <c r="I49" s="166"/>
      <c r="J49" s="144"/>
      <c r="K49" s="167"/>
      <c r="L49" s="154">
        <f>UPPER(IF(OR(K50="a",K50="as"),J45,IF(OR(K50="b",K50="bs"),J53,)))</f>
      </c>
      <c r="M49" s="150"/>
      <c r="N49" s="144"/>
      <c r="O49" s="161"/>
      <c r="P49" s="144"/>
      <c r="Q49" s="80"/>
      <c r="R49" s="46"/>
    </row>
    <row r="50" spans="1:18" s="146" customFormat="1" ht="5.25" customHeight="1">
      <c r="A50" s="142"/>
      <c r="B50" s="53"/>
      <c r="C50" s="53"/>
      <c r="D50" s="64"/>
      <c r="E50" s="156"/>
      <c r="F50" s="144"/>
      <c r="G50" s="157"/>
      <c r="H50" s="157"/>
      <c r="I50" s="168"/>
      <c r="J50" s="270" t="s">
        <v>657</v>
      </c>
      <c r="K50" s="271"/>
      <c r="L50" s="158">
        <f>UPPER(IF(OR(K50="a",K50="as"),J46,IF(OR(K50="b",K50="bs"),J54,)))</f>
      </c>
      <c r="M50" s="159"/>
      <c r="N50" s="149"/>
      <c r="O50" s="161"/>
      <c r="P50" s="144"/>
      <c r="Q50" s="80"/>
      <c r="R50" s="46"/>
    </row>
    <row r="51" spans="1:18" s="146" customFormat="1" ht="15" customHeight="1">
      <c r="A51" s="142">
        <v>11</v>
      </c>
      <c r="B51" s="40"/>
      <c r="C51" s="40"/>
      <c r="D51" s="41">
        <v>12</v>
      </c>
      <c r="E51" s="42" t="str">
        <f>UPPER(IF($D51="","",VLOOKUP($D51,'[5]男雙65歲名單'!$A$7:$V$23,2)))</f>
        <v>莊奎文</v>
      </c>
      <c r="F51" s="40"/>
      <c r="G51" s="43"/>
      <c r="H51" s="43" t="str">
        <f>IF($D51="","",VLOOKUP($D51,'[5]男雙65歲名單'!$A$7:$V$23,4))</f>
        <v>臺中市</v>
      </c>
      <c r="I51" s="143"/>
      <c r="J51" s="270"/>
      <c r="K51" s="271"/>
      <c r="L51" s="144"/>
      <c r="M51" s="161"/>
      <c r="N51" s="162"/>
      <c r="O51" s="161"/>
      <c r="P51" s="144"/>
      <c r="Q51" s="80"/>
      <c r="R51" s="46"/>
    </row>
    <row r="52" spans="1:18" s="146" customFormat="1" ht="15" customHeight="1">
      <c r="A52" s="142"/>
      <c r="B52" s="147"/>
      <c r="C52" s="147"/>
      <c r="D52" s="147"/>
      <c r="E52" s="42" t="str">
        <f>UPPER(IF($D51="","",VLOOKUP($D51,'[5]男雙65歲名單'!$A$7:$V$23,7)))</f>
        <v>林智廣</v>
      </c>
      <c r="F52" s="40"/>
      <c r="G52" s="43"/>
      <c r="H52" s="43" t="str">
        <f>IF($D51="","",VLOOKUP($D51,'[5]男雙65歲名單'!$A$7:$V$23,9))</f>
        <v>臺中市</v>
      </c>
      <c r="I52" s="148"/>
      <c r="J52" s="149">
        <f>IF(I52="a",E51,IF(I52="b",E53,""))</f>
      </c>
      <c r="K52" s="161"/>
      <c r="L52" s="144"/>
      <c r="M52" s="161"/>
      <c r="N52" s="149"/>
      <c r="O52" s="161"/>
      <c r="P52" s="144"/>
      <c r="Q52" s="80"/>
      <c r="R52" s="46"/>
    </row>
    <row r="53" spans="1:18" s="146" customFormat="1" ht="5.25" customHeight="1">
      <c r="A53" s="142"/>
      <c r="B53" s="147"/>
      <c r="C53" s="147"/>
      <c r="D53" s="147"/>
      <c r="E53" s="151"/>
      <c r="F53" s="272" t="s">
        <v>648</v>
      </c>
      <c r="G53" s="152"/>
      <c r="H53" s="152"/>
      <c r="I53" s="153"/>
      <c r="J53" s="154">
        <f>UPPER(IF(OR(I54="a",I54="as"),E51,IF(OR(I54="b",I54="bs"),E55,)))</f>
      </c>
      <c r="K53" s="169"/>
      <c r="L53" s="144"/>
      <c r="M53" s="161"/>
      <c r="N53" s="149"/>
      <c r="O53" s="161"/>
      <c r="P53" s="144"/>
      <c r="Q53" s="80"/>
      <c r="R53" s="46"/>
    </row>
    <row r="54" spans="1:18" s="146" customFormat="1" ht="5.25" customHeight="1">
      <c r="A54" s="142"/>
      <c r="B54" s="53"/>
      <c r="C54" s="53"/>
      <c r="D54" s="53"/>
      <c r="E54" s="156"/>
      <c r="F54" s="270"/>
      <c r="G54" s="157"/>
      <c r="H54" s="56" t="s">
        <v>11</v>
      </c>
      <c r="I54" s="87"/>
      <c r="J54" s="158">
        <f>UPPER(IF(OR(I54="a",I54="as"),E52,IF(OR(I54="b",I54="bs"),E56,)))</f>
      </c>
      <c r="K54" s="170"/>
      <c r="L54" s="149"/>
      <c r="M54" s="161"/>
      <c r="N54" s="149"/>
      <c r="O54" s="161"/>
      <c r="P54" s="144"/>
      <c r="Q54" s="80"/>
      <c r="R54" s="46"/>
    </row>
    <row r="55" spans="1:18" s="146" customFormat="1" ht="15" customHeight="1">
      <c r="A55" s="142">
        <v>12</v>
      </c>
      <c r="B55" s="40">
        <v>3</v>
      </c>
      <c r="C55" s="40">
        <f>IF($D55="","",VLOOKUP($D55,'[5]男雙65歲名單'!$A$7:$V$23,21))</f>
        <v>18</v>
      </c>
      <c r="D55" s="41">
        <v>3</v>
      </c>
      <c r="E55" s="42" t="str">
        <f>UPPER(IF($D55="","",VLOOKUP($D55,'[5]男雙65歲名單'!$A$7:$V$23,2)))</f>
        <v>李良順</v>
      </c>
      <c r="F55" s="273"/>
      <c r="G55" s="43"/>
      <c r="H55" s="43" t="str">
        <f>IF($D55="","",VLOOKUP($D55,'[5]男雙65歲名單'!$A$7:$V$23,4))</f>
        <v>高雄市</v>
      </c>
      <c r="I55" s="160"/>
      <c r="J55" s="149"/>
      <c r="K55" s="150"/>
      <c r="L55" s="162"/>
      <c r="M55" s="169"/>
      <c r="N55" s="149"/>
      <c r="O55" s="161"/>
      <c r="P55" s="144"/>
      <c r="Q55" s="80"/>
      <c r="R55" s="46"/>
    </row>
    <row r="56" spans="1:18" s="146" customFormat="1" ht="15" customHeight="1">
      <c r="A56" s="142"/>
      <c r="B56" s="147"/>
      <c r="C56" s="147"/>
      <c r="D56" s="147"/>
      <c r="E56" s="42" t="str">
        <f>UPPER(IF($D55="","",VLOOKUP($D55,'[5]男雙65歲名單'!$A$7:$V$23,7)))</f>
        <v>劉雲忠</v>
      </c>
      <c r="F56" s="40"/>
      <c r="G56" s="43"/>
      <c r="H56" s="43" t="str">
        <f>IF($D55="","",VLOOKUP($D55,'[5]男雙65歲名單'!$A$7:$V$23,9))</f>
        <v>高雄市</v>
      </c>
      <c r="I56" s="148"/>
      <c r="J56" s="149"/>
      <c r="K56" s="150"/>
      <c r="L56" s="163"/>
      <c r="M56" s="171"/>
      <c r="N56" s="149"/>
      <c r="O56" s="161"/>
      <c r="P56" s="144"/>
      <c r="Q56" s="80"/>
      <c r="R56" s="46"/>
    </row>
    <row r="57" spans="1:18" s="146" customFormat="1" ht="5.25" customHeight="1">
      <c r="A57" s="142"/>
      <c r="B57" s="147"/>
      <c r="C57" s="147"/>
      <c r="D57" s="147"/>
      <c r="E57" s="151"/>
      <c r="F57" s="149"/>
      <c r="G57" s="152"/>
      <c r="H57" s="152"/>
      <c r="I57" s="166"/>
      <c r="J57" s="144"/>
      <c r="K57" s="145"/>
      <c r="L57" s="149"/>
      <c r="M57" s="167"/>
      <c r="N57" s="154">
        <f>UPPER(IF(OR(M58="a",M58="as"),L49,IF(OR(M58="b",M58="bs"),L69,)))</f>
      </c>
      <c r="O57" s="161"/>
      <c r="P57" s="144"/>
      <c r="Q57" s="80"/>
      <c r="R57" s="46"/>
    </row>
    <row r="58" spans="1:18" s="146" customFormat="1" ht="5.25" customHeight="1">
      <c r="A58" s="142"/>
      <c r="B58" s="53"/>
      <c r="C58" s="53"/>
      <c r="D58" s="53"/>
      <c r="E58" s="156"/>
      <c r="F58" s="144"/>
      <c r="G58" s="157"/>
      <c r="H58" s="157"/>
      <c r="I58" s="168"/>
      <c r="J58" s="144"/>
      <c r="K58" s="145"/>
      <c r="L58" s="270" t="s">
        <v>660</v>
      </c>
      <c r="M58" s="271"/>
      <c r="N58" s="178">
        <f>UPPER(IF(OR(M58="a",M58="as"),L50,IF(OR(M58="b",M58="bs"),L70,)))</f>
      </c>
      <c r="O58" s="171"/>
      <c r="P58" s="149"/>
      <c r="Q58" s="80"/>
      <c r="R58" s="46"/>
    </row>
    <row r="59" spans="1:18" s="146" customFormat="1" ht="15" customHeight="1">
      <c r="A59" s="142">
        <v>13</v>
      </c>
      <c r="B59" s="40"/>
      <c r="C59" s="40"/>
      <c r="D59" s="41">
        <v>16</v>
      </c>
      <c r="E59" s="42" t="str">
        <f>UPPER(IF($D59="","",VLOOKUP($D59,'[5]男雙65歲名單'!$A$7:$V$23,2)))</f>
        <v>邵文立</v>
      </c>
      <c r="F59" s="40"/>
      <c r="G59" s="43"/>
      <c r="H59" s="43" t="str">
        <f>IF($D59="","",VLOOKUP($D59,'[5]男雙65歲名單'!$A$7:$V$23,4))</f>
        <v>高雄市</v>
      </c>
      <c r="I59" s="143"/>
      <c r="J59" s="144"/>
      <c r="K59" s="145"/>
      <c r="L59" s="270"/>
      <c r="M59" s="271"/>
      <c r="N59" s="261"/>
      <c r="O59" s="267"/>
      <c r="P59" s="144"/>
      <c r="Q59" s="47"/>
      <c r="R59" s="46"/>
    </row>
    <row r="60" spans="1:18" s="146" customFormat="1" ht="15" customHeight="1">
      <c r="A60" s="142"/>
      <c r="B60" s="147"/>
      <c r="C60" s="147"/>
      <c r="D60" s="147"/>
      <c r="E60" s="42" t="str">
        <f>UPPER(IF($D59="","",VLOOKUP($D59,'[5]男雙65歲名單'!$A$7:$V$23,7)))</f>
        <v>郭文深</v>
      </c>
      <c r="F60" s="40"/>
      <c r="G60" s="43"/>
      <c r="H60" s="43" t="str">
        <f>IF($D59="","",VLOOKUP($D59,'[5]男雙65歲名單'!$A$7:$V$23,9))</f>
        <v>南投市</v>
      </c>
      <c r="I60" s="148"/>
      <c r="J60" s="149">
        <f>IF(I60="a",E59,IF(I60="b",E61,""))</f>
      </c>
      <c r="K60" s="150"/>
      <c r="L60" s="270"/>
      <c r="M60" s="271"/>
      <c r="N60" s="144"/>
      <c r="O60" s="150"/>
      <c r="P60" s="144"/>
      <c r="Q60" s="47"/>
      <c r="R60" s="46"/>
    </row>
    <row r="61" spans="1:18" s="146" customFormat="1" ht="5.25" customHeight="1">
      <c r="A61" s="142"/>
      <c r="B61" s="147"/>
      <c r="C61" s="147"/>
      <c r="D61" s="165"/>
      <c r="E61" s="151"/>
      <c r="F61" s="272" t="s">
        <v>652</v>
      </c>
      <c r="G61" s="272"/>
      <c r="H61" s="272"/>
      <c r="I61" s="153"/>
      <c r="J61" s="154">
        <f>UPPER(IF(OR(I66="a",I66="as"),E59,IF(OR(I66="b",I66="bs"),E67,)))</f>
      </c>
      <c r="K61" s="155"/>
      <c r="L61" s="144"/>
      <c r="M61" s="161"/>
      <c r="N61" s="144"/>
      <c r="O61" s="150"/>
      <c r="P61" s="144"/>
      <c r="Q61" s="47"/>
      <c r="R61" s="46"/>
    </row>
    <row r="62" spans="1:18" s="146" customFormat="1" ht="5.25" customHeight="1">
      <c r="A62" s="142"/>
      <c r="B62" s="147"/>
      <c r="C62" s="147"/>
      <c r="D62" s="165"/>
      <c r="E62" s="151"/>
      <c r="F62" s="270"/>
      <c r="G62" s="270"/>
      <c r="H62" s="270"/>
      <c r="I62" s="167"/>
      <c r="J62" s="178"/>
      <c r="K62" s="155"/>
      <c r="L62" s="144"/>
      <c r="M62" s="161"/>
      <c r="N62" s="144"/>
      <c r="O62" s="150"/>
      <c r="P62" s="144"/>
      <c r="Q62" s="47"/>
      <c r="R62" s="46"/>
    </row>
    <row r="63" spans="1:18" s="146" customFormat="1" ht="15" customHeight="1">
      <c r="A63" s="142" t="s">
        <v>206</v>
      </c>
      <c r="B63" s="40"/>
      <c r="C63" s="40"/>
      <c r="D63" s="41">
        <v>7</v>
      </c>
      <c r="E63" s="42" t="str">
        <f>UPPER(IF($D63="","",VLOOKUP($D63,'[5]男雙65歲名單'!$A$7:$V$23,2)))</f>
        <v>余啟碩</v>
      </c>
      <c r="F63" s="258" t="s">
        <v>662</v>
      </c>
      <c r="G63" s="152"/>
      <c r="H63" s="152"/>
      <c r="I63" s="167"/>
      <c r="J63" s="178"/>
      <c r="K63" s="155"/>
      <c r="L63" s="144"/>
      <c r="M63" s="161"/>
      <c r="N63" s="144"/>
      <c r="O63" s="150"/>
      <c r="P63" s="144"/>
      <c r="Q63" s="47"/>
      <c r="R63" s="46"/>
    </row>
    <row r="64" spans="1:18" s="146" customFormat="1" ht="15" customHeight="1">
      <c r="A64" s="142"/>
      <c r="B64" s="147"/>
      <c r="C64" s="147"/>
      <c r="D64" s="147"/>
      <c r="E64" s="42" t="str">
        <f>UPPER(IF($D63="","",VLOOKUP($D63,'[5]男雙65歲名單'!$A$7:$V$23,7)))</f>
        <v>黃登科</v>
      </c>
      <c r="F64" s="260" t="s">
        <v>662</v>
      </c>
      <c r="G64" s="152"/>
      <c r="H64" s="152"/>
      <c r="I64" s="167"/>
      <c r="J64" s="178"/>
      <c r="K64" s="155"/>
      <c r="L64" s="144"/>
      <c r="M64" s="161"/>
      <c r="N64" s="144"/>
      <c r="O64" s="150"/>
      <c r="P64" s="144"/>
      <c r="Q64" s="47"/>
      <c r="R64" s="46"/>
    </row>
    <row r="65" spans="1:18" s="146" customFormat="1" ht="5.25" customHeight="1">
      <c r="A65" s="142"/>
      <c r="B65" s="147"/>
      <c r="C65" s="147"/>
      <c r="D65" s="165"/>
      <c r="E65" s="151"/>
      <c r="F65" s="277" t="s">
        <v>653</v>
      </c>
      <c r="G65" s="152"/>
      <c r="H65" s="152"/>
      <c r="I65" s="167"/>
      <c r="J65" s="265"/>
      <c r="K65" s="266"/>
      <c r="L65" s="144"/>
      <c r="M65" s="161"/>
      <c r="N65" s="144"/>
      <c r="O65" s="150"/>
      <c r="P65" s="144"/>
      <c r="Q65" s="47"/>
      <c r="R65" s="46"/>
    </row>
    <row r="66" spans="1:18" s="146" customFormat="1" ht="5.25" customHeight="1">
      <c r="A66" s="142"/>
      <c r="B66" s="147"/>
      <c r="C66" s="147"/>
      <c r="D66" s="165"/>
      <c r="E66" s="151"/>
      <c r="F66" s="271"/>
      <c r="G66" s="157"/>
      <c r="H66" s="56" t="s">
        <v>11</v>
      </c>
      <c r="I66" s="87"/>
      <c r="J66" s="154">
        <f>UPPER(IF(OR(I66="a",I66="as"),E60,IF(OR(I66="b",I66="bs"),E68,)))</f>
      </c>
      <c r="K66" s="171"/>
      <c r="L66" s="149"/>
      <c r="M66" s="161"/>
      <c r="N66" s="144"/>
      <c r="O66" s="150"/>
      <c r="P66" s="144"/>
      <c r="Q66" s="47"/>
      <c r="R66" s="46"/>
    </row>
    <row r="67" spans="1:18" s="146" customFormat="1" ht="15" customHeight="1">
      <c r="A67" s="142">
        <v>14</v>
      </c>
      <c r="B67" s="40"/>
      <c r="C67" s="40"/>
      <c r="D67" s="41">
        <v>13</v>
      </c>
      <c r="E67" s="42" t="str">
        <f>UPPER(IF($D67="","",VLOOKUP($D67,'[5]男雙65歲名單'!$A$7:$V$23,2)))</f>
        <v>邱正雄</v>
      </c>
      <c r="F67" s="278"/>
      <c r="G67" s="43"/>
      <c r="H67" s="43" t="s">
        <v>650</v>
      </c>
      <c r="I67" s="160"/>
      <c r="J67" s="149"/>
      <c r="K67" s="161"/>
      <c r="L67" s="162"/>
      <c r="M67" s="169"/>
      <c r="N67" s="144"/>
      <c r="O67" s="150"/>
      <c r="P67" s="144"/>
      <c r="Q67" s="47"/>
      <c r="R67" s="46"/>
    </row>
    <row r="68" spans="1:18" s="146" customFormat="1" ht="15" customHeight="1">
      <c r="A68" s="142"/>
      <c r="B68" s="147"/>
      <c r="C68" s="147"/>
      <c r="D68" s="147"/>
      <c r="E68" s="42" t="str">
        <f>UPPER(IF($D67="","",VLOOKUP($D67,'[5]男雙65歲名單'!$A$7:$V$23,7)))</f>
        <v>李門騫</v>
      </c>
      <c r="F68" s="268"/>
      <c r="G68" s="43"/>
      <c r="H68" s="43" t="s">
        <v>650</v>
      </c>
      <c r="I68" s="148"/>
      <c r="J68" s="149"/>
      <c r="K68" s="161"/>
      <c r="L68" s="163"/>
      <c r="M68" s="171"/>
      <c r="N68" s="144"/>
      <c r="O68" s="150"/>
      <c r="P68" s="144"/>
      <c r="Q68" s="47"/>
      <c r="R68" s="46"/>
    </row>
    <row r="69" spans="1:18" s="146" customFormat="1" ht="5.25" customHeight="1">
      <c r="A69" s="142"/>
      <c r="B69" s="147"/>
      <c r="C69" s="147"/>
      <c r="D69" s="165"/>
      <c r="E69" s="151"/>
      <c r="F69" s="149"/>
      <c r="G69" s="152"/>
      <c r="H69" s="152"/>
      <c r="I69" s="166"/>
      <c r="J69" s="144"/>
      <c r="K69" s="167"/>
      <c r="L69" s="154">
        <f>UPPER(IF(OR(K70="a",K70="as"),J61,IF(OR(K70="b",K70="bs"),J73,)))</f>
      </c>
      <c r="M69" s="161"/>
      <c r="N69" s="144"/>
      <c r="O69" s="150"/>
      <c r="P69" s="144"/>
      <c r="Q69" s="47"/>
      <c r="R69" s="46"/>
    </row>
    <row r="70" spans="1:18" s="146" customFormat="1" ht="5.25" customHeight="1">
      <c r="A70" s="142"/>
      <c r="B70" s="53"/>
      <c r="C70" s="53"/>
      <c r="D70" s="64"/>
      <c r="E70" s="156"/>
      <c r="F70" s="144"/>
      <c r="G70" s="157"/>
      <c r="H70" s="157"/>
      <c r="I70" s="168"/>
      <c r="J70" s="270" t="s">
        <v>658</v>
      </c>
      <c r="K70" s="271"/>
      <c r="L70" s="158">
        <f>UPPER(IF(OR(K70="a",K70="as"),J66,IF(OR(K70="b",K70="bs"),J74,)))</f>
      </c>
      <c r="M70" s="170"/>
      <c r="N70" s="149"/>
      <c r="O70" s="150"/>
      <c r="P70" s="144"/>
      <c r="Q70" s="47"/>
      <c r="R70" s="46"/>
    </row>
    <row r="71" spans="1:18" s="146" customFormat="1" ht="15" customHeight="1">
      <c r="A71" s="142">
        <v>15</v>
      </c>
      <c r="B71" s="40"/>
      <c r="C71" s="40"/>
      <c r="D71" s="41">
        <v>17</v>
      </c>
      <c r="E71" s="42" t="s">
        <v>251</v>
      </c>
      <c r="F71" s="40"/>
      <c r="G71" s="43"/>
      <c r="H71" s="43" t="s">
        <v>252</v>
      </c>
      <c r="I71" s="143"/>
      <c r="J71" s="270"/>
      <c r="K71" s="271"/>
      <c r="L71" s="144"/>
      <c r="M71" s="172"/>
      <c r="N71" s="162"/>
      <c r="O71" s="150"/>
      <c r="P71" s="144"/>
      <c r="Q71" s="47"/>
      <c r="R71" s="46"/>
    </row>
    <row r="72" spans="1:18" s="146" customFormat="1" ht="15" customHeight="1">
      <c r="A72" s="142"/>
      <c r="B72" s="147"/>
      <c r="C72" s="147"/>
      <c r="D72" s="147"/>
      <c r="E72" s="42" t="s">
        <v>253</v>
      </c>
      <c r="F72" s="40"/>
      <c r="G72" s="43"/>
      <c r="H72" s="43" t="s">
        <v>252</v>
      </c>
      <c r="I72" s="148"/>
      <c r="J72" s="149">
        <f>IF(I72="a",E71,IF(I72="b",E73,""))</f>
      </c>
      <c r="K72" s="161"/>
      <c r="L72" s="144"/>
      <c r="M72" s="150"/>
      <c r="N72" s="149"/>
      <c r="O72" s="150"/>
      <c r="P72" s="144"/>
      <c r="Q72" s="47"/>
      <c r="R72" s="46"/>
    </row>
    <row r="73" spans="1:18" s="146" customFormat="1" ht="5.25" customHeight="1">
      <c r="A73" s="142"/>
      <c r="B73" s="147"/>
      <c r="C73" s="147"/>
      <c r="D73" s="147"/>
      <c r="E73" s="151"/>
      <c r="F73" s="272" t="s">
        <v>654</v>
      </c>
      <c r="G73" s="152"/>
      <c r="H73" s="152"/>
      <c r="I73" s="153"/>
      <c r="J73" s="154">
        <f>UPPER(IF(OR(I74="a",I74="as"),E71,IF(OR(I74="b",I74="bs"),E75,)))</f>
      </c>
      <c r="K73" s="169"/>
      <c r="L73" s="144"/>
      <c r="M73" s="150"/>
      <c r="N73" s="149"/>
      <c r="O73" s="150"/>
      <c r="P73" s="144"/>
      <c r="Q73" s="47"/>
      <c r="R73" s="46"/>
    </row>
    <row r="74" spans="1:18" s="146" customFormat="1" ht="5.25" customHeight="1">
      <c r="A74" s="142"/>
      <c r="B74" s="53"/>
      <c r="C74" s="53"/>
      <c r="D74" s="53"/>
      <c r="E74" s="156"/>
      <c r="F74" s="270"/>
      <c r="G74" s="157"/>
      <c r="H74" s="56" t="s">
        <v>11</v>
      </c>
      <c r="I74" s="87"/>
      <c r="J74" s="158">
        <f>UPPER(IF(OR(I74="a",I74="as"),E72,IF(OR(I74="b",I74="bs"),E76,)))</f>
      </c>
      <c r="K74" s="170"/>
      <c r="L74" s="149"/>
      <c r="M74" s="150"/>
      <c r="N74" s="149"/>
      <c r="O74" s="150"/>
      <c r="P74" s="144"/>
      <c r="Q74" s="47"/>
      <c r="R74" s="46"/>
    </row>
    <row r="75" spans="1:18" s="146" customFormat="1" ht="15" customHeight="1">
      <c r="A75" s="142">
        <v>16</v>
      </c>
      <c r="B75" s="40">
        <v>2</v>
      </c>
      <c r="C75" s="40">
        <f>IF($D75="","",VLOOKUP($D75,'[5]男雙65歲名單'!$A$7:$V$23,21))</f>
        <v>6</v>
      </c>
      <c r="D75" s="41">
        <v>2</v>
      </c>
      <c r="E75" s="42" t="str">
        <f>UPPER(IF($D75="","",VLOOKUP($D75,'[5]男雙65歲名單'!$A$7:$V$23,2)))</f>
        <v>謝德亮</v>
      </c>
      <c r="F75" s="273"/>
      <c r="G75" s="43"/>
      <c r="H75" s="43" t="str">
        <f>IF($D75="","",VLOOKUP($D75,'[5]男雙65歲名單'!$A$7:$V$23,4))</f>
        <v>南投縣</v>
      </c>
      <c r="I75" s="160"/>
      <c r="J75" s="149"/>
      <c r="K75" s="150"/>
      <c r="L75" s="162"/>
      <c r="M75" s="155"/>
      <c r="N75" s="149"/>
      <c r="O75" s="150"/>
      <c r="P75" s="144"/>
      <c r="Q75" s="47"/>
      <c r="R75" s="46"/>
    </row>
    <row r="76" spans="1:18" s="146" customFormat="1" ht="15" customHeight="1">
      <c r="A76" s="142"/>
      <c r="B76" s="147"/>
      <c r="C76" s="147"/>
      <c r="D76" s="147"/>
      <c r="E76" s="42" t="str">
        <f>UPPER(IF($D75="","",VLOOKUP($D75,'[5]男雙65歲名單'!$A$7:$V$23,7)))</f>
        <v>張安南</v>
      </c>
      <c r="F76" s="40"/>
      <c r="G76" s="43"/>
      <c r="H76" s="43" t="str">
        <f>IF($D75="","",VLOOKUP($D75,'[5]男雙65歲名單'!$A$7:$V$23,9))</f>
        <v>南投縣</v>
      </c>
      <c r="I76" s="148"/>
      <c r="J76" s="149"/>
      <c r="K76" s="150"/>
      <c r="L76" s="163"/>
      <c r="M76" s="164"/>
      <c r="N76" s="149"/>
      <c r="O76" s="150"/>
      <c r="P76" s="144"/>
      <c r="Q76" s="47"/>
      <c r="R76" s="46"/>
    </row>
    <row r="77" ht="9" customHeight="1">
      <c r="E77" s="100"/>
    </row>
    <row r="78" ht="15">
      <c r="E78" s="100"/>
    </row>
    <row r="79" ht="15">
      <c r="E79" s="100"/>
    </row>
    <row r="80" ht="15">
      <c r="E80" s="100"/>
    </row>
    <row r="81" ht="15">
      <c r="E81" s="100"/>
    </row>
    <row r="82" ht="15">
      <c r="E82" s="100"/>
    </row>
    <row r="83" ht="15">
      <c r="E83" s="100"/>
    </row>
    <row r="84" ht="15">
      <c r="E84" s="100"/>
    </row>
    <row r="85" ht="15">
      <c r="E85" s="100"/>
    </row>
    <row r="86" ht="15">
      <c r="E86" s="100"/>
    </row>
    <row r="87" ht="15">
      <c r="E87" s="100"/>
    </row>
    <row r="88" ht="15">
      <c r="E88" s="100"/>
    </row>
    <row r="89" ht="15">
      <c r="E89" s="100"/>
    </row>
    <row r="90" ht="15">
      <c r="E90" s="100"/>
    </row>
    <row r="91" ht="15">
      <c r="E91" s="100"/>
    </row>
    <row r="92" ht="15">
      <c r="E92" s="100"/>
    </row>
    <row r="93" ht="15">
      <c r="E93" s="100"/>
    </row>
    <row r="94" ht="15">
      <c r="E94" s="100"/>
    </row>
    <row r="95" ht="15">
      <c r="E95" s="100"/>
    </row>
    <row r="96" ht="15">
      <c r="E96" s="100"/>
    </row>
    <row r="97" ht="15">
      <c r="E97" s="100"/>
    </row>
    <row r="98" ht="15">
      <c r="E98" s="100"/>
    </row>
    <row r="99" ht="15">
      <c r="E99" s="100"/>
    </row>
    <row r="100" ht="15">
      <c r="E100" s="100"/>
    </row>
    <row r="101" ht="15">
      <c r="E101" s="100"/>
    </row>
    <row r="102" ht="15">
      <c r="E102" s="100"/>
    </row>
    <row r="103" ht="15">
      <c r="E103" s="100"/>
    </row>
    <row r="104" ht="15">
      <c r="E104" s="100"/>
    </row>
    <row r="105" ht="15">
      <c r="E105" s="100"/>
    </row>
    <row r="106" ht="15">
      <c r="E106" s="100"/>
    </row>
    <row r="107" ht="15">
      <c r="E107" s="100"/>
    </row>
    <row r="108" ht="15">
      <c r="E108" s="100"/>
    </row>
    <row r="109" ht="15">
      <c r="E109" s="100"/>
    </row>
    <row r="110" ht="15">
      <c r="E110" s="100"/>
    </row>
    <row r="111" ht="15">
      <c r="E111" s="100"/>
    </row>
  </sheetData>
  <sheetProtection/>
  <mergeCells count="17">
    <mergeCell ref="F61:H62"/>
    <mergeCell ref="F65:F67"/>
    <mergeCell ref="L25:M27"/>
    <mergeCell ref="L58:M60"/>
    <mergeCell ref="N41:O43"/>
    <mergeCell ref="F73:F75"/>
    <mergeCell ref="F45:F47"/>
    <mergeCell ref="J50:K51"/>
    <mergeCell ref="F53:F55"/>
    <mergeCell ref="J70:K71"/>
    <mergeCell ref="F9:F11"/>
    <mergeCell ref="F29:F31"/>
    <mergeCell ref="J34:K35"/>
    <mergeCell ref="F37:F39"/>
    <mergeCell ref="J14:K16"/>
    <mergeCell ref="E17:F18"/>
    <mergeCell ref="F21:F23"/>
  </mergeCells>
  <conditionalFormatting sqref="H66 H46 H54 H38 H30 H22 H74 J70 J50 L58 J14 H10 J34">
    <cfRule type="expression" priority="11" dxfId="271" stopIfTrue="1">
      <formula>AND($N$1="CU",H10="Umpire")</formula>
    </cfRule>
    <cfRule type="expression" priority="12" dxfId="272" stopIfTrue="1">
      <formula>AND($N$1="CU",H10&lt;&gt;"Umpire",I10&lt;&gt;"")</formula>
    </cfRule>
    <cfRule type="expression" priority="13" dxfId="273" stopIfTrue="1">
      <formula>AND($N$1="CU",H10&lt;&gt;"Umpire")</formula>
    </cfRule>
  </conditionalFormatting>
  <conditionalFormatting sqref="L13 L33 L49 L69 N25 N57 P41 J9 J29 J37 J45 J53 J73">
    <cfRule type="expression" priority="9" dxfId="270" stopIfTrue="1">
      <formula>I10="as"</formula>
    </cfRule>
    <cfRule type="expression" priority="10" dxfId="270" stopIfTrue="1">
      <formula>I10="bs"</formula>
    </cfRule>
  </conditionalFormatting>
  <conditionalFormatting sqref="L14 L34 L50 L70 N26 N58 P42 J10 J22 J30 J38 J46 J54 J66 J74">
    <cfRule type="expression" priority="7" dxfId="270" stopIfTrue="1">
      <formula>I10="as"</formula>
    </cfRule>
    <cfRule type="expression" priority="8" dxfId="270" stopIfTrue="1">
      <formula>I10="bs"</formula>
    </cfRule>
  </conditionalFormatting>
  <conditionalFormatting sqref="B67 B71 B75 B23 B27 B31 B35 B39 B43 B47 B51 B55 B59 B63 B7 B15 A19:B19 B11">
    <cfRule type="cellIs" priority="6" dxfId="275" operator="equal" stopIfTrue="1">
      <formula>"DA"</formula>
    </cfRule>
  </conditionalFormatting>
  <conditionalFormatting sqref="I66 I74 I22 I30 I38 I46 I54 I10">
    <cfRule type="expression" priority="5" dxfId="276" stopIfTrue="1">
      <formula>$N$1="CU"</formula>
    </cfRule>
  </conditionalFormatting>
  <conditionalFormatting sqref="E67 E71 E75 E23 E27 E31 E35 E39 E43 E47 E51 E55 E59 E63 E7 E15 D19:E19 E11">
    <cfRule type="cellIs" priority="4" dxfId="277" operator="equal" stopIfTrue="1">
      <formula>"Bye"</formula>
    </cfRule>
  </conditionalFormatting>
  <conditionalFormatting sqref="D67 D71 D75 D23 D27 D31 D35 D39 D43 D47 D51 D55 D59 D63 D7 D15 D11 D19">
    <cfRule type="cellIs" priority="3" dxfId="278" operator="lessThan" stopIfTrue="1">
      <formula>5</formula>
    </cfRule>
  </conditionalFormatting>
  <conditionalFormatting sqref="J17:J21 J61:J65">
    <cfRule type="expression" priority="1" dxfId="270" stopIfTrue="1">
      <formula>I22="as"</formula>
    </cfRule>
    <cfRule type="expression" priority="2" dxfId="270" stopIfTrue="1">
      <formula>I22="bs"</formula>
    </cfRule>
  </conditionalFormatting>
  <dataValidations count="1">
    <dataValidation type="list" allowBlank="1" showInputMessage="1" sqref="L25 H74 J50 J14 H66 L58 J34 H38 H54 H30 H22 H46 H10 J70">
      <formula1>$T$7:$T$16</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T103"/>
  <sheetViews>
    <sheetView showGridLines="0" zoomScalePageLayoutView="0" workbookViewId="0" topLeftCell="A1">
      <selection activeCell="S43" sqref="S43"/>
    </sheetView>
  </sheetViews>
  <sheetFormatPr defaultColWidth="9.00390625" defaultRowHeight="15.75"/>
  <cols>
    <col min="1" max="1" width="2.25390625" style="99" customWidth="1"/>
    <col min="2" max="2" width="2.625" style="99" customWidth="1"/>
    <col min="3" max="3" width="2.375" style="99" customWidth="1"/>
    <col min="4" max="4" width="0.2421875" style="99" customWidth="1"/>
    <col min="5" max="5" width="8.50390625" style="99" customWidth="1"/>
    <col min="6" max="6" width="12.375" style="99" customWidth="1"/>
    <col min="7" max="7" width="0.2421875" style="99" customWidth="1"/>
    <col min="8" max="8" width="5.625" style="99" customWidth="1"/>
    <col min="9" max="9" width="0.2421875" style="101" customWidth="1"/>
    <col min="10" max="10" width="13.875" style="113" customWidth="1"/>
    <col min="11" max="11" width="0.2421875" style="180" customWidth="1"/>
    <col min="12" max="12" width="13.875" style="113" customWidth="1"/>
    <col min="13" max="13" width="0.2421875" style="111" customWidth="1"/>
    <col min="14" max="14" width="13.875" style="113" customWidth="1"/>
    <col min="15" max="15" width="0.2421875" style="180" customWidth="1"/>
    <col min="16" max="16" width="13.125" style="113" customWidth="1"/>
    <col min="17" max="17" width="0.12890625" style="111" customWidth="1"/>
    <col min="18" max="18" width="9.00390625" style="99" customWidth="1"/>
    <col min="19" max="19" width="7.625" style="99" customWidth="1"/>
    <col min="20" max="20" width="7.75390625" style="99" hidden="1" customWidth="1"/>
    <col min="21" max="21" width="5.00390625" style="99" customWidth="1"/>
    <col min="22" max="16384" width="9.00390625" style="99" customWidth="1"/>
  </cols>
  <sheetData>
    <row r="1" spans="1:17" s="3" customFormat="1" ht="20.25" customHeight="1">
      <c r="A1" s="103" t="s">
        <v>682</v>
      </c>
      <c r="B1" s="2"/>
      <c r="C1" s="2"/>
      <c r="E1" s="4"/>
      <c r="I1" s="5"/>
      <c r="J1" s="104"/>
      <c r="K1" s="105"/>
      <c r="L1" s="104"/>
      <c r="M1" s="106"/>
      <c r="N1" s="104"/>
      <c r="O1" s="105"/>
      <c r="P1" s="104"/>
      <c r="Q1" s="106"/>
    </row>
    <row r="2" spans="1:15" ht="3.75" customHeight="1">
      <c r="A2" s="107"/>
      <c r="B2" s="108"/>
      <c r="F2" s="109"/>
      <c r="I2" s="102"/>
      <c r="J2" s="110"/>
      <c r="K2" s="111"/>
      <c r="L2" s="112"/>
      <c r="O2" s="111"/>
    </row>
    <row r="3" spans="1:17" s="18" customFormat="1" ht="10.5" customHeight="1">
      <c r="A3" s="114" t="s">
        <v>180</v>
      </c>
      <c r="B3" s="114"/>
      <c r="C3" s="114"/>
      <c r="D3" s="114"/>
      <c r="E3" s="115"/>
      <c r="F3" s="114" t="s">
        <v>181</v>
      </c>
      <c r="G3" s="115"/>
      <c r="H3" s="114"/>
      <c r="I3" s="116"/>
      <c r="J3" s="13"/>
      <c r="K3" s="16"/>
      <c r="L3" s="117"/>
      <c r="M3" s="118"/>
      <c r="N3" s="119"/>
      <c r="O3" s="120"/>
      <c r="P3" s="121"/>
      <c r="Q3" s="122" t="s">
        <v>182</v>
      </c>
    </row>
    <row r="4" spans="1:17" s="26" customFormat="1" ht="11.25" customHeight="1" thickBot="1">
      <c r="A4" s="19" t="str">
        <f>'[8]Week SetUp'!$A$10</f>
        <v>2013/11/2-11/4</v>
      </c>
      <c r="B4" s="19"/>
      <c r="C4" s="19"/>
      <c r="D4" s="123"/>
      <c r="E4" s="123"/>
      <c r="F4" s="20" t="str">
        <f>'[8]Week SetUp'!$C$10</f>
        <v>臺中市</v>
      </c>
      <c r="G4" s="124"/>
      <c r="H4" s="123"/>
      <c r="I4" s="125"/>
      <c r="J4" s="23"/>
      <c r="K4" s="22"/>
      <c r="L4" s="126"/>
      <c r="M4" s="127"/>
      <c r="N4" s="128"/>
      <c r="O4" s="127"/>
      <c r="P4" s="128"/>
      <c r="Q4" s="25" t="str">
        <f>'[8]Week SetUp'!$E$10</f>
        <v>王正松</v>
      </c>
    </row>
    <row r="5" spans="1:17" s="31" customFormat="1" ht="9.75">
      <c r="A5" s="129"/>
      <c r="B5" s="130" t="s">
        <v>183</v>
      </c>
      <c r="C5" s="131" t="s">
        <v>184</v>
      </c>
      <c r="D5" s="130"/>
      <c r="E5" s="130" t="s">
        <v>185</v>
      </c>
      <c r="F5" s="132"/>
      <c r="G5" s="115"/>
      <c r="H5" s="132"/>
      <c r="I5" s="133"/>
      <c r="J5" s="131" t="s">
        <v>186</v>
      </c>
      <c r="K5" s="134"/>
      <c r="L5" s="131" t="s">
        <v>188</v>
      </c>
      <c r="M5" s="134"/>
      <c r="N5" s="131" t="s">
        <v>189</v>
      </c>
      <c r="O5" s="134"/>
      <c r="P5" s="131" t="s">
        <v>212</v>
      </c>
      <c r="Q5" s="118"/>
    </row>
    <row r="6" spans="1:17" s="31" customFormat="1" ht="3.75" customHeight="1" thickBot="1">
      <c r="A6" s="135"/>
      <c r="B6" s="136"/>
      <c r="C6" s="34"/>
      <c r="D6" s="136"/>
      <c r="E6" s="137"/>
      <c r="F6" s="137"/>
      <c r="G6" s="138"/>
      <c r="H6" s="137"/>
      <c r="I6" s="139"/>
      <c r="J6" s="34"/>
      <c r="K6" s="140"/>
      <c r="L6" s="34"/>
      <c r="M6" s="140"/>
      <c r="N6" s="34"/>
      <c r="O6" s="140"/>
      <c r="P6" s="34"/>
      <c r="Q6" s="141"/>
    </row>
    <row r="7" spans="1:20" s="146" customFormat="1" ht="14.25" customHeight="1">
      <c r="A7" s="142">
        <v>1</v>
      </c>
      <c r="B7" s="40">
        <v>1</v>
      </c>
      <c r="C7" s="40">
        <f>IF($D7="","",VLOOKUP($D7,'[8]男雙70歲名單'!$A$7:$V$23,21))</f>
        <v>4</v>
      </c>
      <c r="D7" s="41">
        <v>1</v>
      </c>
      <c r="E7" s="42" t="str">
        <f>UPPER(IF($D7="","",VLOOKUP($D7,'[8]男雙70歲名單'!$A$7:$V$23,2)))</f>
        <v>陳當英</v>
      </c>
      <c r="F7" s="40"/>
      <c r="G7" s="43"/>
      <c r="H7" s="43" t="str">
        <f>IF($D7="","",VLOOKUP($D7,'[8]男雙70歲名單'!$A$7:$V$23,4))</f>
        <v>南投縣</v>
      </c>
      <c r="I7" s="143"/>
      <c r="J7" s="144"/>
      <c r="K7" s="145"/>
      <c r="L7" s="144"/>
      <c r="M7" s="145"/>
      <c r="N7" s="46" t="s">
        <v>731</v>
      </c>
      <c r="O7" s="145"/>
      <c r="P7" s="144"/>
      <c r="Q7" s="47"/>
      <c r="R7" s="46"/>
      <c r="T7" s="52" t="e">
        <f>#REF!</f>
        <v>#REF!</v>
      </c>
    </row>
    <row r="8" spans="1:20" s="146" customFormat="1" ht="14.25" customHeight="1">
      <c r="A8" s="142"/>
      <c r="B8" s="147"/>
      <c r="C8" s="147"/>
      <c r="D8" s="147"/>
      <c r="E8" s="42" t="str">
        <f>UPPER(IF($D7="","",VLOOKUP($D7,'[8]男雙70歲名單'!$A$7:$V$23,7)))</f>
        <v>陳俊成</v>
      </c>
      <c r="F8" s="40"/>
      <c r="G8" s="43"/>
      <c r="H8" s="43" t="str">
        <f>IF($D7="","",VLOOKUP($D7,'[8]男雙70歲名單'!$A$7:$V$23,9))</f>
        <v>臺中市</v>
      </c>
      <c r="I8" s="148"/>
      <c r="J8" s="149">
        <f>IF(I8="a",E7,IF(I8="b",E9,""))</f>
      </c>
      <c r="K8" s="150"/>
      <c r="L8" s="144"/>
      <c r="M8" s="145"/>
      <c r="N8" s="46"/>
      <c r="O8" s="145"/>
      <c r="P8" s="144"/>
      <c r="Q8" s="47"/>
      <c r="R8" s="46"/>
      <c r="T8" s="60" t="e">
        <f>#REF!</f>
        <v>#REF!</v>
      </c>
    </row>
    <row r="9" spans="1:20" s="146" customFormat="1" ht="3" customHeight="1">
      <c r="A9" s="142"/>
      <c r="B9" s="147"/>
      <c r="C9" s="147"/>
      <c r="D9" s="147"/>
      <c r="E9" s="151"/>
      <c r="F9" s="272"/>
      <c r="G9" s="152"/>
      <c r="H9" s="152"/>
      <c r="I9" s="153"/>
      <c r="J9" s="154">
        <f>UPPER(IF(OR(I10="a",I10="as"),E7,IF(OR(I10="b",I10="bs"),E11,)))</f>
      </c>
      <c r="K9" s="155"/>
      <c r="L9" s="144"/>
      <c r="M9" s="145"/>
      <c r="N9" s="144"/>
      <c r="O9" s="145"/>
      <c r="P9" s="144"/>
      <c r="Q9" s="47"/>
      <c r="R9" s="46"/>
      <c r="T9" s="60" t="e">
        <f>#REF!</f>
        <v>#REF!</v>
      </c>
    </row>
    <row r="10" spans="1:20" s="146" customFormat="1" ht="3" customHeight="1">
      <c r="A10" s="142"/>
      <c r="B10" s="53"/>
      <c r="C10" s="53"/>
      <c r="D10" s="53"/>
      <c r="E10" s="156"/>
      <c r="F10" s="270"/>
      <c r="G10" s="157"/>
      <c r="H10" s="56" t="s">
        <v>11</v>
      </c>
      <c r="I10" s="87"/>
      <c r="J10" s="158">
        <f>UPPER(IF(OR(I10="a",I10="as"),E8,IF(OR(I10="b",I10="bs"),E12,)))</f>
      </c>
      <c r="K10" s="159"/>
      <c r="L10" s="149"/>
      <c r="M10" s="150"/>
      <c r="N10" s="144"/>
      <c r="O10" s="145"/>
      <c r="P10" s="144"/>
      <c r="Q10" s="47"/>
      <c r="R10" s="46"/>
      <c r="T10" s="60" t="e">
        <f>#REF!</f>
        <v>#REF!</v>
      </c>
    </row>
    <row r="11" spans="1:20" s="146" customFormat="1" ht="14.25" customHeight="1">
      <c r="A11" s="142">
        <v>2</v>
      </c>
      <c r="B11" s="40">
        <f>IF($D11="","",VLOOKUP($D11,'[8]男雙70歲名單'!$A$7:$V$23,20))</f>
      </c>
      <c r="C11" s="40">
        <f>IF($D11="","",VLOOKUP($D11,'[8]男雙70歲名單'!$A$7:$V$23,21))</f>
      </c>
      <c r="D11" s="41"/>
      <c r="E11" s="42" t="s">
        <v>232</v>
      </c>
      <c r="F11" s="273"/>
      <c r="G11" s="43"/>
      <c r="H11" s="43">
        <f>IF($D11="","",VLOOKUP($D11,'[8]男雙70歲名單'!$A$7:$V$23,4))</f>
      </c>
      <c r="I11" s="160"/>
      <c r="J11" s="149"/>
      <c r="K11" s="161"/>
      <c r="L11" s="162"/>
      <c r="M11" s="155"/>
      <c r="N11" s="144"/>
      <c r="O11" s="145"/>
      <c r="P11" s="144"/>
      <c r="Q11" s="47"/>
      <c r="R11" s="46"/>
      <c r="T11" s="60" t="e">
        <f>#REF!</f>
        <v>#REF!</v>
      </c>
    </row>
    <row r="12" spans="1:20" s="146" customFormat="1" ht="14.25" customHeight="1">
      <c r="A12" s="142"/>
      <c r="B12" s="147"/>
      <c r="C12" s="147"/>
      <c r="D12" s="147"/>
      <c r="E12" s="42" t="s">
        <v>232</v>
      </c>
      <c r="F12" s="40"/>
      <c r="G12" s="43"/>
      <c r="H12" s="43">
        <f>IF($D11="","",VLOOKUP($D11,'[8]男雙70歲名單'!$A$7:$V$23,9))</f>
      </c>
      <c r="I12" s="148"/>
      <c r="J12" s="149"/>
      <c r="K12" s="161"/>
      <c r="L12" s="163"/>
      <c r="M12" s="164"/>
      <c r="N12" s="144"/>
      <c r="O12" s="145"/>
      <c r="P12" s="144"/>
      <c r="Q12" s="47"/>
      <c r="R12" s="46"/>
      <c r="T12" s="60" t="e">
        <f>#REF!</f>
        <v>#REF!</v>
      </c>
    </row>
    <row r="13" spans="1:20" s="146" customFormat="1" ht="3" customHeight="1">
      <c r="A13" s="142"/>
      <c r="B13" s="147"/>
      <c r="C13" s="147"/>
      <c r="D13" s="165"/>
      <c r="E13" s="151"/>
      <c r="F13" s="149"/>
      <c r="G13" s="152"/>
      <c r="H13" s="152"/>
      <c r="I13" s="166"/>
      <c r="J13" s="270" t="s">
        <v>689</v>
      </c>
      <c r="K13" s="271"/>
      <c r="L13" s="154">
        <f>UPPER(IF(OR(K14="a",K14="as"),J9,IF(OR(K14="b",K14="bs"),J17,)))</f>
      </c>
      <c r="M13" s="150"/>
      <c r="N13" s="144"/>
      <c r="O13" s="145"/>
      <c r="P13" s="144"/>
      <c r="Q13" s="47"/>
      <c r="R13" s="46"/>
      <c r="T13" s="60" t="e">
        <f>#REF!</f>
        <v>#REF!</v>
      </c>
    </row>
    <row r="14" spans="1:20" s="146" customFormat="1" ht="3" customHeight="1">
      <c r="A14" s="142"/>
      <c r="B14" s="53"/>
      <c r="C14" s="53"/>
      <c r="D14" s="64"/>
      <c r="E14" s="156"/>
      <c r="F14" s="144"/>
      <c r="G14" s="157"/>
      <c r="H14" s="157"/>
      <c r="I14" s="168"/>
      <c r="J14" s="270"/>
      <c r="K14" s="271"/>
      <c r="L14" s="158">
        <f>UPPER(IF(OR(K14="a",K14="as"),J10,IF(OR(K14="b",K14="bs"),J18,)))</f>
      </c>
      <c r="M14" s="159"/>
      <c r="N14" s="149"/>
      <c r="O14" s="150"/>
      <c r="P14" s="144"/>
      <c r="Q14" s="47"/>
      <c r="R14" s="46"/>
      <c r="T14" s="60" t="e">
        <f>#REF!</f>
        <v>#REF!</v>
      </c>
    </row>
    <row r="15" spans="1:20" s="146" customFormat="1" ht="14.25" customHeight="1">
      <c r="A15" s="142">
        <v>3</v>
      </c>
      <c r="B15" s="40"/>
      <c r="C15" s="40"/>
      <c r="D15" s="41">
        <v>10</v>
      </c>
      <c r="E15" s="42" t="str">
        <f>UPPER(IF($D15="","",VLOOKUP($D15,'[8]男雙70歲名單'!$A$7:$V$23,2)))</f>
        <v>阮文雄</v>
      </c>
      <c r="F15" s="40"/>
      <c r="G15" s="43"/>
      <c r="H15" s="43" t="str">
        <f>IF($D15="","",VLOOKUP($D15,'[8]男雙70歲名單'!$A$7:$V$23,4))</f>
        <v>南投縣</v>
      </c>
      <c r="I15" s="143"/>
      <c r="J15" s="270"/>
      <c r="K15" s="271"/>
      <c r="L15" s="144"/>
      <c r="M15" s="161"/>
      <c r="N15" s="162"/>
      <c r="O15" s="150"/>
      <c r="P15" s="144"/>
      <c r="Q15" s="47"/>
      <c r="R15" s="46"/>
      <c r="T15" s="60" t="e">
        <f>#REF!</f>
        <v>#REF!</v>
      </c>
    </row>
    <row r="16" spans="1:20" s="146" customFormat="1" ht="14.25" customHeight="1" thickBot="1">
      <c r="A16" s="142"/>
      <c r="B16" s="147"/>
      <c r="C16" s="147"/>
      <c r="D16" s="147"/>
      <c r="E16" s="42" t="str">
        <f>UPPER(IF($D15="","",VLOOKUP($D15,'[8]男雙70歲名單'!$A$7:$V$23,7)))</f>
        <v>林孝祐</v>
      </c>
      <c r="F16" s="40"/>
      <c r="G16" s="43"/>
      <c r="H16" s="43" t="str">
        <f>IF($D15="","",VLOOKUP($D15,'[8]男雙70歲名單'!$A$7:$V$23,9))</f>
        <v>南投縣</v>
      </c>
      <c r="I16" s="148"/>
      <c r="J16" s="149">
        <f>IF(I16="a",E15,IF(I16="b",E17,""))</f>
      </c>
      <c r="K16" s="161"/>
      <c r="L16" s="144"/>
      <c r="M16" s="161"/>
      <c r="N16" s="149"/>
      <c r="O16" s="150"/>
      <c r="P16" s="144"/>
      <c r="Q16" s="47"/>
      <c r="R16" s="46"/>
      <c r="T16" s="75" t="e">
        <f>#REF!</f>
        <v>#REF!</v>
      </c>
    </row>
    <row r="17" spans="1:18" s="146" customFormat="1" ht="3" customHeight="1">
      <c r="A17" s="142"/>
      <c r="B17" s="147"/>
      <c r="C17" s="147"/>
      <c r="D17" s="165"/>
      <c r="E17" s="151"/>
      <c r="F17" s="272" t="s">
        <v>685</v>
      </c>
      <c r="G17" s="152"/>
      <c r="H17" s="152"/>
      <c r="I17" s="153"/>
      <c r="J17" s="154">
        <f>UPPER(IF(OR(I18="a",I18="as"),E15,IF(OR(I18="b",I18="bs"),E19,)))</f>
      </c>
      <c r="K17" s="169"/>
      <c r="L17" s="144"/>
      <c r="M17" s="161"/>
      <c r="N17" s="149"/>
      <c r="O17" s="150"/>
      <c r="P17" s="144"/>
      <c r="Q17" s="47"/>
      <c r="R17" s="46"/>
    </row>
    <row r="18" spans="1:18" s="146" customFormat="1" ht="3" customHeight="1">
      <c r="A18" s="142"/>
      <c r="B18" s="53"/>
      <c r="C18" s="53"/>
      <c r="D18" s="64"/>
      <c r="E18" s="156"/>
      <c r="F18" s="270"/>
      <c r="G18" s="157"/>
      <c r="H18" s="56" t="s">
        <v>11</v>
      </c>
      <c r="I18" s="87"/>
      <c r="J18" s="158">
        <f>UPPER(IF(OR(I18="a",I18="as"),E16,IF(OR(I18="b",I18="bs"),E20,)))</f>
      </c>
      <c r="K18" s="170"/>
      <c r="L18" s="149"/>
      <c r="M18" s="161"/>
      <c r="N18" s="149"/>
      <c r="O18" s="150"/>
      <c r="P18" s="144"/>
      <c r="Q18" s="47"/>
      <c r="R18" s="46"/>
    </row>
    <row r="19" spans="1:18" s="146" customFormat="1" ht="14.25" customHeight="1">
      <c r="A19" s="142">
        <v>4</v>
      </c>
      <c r="B19" s="40"/>
      <c r="C19" s="40"/>
      <c r="D19" s="41">
        <v>9</v>
      </c>
      <c r="E19" s="42" t="str">
        <f>UPPER(IF($D19="","",VLOOKUP($D19,'[8]男雙70歲名單'!$A$7:$V$23,2)))</f>
        <v>王振盛</v>
      </c>
      <c r="F19" s="273"/>
      <c r="G19" s="43"/>
      <c r="H19" s="43" t="str">
        <f>IF($D19="","",VLOOKUP($D19,'[8]男雙70歲名單'!$A$7:$V$23,4))</f>
        <v>臺中市</v>
      </c>
      <c r="I19" s="160"/>
      <c r="J19" s="149"/>
      <c r="K19" s="150"/>
      <c r="L19" s="162"/>
      <c r="M19" s="169"/>
      <c r="N19" s="149"/>
      <c r="O19" s="150"/>
      <c r="P19" s="144"/>
      <c r="Q19" s="47"/>
      <c r="R19" s="46"/>
    </row>
    <row r="20" spans="1:18" s="146" customFormat="1" ht="14.25" customHeight="1">
      <c r="A20" s="142"/>
      <c r="B20" s="147"/>
      <c r="C20" s="147"/>
      <c r="D20" s="147"/>
      <c r="E20" s="42" t="str">
        <f>UPPER(IF($D19="","",VLOOKUP($D19,'[8]男雙70歲名單'!$A$7:$V$23,7)))</f>
        <v>陳松增</v>
      </c>
      <c r="F20" s="40"/>
      <c r="G20" s="43"/>
      <c r="H20" s="43" t="str">
        <f>IF($D19="","",VLOOKUP($D19,'[8]男雙70歲名單'!$A$7:$V$23,9))</f>
        <v>臺中市</v>
      </c>
      <c r="I20" s="148"/>
      <c r="J20" s="149"/>
      <c r="K20" s="150"/>
      <c r="L20" s="163"/>
      <c r="M20" s="171"/>
      <c r="N20" s="149"/>
      <c r="O20" s="150"/>
      <c r="P20" s="144"/>
      <c r="Q20" s="47"/>
      <c r="R20" s="46"/>
    </row>
    <row r="21" spans="1:18" s="146" customFormat="1" ht="3" customHeight="1">
      <c r="A21" s="142"/>
      <c r="B21" s="147"/>
      <c r="C21" s="147"/>
      <c r="D21" s="147"/>
      <c r="E21" s="151"/>
      <c r="F21" s="149"/>
      <c r="G21" s="152"/>
      <c r="H21" s="152"/>
      <c r="I21" s="166"/>
      <c r="J21" s="144"/>
      <c r="K21" s="145"/>
      <c r="L21" s="270" t="s">
        <v>693</v>
      </c>
      <c r="M21" s="269"/>
      <c r="N21" s="154">
        <f>UPPER(IF(OR(M22="a",M22="as"),L13,IF(OR(M22="b",M22="bs"),L29,)))</f>
      </c>
      <c r="O21" s="150"/>
      <c r="P21" s="144"/>
      <c r="Q21" s="47"/>
      <c r="R21" s="46"/>
    </row>
    <row r="22" spans="1:18" s="146" customFormat="1" ht="3" customHeight="1">
      <c r="A22" s="142"/>
      <c r="B22" s="53"/>
      <c r="C22" s="53"/>
      <c r="D22" s="53"/>
      <c r="E22" s="156"/>
      <c r="F22" s="144"/>
      <c r="G22" s="157"/>
      <c r="H22" s="157"/>
      <c r="I22" s="168"/>
      <c r="J22" s="144"/>
      <c r="K22" s="145"/>
      <c r="L22" s="270"/>
      <c r="M22" s="177"/>
      <c r="N22" s="158">
        <f>UPPER(IF(OR(M22="a",M22="as"),L14,IF(OR(M22="b",M22="bs"),L30,)))</f>
      </c>
      <c r="O22" s="159"/>
      <c r="P22" s="149"/>
      <c r="Q22" s="80"/>
      <c r="R22" s="46"/>
    </row>
    <row r="23" spans="1:18" s="146" customFormat="1" ht="14.25" customHeight="1">
      <c r="A23" s="142">
        <v>5</v>
      </c>
      <c r="B23" s="40">
        <v>3</v>
      </c>
      <c r="C23" s="40">
        <f>IF($D23="","",VLOOKUP($D23,'[8]男雙70歲名單'!$A$7:$V$23,21))</f>
        <v>14</v>
      </c>
      <c r="D23" s="41">
        <v>3</v>
      </c>
      <c r="E23" s="42" t="str">
        <f>UPPER(IF($D23="","",VLOOKUP($D23,'[8]男雙70歲名單'!$A$7:$V$23,2)))</f>
        <v>蘇耀新</v>
      </c>
      <c r="F23" s="40"/>
      <c r="G23" s="43"/>
      <c r="H23" s="43" t="str">
        <f>IF($D23="","",VLOOKUP($D23,'[8]男雙70歲名單'!$A$7:$V$23,4))</f>
        <v>臺北市</v>
      </c>
      <c r="I23" s="143"/>
      <c r="J23" s="144"/>
      <c r="K23" s="145"/>
      <c r="L23" s="270"/>
      <c r="M23" s="177"/>
      <c r="N23" s="144"/>
      <c r="O23" s="161"/>
      <c r="P23" s="144"/>
      <c r="Q23" s="80"/>
      <c r="R23" s="46"/>
    </row>
    <row r="24" spans="1:18" s="146" customFormat="1" ht="14.25" customHeight="1">
      <c r="A24" s="142"/>
      <c r="B24" s="147"/>
      <c r="C24" s="147"/>
      <c r="D24" s="147"/>
      <c r="E24" s="42" t="str">
        <f>UPPER(IF($D23="","",VLOOKUP($D23,'[8]男雙70歲名單'!$A$7:$V$23,7)))</f>
        <v>張和進</v>
      </c>
      <c r="F24" s="40"/>
      <c r="G24" s="43"/>
      <c r="H24" s="43" t="str">
        <f>IF($D23="","",VLOOKUP($D23,'[8]男雙70歲名單'!$A$7:$V$23,9))</f>
        <v>臺中市</v>
      </c>
      <c r="I24" s="148"/>
      <c r="J24" s="149">
        <f>IF(I24="a",E23,IF(I24="b",E25,""))</f>
      </c>
      <c r="K24" s="150"/>
      <c r="L24" s="144"/>
      <c r="M24" s="161"/>
      <c r="N24" s="144"/>
      <c r="O24" s="161"/>
      <c r="P24" s="144"/>
      <c r="Q24" s="80"/>
      <c r="R24" s="46"/>
    </row>
    <row r="25" spans="1:18" s="146" customFormat="1" ht="3" customHeight="1">
      <c r="A25" s="142"/>
      <c r="B25" s="147"/>
      <c r="C25" s="147"/>
      <c r="D25" s="147"/>
      <c r="E25" s="151"/>
      <c r="F25" s="272"/>
      <c r="G25" s="152"/>
      <c r="H25" s="152"/>
      <c r="I25" s="153"/>
      <c r="J25" s="154">
        <f>UPPER(IF(OR(I26="a",I26="as"),E23,IF(OR(I26="b",I26="bs"),E27,)))</f>
      </c>
      <c r="K25" s="155"/>
      <c r="L25" s="144"/>
      <c r="M25" s="161"/>
      <c r="N25" s="144"/>
      <c r="O25" s="161"/>
      <c r="P25" s="144"/>
      <c r="Q25" s="80"/>
      <c r="R25" s="46"/>
    </row>
    <row r="26" spans="1:18" s="146" customFormat="1" ht="3" customHeight="1">
      <c r="A26" s="142"/>
      <c r="B26" s="53"/>
      <c r="C26" s="53"/>
      <c r="D26" s="53"/>
      <c r="E26" s="156"/>
      <c r="F26" s="270"/>
      <c r="G26" s="157"/>
      <c r="H26" s="56" t="s">
        <v>11</v>
      </c>
      <c r="I26" s="87"/>
      <c r="J26" s="158">
        <f>UPPER(IF(OR(I26="a",I26="as"),E24,IF(OR(I26="b",I26="bs"),E28,)))</f>
      </c>
      <c r="K26" s="159"/>
      <c r="L26" s="149"/>
      <c r="M26" s="161"/>
      <c r="N26" s="144"/>
      <c r="O26" s="161"/>
      <c r="P26" s="144"/>
      <c r="Q26" s="80"/>
      <c r="R26" s="46"/>
    </row>
    <row r="27" spans="1:18" s="146" customFormat="1" ht="14.25" customHeight="1">
      <c r="A27" s="142">
        <v>6</v>
      </c>
      <c r="B27" s="40">
        <f>IF($D27="","",VLOOKUP($D27,'[8]男雙70歲名單'!$A$7:$V$23,20))</f>
      </c>
      <c r="C27" s="40">
        <f>IF($D27="","",VLOOKUP($D27,'[8]男雙70歲名單'!$A$7:$V$23,21))</f>
      </c>
      <c r="D27" s="41"/>
      <c r="E27" s="42" t="s">
        <v>232</v>
      </c>
      <c r="F27" s="273"/>
      <c r="G27" s="43"/>
      <c r="H27" s="43">
        <f>IF($D27="","",VLOOKUP($D27,'[8]男雙70歲名單'!$A$7:$V$23,4))</f>
      </c>
      <c r="I27" s="160"/>
      <c r="J27" s="149"/>
      <c r="K27" s="161"/>
      <c r="L27" s="162"/>
      <c r="M27" s="169"/>
      <c r="N27" s="144"/>
      <c r="O27" s="161"/>
      <c r="P27" s="144"/>
      <c r="Q27" s="80"/>
      <c r="R27" s="46"/>
    </row>
    <row r="28" spans="1:18" s="146" customFormat="1" ht="14.25" customHeight="1">
      <c r="A28" s="142"/>
      <c r="B28" s="147"/>
      <c r="C28" s="147"/>
      <c r="D28" s="147"/>
      <c r="E28" s="42" t="s">
        <v>232</v>
      </c>
      <c r="F28" s="40"/>
      <c r="G28" s="43"/>
      <c r="H28" s="43">
        <f>IF($D27="","",VLOOKUP($D27,'[8]男雙70歲名單'!$A$7:$V$23,9))</f>
      </c>
      <c r="I28" s="148"/>
      <c r="J28" s="149"/>
      <c r="K28" s="161"/>
      <c r="L28" s="163"/>
      <c r="M28" s="171"/>
      <c r="N28" s="144"/>
      <c r="O28" s="161"/>
      <c r="P28" s="144"/>
      <c r="Q28" s="80"/>
      <c r="R28" s="46"/>
    </row>
    <row r="29" spans="1:18" s="146" customFormat="1" ht="3" customHeight="1">
      <c r="A29" s="142"/>
      <c r="B29" s="147"/>
      <c r="C29" s="147"/>
      <c r="D29" s="165"/>
      <c r="E29" s="151"/>
      <c r="F29" s="149"/>
      <c r="G29" s="152"/>
      <c r="H29" s="152"/>
      <c r="I29" s="166"/>
      <c r="J29" s="270" t="s">
        <v>690</v>
      </c>
      <c r="K29" s="271"/>
      <c r="L29" s="154">
        <f>UPPER(IF(OR(K30="a",K30="as"),J25,IF(OR(K30="b",K30="bs"),J33,)))</f>
      </c>
      <c r="M29" s="161"/>
      <c r="N29" s="144"/>
      <c r="O29" s="161"/>
      <c r="P29" s="144"/>
      <c r="Q29" s="80"/>
      <c r="R29" s="46"/>
    </row>
    <row r="30" spans="1:18" s="146" customFormat="1" ht="3" customHeight="1">
      <c r="A30" s="142"/>
      <c r="B30" s="53"/>
      <c r="C30" s="53"/>
      <c r="D30" s="64"/>
      <c r="E30" s="156"/>
      <c r="F30" s="144"/>
      <c r="G30" s="157"/>
      <c r="H30" s="157"/>
      <c r="I30" s="168"/>
      <c r="J30" s="270"/>
      <c r="K30" s="271"/>
      <c r="L30" s="158">
        <f>UPPER(IF(OR(K30="a",K30="as"),J26,IF(OR(K30="b",K30="bs"),J34,)))</f>
      </c>
      <c r="M30" s="170"/>
      <c r="N30" s="149"/>
      <c r="O30" s="161"/>
      <c r="P30" s="144"/>
      <c r="Q30" s="80"/>
      <c r="R30" s="46"/>
    </row>
    <row r="31" spans="1:18" s="146" customFormat="1" ht="14.25" customHeight="1">
      <c r="A31" s="142">
        <v>7</v>
      </c>
      <c r="B31" s="40"/>
      <c r="C31" s="40">
        <f>IF($D31="","",VLOOKUP($D31,'[8]男雙70歲名單'!$A$7:$V$23,21))</f>
        <v>24</v>
      </c>
      <c r="D31" s="41">
        <v>5</v>
      </c>
      <c r="E31" s="42" t="str">
        <f>UPPER(IF($D31="","",VLOOKUP($D31,'[8]男雙70歲名單'!$A$7:$V$23,2)))</f>
        <v>張登貴</v>
      </c>
      <c r="F31" s="40"/>
      <c r="G31" s="43"/>
      <c r="H31" s="43" t="str">
        <f>IF($D31="","",VLOOKUP($D31,'[8]男雙70歲名單'!$A$7:$V$23,4))</f>
        <v>新北市</v>
      </c>
      <c r="I31" s="143"/>
      <c r="J31" s="270"/>
      <c r="K31" s="271"/>
      <c r="L31" s="144"/>
      <c r="M31" s="172"/>
      <c r="N31" s="162"/>
      <c r="O31" s="161"/>
      <c r="P31" s="144"/>
      <c r="Q31" s="80"/>
      <c r="R31" s="46"/>
    </row>
    <row r="32" spans="1:18" s="146" customFormat="1" ht="14.25" customHeight="1">
      <c r="A32" s="142"/>
      <c r="B32" s="147"/>
      <c r="C32" s="147"/>
      <c r="D32" s="147"/>
      <c r="E32" s="42" t="str">
        <f>UPPER(IF($D31="","",VLOOKUP($D31,'[8]男雙70歲名單'!$A$7:$V$23,7)))</f>
        <v>葉三雄</v>
      </c>
      <c r="F32" s="40"/>
      <c r="G32" s="43"/>
      <c r="H32" s="43" t="str">
        <f>IF($D31="","",VLOOKUP($D31,'[8]男雙70歲名單'!$A$7:$V$23,9))</f>
        <v>臺北市</v>
      </c>
      <c r="I32" s="148"/>
      <c r="J32" s="149">
        <f>IF(I32="a",E31,IF(I32="b",E33,""))</f>
      </c>
      <c r="K32" s="161"/>
      <c r="L32" s="144"/>
      <c r="M32" s="150"/>
      <c r="N32" s="149"/>
      <c r="O32" s="161"/>
      <c r="P32" s="144"/>
      <c r="Q32" s="80"/>
      <c r="R32" s="46"/>
    </row>
    <row r="33" spans="1:18" s="146" customFormat="1" ht="3" customHeight="1">
      <c r="A33" s="142"/>
      <c r="B33" s="147"/>
      <c r="C33" s="147"/>
      <c r="D33" s="165"/>
      <c r="E33" s="151"/>
      <c r="F33" s="272" t="s">
        <v>686</v>
      </c>
      <c r="G33" s="152"/>
      <c r="H33" s="152"/>
      <c r="I33" s="153"/>
      <c r="J33" s="154">
        <f>UPPER(IF(OR(I34="a",I34="as"),E31,IF(OR(I34="b",I34="bs"),E35,)))</f>
      </c>
      <c r="K33" s="169"/>
      <c r="L33" s="144"/>
      <c r="M33" s="150"/>
      <c r="N33" s="149"/>
      <c r="O33" s="161"/>
      <c r="P33" s="144"/>
      <c r="Q33" s="80"/>
      <c r="R33" s="46"/>
    </row>
    <row r="34" spans="1:18" s="146" customFormat="1" ht="3" customHeight="1">
      <c r="A34" s="142"/>
      <c r="B34" s="53"/>
      <c r="C34" s="53"/>
      <c r="D34" s="64"/>
      <c r="E34" s="156"/>
      <c r="F34" s="270"/>
      <c r="G34" s="157"/>
      <c r="H34" s="56" t="s">
        <v>11</v>
      </c>
      <c r="I34" s="87"/>
      <c r="J34" s="158">
        <f>UPPER(IF(OR(I34="a",I34="as"),E32,IF(OR(I34="b",I34="bs"),E36,)))</f>
      </c>
      <c r="K34" s="170"/>
      <c r="L34" s="149"/>
      <c r="M34" s="150"/>
      <c r="N34" s="149"/>
      <c r="O34" s="161"/>
      <c r="P34" s="144"/>
      <c r="Q34" s="80"/>
      <c r="R34" s="46"/>
    </row>
    <row r="35" spans="1:18" s="146" customFormat="1" ht="14.25" customHeight="1">
      <c r="A35" s="142">
        <v>8</v>
      </c>
      <c r="B35" s="40"/>
      <c r="C35" s="40"/>
      <c r="D35" s="41">
        <v>9</v>
      </c>
      <c r="E35" s="42" t="s">
        <v>683</v>
      </c>
      <c r="F35" s="273"/>
      <c r="G35" s="43"/>
      <c r="H35" s="43" t="s">
        <v>650</v>
      </c>
      <c r="I35" s="160"/>
      <c r="J35" s="149"/>
      <c r="K35" s="150"/>
      <c r="L35" s="162"/>
      <c r="M35" s="155"/>
      <c r="N35" s="149"/>
      <c r="O35" s="161"/>
      <c r="P35" s="144"/>
      <c r="Q35" s="80"/>
      <c r="R35" s="46"/>
    </row>
    <row r="36" spans="1:18" s="146" customFormat="1" ht="14.25" customHeight="1">
      <c r="A36" s="142"/>
      <c r="B36" s="147"/>
      <c r="C36" s="147"/>
      <c r="D36" s="147"/>
      <c r="E36" s="42" t="s">
        <v>684</v>
      </c>
      <c r="F36" s="40"/>
      <c r="G36" s="43"/>
      <c r="H36" s="43" t="s">
        <v>650</v>
      </c>
      <c r="I36" s="148"/>
      <c r="J36" s="149"/>
      <c r="K36" s="150"/>
      <c r="L36" s="163"/>
      <c r="M36" s="164"/>
      <c r="N36" s="149"/>
      <c r="O36" s="161"/>
      <c r="P36" s="144"/>
      <c r="Q36" s="80"/>
      <c r="R36" s="46"/>
    </row>
    <row r="37" spans="1:18" s="146" customFormat="1" ht="3" customHeight="1">
      <c r="A37" s="142"/>
      <c r="B37" s="147"/>
      <c r="C37" s="147"/>
      <c r="D37" s="165"/>
      <c r="E37" s="151"/>
      <c r="F37" s="149"/>
      <c r="G37" s="152"/>
      <c r="H37" s="152"/>
      <c r="I37" s="166"/>
      <c r="J37" s="144"/>
      <c r="K37" s="145"/>
      <c r="L37" s="149"/>
      <c r="M37" s="150"/>
      <c r="N37" s="150"/>
      <c r="O37" s="167"/>
      <c r="P37" s="154">
        <f>UPPER(IF(OR(O38="a",O38="as"),N21,IF(OR(O38="b",O38="bs"),N53,)))</f>
      </c>
      <c r="Q37" s="173"/>
      <c r="R37" s="46"/>
    </row>
    <row r="38" spans="1:18" s="146" customFormat="1" ht="3" customHeight="1">
      <c r="A38" s="142"/>
      <c r="B38" s="53"/>
      <c r="C38" s="53"/>
      <c r="D38" s="64"/>
      <c r="E38" s="156"/>
      <c r="F38" s="144"/>
      <c r="G38" s="157"/>
      <c r="H38" s="157"/>
      <c r="I38" s="168"/>
      <c r="J38" s="144"/>
      <c r="K38" s="145"/>
      <c r="L38" s="149"/>
      <c r="M38" s="150"/>
      <c r="N38" s="270" t="s">
        <v>695</v>
      </c>
      <c r="O38" s="271"/>
      <c r="P38" s="158">
        <f>UPPER(IF(OR(O38="a",O38="as"),N22,IF(OR(O38="b",O38="bs"),N54,)))</f>
      </c>
      <c r="Q38" s="174"/>
      <c r="R38" s="46"/>
    </row>
    <row r="39" spans="1:18" s="146" customFormat="1" ht="14.25" customHeight="1">
      <c r="A39" s="142">
        <v>9</v>
      </c>
      <c r="B39" s="40"/>
      <c r="C39" s="40"/>
      <c r="D39" s="41">
        <v>7</v>
      </c>
      <c r="E39" s="42" t="str">
        <f>UPPER(IF($D39="","",VLOOKUP($D39,'[8]男雙70歲名單'!$A$7:$V$23,2)))</f>
        <v>余太山</v>
      </c>
      <c r="F39" s="40"/>
      <c r="G39" s="43"/>
      <c r="H39" s="43" t="str">
        <f>IF($D39="","",VLOOKUP($D39,'[8]男雙70歲名單'!$A$7:$V$23,4))</f>
        <v>高雄市</v>
      </c>
      <c r="I39" s="143"/>
      <c r="J39" s="144"/>
      <c r="K39" s="145"/>
      <c r="L39" s="144"/>
      <c r="M39" s="145"/>
      <c r="N39" s="270"/>
      <c r="O39" s="271"/>
      <c r="P39" s="162"/>
      <c r="Q39" s="80"/>
      <c r="R39" s="46"/>
    </row>
    <row r="40" spans="1:18" s="146" customFormat="1" ht="14.25" customHeight="1">
      <c r="A40" s="142"/>
      <c r="B40" s="147"/>
      <c r="C40" s="147"/>
      <c r="D40" s="147"/>
      <c r="E40" s="42" t="str">
        <f>UPPER(IF($D39="","",VLOOKUP($D39,'[8]男雙70歲名單'!$A$7:$V$23,7)))</f>
        <v>顏逢郎</v>
      </c>
      <c r="F40" s="40"/>
      <c r="G40" s="43"/>
      <c r="H40" s="43" t="str">
        <f>IF($D39="","",VLOOKUP($D39,'[8]男雙70歲名單'!$A$7:$V$23,9))</f>
        <v>高雄市</v>
      </c>
      <c r="I40" s="148"/>
      <c r="J40" s="149">
        <f>IF(I40="a",E39,IF(I40="b",E41,""))</f>
      </c>
      <c r="K40" s="150"/>
      <c r="L40" s="144"/>
      <c r="M40" s="145"/>
      <c r="N40" s="144"/>
      <c r="O40" s="161"/>
      <c r="P40" s="163"/>
      <c r="Q40" s="175"/>
      <c r="R40" s="46"/>
    </row>
    <row r="41" spans="1:18" s="146" customFormat="1" ht="3" customHeight="1">
      <c r="A41" s="142"/>
      <c r="B41" s="147"/>
      <c r="C41" s="147"/>
      <c r="D41" s="165"/>
      <c r="E41" s="151"/>
      <c r="F41" s="272" t="s">
        <v>687</v>
      </c>
      <c r="G41" s="152"/>
      <c r="H41" s="152"/>
      <c r="I41" s="153"/>
      <c r="J41" s="154">
        <f>UPPER(IF(OR(I42="a",I42="as"),E39,IF(OR(I42="b",I42="bs"),E43,)))</f>
      </c>
      <c r="K41" s="155"/>
      <c r="L41" s="144"/>
      <c r="M41" s="145"/>
      <c r="N41" s="144"/>
      <c r="O41" s="161"/>
      <c r="P41" s="144"/>
      <c r="Q41" s="80"/>
      <c r="R41" s="46"/>
    </row>
    <row r="42" spans="1:18" s="146" customFormat="1" ht="3" customHeight="1">
      <c r="A42" s="142"/>
      <c r="B42" s="53"/>
      <c r="C42" s="53"/>
      <c r="D42" s="64"/>
      <c r="E42" s="156"/>
      <c r="F42" s="270"/>
      <c r="G42" s="157"/>
      <c r="H42" s="56" t="s">
        <v>11</v>
      </c>
      <c r="I42" s="87"/>
      <c r="J42" s="158">
        <f>UPPER(IF(OR(I42="a",I42="as"),E40,IF(OR(I42="b",I42="bs"),E44,)))</f>
      </c>
      <c r="K42" s="159"/>
      <c r="L42" s="149"/>
      <c r="M42" s="150"/>
      <c r="N42" s="144"/>
      <c r="O42" s="161"/>
      <c r="P42" s="144"/>
      <c r="Q42" s="80"/>
      <c r="R42" s="46"/>
    </row>
    <row r="43" spans="1:18" s="146" customFormat="1" ht="14.25" customHeight="1">
      <c r="A43" s="142">
        <v>10</v>
      </c>
      <c r="B43" s="40"/>
      <c r="C43" s="40"/>
      <c r="D43" s="41">
        <v>6</v>
      </c>
      <c r="E43" s="42" t="str">
        <f>UPPER(IF($D43="","",VLOOKUP($D43,'[8]男雙70歲名單'!$A$7:$V$23,2)))</f>
        <v>沈  舜</v>
      </c>
      <c r="F43" s="273"/>
      <c r="G43" s="43"/>
      <c r="H43" s="43" t="str">
        <f>IF($D43="","",VLOOKUP($D43,'[8]男雙70歲名單'!$A$7:$V$23,4))</f>
        <v>臺中市</v>
      </c>
      <c r="I43" s="160"/>
      <c r="J43" s="149"/>
      <c r="K43" s="161"/>
      <c r="L43" s="162"/>
      <c r="M43" s="155"/>
      <c r="N43" s="144"/>
      <c r="O43" s="161"/>
      <c r="P43" s="144"/>
      <c r="Q43" s="80"/>
      <c r="R43" s="46"/>
    </row>
    <row r="44" spans="1:18" s="146" customFormat="1" ht="14.25" customHeight="1">
      <c r="A44" s="142"/>
      <c r="B44" s="147"/>
      <c r="C44" s="147"/>
      <c r="D44" s="147"/>
      <c r="E44" s="42" t="str">
        <f>UPPER(IF($D43="","",VLOOKUP($D43,'[8]男雙70歲名單'!$A$7:$V$23,7)))</f>
        <v>吳清良</v>
      </c>
      <c r="F44" s="40"/>
      <c r="G44" s="43"/>
      <c r="H44" s="43" t="str">
        <f>IF($D43="","",VLOOKUP($D43,'[8]男雙70歲名單'!$A$7:$V$23,9))</f>
        <v>臺中市</v>
      </c>
      <c r="I44" s="148"/>
      <c r="J44" s="149"/>
      <c r="K44" s="161"/>
      <c r="L44" s="163"/>
      <c r="M44" s="164"/>
      <c r="N44" s="144"/>
      <c r="O44" s="161"/>
      <c r="P44" s="144"/>
      <c r="Q44" s="80"/>
      <c r="R44" s="46"/>
    </row>
    <row r="45" spans="1:18" s="146" customFormat="1" ht="3" customHeight="1">
      <c r="A45" s="142"/>
      <c r="B45" s="147"/>
      <c r="C45" s="147"/>
      <c r="D45" s="165"/>
      <c r="E45" s="151"/>
      <c r="F45" s="149"/>
      <c r="G45" s="152"/>
      <c r="H45" s="152"/>
      <c r="I45" s="166"/>
      <c r="J45" s="270" t="s">
        <v>691</v>
      </c>
      <c r="K45" s="271"/>
      <c r="L45" s="154">
        <f>UPPER(IF(OR(K46="a",K46="as"),J41,IF(OR(K46="b",K46="bs"),J49,)))</f>
      </c>
      <c r="M45" s="150"/>
      <c r="N45" s="144"/>
      <c r="O45" s="161"/>
      <c r="P45" s="144"/>
      <c r="Q45" s="80"/>
      <c r="R45" s="46"/>
    </row>
    <row r="46" spans="1:18" s="146" customFormat="1" ht="3" customHeight="1">
      <c r="A46" s="142"/>
      <c r="B46" s="53"/>
      <c r="C46" s="53"/>
      <c r="D46" s="64"/>
      <c r="E46" s="156"/>
      <c r="F46" s="144"/>
      <c r="G46" s="157"/>
      <c r="H46" s="157"/>
      <c r="I46" s="168"/>
      <c r="J46" s="270"/>
      <c r="K46" s="271"/>
      <c r="L46" s="158">
        <f>UPPER(IF(OR(K46="a",K46="as"),J42,IF(OR(K46="b",K46="bs"),J50,)))</f>
      </c>
      <c r="M46" s="159"/>
      <c r="N46" s="149"/>
      <c r="O46" s="161"/>
      <c r="P46" s="144"/>
      <c r="Q46" s="80"/>
      <c r="R46" s="46"/>
    </row>
    <row r="47" spans="1:18" s="146" customFormat="1" ht="14.25" customHeight="1">
      <c r="A47" s="142">
        <v>11</v>
      </c>
      <c r="B47" s="40">
        <f>IF($D47="","",VLOOKUP($D47,'[8]男雙70歲名單'!$A$7:$V$23,20))</f>
      </c>
      <c r="C47" s="40">
        <f>IF($D47="","",VLOOKUP($D47,'[8]男雙70歲名單'!$A$7:$V$23,21))</f>
      </c>
      <c r="D47" s="41"/>
      <c r="E47" s="42" t="s">
        <v>232</v>
      </c>
      <c r="F47" s="40"/>
      <c r="G47" s="43"/>
      <c r="H47" s="43">
        <f>IF($D47="","",VLOOKUP($D47,'[8]男雙70歲名單'!$A$7:$V$23,4))</f>
      </c>
      <c r="I47" s="143"/>
      <c r="J47" s="270"/>
      <c r="K47" s="271"/>
      <c r="L47" s="144"/>
      <c r="M47" s="161"/>
      <c r="N47" s="162"/>
      <c r="O47" s="161"/>
      <c r="P47" s="144"/>
      <c r="Q47" s="80"/>
      <c r="R47" s="46"/>
    </row>
    <row r="48" spans="1:18" s="146" customFormat="1" ht="14.25" customHeight="1">
      <c r="A48" s="142"/>
      <c r="B48" s="147"/>
      <c r="C48" s="147"/>
      <c r="D48" s="147"/>
      <c r="E48" s="42" t="s">
        <v>232</v>
      </c>
      <c r="F48" s="40"/>
      <c r="G48" s="43"/>
      <c r="H48" s="43">
        <f>IF($D47="","",VLOOKUP($D47,'[8]男雙70歲名單'!$A$7:$V$23,9))</f>
      </c>
      <c r="I48" s="148"/>
      <c r="J48" s="149">
        <f>IF(I48="a",E47,IF(I48="b",E49,""))</f>
      </c>
      <c r="K48" s="161"/>
      <c r="L48" s="144"/>
      <c r="M48" s="161"/>
      <c r="N48" s="149"/>
      <c r="O48" s="161"/>
      <c r="P48" s="144"/>
      <c r="Q48" s="80"/>
      <c r="R48" s="46"/>
    </row>
    <row r="49" spans="1:18" s="146" customFormat="1" ht="3" customHeight="1">
      <c r="A49" s="142"/>
      <c r="B49" s="147"/>
      <c r="C49" s="147"/>
      <c r="D49" s="147"/>
      <c r="E49" s="151"/>
      <c r="F49" s="272"/>
      <c r="G49" s="152"/>
      <c r="H49" s="152"/>
      <c r="I49" s="153"/>
      <c r="J49" s="154">
        <f>UPPER(IF(OR(I50="a",I50="as"),E47,IF(OR(I50="b",I50="bs"),E51,)))</f>
      </c>
      <c r="K49" s="169"/>
      <c r="L49" s="144"/>
      <c r="M49" s="161"/>
      <c r="N49" s="149"/>
      <c r="O49" s="161"/>
      <c r="P49" s="144"/>
      <c r="Q49" s="80"/>
      <c r="R49" s="46"/>
    </row>
    <row r="50" spans="1:18" s="146" customFormat="1" ht="3" customHeight="1">
      <c r="A50" s="142"/>
      <c r="B50" s="53"/>
      <c r="C50" s="53"/>
      <c r="D50" s="53"/>
      <c r="E50" s="156"/>
      <c r="F50" s="270"/>
      <c r="G50" s="157"/>
      <c r="H50" s="56" t="s">
        <v>11</v>
      </c>
      <c r="I50" s="87"/>
      <c r="J50" s="158">
        <f>UPPER(IF(OR(I50="a",I50="as"),E48,IF(OR(I50="b",I50="bs"),E52,)))</f>
      </c>
      <c r="K50" s="170"/>
      <c r="L50" s="149"/>
      <c r="M50" s="161"/>
      <c r="N50" s="149"/>
      <c r="O50" s="161"/>
      <c r="P50" s="144"/>
      <c r="Q50" s="80"/>
      <c r="R50" s="46"/>
    </row>
    <row r="51" spans="1:18" s="146" customFormat="1" ht="14.25" customHeight="1">
      <c r="A51" s="142">
        <v>12</v>
      </c>
      <c r="B51" s="40">
        <v>4</v>
      </c>
      <c r="C51" s="40">
        <f>IF($D51="","",VLOOKUP($D51,'[8]男雙70歲名單'!$A$7:$V$23,21))</f>
        <v>18</v>
      </c>
      <c r="D51" s="41">
        <v>4</v>
      </c>
      <c r="E51" s="42" t="str">
        <f>UPPER(IF($D51="","",VLOOKUP($D51,'[8]男雙70歲名單'!$A$7:$V$23,2)))</f>
        <v>傅景志</v>
      </c>
      <c r="F51" s="273"/>
      <c r="G51" s="43"/>
      <c r="H51" s="43" t="str">
        <f>IF($D51="","",VLOOKUP($D51,'[8]男雙70歲名單'!$A$7:$V$23,4))</f>
        <v>高雄市</v>
      </c>
      <c r="I51" s="160"/>
      <c r="J51" s="149"/>
      <c r="K51" s="150"/>
      <c r="L51" s="162"/>
      <c r="M51" s="169"/>
      <c r="N51" s="149"/>
      <c r="O51" s="161"/>
      <c r="P51" s="144"/>
      <c r="Q51" s="80"/>
      <c r="R51" s="46"/>
    </row>
    <row r="52" spans="1:18" s="146" customFormat="1" ht="14.25" customHeight="1">
      <c r="A52" s="142"/>
      <c r="B52" s="147"/>
      <c r="C52" s="147"/>
      <c r="D52" s="147"/>
      <c r="E52" s="42" t="str">
        <f>UPPER(IF($D51="","",VLOOKUP($D51,'[8]男雙70歲名單'!$A$7:$V$23,7)))</f>
        <v>陳啟南</v>
      </c>
      <c r="F52" s="40"/>
      <c r="G52" s="43"/>
      <c r="H52" s="43" t="str">
        <f>IF($D51="","",VLOOKUP($D51,'[8]男雙70歲名單'!$A$7:$V$23,9))</f>
        <v>屏東縣</v>
      </c>
      <c r="I52" s="148"/>
      <c r="J52" s="149"/>
      <c r="K52" s="150"/>
      <c r="L52" s="163"/>
      <c r="M52" s="171"/>
      <c r="N52" s="149"/>
      <c r="O52" s="161"/>
      <c r="P52" s="144"/>
      <c r="Q52" s="80"/>
      <c r="R52" s="46"/>
    </row>
    <row r="53" spans="1:18" s="146" customFormat="1" ht="3" customHeight="1">
      <c r="A53" s="142"/>
      <c r="B53" s="147"/>
      <c r="C53" s="147"/>
      <c r="D53" s="147"/>
      <c r="E53" s="151"/>
      <c r="F53" s="149"/>
      <c r="G53" s="152"/>
      <c r="H53" s="152"/>
      <c r="I53" s="166"/>
      <c r="J53" s="144"/>
      <c r="K53" s="145"/>
      <c r="L53" s="270" t="s">
        <v>694</v>
      </c>
      <c r="M53" s="271"/>
      <c r="N53" s="154">
        <f>UPPER(IF(OR(M54="a",M54="as"),L45,IF(OR(M54="b",M54="bs"),L61,)))</f>
      </c>
      <c r="O53" s="161"/>
      <c r="P53" s="144"/>
      <c r="Q53" s="80"/>
      <c r="R53" s="46"/>
    </row>
    <row r="54" spans="1:18" s="146" customFormat="1" ht="3" customHeight="1">
      <c r="A54" s="142"/>
      <c r="B54" s="53"/>
      <c r="C54" s="53"/>
      <c r="D54" s="53"/>
      <c r="E54" s="156"/>
      <c r="F54" s="144"/>
      <c r="G54" s="157"/>
      <c r="H54" s="157"/>
      <c r="I54" s="168"/>
      <c r="J54" s="144"/>
      <c r="K54" s="145"/>
      <c r="L54" s="270"/>
      <c r="M54" s="271"/>
      <c r="N54" s="158">
        <f>UPPER(IF(OR(M54="a",M54="as"),L46,IF(OR(M54="b",M54="bs"),L62,)))</f>
      </c>
      <c r="O54" s="170"/>
      <c r="P54" s="149"/>
      <c r="Q54" s="80"/>
      <c r="R54" s="46"/>
    </row>
    <row r="55" spans="1:18" s="146" customFormat="1" ht="14.25" customHeight="1">
      <c r="A55" s="142">
        <v>13</v>
      </c>
      <c r="B55" s="40"/>
      <c r="C55" s="40"/>
      <c r="D55" s="41">
        <v>11</v>
      </c>
      <c r="E55" s="42" t="str">
        <f>UPPER(IF($D55="","",VLOOKUP($D55,'[8]男雙70歲名單'!$A$7:$V$23,2)))</f>
        <v>蕭柏顯</v>
      </c>
      <c r="F55" s="40"/>
      <c r="G55" s="43"/>
      <c r="H55" s="43" t="str">
        <f>IF($D55="","",VLOOKUP($D55,'[8]男雙70歲名單'!$A$7:$V$23,4))</f>
        <v>臺北市</v>
      </c>
      <c r="I55" s="143"/>
      <c r="J55" s="144"/>
      <c r="K55" s="145"/>
      <c r="L55" s="270"/>
      <c r="M55" s="271"/>
      <c r="N55" s="144"/>
      <c r="O55" s="172"/>
      <c r="P55" s="144"/>
      <c r="Q55" s="47"/>
      <c r="R55" s="46"/>
    </row>
    <row r="56" spans="1:18" s="146" customFormat="1" ht="14.25" customHeight="1">
      <c r="A56" s="142"/>
      <c r="B56" s="147"/>
      <c r="C56" s="147"/>
      <c r="D56" s="147"/>
      <c r="E56" s="42" t="str">
        <f>UPPER(IF($D55="","",VLOOKUP($D55,'[8]男雙70歲名單'!$A$7:$V$23,7)))</f>
        <v>張紹崇</v>
      </c>
      <c r="F56" s="40"/>
      <c r="G56" s="43"/>
      <c r="H56" s="43" t="str">
        <f>IF($D55="","",VLOOKUP($D55,'[8]男雙70歲名單'!$A$7:$V$23,9))</f>
        <v>基隆市</v>
      </c>
      <c r="I56" s="148"/>
      <c r="J56" s="149">
        <f>IF(I56="a",E55,IF(I56="b",E57,""))</f>
      </c>
      <c r="K56" s="150"/>
      <c r="L56" s="144"/>
      <c r="M56" s="161"/>
      <c r="N56" s="144"/>
      <c r="O56" s="150"/>
      <c r="P56" s="144"/>
      <c r="Q56" s="47"/>
      <c r="R56" s="46"/>
    </row>
    <row r="57" spans="1:18" s="146" customFormat="1" ht="3" customHeight="1">
      <c r="A57" s="142"/>
      <c r="B57" s="147"/>
      <c r="C57" s="147"/>
      <c r="D57" s="165"/>
      <c r="E57" s="151"/>
      <c r="F57" s="272" t="s">
        <v>688</v>
      </c>
      <c r="G57" s="152"/>
      <c r="H57" s="152"/>
      <c r="I57" s="153"/>
      <c r="J57" s="154">
        <f>UPPER(IF(OR(I58="a",I58="as"),E55,IF(OR(I58="b",I58="bs"),E59,)))</f>
      </c>
      <c r="K57" s="155"/>
      <c r="L57" s="144"/>
      <c r="M57" s="161"/>
      <c r="N57" s="144"/>
      <c r="O57" s="150"/>
      <c r="P57" s="144"/>
      <c r="Q57" s="47"/>
      <c r="R57" s="46"/>
    </row>
    <row r="58" spans="1:18" s="146" customFormat="1" ht="3" customHeight="1">
      <c r="A58" s="142"/>
      <c r="B58" s="53"/>
      <c r="C58" s="53"/>
      <c r="D58" s="64"/>
      <c r="E58" s="156"/>
      <c r="F58" s="270"/>
      <c r="G58" s="157"/>
      <c r="H58" s="56" t="s">
        <v>11</v>
      </c>
      <c r="I58" s="87"/>
      <c r="J58" s="158">
        <f>UPPER(IF(OR(I58="a",I58="as"),E56,IF(OR(I58="b",I58="bs"),E60,)))</f>
      </c>
      <c r="K58" s="159"/>
      <c r="L58" s="149"/>
      <c r="M58" s="161"/>
      <c r="N58" s="144"/>
      <c r="O58" s="150"/>
      <c r="P58" s="144"/>
      <c r="Q58" s="47"/>
      <c r="R58" s="46"/>
    </row>
    <row r="59" spans="1:18" s="146" customFormat="1" ht="14.25" customHeight="1">
      <c r="A59" s="142">
        <v>14</v>
      </c>
      <c r="B59" s="40"/>
      <c r="C59" s="40"/>
      <c r="D59" s="41">
        <v>12</v>
      </c>
      <c r="E59" s="42" t="str">
        <f>UPPER(IF($D59="","",VLOOKUP($D59,'[8]男雙70歲名單'!$A$7:$V$23,2)))</f>
        <v>陳國雄</v>
      </c>
      <c r="F59" s="273"/>
      <c r="G59" s="43"/>
      <c r="H59" s="43" t="str">
        <f>IF($D59="","",VLOOKUP($D59,'[8]男雙70歲名單'!$A$7:$V$23,4))</f>
        <v>高雄市</v>
      </c>
      <c r="I59" s="160"/>
      <c r="J59" s="149"/>
      <c r="K59" s="161"/>
      <c r="L59" s="162"/>
      <c r="M59" s="169"/>
      <c r="N59" s="144"/>
      <c r="O59" s="150"/>
      <c r="P59" s="144"/>
      <c r="Q59" s="47"/>
      <c r="R59" s="46"/>
    </row>
    <row r="60" spans="1:18" s="146" customFormat="1" ht="14.25" customHeight="1">
      <c r="A60" s="142"/>
      <c r="B60" s="147"/>
      <c r="C60" s="147"/>
      <c r="D60" s="147"/>
      <c r="E60" s="42" t="str">
        <f>UPPER(IF($D59="","",VLOOKUP($D59,'[8]男雙70歲名單'!$A$7:$V$23,7)))</f>
        <v>林敏孝</v>
      </c>
      <c r="F60" s="40"/>
      <c r="G60" s="43"/>
      <c r="H60" s="43" t="str">
        <f>IF($D59="","",VLOOKUP($D59,'[8]男雙70歲名單'!$A$7:$V$23,9))</f>
        <v>高雄市</v>
      </c>
      <c r="I60" s="148"/>
      <c r="J60" s="149"/>
      <c r="K60" s="161"/>
      <c r="L60" s="163"/>
      <c r="M60" s="171"/>
      <c r="N60" s="144"/>
      <c r="O60" s="150"/>
      <c r="P60" s="144"/>
      <c r="Q60" s="47"/>
      <c r="R60" s="46"/>
    </row>
    <row r="61" spans="1:18" s="146" customFormat="1" ht="3" customHeight="1">
      <c r="A61" s="142"/>
      <c r="B61" s="147"/>
      <c r="C61" s="147"/>
      <c r="D61" s="165"/>
      <c r="E61" s="151"/>
      <c r="F61" s="149"/>
      <c r="G61" s="152"/>
      <c r="H61" s="152"/>
      <c r="I61" s="166"/>
      <c r="J61" s="270" t="s">
        <v>692</v>
      </c>
      <c r="K61" s="271"/>
      <c r="L61" s="154">
        <f>UPPER(IF(OR(K62="a",K62="as"),J57,IF(OR(K62="b",K62="bs"),J65,)))</f>
      </c>
      <c r="M61" s="161"/>
      <c r="N61" s="144"/>
      <c r="O61" s="150"/>
      <c r="P61" s="144"/>
      <c r="Q61" s="47"/>
      <c r="R61" s="46"/>
    </row>
    <row r="62" spans="1:18" s="146" customFormat="1" ht="3" customHeight="1">
      <c r="A62" s="142"/>
      <c r="B62" s="53"/>
      <c r="C62" s="53"/>
      <c r="D62" s="64"/>
      <c r="E62" s="156"/>
      <c r="F62" s="144"/>
      <c r="G62" s="157"/>
      <c r="H62" s="157"/>
      <c r="I62" s="168"/>
      <c r="J62" s="270"/>
      <c r="K62" s="271"/>
      <c r="L62" s="158">
        <f>UPPER(IF(OR(K62="a",K62="as"),J58,IF(OR(K62="b",K62="bs"),J66,)))</f>
      </c>
      <c r="M62" s="170"/>
      <c r="N62" s="149"/>
      <c r="O62" s="150"/>
      <c r="P62" s="144"/>
      <c r="Q62" s="47"/>
      <c r="R62" s="46"/>
    </row>
    <row r="63" spans="1:18" s="146" customFormat="1" ht="14.25" customHeight="1">
      <c r="A63" s="142">
        <v>15</v>
      </c>
      <c r="B63" s="40">
        <f>IF($D63="","",VLOOKUP($D63,'[8]男雙70歲名單'!$A$7:$V$23,20))</f>
      </c>
      <c r="C63" s="40">
        <f>IF($D63="","",VLOOKUP($D63,'[8]男雙70歲名單'!$A$7:$V$23,21))</f>
      </c>
      <c r="D63" s="41"/>
      <c r="E63" s="42" t="s">
        <v>232</v>
      </c>
      <c r="F63" s="40">
        <f>IF($D63="","",VLOOKUP($D63,'[8]男雙70歲名單'!$A$7:$V$23,3))</f>
      </c>
      <c r="G63" s="43"/>
      <c r="H63" s="43">
        <f>IF($D63="","",VLOOKUP($D63,'[8]男雙70歲名單'!$A$7:$V$23,4))</f>
      </c>
      <c r="I63" s="143"/>
      <c r="J63" s="270"/>
      <c r="K63" s="271"/>
      <c r="L63" s="144"/>
      <c r="M63" s="172"/>
      <c r="N63" s="162"/>
      <c r="O63" s="150"/>
      <c r="P63" s="144"/>
      <c r="Q63" s="47"/>
      <c r="R63" s="46"/>
    </row>
    <row r="64" spans="1:18" s="146" customFormat="1" ht="14.25" customHeight="1">
      <c r="A64" s="142"/>
      <c r="B64" s="147"/>
      <c r="C64" s="147"/>
      <c r="D64" s="147"/>
      <c r="E64" s="42" t="s">
        <v>232</v>
      </c>
      <c r="F64" s="40">
        <f>IF($D63="","",VLOOKUP($D63,'[8]男雙70歲名單'!$A$7:$V$23,8))</f>
      </c>
      <c r="G64" s="43"/>
      <c r="H64" s="43">
        <f>IF($D63="","",VLOOKUP($D63,'[8]男雙70歲名單'!$A$7:$V$23,9))</f>
      </c>
      <c r="I64" s="148"/>
      <c r="J64" s="149">
        <f>IF(I64="a",E63,IF(I64="b",E65,""))</f>
      </c>
      <c r="K64" s="161"/>
      <c r="L64" s="144"/>
      <c r="M64" s="150"/>
      <c r="N64" s="149"/>
      <c r="O64" s="150"/>
      <c r="P64" s="144"/>
      <c r="Q64" s="47"/>
      <c r="R64" s="46"/>
    </row>
    <row r="65" spans="1:18" s="146" customFormat="1" ht="3" customHeight="1">
      <c r="A65" s="142"/>
      <c r="B65" s="147"/>
      <c r="C65" s="147"/>
      <c r="D65" s="147"/>
      <c r="E65" s="151"/>
      <c r="F65" s="272"/>
      <c r="G65" s="152"/>
      <c r="H65" s="152"/>
      <c r="I65" s="153"/>
      <c r="J65" s="154">
        <f>UPPER(IF(OR(I66="a",I66="as"),E63,IF(OR(I66="b",I66="bs"),E67,)))</f>
      </c>
      <c r="K65" s="169"/>
      <c r="L65" s="144"/>
      <c r="M65" s="150"/>
      <c r="N65" s="149"/>
      <c r="O65" s="150"/>
      <c r="P65" s="144"/>
      <c r="Q65" s="47"/>
      <c r="R65" s="46"/>
    </row>
    <row r="66" spans="1:18" s="146" customFormat="1" ht="3" customHeight="1">
      <c r="A66" s="142"/>
      <c r="B66" s="53"/>
      <c r="C66" s="53"/>
      <c r="D66" s="53"/>
      <c r="E66" s="156"/>
      <c r="F66" s="270"/>
      <c r="G66" s="157"/>
      <c r="H66" s="56" t="s">
        <v>11</v>
      </c>
      <c r="I66" s="87"/>
      <c r="J66" s="158">
        <f>UPPER(IF(OR(I66="a",I66="as"),E64,IF(OR(I66="b",I66="bs"),E68,)))</f>
      </c>
      <c r="K66" s="170"/>
      <c r="L66" s="149"/>
      <c r="M66" s="150"/>
      <c r="N66" s="149"/>
      <c r="O66" s="150"/>
      <c r="P66" s="144"/>
      <c r="Q66" s="47"/>
      <c r="R66" s="46"/>
    </row>
    <row r="67" spans="1:18" s="146" customFormat="1" ht="14.25" customHeight="1">
      <c r="A67" s="142">
        <v>16</v>
      </c>
      <c r="B67" s="40">
        <v>2</v>
      </c>
      <c r="C67" s="40">
        <f>IF($D67="","",VLOOKUP($D67,'[8]男雙70歲名單'!$A$7:$V$23,21))</f>
        <v>5</v>
      </c>
      <c r="D67" s="41">
        <v>2</v>
      </c>
      <c r="E67" s="42" t="str">
        <f>UPPER(IF($D67="","",VLOOKUP($D67,'[8]男雙70歲名單'!$A$7:$V$23,2)))</f>
        <v>江宏凱</v>
      </c>
      <c r="F67" s="273"/>
      <c r="G67" s="43"/>
      <c r="H67" s="43" t="str">
        <f>IF($D67="","",VLOOKUP($D67,'[8]男雙70歲名單'!$A$7:$V$23,4))</f>
        <v>臺中市</v>
      </c>
      <c r="I67" s="160"/>
      <c r="J67" s="149"/>
      <c r="K67" s="150"/>
      <c r="L67" s="162"/>
      <c r="M67" s="155"/>
      <c r="N67" s="149"/>
      <c r="O67" s="150"/>
      <c r="P67" s="144"/>
      <c r="Q67" s="47"/>
      <c r="R67" s="46"/>
    </row>
    <row r="68" spans="1:18" s="146" customFormat="1" ht="14.25" customHeight="1">
      <c r="A68" s="142"/>
      <c r="B68" s="147"/>
      <c r="C68" s="147"/>
      <c r="D68" s="147"/>
      <c r="E68" s="42" t="str">
        <f>UPPER(IF($D67="","",VLOOKUP($D67,'[8]男雙70歲名單'!$A$7:$V$23,7)))</f>
        <v>程朝勳</v>
      </c>
      <c r="F68" s="40"/>
      <c r="G68" s="43"/>
      <c r="H68" s="43" t="str">
        <f>IF($D67="","",VLOOKUP($D67,'[8]男雙70歲名單'!$A$7:$V$23,9))</f>
        <v>臺中市</v>
      </c>
      <c r="I68" s="148"/>
      <c r="J68" s="149"/>
      <c r="K68" s="150"/>
      <c r="L68" s="163"/>
      <c r="M68" s="164"/>
      <c r="N68" s="149"/>
      <c r="O68" s="150"/>
      <c r="P68" s="144"/>
      <c r="Q68" s="47"/>
      <c r="R68" s="46"/>
    </row>
    <row r="69" ht="9" customHeight="1">
      <c r="E69" s="100"/>
    </row>
    <row r="70" spans="1:17" s="3" customFormat="1" ht="18.75" customHeight="1">
      <c r="A70" s="103" t="s">
        <v>254</v>
      </c>
      <c r="B70" s="2"/>
      <c r="C70" s="2"/>
      <c r="E70" s="4"/>
      <c r="I70" s="5"/>
      <c r="J70" s="104"/>
      <c r="K70" s="105"/>
      <c r="L70" s="104"/>
      <c r="M70" s="106"/>
      <c r="N70" s="104"/>
      <c r="O70" s="105"/>
      <c r="P70" s="104"/>
      <c r="Q70" s="106"/>
    </row>
    <row r="71" spans="1:15" ht="3.75" customHeight="1">
      <c r="A71" s="107"/>
      <c r="B71" s="108"/>
      <c r="F71" s="109"/>
      <c r="I71" s="102"/>
      <c r="J71" s="110"/>
      <c r="K71" s="111"/>
      <c r="L71" s="112"/>
      <c r="O71" s="111"/>
    </row>
    <row r="72" spans="1:17" s="18" customFormat="1" ht="10.5" customHeight="1">
      <c r="A72" s="114" t="s">
        <v>180</v>
      </c>
      <c r="B72" s="114"/>
      <c r="C72" s="114"/>
      <c r="D72" s="114"/>
      <c r="E72" s="115"/>
      <c r="F72" s="114" t="s">
        <v>181</v>
      </c>
      <c r="G72" s="115"/>
      <c r="H72" s="114"/>
      <c r="I72" s="116"/>
      <c r="J72" s="13"/>
      <c r="K72" s="16"/>
      <c r="L72" s="117"/>
      <c r="M72" s="118"/>
      <c r="N72" s="119"/>
      <c r="O72" s="120"/>
      <c r="P72" s="121"/>
      <c r="Q72" s="122" t="s">
        <v>182</v>
      </c>
    </row>
    <row r="73" spans="1:17" s="26" customFormat="1" ht="11.25" customHeight="1" thickBot="1">
      <c r="A73" s="19" t="str">
        <f>'[9]Week SetUp'!$A$10</f>
        <v>2013/11/2-11/4</v>
      </c>
      <c r="B73" s="19"/>
      <c r="C73" s="19"/>
      <c r="D73" s="123"/>
      <c r="E73" s="123"/>
      <c r="F73" s="20" t="str">
        <f>'[9]Week SetUp'!$C$10</f>
        <v>臺中市</v>
      </c>
      <c r="G73" s="124"/>
      <c r="H73" s="123"/>
      <c r="I73" s="125"/>
      <c r="J73" s="23"/>
      <c r="K73" s="22"/>
      <c r="L73" s="126"/>
      <c r="M73" s="127"/>
      <c r="N73" s="128"/>
      <c r="O73" s="127"/>
      <c r="P73" s="128"/>
      <c r="Q73" s="25" t="str">
        <f>'[9]Week SetUp'!$E$10</f>
        <v>王正松</v>
      </c>
    </row>
    <row r="74" spans="1:17" s="31" customFormat="1" ht="9.75">
      <c r="A74" s="129"/>
      <c r="B74" s="130" t="s">
        <v>183</v>
      </c>
      <c r="C74" s="131" t="s">
        <v>184</v>
      </c>
      <c r="D74" s="130"/>
      <c r="E74" s="130" t="s">
        <v>185</v>
      </c>
      <c r="F74" s="132"/>
      <c r="G74" s="115"/>
      <c r="H74" s="132"/>
      <c r="I74" s="133"/>
      <c r="J74" s="131" t="s">
        <v>9</v>
      </c>
      <c r="K74" s="134"/>
      <c r="L74" s="131" t="s">
        <v>13</v>
      </c>
      <c r="M74" s="134"/>
      <c r="N74" s="131"/>
      <c r="O74" s="134"/>
      <c r="P74" s="131"/>
      <c r="Q74" s="118"/>
    </row>
    <row r="75" spans="1:17" s="31" customFormat="1" ht="3.75" customHeight="1" thickBot="1">
      <c r="A75" s="135"/>
      <c r="B75" s="136"/>
      <c r="C75" s="34"/>
      <c r="D75" s="136"/>
      <c r="E75" s="137"/>
      <c r="F75" s="137"/>
      <c r="G75" s="138"/>
      <c r="H75" s="137"/>
      <c r="I75" s="139"/>
      <c r="J75" s="34"/>
      <c r="K75" s="140"/>
      <c r="L75" s="34"/>
      <c r="M75" s="140"/>
      <c r="N75" s="34"/>
      <c r="O75" s="140"/>
      <c r="P75" s="34"/>
      <c r="Q75" s="141"/>
    </row>
    <row r="76" spans="1:20" s="146" customFormat="1" ht="14.25" customHeight="1">
      <c r="A76" s="142">
        <v>1</v>
      </c>
      <c r="B76" s="40">
        <v>1</v>
      </c>
      <c r="C76" s="40">
        <f>IF($D76="","",VLOOKUP($D76,'[9]男雙75歲名單'!$A$7:$V$23,21))</f>
        <v>10</v>
      </c>
      <c r="D76" s="41">
        <v>1</v>
      </c>
      <c r="E76" s="42" t="str">
        <f>UPPER(IF($D76="","",VLOOKUP($D76,'[9]男雙75歲名單'!$A$7:$V$23,2)))</f>
        <v>江煥西</v>
      </c>
      <c r="F76" s="40"/>
      <c r="G76" s="43"/>
      <c r="H76" s="43" t="str">
        <f>IF($D76="","",VLOOKUP($D76,'[9]男雙75歲名單'!$A$7:$V$23,4))</f>
        <v>員林鎮</v>
      </c>
      <c r="I76" s="143"/>
      <c r="J76" s="144"/>
      <c r="K76" s="145"/>
      <c r="L76" s="144"/>
      <c r="M76" s="145"/>
      <c r="N76" s="46" t="s">
        <v>731</v>
      </c>
      <c r="O76" s="145"/>
      <c r="P76" s="144"/>
      <c r="Q76" s="47"/>
      <c r="R76" s="46"/>
      <c r="T76" s="52" t="e">
        <f>#REF!</f>
        <v>#REF!</v>
      </c>
    </row>
    <row r="77" spans="1:20" s="146" customFormat="1" ht="14.25" customHeight="1">
      <c r="A77" s="142"/>
      <c r="B77" s="147"/>
      <c r="C77" s="147"/>
      <c r="D77" s="147"/>
      <c r="E77" s="42" t="str">
        <f>UPPER(IF($D76="","",VLOOKUP($D76,'[9]男雙75歲名單'!$A$7:$V$23,7)))</f>
        <v>吳澄泉</v>
      </c>
      <c r="F77" s="40"/>
      <c r="G77" s="43"/>
      <c r="H77" s="43" t="str">
        <f>IF($D76="","",VLOOKUP($D76,'[9]男雙75歲名單'!$A$7:$V$23,9))</f>
        <v>斗六市</v>
      </c>
      <c r="I77" s="148"/>
      <c r="J77" s="149">
        <f>IF(I77="a",E76,IF(I77="b",E78,""))</f>
      </c>
      <c r="K77" s="150"/>
      <c r="L77" s="144"/>
      <c r="M77" s="145"/>
      <c r="N77" s="46"/>
      <c r="O77" s="145"/>
      <c r="P77" s="144"/>
      <c r="Q77" s="47"/>
      <c r="R77" s="46"/>
      <c r="T77" s="60" t="e">
        <f>#REF!</f>
        <v>#REF!</v>
      </c>
    </row>
    <row r="78" spans="1:20" s="146" customFormat="1" ht="3" customHeight="1">
      <c r="A78" s="142"/>
      <c r="B78" s="147"/>
      <c r="C78" s="147"/>
      <c r="D78" s="147"/>
      <c r="E78" s="151"/>
      <c r="F78" s="272" t="s">
        <v>703</v>
      </c>
      <c r="G78" s="152"/>
      <c r="H78" s="152"/>
      <c r="I78" s="153"/>
      <c r="J78" s="154">
        <f>UPPER(IF(OR(I79="a",I79="as"),E76,IF(OR(I79="b",I79="bs"),E80,)))</f>
      </c>
      <c r="K78" s="155"/>
      <c r="L78" s="144"/>
      <c r="M78" s="145"/>
      <c r="N78" s="144"/>
      <c r="O78" s="145"/>
      <c r="P78" s="144"/>
      <c r="Q78" s="47"/>
      <c r="R78" s="46"/>
      <c r="T78" s="60" t="e">
        <f>#REF!</f>
        <v>#REF!</v>
      </c>
    </row>
    <row r="79" spans="1:20" s="146" customFormat="1" ht="3" customHeight="1">
      <c r="A79" s="142"/>
      <c r="B79" s="53"/>
      <c r="C79" s="53"/>
      <c r="D79" s="53"/>
      <c r="E79" s="156"/>
      <c r="F79" s="270"/>
      <c r="G79" s="157"/>
      <c r="H79" s="56" t="s">
        <v>11</v>
      </c>
      <c r="I79" s="87"/>
      <c r="J79" s="158">
        <f>UPPER(IF(OR(I79="a",I79="as"),E77,IF(OR(I79="b",I79="bs"),E81,)))</f>
      </c>
      <c r="K79" s="159"/>
      <c r="L79" s="149"/>
      <c r="M79" s="150"/>
      <c r="N79" s="144"/>
      <c r="O79" s="145"/>
      <c r="P79" s="144"/>
      <c r="Q79" s="47"/>
      <c r="R79" s="46"/>
      <c r="T79" s="60" t="e">
        <f>#REF!</f>
        <v>#REF!</v>
      </c>
    </row>
    <row r="80" spans="1:20" s="146" customFormat="1" ht="14.25" customHeight="1">
      <c r="A80" s="142">
        <v>2</v>
      </c>
      <c r="B80" s="40"/>
      <c r="C80" s="40"/>
      <c r="D80" s="41">
        <v>3</v>
      </c>
      <c r="E80" s="42" t="str">
        <f>UPPER(IF($D80="","",VLOOKUP($D80,'[9]男雙75歲名單'!$A$7:$V$23,2)))</f>
        <v>張培堂</v>
      </c>
      <c r="F80" s="273"/>
      <c r="G80" s="43"/>
      <c r="H80" s="43" t="str">
        <f>IF($D80="","",VLOOKUP($D80,'[9]男雙75歲名單'!$A$7:$V$23,4))</f>
        <v>臺中市</v>
      </c>
      <c r="I80" s="160"/>
      <c r="J80" s="149"/>
      <c r="K80" s="161"/>
      <c r="L80" s="162"/>
      <c r="M80" s="155"/>
      <c r="N80" s="144"/>
      <c r="O80" s="145"/>
      <c r="P80" s="144"/>
      <c r="Q80" s="47"/>
      <c r="R80" s="46"/>
      <c r="T80" s="60" t="e">
        <f>#REF!</f>
        <v>#REF!</v>
      </c>
    </row>
    <row r="81" spans="1:20" s="146" customFormat="1" ht="14.25" customHeight="1">
      <c r="A81" s="142"/>
      <c r="B81" s="147"/>
      <c r="C81" s="147"/>
      <c r="D81" s="147"/>
      <c r="E81" s="257" t="str">
        <f>UPPER(IF($D80="","",VLOOKUP($D80,'[9]男雙75歲名單'!$A$7:$V$23,7)))</f>
        <v>李鈎華</v>
      </c>
      <c r="F81" s="40"/>
      <c r="G81" s="43"/>
      <c r="H81" s="43" t="str">
        <f>IF($D80="","",VLOOKUP($D80,'[9]男雙75歲名單'!$A$7:$V$23,9))</f>
        <v>臺中市</v>
      </c>
      <c r="I81" s="148"/>
      <c r="J81" s="149"/>
      <c r="K81" s="161"/>
      <c r="L81" s="163"/>
      <c r="M81" s="164"/>
      <c r="N81" s="144"/>
      <c r="O81" s="145"/>
      <c r="P81" s="144"/>
      <c r="Q81" s="47"/>
      <c r="R81" s="46"/>
      <c r="T81" s="60" t="e">
        <f>#REF!</f>
        <v>#REF!</v>
      </c>
    </row>
    <row r="82" spans="1:20" s="146" customFormat="1" ht="3" customHeight="1">
      <c r="A82" s="142"/>
      <c r="B82" s="147"/>
      <c r="C82" s="147"/>
      <c r="D82" s="165"/>
      <c r="E82" s="151"/>
      <c r="F82" s="149"/>
      <c r="G82" s="152"/>
      <c r="H82" s="152"/>
      <c r="I82" s="166"/>
      <c r="J82" s="292" t="s">
        <v>705</v>
      </c>
      <c r="K82" s="271"/>
      <c r="L82" s="154">
        <f>UPPER(IF(OR(K83="a",K83="as"),J78,IF(OR(K83="b",K83="bs"),J86,)))</f>
      </c>
      <c r="M82" s="150"/>
      <c r="N82" s="144"/>
      <c r="O82" s="145"/>
      <c r="P82" s="144"/>
      <c r="Q82" s="47"/>
      <c r="R82" s="46"/>
      <c r="T82" s="60" t="e">
        <f>#REF!</f>
        <v>#REF!</v>
      </c>
    </row>
    <row r="83" spans="1:20" s="146" customFormat="1" ht="3" customHeight="1">
      <c r="A83" s="142"/>
      <c r="B83" s="53"/>
      <c r="C83" s="53"/>
      <c r="D83" s="64"/>
      <c r="E83" s="156"/>
      <c r="F83" s="144"/>
      <c r="G83" s="157"/>
      <c r="H83" s="157"/>
      <c r="I83" s="168"/>
      <c r="J83" s="292"/>
      <c r="K83" s="271"/>
      <c r="L83" s="158">
        <f>UPPER(IF(OR(K83="a",K83="as"),J79,IF(OR(K83="b",K83="bs"),J87,)))</f>
      </c>
      <c r="M83" s="159"/>
      <c r="N83" s="149"/>
      <c r="O83" s="150"/>
      <c r="P83" s="144"/>
      <c r="Q83" s="47"/>
      <c r="R83" s="46"/>
      <c r="T83" s="60" t="e">
        <f>#REF!</f>
        <v>#REF!</v>
      </c>
    </row>
    <row r="84" spans="1:20" s="146" customFormat="1" ht="14.25" customHeight="1">
      <c r="A84" s="142">
        <v>3</v>
      </c>
      <c r="B84" s="40"/>
      <c r="C84" s="40"/>
      <c r="D84" s="41">
        <v>4</v>
      </c>
      <c r="E84" s="42" t="str">
        <f>UPPER(IF($D84="","",VLOOKUP($D84,'[9]男雙75歲名單'!$A$7:$V$23,2)))</f>
        <v>林德男</v>
      </c>
      <c r="F84" s="40"/>
      <c r="G84" s="43"/>
      <c r="H84" s="43" t="str">
        <f>IF($D84="","",VLOOKUP($D84,'[9]男雙75歲名單'!$A$7:$V$23,4))</f>
        <v>彰化縣</v>
      </c>
      <c r="I84" s="143"/>
      <c r="J84" s="292"/>
      <c r="K84" s="271"/>
      <c r="L84" s="144"/>
      <c r="M84" s="150"/>
      <c r="N84" s="162"/>
      <c r="O84" s="150"/>
      <c r="P84" s="144"/>
      <c r="Q84" s="47"/>
      <c r="R84" s="46"/>
      <c r="T84" s="60" t="e">
        <f>#REF!</f>
        <v>#REF!</v>
      </c>
    </row>
    <row r="85" spans="1:20" s="146" customFormat="1" ht="14.25" customHeight="1" thickBot="1">
      <c r="A85" s="142"/>
      <c r="B85" s="147"/>
      <c r="C85" s="147"/>
      <c r="D85" s="147"/>
      <c r="E85" s="42" t="str">
        <f>UPPER(IF($D84="","",VLOOKUP($D84,'[9]男雙75歲名單'!$A$7:$V$23,7)))</f>
        <v>巫文宗</v>
      </c>
      <c r="F85" s="40"/>
      <c r="G85" s="43"/>
      <c r="H85" s="43" t="str">
        <f>IF($D84="","",VLOOKUP($D84,'[9]男雙75歲名單'!$A$7:$V$23,9))</f>
        <v>彰化縣</v>
      </c>
      <c r="I85" s="148"/>
      <c r="J85" s="149">
        <f>IF(I85="a",E84,IF(I85="b",E86,""))</f>
      </c>
      <c r="K85" s="161"/>
      <c r="L85" s="144"/>
      <c r="M85" s="150"/>
      <c r="N85" s="149"/>
      <c r="O85" s="150"/>
      <c r="P85" s="144"/>
      <c r="Q85" s="47"/>
      <c r="R85" s="46"/>
      <c r="T85" s="75" t="e">
        <f>#REF!</f>
        <v>#REF!</v>
      </c>
    </row>
    <row r="86" spans="1:18" s="146" customFormat="1" ht="3" customHeight="1">
      <c r="A86" s="142"/>
      <c r="B86" s="147"/>
      <c r="C86" s="147"/>
      <c r="D86" s="165"/>
      <c r="E86" s="151"/>
      <c r="F86" s="272" t="s">
        <v>704</v>
      </c>
      <c r="G86" s="152"/>
      <c r="H86" s="152"/>
      <c r="I86" s="153"/>
      <c r="J86" s="154">
        <f>UPPER(IF(OR(I87="a",I87="as"),E84,IF(OR(I87="b",I87="bs"),E88,)))</f>
      </c>
      <c r="K86" s="169"/>
      <c r="L86" s="144"/>
      <c r="M86" s="150"/>
      <c r="N86" s="149"/>
      <c r="O86" s="150"/>
      <c r="P86" s="144"/>
      <c r="Q86" s="47"/>
      <c r="R86" s="46"/>
    </row>
    <row r="87" spans="1:18" s="146" customFormat="1" ht="3" customHeight="1">
      <c r="A87" s="142"/>
      <c r="B87" s="53"/>
      <c r="C87" s="53"/>
      <c r="D87" s="64"/>
      <c r="E87" s="156"/>
      <c r="F87" s="270"/>
      <c r="G87" s="157"/>
      <c r="H87" s="56" t="s">
        <v>11</v>
      </c>
      <c r="I87" s="87"/>
      <c r="J87" s="158">
        <f>UPPER(IF(OR(I87="a",I87="as"),E85,IF(OR(I87="b",I87="bs"),E89,)))</f>
      </c>
      <c r="K87" s="170"/>
      <c r="L87" s="149"/>
      <c r="M87" s="150"/>
      <c r="N87" s="149"/>
      <c r="O87" s="150"/>
      <c r="P87" s="144"/>
      <c r="Q87" s="47"/>
      <c r="R87" s="46"/>
    </row>
    <row r="88" spans="1:18" s="146" customFormat="1" ht="14.25" customHeight="1">
      <c r="A88" s="142">
        <v>4</v>
      </c>
      <c r="B88" s="40">
        <v>2</v>
      </c>
      <c r="C88" s="40">
        <f>IF($D88="","",VLOOKUP($D88,'[9]男雙75歲名單'!$A$7:$V$23,21))</f>
        <v>10</v>
      </c>
      <c r="D88" s="41">
        <v>2</v>
      </c>
      <c r="E88" s="42" t="str">
        <f>UPPER(IF($D88="","",VLOOKUP($D88,'[9]男雙75歲名單'!$A$7:$V$23,2)))</f>
        <v>傅相枝</v>
      </c>
      <c r="F88" s="273"/>
      <c r="G88" s="43"/>
      <c r="H88" s="43" t="str">
        <f>IF($D88="","",VLOOKUP($D88,'[9]男雙75歲名單'!$A$7:$V$23,4))</f>
        <v>楊梅市</v>
      </c>
      <c r="I88" s="160"/>
      <c r="J88" s="149"/>
      <c r="K88" s="150"/>
      <c r="L88" s="162"/>
      <c r="M88" s="155"/>
      <c r="N88" s="149"/>
      <c r="O88" s="150"/>
      <c r="P88" s="144"/>
      <c r="Q88" s="47"/>
      <c r="R88" s="46"/>
    </row>
    <row r="89" spans="1:18" s="146" customFormat="1" ht="14.25" customHeight="1">
      <c r="A89" s="142"/>
      <c r="B89" s="147"/>
      <c r="C89" s="147"/>
      <c r="D89" s="147"/>
      <c r="E89" s="257" t="str">
        <f>UPPER(IF($D88="","",VLOOKUP($D88,'[9]男雙75歲名單'!$A$7:$V$23,7)))</f>
        <v>曾恵厚</v>
      </c>
      <c r="F89" s="40"/>
      <c r="G89" s="43"/>
      <c r="H89" s="43" t="str">
        <f>IF($D88="","",VLOOKUP($D88,'[9]男雙75歲名單'!$A$7:$V$23,9))</f>
        <v>臺北市</v>
      </c>
      <c r="I89" s="148"/>
      <c r="J89" s="149"/>
      <c r="K89" s="150"/>
      <c r="L89" s="163"/>
      <c r="M89" s="164"/>
      <c r="N89" s="149"/>
      <c r="O89" s="150"/>
      <c r="P89" s="144"/>
      <c r="Q89" s="47"/>
      <c r="R89" s="46"/>
    </row>
    <row r="90" ht="14.25" customHeight="1">
      <c r="E90" s="100"/>
    </row>
    <row r="91" ht="15">
      <c r="E91" s="100"/>
    </row>
    <row r="92" ht="15">
      <c r="E92" s="100"/>
    </row>
    <row r="93" ht="15">
      <c r="E93" s="100"/>
    </row>
    <row r="94" ht="15">
      <c r="E94" s="100"/>
    </row>
    <row r="95" ht="15">
      <c r="E95" s="100"/>
    </row>
    <row r="96" ht="15">
      <c r="E96" s="100"/>
    </row>
    <row r="97" ht="15">
      <c r="E97" s="100"/>
    </row>
    <row r="98" ht="15">
      <c r="E98" s="100"/>
    </row>
    <row r="99" ht="15">
      <c r="E99" s="100"/>
    </row>
    <row r="100" ht="15">
      <c r="E100" s="100"/>
    </row>
    <row r="101" ht="15">
      <c r="E101" s="100"/>
    </row>
    <row r="102" ht="15">
      <c r="E102" s="100"/>
    </row>
    <row r="103" ht="15">
      <c r="E103" s="100"/>
    </row>
  </sheetData>
  <sheetProtection/>
  <mergeCells count="18">
    <mergeCell ref="F57:F59"/>
    <mergeCell ref="F65:F67"/>
    <mergeCell ref="F78:F80"/>
    <mergeCell ref="F86:F88"/>
    <mergeCell ref="J61:K63"/>
    <mergeCell ref="J82:K84"/>
    <mergeCell ref="F33:F35"/>
    <mergeCell ref="N38:O39"/>
    <mergeCell ref="F41:F43"/>
    <mergeCell ref="F49:F51"/>
    <mergeCell ref="J45:K47"/>
    <mergeCell ref="L53:M55"/>
    <mergeCell ref="F9:F11"/>
    <mergeCell ref="F17:F19"/>
    <mergeCell ref="F25:F27"/>
    <mergeCell ref="J13:K15"/>
    <mergeCell ref="J29:K31"/>
    <mergeCell ref="L21:L23"/>
  </mergeCells>
  <conditionalFormatting sqref="H10 H58 H42 H50 H34 H26 H66 H87 L22 N38 H18 H79">
    <cfRule type="expression" priority="9" dxfId="271" stopIfTrue="1">
      <formula>AND($N$1="CU",H10="Umpire")</formula>
    </cfRule>
    <cfRule type="expression" priority="10" dxfId="272" stopIfTrue="1">
      <formula>AND($N$1="CU",H10&lt;&gt;"Umpire",I10&lt;&gt;"")</formula>
    </cfRule>
    <cfRule type="expression" priority="11" dxfId="273" stopIfTrue="1">
      <formula>AND($N$1="CU",H10&lt;&gt;"Umpire")</formula>
    </cfRule>
  </conditionalFormatting>
  <conditionalFormatting sqref="L13 L29 L45 L61 N21 N53 P37 J9 J17 J25 J33 J41 J49 J57 J65 L82 J78 J86">
    <cfRule type="expression" priority="7" dxfId="270" stopIfTrue="1">
      <formula>I10="as"</formula>
    </cfRule>
    <cfRule type="expression" priority="8" dxfId="270" stopIfTrue="1">
      <formula>I10="bs"</formula>
    </cfRule>
  </conditionalFormatting>
  <conditionalFormatting sqref="L14 L30 L46 L62 N22 N54 P38 J10 J18 J26 J34 J42 J50 J58 J66 L83 J79 J87">
    <cfRule type="expression" priority="5" dxfId="270" stopIfTrue="1">
      <formula>I10="as"</formula>
    </cfRule>
    <cfRule type="expression" priority="6" dxfId="270" stopIfTrue="1">
      <formula>I10="bs"</formula>
    </cfRule>
  </conditionalFormatting>
  <conditionalFormatting sqref="B7 B11 B15 B23 B27 B31 B35 B39 B43 B47 B51 B55 B59 B63 B67 B19 B76 B80 B84 B88">
    <cfRule type="cellIs" priority="4" dxfId="275" operator="equal" stopIfTrue="1">
      <formula>"DA"</formula>
    </cfRule>
  </conditionalFormatting>
  <conditionalFormatting sqref="I10 I18 I26 I34 I42 I50 I58 I66 I79 I87">
    <cfRule type="expression" priority="3" dxfId="276" stopIfTrue="1">
      <formula>$N$1="CU"</formula>
    </cfRule>
  </conditionalFormatting>
  <conditionalFormatting sqref="E7 E11 E15 E23 E31 E39 E43 E51 E55 E59 E67 E63 E27 E47 E19 E35 E76 E80 E84 E88">
    <cfRule type="cellIs" priority="2" dxfId="277" operator="equal" stopIfTrue="1">
      <formula>"Bye"</formula>
    </cfRule>
  </conditionalFormatting>
  <conditionalFormatting sqref="D7 D11 D15 D23 D27 D31 D35 D39 D43 D47 D51 D55 D59 D63 D67 D19 D76 D80 D84 D88">
    <cfRule type="cellIs" priority="1" dxfId="278" operator="lessThan" stopIfTrue="1">
      <formula>5</formula>
    </cfRule>
  </conditionalFormatting>
  <dataValidations count="1">
    <dataValidation type="list" allowBlank="1" showInputMessage="1" sqref="J13 H87 H42 H79 H18 L22 H10 N38 J61 J29 J45 H66 H34 H50 H26 H58">
      <formula1>$T$7:$T$16</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1:T157"/>
  <sheetViews>
    <sheetView showGridLines="0" zoomScalePageLayoutView="0" workbookViewId="0" topLeftCell="A4">
      <selection activeCell="V11" sqref="V11"/>
    </sheetView>
  </sheetViews>
  <sheetFormatPr defaultColWidth="9.00390625" defaultRowHeight="15.75"/>
  <cols>
    <col min="1" max="1" width="2.125" style="99" customWidth="1"/>
    <col min="2" max="3" width="2.625" style="99" customWidth="1"/>
    <col min="4" max="4" width="0.2421875" style="99" customWidth="1"/>
    <col min="5" max="5" width="8.50390625" style="99" customWidth="1"/>
    <col min="6" max="6" width="12.375" style="99" customWidth="1"/>
    <col min="7" max="7" width="0.2421875" style="99" customWidth="1"/>
    <col min="8" max="8" width="5.625" style="99" customWidth="1"/>
    <col min="9" max="9" width="0.2421875" style="101" customWidth="1"/>
    <col min="10" max="10" width="14.375" style="113" customWidth="1"/>
    <col min="11" max="11" width="0.2421875" style="180" customWidth="1"/>
    <col min="12" max="12" width="14.375" style="113" customWidth="1"/>
    <col min="13" max="13" width="0.2421875" style="111" customWidth="1"/>
    <col min="14" max="14" width="14.375" style="113" customWidth="1"/>
    <col min="15" max="15" width="0.2421875" style="180" customWidth="1"/>
    <col min="16" max="16" width="11.375" style="113" customWidth="1"/>
    <col min="17" max="17" width="0.2421875" style="111" customWidth="1"/>
    <col min="18" max="18" width="9.00390625" style="99" customWidth="1"/>
    <col min="19" max="19" width="7.625" style="99" customWidth="1"/>
    <col min="20" max="20" width="7.75390625" style="99" hidden="1" customWidth="1"/>
    <col min="21" max="21" width="5.00390625" style="99" customWidth="1"/>
    <col min="22" max="16384" width="9.00390625" style="99" customWidth="1"/>
  </cols>
  <sheetData>
    <row r="1" spans="1:17" s="3" customFormat="1" ht="16.5" customHeight="1">
      <c r="A1" s="103" t="s">
        <v>42</v>
      </c>
      <c r="E1" s="4"/>
      <c r="I1" s="5"/>
      <c r="J1" s="104"/>
      <c r="K1" s="105"/>
      <c r="L1" s="104"/>
      <c r="M1" s="106"/>
      <c r="N1" s="104"/>
      <c r="O1" s="105"/>
      <c r="P1" s="104"/>
      <c r="Q1" s="106"/>
    </row>
    <row r="2" spans="1:15" ht="6.75" customHeight="1">
      <c r="A2" s="107"/>
      <c r="B2" s="108"/>
      <c r="F2" s="109"/>
      <c r="I2" s="102"/>
      <c r="J2" s="110"/>
      <c r="K2" s="111"/>
      <c r="L2" s="112"/>
      <c r="O2" s="111"/>
    </row>
    <row r="3" spans="1:17" s="18" customFormat="1" ht="9" customHeight="1">
      <c r="A3" s="114" t="s">
        <v>15</v>
      </c>
      <c r="B3" s="114"/>
      <c r="C3" s="114"/>
      <c r="D3" s="114"/>
      <c r="E3" s="115"/>
      <c r="F3" s="114" t="s">
        <v>16</v>
      </c>
      <c r="G3" s="115"/>
      <c r="H3" s="114"/>
      <c r="I3" s="116"/>
      <c r="J3" s="13"/>
      <c r="K3" s="16"/>
      <c r="L3" s="117"/>
      <c r="M3" s="118"/>
      <c r="N3" s="119"/>
      <c r="O3" s="120"/>
      <c r="P3" s="121"/>
      <c r="Q3" s="122" t="s">
        <v>17</v>
      </c>
    </row>
    <row r="4" spans="1:17" s="26" customFormat="1" ht="13.5" customHeight="1" thickBot="1">
      <c r="A4" s="19" t="str">
        <f>'[1]Week SetUp'!$A$10</f>
        <v>2013/11/2-11/4</v>
      </c>
      <c r="B4" s="19"/>
      <c r="C4" s="19"/>
      <c r="D4" s="123"/>
      <c r="E4" s="123"/>
      <c r="F4" s="20" t="str">
        <f>'[1]Week SetUp'!$C$10</f>
        <v>臺中市</v>
      </c>
      <c r="G4" s="124"/>
      <c r="H4" s="123"/>
      <c r="I4" s="125"/>
      <c r="J4" s="23"/>
      <c r="K4" s="22"/>
      <c r="L4" s="126"/>
      <c r="M4" s="127"/>
      <c r="N4" s="128"/>
      <c r="O4" s="127"/>
      <c r="P4" s="128"/>
      <c r="Q4" s="25" t="str">
        <f>'[1]Week SetUp'!$E$10</f>
        <v>王正松</v>
      </c>
    </row>
    <row r="5" spans="1:17" s="31" customFormat="1" ht="9.75">
      <c r="A5" s="129"/>
      <c r="B5" s="130" t="s">
        <v>18</v>
      </c>
      <c r="C5" s="131" t="s">
        <v>19</v>
      </c>
      <c r="D5" s="130"/>
      <c r="E5" s="130" t="s">
        <v>20</v>
      </c>
      <c r="F5" s="132"/>
      <c r="G5" s="115"/>
      <c r="H5" s="132"/>
      <c r="I5" s="133"/>
      <c r="J5" s="131" t="s">
        <v>8</v>
      </c>
      <c r="K5" s="134"/>
      <c r="L5" s="131" t="s">
        <v>9</v>
      </c>
      <c r="M5" s="134"/>
      <c r="N5" s="131" t="s">
        <v>13</v>
      </c>
      <c r="O5" s="134"/>
      <c r="P5" s="131"/>
      <c r="Q5" s="118"/>
    </row>
    <row r="6" spans="1:17" s="31" customFormat="1" ht="10.5" customHeight="1" thickBot="1">
      <c r="A6" s="135"/>
      <c r="B6" s="136"/>
      <c r="C6" s="34"/>
      <c r="D6" s="136"/>
      <c r="E6" s="137"/>
      <c r="F6" s="137"/>
      <c r="G6" s="138"/>
      <c r="H6" s="137"/>
      <c r="I6" s="139"/>
      <c r="J6" s="34"/>
      <c r="K6" s="140"/>
      <c r="L6" s="34"/>
      <c r="M6" s="140"/>
      <c r="N6" s="34"/>
      <c r="O6" s="140"/>
      <c r="P6" s="34"/>
      <c r="Q6" s="141"/>
    </row>
    <row r="7" spans="1:20" s="146" customFormat="1" ht="15" customHeight="1">
      <c r="A7" s="142">
        <v>1</v>
      </c>
      <c r="B7" s="40">
        <v>1</v>
      </c>
      <c r="C7" s="40">
        <f>IF($D7="","",VLOOKUP($D7,'[1]女雙 35歲名單'!$A$7:$V$23,21))</f>
        <v>26</v>
      </c>
      <c r="D7" s="41">
        <v>1</v>
      </c>
      <c r="E7" s="42" t="str">
        <f>UPPER(IF($D7="","",VLOOKUP($D7,'[1]女雙 35歲名單'!$A$7:$V$23,2)))</f>
        <v>蔡玉慧</v>
      </c>
      <c r="F7" s="40"/>
      <c r="G7" s="43"/>
      <c r="H7" s="43" t="str">
        <f>IF($D7="","",VLOOKUP($D7,'[1]女雙 35歲名單'!$A$7:$V$23,4))</f>
        <v>臺中市</v>
      </c>
      <c r="I7" s="143"/>
      <c r="J7" s="144"/>
      <c r="K7" s="145"/>
      <c r="L7" s="144"/>
      <c r="M7" s="145"/>
      <c r="N7" s="46" t="s">
        <v>719</v>
      </c>
      <c r="O7" s="145"/>
      <c r="P7" s="144"/>
      <c r="Q7" s="47"/>
      <c r="R7" s="46"/>
      <c r="T7" s="52" t="e">
        <f>#REF!</f>
        <v>#REF!</v>
      </c>
    </row>
    <row r="8" spans="1:20" s="146" customFormat="1" ht="15" customHeight="1">
      <c r="A8" s="142"/>
      <c r="B8" s="147"/>
      <c r="C8" s="147"/>
      <c r="D8" s="147"/>
      <c r="E8" s="42" t="str">
        <f>UPPER(IF($D7="","",VLOOKUP($D7,'[1]女雙 35歲名單'!$A$7:$V$23,7)))</f>
        <v>蘇麗菁</v>
      </c>
      <c r="F8" s="40"/>
      <c r="G8" s="43"/>
      <c r="H8" s="43" t="str">
        <f>IF($D7="","",VLOOKUP($D7,'[1]女雙 35歲名單'!$A$7:$V$23,9))</f>
        <v>臺中市</v>
      </c>
      <c r="I8" s="148"/>
      <c r="J8" s="149">
        <f>IF(I8="a",E7,IF(I8="b",E9,""))</f>
      </c>
      <c r="K8" s="150"/>
      <c r="L8" s="144"/>
      <c r="M8" s="145"/>
      <c r="N8" s="144"/>
      <c r="O8" s="145"/>
      <c r="P8" s="144"/>
      <c r="Q8" s="47"/>
      <c r="R8" s="46"/>
      <c r="T8" s="60" t="e">
        <f>#REF!</f>
        <v>#REF!</v>
      </c>
    </row>
    <row r="9" spans="1:20" s="146" customFormat="1" ht="14.25" customHeight="1">
      <c r="A9" s="142"/>
      <c r="B9" s="147"/>
      <c r="C9" s="147"/>
      <c r="D9" s="147"/>
      <c r="E9" s="151"/>
      <c r="F9" s="272">
        <f>IF($D11="","",VLOOKUP($D11,'[1]女雙 35歲名單'!$A$7:$V$23,3))</f>
      </c>
      <c r="G9" s="152"/>
      <c r="H9" s="152"/>
      <c r="I9" s="153"/>
      <c r="J9" s="154">
        <f>UPPER(IF(OR(I10="a",I10="as"),E7,IF(OR(I10="b",I10="bs"),E11,)))</f>
      </c>
      <c r="K9" s="155"/>
      <c r="L9" s="144"/>
      <c r="M9" s="145"/>
      <c r="N9" s="144"/>
      <c r="O9" s="145"/>
      <c r="P9" s="144"/>
      <c r="Q9" s="47"/>
      <c r="R9" s="46"/>
      <c r="T9" s="60" t="e">
        <f>#REF!</f>
        <v>#REF!</v>
      </c>
    </row>
    <row r="10" spans="1:20" s="146" customFormat="1" ht="14.25" customHeight="1">
      <c r="A10" s="142"/>
      <c r="B10" s="53"/>
      <c r="C10" s="53"/>
      <c r="D10" s="53"/>
      <c r="E10" s="156"/>
      <c r="F10" s="270"/>
      <c r="G10" s="157"/>
      <c r="H10" s="56" t="s">
        <v>11</v>
      </c>
      <c r="I10" s="87"/>
      <c r="J10" s="158">
        <f>UPPER(IF(OR(I10="a",I10="as"),E8,IF(OR(I10="b",I10="bs"),E12,)))</f>
      </c>
      <c r="K10" s="159"/>
      <c r="L10" s="149"/>
      <c r="M10" s="150"/>
      <c r="N10" s="144"/>
      <c r="O10" s="145"/>
      <c r="P10" s="144"/>
      <c r="Q10" s="47"/>
      <c r="R10" s="46"/>
      <c r="T10" s="60" t="e">
        <f>#REF!</f>
        <v>#REF!</v>
      </c>
    </row>
    <row r="11" spans="1:20" s="146" customFormat="1" ht="15" customHeight="1">
      <c r="A11" s="142">
        <v>2</v>
      </c>
      <c r="B11" s="40">
        <f>IF($D11="","",VLOOKUP($D11,'[1]女雙 35歲名單'!$A$7:$V$23,20))</f>
      </c>
      <c r="C11" s="40">
        <f>IF($D11="","",VLOOKUP($D11,'[1]女雙 35歲名單'!$A$7:$V$23,21))</f>
      </c>
      <c r="D11" s="41"/>
      <c r="E11" s="42" t="s">
        <v>43</v>
      </c>
      <c r="F11" s="273"/>
      <c r="G11" s="43"/>
      <c r="H11" s="43">
        <f>IF($D11="","",VLOOKUP($D11,'[1]女雙 35歲名單'!$A$7:$V$23,4))</f>
      </c>
      <c r="I11" s="160"/>
      <c r="J11" s="149"/>
      <c r="K11" s="161"/>
      <c r="L11" s="162"/>
      <c r="M11" s="155"/>
      <c r="N11" s="144"/>
      <c r="O11" s="145"/>
      <c r="P11" s="144"/>
      <c r="Q11" s="47"/>
      <c r="R11" s="46"/>
      <c r="T11" s="60" t="e">
        <f>#REF!</f>
        <v>#REF!</v>
      </c>
    </row>
    <row r="12" spans="1:20" s="146" customFormat="1" ht="15" customHeight="1">
      <c r="A12" s="142"/>
      <c r="B12" s="147"/>
      <c r="C12" s="147"/>
      <c r="D12" s="147"/>
      <c r="E12" s="42" t="s">
        <v>43</v>
      </c>
      <c r="F12" s="40">
        <f>IF($D11="","",VLOOKUP($D11,'[1]女雙 35歲名單'!$A$7:$V$23,8))</f>
      </c>
      <c r="G12" s="43"/>
      <c r="H12" s="43">
        <f>IF($D11="","",VLOOKUP($D11,'[1]女雙 35歲名單'!$A$7:$V$23,9))</f>
      </c>
      <c r="I12" s="148"/>
      <c r="J12" s="149"/>
      <c r="K12" s="161"/>
      <c r="L12" s="163"/>
      <c r="M12" s="164"/>
      <c r="N12" s="144"/>
      <c r="O12" s="145"/>
      <c r="P12" s="144"/>
      <c r="Q12" s="47"/>
      <c r="R12" s="46"/>
      <c r="T12" s="60" t="e">
        <f>#REF!</f>
        <v>#REF!</v>
      </c>
    </row>
    <row r="13" spans="1:20" s="146" customFormat="1" ht="14.25" customHeight="1">
      <c r="A13" s="142"/>
      <c r="B13" s="147"/>
      <c r="C13" s="147"/>
      <c r="D13" s="165"/>
      <c r="E13" s="151"/>
      <c r="F13" s="149"/>
      <c r="G13" s="152"/>
      <c r="H13" s="152"/>
      <c r="I13" s="166"/>
      <c r="J13" s="144"/>
      <c r="K13" s="167"/>
      <c r="L13" s="154">
        <f>UPPER(IF(OR(K14="a",K14="as"),J9,IF(OR(K14="b",K14="bs"),J17,)))</f>
      </c>
      <c r="M13" s="150"/>
      <c r="N13" s="144"/>
      <c r="O13" s="145"/>
      <c r="P13" s="144"/>
      <c r="Q13" s="47"/>
      <c r="R13" s="46"/>
      <c r="T13" s="60" t="e">
        <f>#REF!</f>
        <v>#REF!</v>
      </c>
    </row>
    <row r="14" spans="1:20" s="146" customFormat="1" ht="14.25" customHeight="1">
      <c r="A14" s="142"/>
      <c r="B14" s="53"/>
      <c r="C14" s="53"/>
      <c r="D14" s="64"/>
      <c r="E14" s="156"/>
      <c r="F14" s="144"/>
      <c r="G14" s="157"/>
      <c r="H14" s="157"/>
      <c r="I14" s="168"/>
      <c r="J14" s="270" t="s">
        <v>716</v>
      </c>
      <c r="K14" s="271"/>
      <c r="L14" s="158">
        <f>UPPER(IF(OR(K14="a",K14="as"),J10,IF(OR(K14="b",K14="bs"),J18,)))</f>
      </c>
      <c r="M14" s="159"/>
      <c r="N14" s="149"/>
      <c r="O14" s="150"/>
      <c r="P14" s="144"/>
      <c r="Q14" s="47"/>
      <c r="R14" s="46"/>
      <c r="T14" s="60" t="e">
        <f>#REF!</f>
        <v>#REF!</v>
      </c>
    </row>
    <row r="15" spans="1:20" s="146" customFormat="1" ht="15" customHeight="1">
      <c r="A15" s="142">
        <v>3</v>
      </c>
      <c r="B15" s="40"/>
      <c r="C15" s="40"/>
      <c r="D15" s="41">
        <v>4</v>
      </c>
      <c r="E15" s="42" t="str">
        <f>UPPER(IF($D15="","",VLOOKUP($D15,'[1]女雙 35歲名單'!$A$7:$V$23,2)))</f>
        <v>陳秀珍</v>
      </c>
      <c r="F15" s="40"/>
      <c r="G15" s="43"/>
      <c r="H15" s="43" t="str">
        <f>IF($D15="","",VLOOKUP($D15,'[1]女雙 35歲名單'!$A$7:$V$23,4))</f>
        <v>臺中市</v>
      </c>
      <c r="I15" s="143"/>
      <c r="J15" s="270"/>
      <c r="K15" s="271"/>
      <c r="L15" s="144"/>
      <c r="M15" s="161"/>
      <c r="N15" s="162"/>
      <c r="O15" s="150"/>
      <c r="P15" s="144"/>
      <c r="Q15" s="47"/>
      <c r="R15" s="46"/>
      <c r="T15" s="60" t="e">
        <f>#REF!</f>
        <v>#REF!</v>
      </c>
    </row>
    <row r="16" spans="1:20" s="146" customFormat="1" ht="15" customHeight="1" thickBot="1">
      <c r="A16" s="142"/>
      <c r="B16" s="147"/>
      <c r="C16" s="147"/>
      <c r="D16" s="147"/>
      <c r="E16" s="42" t="str">
        <f>UPPER(IF($D15="","",VLOOKUP($D15,'[1]女雙 35歲名單'!$A$7:$V$23,7)))</f>
        <v>陳秀美</v>
      </c>
      <c r="F16" s="40"/>
      <c r="G16" s="43"/>
      <c r="H16" s="43" t="str">
        <f>IF($D15="","",VLOOKUP($D15,'[1]女雙 35歲名單'!$A$7:$V$23,9))</f>
        <v>臺中市</v>
      </c>
      <c r="I16" s="148"/>
      <c r="J16" s="149">
        <f>IF(I16="a",E15,IF(I16="b",E17,""))</f>
      </c>
      <c r="K16" s="161"/>
      <c r="L16" s="144"/>
      <c r="M16" s="161"/>
      <c r="N16" s="149"/>
      <c r="O16" s="150"/>
      <c r="P16" s="144"/>
      <c r="Q16" s="47"/>
      <c r="R16" s="46"/>
      <c r="T16" s="75" t="e">
        <f>#REF!</f>
        <v>#REF!</v>
      </c>
    </row>
    <row r="17" spans="1:18" s="146" customFormat="1" ht="14.25" customHeight="1">
      <c r="A17" s="142"/>
      <c r="B17" s="147"/>
      <c r="C17" s="147"/>
      <c r="D17" s="165"/>
      <c r="E17" s="151"/>
      <c r="F17" s="272" t="s">
        <v>714</v>
      </c>
      <c r="G17" s="152"/>
      <c r="H17" s="152"/>
      <c r="I17" s="153"/>
      <c r="J17" s="154">
        <f>UPPER(IF(OR(I18="a",I18="as"),E15,IF(OR(I18="b",I18="bs"),E19,)))</f>
      </c>
      <c r="K17" s="169"/>
      <c r="L17" s="144"/>
      <c r="M17" s="161"/>
      <c r="N17" s="149"/>
      <c r="O17" s="150"/>
      <c r="P17" s="144"/>
      <c r="Q17" s="47"/>
      <c r="R17" s="46"/>
    </row>
    <row r="18" spans="1:18" s="146" customFormat="1" ht="14.25" customHeight="1">
      <c r="A18" s="142"/>
      <c r="B18" s="53"/>
      <c r="C18" s="53"/>
      <c r="D18" s="64"/>
      <c r="E18" s="156"/>
      <c r="F18" s="270"/>
      <c r="G18" s="157"/>
      <c r="H18" s="56" t="s">
        <v>11</v>
      </c>
      <c r="I18" s="87"/>
      <c r="J18" s="158">
        <f>UPPER(IF(OR(I18="a",I18="as"),E16,IF(OR(I18="b",I18="bs"),E20,)))</f>
      </c>
      <c r="K18" s="170"/>
      <c r="L18" s="149"/>
      <c r="M18" s="161"/>
      <c r="N18" s="149"/>
      <c r="O18" s="150"/>
      <c r="P18" s="144"/>
      <c r="Q18" s="47"/>
      <c r="R18" s="46"/>
    </row>
    <row r="19" spans="1:18" s="146" customFormat="1" ht="15" customHeight="1">
      <c r="A19" s="142">
        <v>4</v>
      </c>
      <c r="B19" s="40"/>
      <c r="C19" s="40"/>
      <c r="D19" s="41">
        <v>3</v>
      </c>
      <c r="E19" s="42" t="str">
        <f>UPPER(IF($D19="","",VLOOKUP($D19,'[1]女雙 35歲名單'!$A$7:$V$23,2)))</f>
        <v>張智華</v>
      </c>
      <c r="F19" s="273"/>
      <c r="G19" s="43"/>
      <c r="H19" s="43" t="str">
        <f>IF($D19="","",VLOOKUP($D19,'[1]女雙 35歲名單'!$A$7:$V$23,4))</f>
        <v>臺中市</v>
      </c>
      <c r="I19" s="160"/>
      <c r="J19" s="149"/>
      <c r="K19" s="150"/>
      <c r="L19" s="162"/>
      <c r="M19" s="169"/>
      <c r="N19" s="149"/>
      <c r="O19" s="150"/>
      <c r="P19" s="144"/>
      <c r="Q19" s="47"/>
      <c r="R19" s="46"/>
    </row>
    <row r="20" spans="1:18" s="146" customFormat="1" ht="15" customHeight="1">
      <c r="A20" s="142"/>
      <c r="B20" s="147"/>
      <c r="C20" s="147"/>
      <c r="D20" s="147"/>
      <c r="E20" s="42" t="str">
        <f>UPPER(IF($D19="","",VLOOKUP($D19,'[1]女雙 35歲名單'!$A$7:$V$23,7)))</f>
        <v>潘玲珠</v>
      </c>
      <c r="F20" s="40"/>
      <c r="G20" s="43"/>
      <c r="H20" s="43" t="str">
        <f>IF($D19="","",VLOOKUP($D19,'[1]女雙 35歲名單'!$A$7:$V$23,9))</f>
        <v>臺中市</v>
      </c>
      <c r="I20" s="148"/>
      <c r="J20" s="149"/>
      <c r="K20" s="150"/>
      <c r="L20" s="163"/>
      <c r="M20" s="171"/>
      <c r="N20" s="149"/>
      <c r="O20" s="150"/>
      <c r="P20" s="144"/>
      <c r="Q20" s="47"/>
      <c r="R20" s="46"/>
    </row>
    <row r="21" spans="1:18" s="146" customFormat="1" ht="14.25" customHeight="1">
      <c r="A21" s="142"/>
      <c r="B21" s="147"/>
      <c r="C21" s="147"/>
      <c r="D21" s="147"/>
      <c r="E21" s="151"/>
      <c r="F21" s="149"/>
      <c r="G21" s="152"/>
      <c r="H21" s="152"/>
      <c r="I21" s="166"/>
      <c r="J21" s="144"/>
      <c r="K21" s="145"/>
      <c r="L21" s="149"/>
      <c r="M21" s="167"/>
      <c r="N21" s="154">
        <f>UPPER(IF(OR(M22="a",M22="as"),L13,IF(OR(M22="b",M22="bs"),L29,)))</f>
      </c>
      <c r="O21" s="150"/>
      <c r="P21" s="144"/>
      <c r="Q21" s="47"/>
      <c r="R21" s="46"/>
    </row>
    <row r="22" spans="1:18" s="146" customFormat="1" ht="14.25" customHeight="1">
      <c r="A22" s="142"/>
      <c r="B22" s="53"/>
      <c r="C22" s="53"/>
      <c r="D22" s="53"/>
      <c r="E22" s="156"/>
      <c r="F22" s="144"/>
      <c r="G22" s="157"/>
      <c r="H22" s="157"/>
      <c r="I22" s="168"/>
      <c r="J22" s="144"/>
      <c r="K22" s="145"/>
      <c r="L22" s="270" t="s">
        <v>718</v>
      </c>
      <c r="M22" s="271"/>
      <c r="N22" s="158">
        <f>UPPER(IF(OR(M22="a",M22="as"),L14,IF(OR(M22="b",M22="bs"),L30,)))</f>
      </c>
      <c r="O22" s="159"/>
      <c r="P22" s="149"/>
      <c r="Q22" s="80"/>
      <c r="R22" s="46"/>
    </row>
    <row r="23" spans="1:18" s="146" customFormat="1" ht="15" customHeight="1">
      <c r="A23" s="142">
        <v>5</v>
      </c>
      <c r="B23" s="40"/>
      <c r="C23" s="40"/>
      <c r="D23" s="41">
        <v>5</v>
      </c>
      <c r="E23" s="42" t="str">
        <f>UPPER(IF($D23="","",VLOOKUP($D23,'[1]女雙 35歲名單'!$A$7:$V$23,2)))</f>
        <v>周美英</v>
      </c>
      <c r="F23" s="40"/>
      <c r="G23" s="43"/>
      <c r="H23" s="43" t="str">
        <f>IF($D23="","",VLOOKUP($D23,'[1]女雙 35歲名單'!$A$7:$V$23,4))</f>
        <v>臺中市</v>
      </c>
      <c r="I23" s="143"/>
      <c r="J23" s="144"/>
      <c r="K23" s="145"/>
      <c r="L23" s="270"/>
      <c r="M23" s="271"/>
      <c r="N23" s="144"/>
      <c r="O23" s="150"/>
      <c r="P23" s="149"/>
      <c r="Q23" s="80"/>
      <c r="R23" s="46"/>
    </row>
    <row r="24" spans="1:18" s="146" customFormat="1" ht="15" customHeight="1">
      <c r="A24" s="142"/>
      <c r="B24" s="147"/>
      <c r="C24" s="147"/>
      <c r="D24" s="147"/>
      <c r="E24" s="42" t="str">
        <f>UPPER(IF($D23="","",VLOOKUP($D23,'[1]女雙 35歲名單'!$A$7:$V$23,7)))</f>
        <v>鄭鳳嬌</v>
      </c>
      <c r="F24" s="40"/>
      <c r="G24" s="43"/>
      <c r="H24" s="43" t="str">
        <f>IF($D23="","",VLOOKUP($D23,'[1]女雙 35歲名單'!$A$7:$V$23,9))</f>
        <v>臺中市</v>
      </c>
      <c r="I24" s="148"/>
      <c r="J24" s="149">
        <f>IF(I24="a",E23,IF(I24="b",E25,""))</f>
      </c>
      <c r="K24" s="150"/>
      <c r="L24" s="144"/>
      <c r="M24" s="161"/>
      <c r="N24" s="144"/>
      <c r="O24" s="150"/>
      <c r="P24" s="149"/>
      <c r="Q24" s="80"/>
      <c r="R24" s="46"/>
    </row>
    <row r="25" spans="1:18" s="146" customFormat="1" ht="14.25" customHeight="1">
      <c r="A25" s="142"/>
      <c r="B25" s="147"/>
      <c r="C25" s="147"/>
      <c r="D25" s="147"/>
      <c r="E25" s="151"/>
      <c r="F25" s="272" t="s">
        <v>715</v>
      </c>
      <c r="G25" s="152"/>
      <c r="H25" s="152"/>
      <c r="I25" s="153"/>
      <c r="J25" s="154">
        <f>UPPER(IF(OR(I26="a",I26="as"),E23,IF(OR(I26="b",I26="bs"),E27,)))</f>
      </c>
      <c r="K25" s="155"/>
      <c r="L25" s="144"/>
      <c r="M25" s="161"/>
      <c r="N25" s="144"/>
      <c r="O25" s="150"/>
      <c r="P25" s="149"/>
      <c r="Q25" s="80"/>
      <c r="R25" s="46"/>
    </row>
    <row r="26" spans="1:18" s="146" customFormat="1" ht="14.25" customHeight="1">
      <c r="A26" s="142"/>
      <c r="B26" s="53"/>
      <c r="C26" s="53"/>
      <c r="D26" s="53"/>
      <c r="E26" s="156"/>
      <c r="F26" s="270"/>
      <c r="G26" s="157"/>
      <c r="H26" s="56" t="s">
        <v>11</v>
      </c>
      <c r="I26" s="87"/>
      <c r="J26" s="158">
        <f>UPPER(IF(OR(I26="a",I26="as"),E24,IF(OR(I26="b",I26="bs"),E28,)))</f>
      </c>
      <c r="K26" s="159"/>
      <c r="L26" s="149"/>
      <c r="M26" s="161"/>
      <c r="N26" s="144"/>
      <c r="O26" s="150"/>
      <c r="P26" s="149"/>
      <c r="Q26" s="80"/>
      <c r="R26" s="46"/>
    </row>
    <row r="27" spans="1:18" s="146" customFormat="1" ht="15" customHeight="1">
      <c r="A27" s="142">
        <v>6</v>
      </c>
      <c r="B27" s="40"/>
      <c r="C27" s="40"/>
      <c r="D27" s="41">
        <v>6</v>
      </c>
      <c r="E27" s="42" t="str">
        <f>UPPER(IF($D27="","",VLOOKUP($D27,'[1]女雙 35歲名單'!$A$7:$V$23,2)))</f>
        <v>吳怡臻</v>
      </c>
      <c r="F27" s="273"/>
      <c r="G27" s="43"/>
      <c r="H27" s="43" t="str">
        <f>IF($D27="","",VLOOKUP($D27,'[1]女雙 35歲名單'!$A$7:$V$23,4))</f>
        <v>臺中市</v>
      </c>
      <c r="I27" s="160"/>
      <c r="J27" s="149"/>
      <c r="K27" s="161"/>
      <c r="L27" s="162"/>
      <c r="M27" s="169"/>
      <c r="N27" s="144"/>
      <c r="O27" s="150"/>
      <c r="P27" s="149"/>
      <c r="Q27" s="80"/>
      <c r="R27" s="46"/>
    </row>
    <row r="28" spans="1:18" s="146" customFormat="1" ht="15" customHeight="1">
      <c r="A28" s="142"/>
      <c r="B28" s="147"/>
      <c r="C28" s="147"/>
      <c r="D28" s="147"/>
      <c r="E28" s="42" t="str">
        <f>UPPER(IF($D27="","",VLOOKUP($D27,'[1]女雙 35歲名單'!$A$7:$V$23,7)))</f>
        <v>廖美容</v>
      </c>
      <c r="F28" s="40"/>
      <c r="G28" s="43"/>
      <c r="H28" s="43" t="str">
        <f>IF($D27="","",VLOOKUP($D27,'[1]女雙 35歲名單'!$A$7:$V$23,9))</f>
        <v>臺中市</v>
      </c>
      <c r="I28" s="148"/>
      <c r="J28" s="149"/>
      <c r="K28" s="161"/>
      <c r="L28" s="163"/>
      <c r="M28" s="171"/>
      <c r="N28" s="144"/>
      <c r="O28" s="150"/>
      <c r="P28" s="149"/>
      <c r="Q28" s="80"/>
      <c r="R28" s="46"/>
    </row>
    <row r="29" spans="1:18" s="146" customFormat="1" ht="14.25" customHeight="1">
      <c r="A29" s="142"/>
      <c r="B29" s="147"/>
      <c r="C29" s="147"/>
      <c r="D29" s="165"/>
      <c r="E29" s="151"/>
      <c r="F29" s="149"/>
      <c r="G29" s="152"/>
      <c r="H29" s="152"/>
      <c r="I29" s="166"/>
      <c r="J29" s="144"/>
      <c r="K29" s="167"/>
      <c r="L29" s="154">
        <f>UPPER(IF(OR(K30="a",K30="as"),J25,IF(OR(K30="b",K30="bs"),J33,)))</f>
      </c>
      <c r="M29" s="161"/>
      <c r="N29" s="144"/>
      <c r="O29" s="150"/>
      <c r="P29" s="149"/>
      <c r="Q29" s="80"/>
      <c r="R29" s="46"/>
    </row>
    <row r="30" spans="1:18" s="146" customFormat="1" ht="14.25" customHeight="1">
      <c r="A30" s="142"/>
      <c r="B30" s="53"/>
      <c r="C30" s="53"/>
      <c r="D30" s="64"/>
      <c r="E30" s="156"/>
      <c r="F30" s="144"/>
      <c r="G30" s="157"/>
      <c r="H30" s="157"/>
      <c r="I30" s="168"/>
      <c r="J30" s="270" t="s">
        <v>717</v>
      </c>
      <c r="K30" s="271"/>
      <c r="L30" s="158">
        <f>UPPER(IF(OR(K30="a",K30="as"),J26,IF(OR(K30="b",K30="bs"),J34,)))</f>
      </c>
      <c r="M30" s="170"/>
      <c r="N30" s="149"/>
      <c r="O30" s="150"/>
      <c r="P30" s="149"/>
      <c r="Q30" s="80"/>
      <c r="R30" s="46"/>
    </row>
    <row r="31" spans="1:18" s="146" customFormat="1" ht="15" customHeight="1">
      <c r="A31" s="142">
        <v>7</v>
      </c>
      <c r="B31" s="40">
        <f>IF($D31="","",VLOOKUP($D31,'[1]女雙 35歲名單'!$A$7:$V$23,20))</f>
      </c>
      <c r="C31" s="40">
        <f>IF($D31="","",VLOOKUP($D31,'[1]女雙 35歲名單'!$A$7:$V$23,21))</f>
      </c>
      <c r="D31" s="41"/>
      <c r="E31" s="42" t="s">
        <v>43</v>
      </c>
      <c r="F31" s="40"/>
      <c r="G31" s="43"/>
      <c r="H31" s="43">
        <f>IF($D31="","",VLOOKUP($D31,'[1]女雙 35歲名單'!$A$7:$V$23,4))</f>
      </c>
      <c r="I31" s="143"/>
      <c r="J31" s="270"/>
      <c r="K31" s="271"/>
      <c r="L31" s="144"/>
      <c r="M31" s="172"/>
      <c r="N31" s="162"/>
      <c r="O31" s="150"/>
      <c r="P31" s="149"/>
      <c r="Q31" s="80"/>
      <c r="R31" s="46"/>
    </row>
    <row r="32" spans="1:18" s="146" customFormat="1" ht="15" customHeight="1">
      <c r="A32" s="142"/>
      <c r="B32" s="147"/>
      <c r="C32" s="147"/>
      <c r="D32" s="147"/>
      <c r="E32" s="42" t="s">
        <v>43</v>
      </c>
      <c r="F32" s="40"/>
      <c r="G32" s="43"/>
      <c r="H32" s="43">
        <f>IF($D31="","",VLOOKUP($D31,'[1]女雙 35歲名單'!$A$7:$V$23,9))</f>
      </c>
      <c r="I32" s="148"/>
      <c r="J32" s="149">
        <f>IF(I32="a",E31,IF(I32="b",E33,""))</f>
      </c>
      <c r="K32" s="161"/>
      <c r="L32" s="144"/>
      <c r="M32" s="150"/>
      <c r="N32" s="149"/>
      <c r="O32" s="150"/>
      <c r="P32" s="149"/>
      <c r="Q32" s="80"/>
      <c r="R32" s="46"/>
    </row>
    <row r="33" spans="1:18" s="146" customFormat="1" ht="14.25" customHeight="1">
      <c r="A33" s="142"/>
      <c r="B33" s="147"/>
      <c r="C33" s="147"/>
      <c r="D33" s="165"/>
      <c r="E33" s="151"/>
      <c r="F33" s="272"/>
      <c r="G33" s="152"/>
      <c r="H33" s="152"/>
      <c r="I33" s="153"/>
      <c r="J33" s="154">
        <f>UPPER(IF(OR(I34="a",I34="as"),E31,IF(OR(I34="b",I34="bs"),E35,)))</f>
      </c>
      <c r="K33" s="169"/>
      <c r="L33" s="144"/>
      <c r="M33" s="150"/>
      <c r="N33" s="149"/>
      <c r="O33" s="150"/>
      <c r="P33" s="149"/>
      <c r="Q33" s="80"/>
      <c r="R33" s="46"/>
    </row>
    <row r="34" spans="1:18" s="146" customFormat="1" ht="14.25" customHeight="1">
      <c r="A34" s="142"/>
      <c r="B34" s="53"/>
      <c r="C34" s="53"/>
      <c r="D34" s="64"/>
      <c r="E34" s="156"/>
      <c r="F34" s="270"/>
      <c r="G34" s="157"/>
      <c r="H34" s="56" t="s">
        <v>11</v>
      </c>
      <c r="I34" s="87"/>
      <c r="J34" s="158">
        <f>UPPER(IF(OR(I34="a",I34="as"),E32,IF(OR(I34="b",I34="bs"),E36,)))</f>
      </c>
      <c r="K34" s="170"/>
      <c r="L34" s="149"/>
      <c r="M34" s="150"/>
      <c r="N34" s="149"/>
      <c r="O34" s="150"/>
      <c r="P34" s="149"/>
      <c r="Q34" s="80"/>
      <c r="R34" s="46"/>
    </row>
    <row r="35" spans="1:18" s="146" customFormat="1" ht="15" customHeight="1">
      <c r="A35" s="142">
        <v>8</v>
      </c>
      <c r="B35" s="40">
        <v>2</v>
      </c>
      <c r="C35" s="40"/>
      <c r="D35" s="41">
        <v>2</v>
      </c>
      <c r="E35" s="42" t="str">
        <f>UPPER(IF($D35="","",VLOOKUP($D35,'[1]女雙 35歲名單'!$A$7:$V$23,2)))</f>
        <v>王麗珍</v>
      </c>
      <c r="F35" s="273"/>
      <c r="G35" s="43"/>
      <c r="H35" s="43" t="str">
        <f>IF($D35="","",VLOOKUP($D35,'[1]女雙 35歲名單'!$A$7:$V$23,4))</f>
        <v>臺中市</v>
      </c>
      <c r="I35" s="160"/>
      <c r="J35" s="149"/>
      <c r="K35" s="150"/>
      <c r="L35" s="162"/>
      <c r="M35" s="155"/>
      <c r="N35" s="149"/>
      <c r="O35" s="150"/>
      <c r="P35" s="149"/>
      <c r="Q35" s="80"/>
      <c r="R35" s="46"/>
    </row>
    <row r="36" spans="1:18" s="146" customFormat="1" ht="15" customHeight="1">
      <c r="A36" s="142"/>
      <c r="B36" s="147"/>
      <c r="C36" s="147"/>
      <c r="D36" s="147"/>
      <c r="E36" s="42" t="str">
        <f>UPPER(IF($D35="","",VLOOKUP($D35,'[1]女雙 35歲名單'!$A$7:$V$23,7)))</f>
        <v>蔡文瑛</v>
      </c>
      <c r="F36" s="40"/>
      <c r="G36" s="43"/>
      <c r="H36" s="43" t="str">
        <f>IF($D35="","",VLOOKUP($D35,'[1]女雙 35歲名單'!$A$7:$V$23,9))</f>
        <v>臺中市</v>
      </c>
      <c r="I36" s="148"/>
      <c r="J36" s="149"/>
      <c r="K36" s="150"/>
      <c r="L36" s="163"/>
      <c r="M36" s="164"/>
      <c r="N36" s="149"/>
      <c r="O36" s="150"/>
      <c r="P36" s="149"/>
      <c r="Q36" s="80"/>
      <c r="R36" s="46"/>
    </row>
    <row r="37" spans="5:16" ht="15">
      <c r="E37" s="100"/>
      <c r="P37" s="188"/>
    </row>
    <row r="38" spans="1:17" s="3" customFormat="1" ht="16.5" customHeight="1">
      <c r="A38" s="103" t="s">
        <v>61</v>
      </c>
      <c r="E38" s="4"/>
      <c r="I38" s="5"/>
      <c r="J38" s="104"/>
      <c r="K38" s="105"/>
      <c r="L38" s="104"/>
      <c r="M38" s="106"/>
      <c r="N38" s="104"/>
      <c r="O38" s="105"/>
      <c r="P38" s="104"/>
      <c r="Q38" s="106"/>
    </row>
    <row r="39" spans="1:15" ht="6.75" customHeight="1">
      <c r="A39" s="107"/>
      <c r="B39" s="108"/>
      <c r="F39" s="109"/>
      <c r="I39" s="102"/>
      <c r="J39" s="110"/>
      <c r="K39" s="111"/>
      <c r="L39" s="112"/>
      <c r="O39" s="111"/>
    </row>
    <row r="40" spans="1:17" s="18" customFormat="1" ht="9" customHeight="1">
      <c r="A40" s="114" t="s">
        <v>15</v>
      </c>
      <c r="B40" s="114"/>
      <c r="C40" s="114"/>
      <c r="D40" s="114"/>
      <c r="E40" s="115"/>
      <c r="F40" s="114" t="s">
        <v>16</v>
      </c>
      <c r="G40" s="115"/>
      <c r="H40" s="114"/>
      <c r="I40" s="116"/>
      <c r="J40" s="13"/>
      <c r="K40" s="16"/>
      <c r="L40" s="117"/>
      <c r="M40" s="118"/>
      <c r="N40" s="119"/>
      <c r="O40" s="120"/>
      <c r="P40" s="121"/>
      <c r="Q40" s="122" t="s">
        <v>17</v>
      </c>
    </row>
    <row r="41" spans="1:17" s="26" customFormat="1" ht="13.5" customHeight="1" thickBot="1">
      <c r="A41" s="19" t="str">
        <f>'[2]Week SetUp'!$A$10</f>
        <v>2013/11/2-11/4</v>
      </c>
      <c r="B41" s="19"/>
      <c r="C41" s="19"/>
      <c r="D41" s="123"/>
      <c r="E41" s="123"/>
      <c r="F41" s="20" t="str">
        <f>'[2]Week SetUp'!$C$10</f>
        <v>臺中市</v>
      </c>
      <c r="G41" s="124"/>
      <c r="H41" s="123"/>
      <c r="I41" s="125"/>
      <c r="J41" s="23"/>
      <c r="K41" s="22"/>
      <c r="L41" s="126"/>
      <c r="M41" s="127"/>
      <c r="N41" s="128"/>
      <c r="O41" s="127"/>
      <c r="P41" s="128"/>
      <c r="Q41" s="25" t="str">
        <f>'[2]Week SetUp'!$E$10</f>
        <v>王正松</v>
      </c>
    </row>
    <row r="42" spans="1:17" s="31" customFormat="1" ht="9.75">
      <c r="A42" s="129"/>
      <c r="B42" s="130" t="s">
        <v>48</v>
      </c>
      <c r="C42" s="131" t="s">
        <v>49</v>
      </c>
      <c r="D42" s="130"/>
      <c r="E42" s="130" t="s">
        <v>50</v>
      </c>
      <c r="F42" s="132"/>
      <c r="G42" s="115"/>
      <c r="H42" s="132"/>
      <c r="I42" s="133"/>
      <c r="J42" s="131" t="s">
        <v>9</v>
      </c>
      <c r="K42" s="134"/>
      <c r="L42" s="131" t="s">
        <v>13</v>
      </c>
      <c r="M42" s="134"/>
      <c r="N42" s="131"/>
      <c r="O42" s="134"/>
      <c r="P42" s="131"/>
      <c r="Q42" s="118"/>
    </row>
    <row r="43" spans="1:17" s="31" customFormat="1" ht="10.5" customHeight="1" thickBot="1">
      <c r="A43" s="135"/>
      <c r="B43" s="136"/>
      <c r="C43" s="34"/>
      <c r="D43" s="136"/>
      <c r="E43" s="137"/>
      <c r="F43" s="137"/>
      <c r="G43" s="138"/>
      <c r="H43" s="137"/>
      <c r="I43" s="139"/>
      <c r="J43" s="34"/>
      <c r="K43" s="140"/>
      <c r="L43" s="34"/>
      <c r="M43" s="140"/>
      <c r="N43" s="34"/>
      <c r="O43" s="140"/>
      <c r="P43" s="34"/>
      <c r="Q43" s="141"/>
    </row>
    <row r="44" spans="1:20" s="146" customFormat="1" ht="15" customHeight="1">
      <c r="A44" s="142">
        <v>1</v>
      </c>
      <c r="B44" s="40">
        <v>1</v>
      </c>
      <c r="C44" s="40">
        <f>IF($D44="","",VLOOKUP($D44,'[2]女雙40歲名單'!$A$7:$V$23,21))</f>
        <v>26</v>
      </c>
      <c r="D44" s="41">
        <v>1</v>
      </c>
      <c r="E44" s="42" t="str">
        <f>UPPER(IF($D44="","",VLOOKUP($D44,'[2]女雙40歲名單'!$A$7:$V$23,2)))</f>
        <v>邵秀玫</v>
      </c>
      <c r="F44" s="40"/>
      <c r="G44" s="43"/>
      <c r="H44" s="43" t="str">
        <f>IF($D44="","",VLOOKUP($D44,'[2]女雙40歲名單'!$A$7:$V$23,4))</f>
        <v>高雄市</v>
      </c>
      <c r="I44" s="143"/>
      <c r="J44" s="144"/>
      <c r="K44" s="145"/>
      <c r="L44" s="144"/>
      <c r="M44" s="145"/>
      <c r="N44" s="46" t="s">
        <v>719</v>
      </c>
      <c r="O44" s="145"/>
      <c r="P44" s="144"/>
      <c r="Q44" s="47"/>
      <c r="R44" s="46"/>
      <c r="T44" s="52" t="e">
        <f>#REF!</f>
        <v>#REF!</v>
      </c>
    </row>
    <row r="45" spans="1:20" s="146" customFormat="1" ht="15" customHeight="1">
      <c r="A45" s="142"/>
      <c r="B45" s="147"/>
      <c r="C45" s="147"/>
      <c r="D45" s="147"/>
      <c r="E45" s="42" t="str">
        <f>UPPER(IF($D44="","",VLOOKUP($D44,'[2]女雙40歲名單'!$A$7:$V$23,7)))</f>
        <v>曾尹美</v>
      </c>
      <c r="F45" s="40"/>
      <c r="G45" s="43"/>
      <c r="H45" s="43" t="str">
        <f>IF($D44="","",VLOOKUP($D44,'[2]女雙40歲名單'!$A$7:$V$23,9))</f>
        <v>高雄市</v>
      </c>
      <c r="I45" s="148"/>
      <c r="J45" s="149">
        <f>IF(I45="a",E44,IF(I45="b",E46,""))</f>
      </c>
      <c r="K45" s="150"/>
      <c r="L45" s="144"/>
      <c r="M45" s="145"/>
      <c r="N45" s="46"/>
      <c r="O45" s="145"/>
      <c r="P45" s="144"/>
      <c r="Q45" s="47"/>
      <c r="R45" s="46"/>
      <c r="T45" s="60" t="e">
        <f>#REF!</f>
        <v>#REF!</v>
      </c>
    </row>
    <row r="46" spans="1:20" s="146" customFormat="1" ht="14.25" customHeight="1">
      <c r="A46" s="142"/>
      <c r="B46" s="147"/>
      <c r="C46" s="147"/>
      <c r="D46" s="147"/>
      <c r="E46" s="151"/>
      <c r="F46" s="272" t="s">
        <v>720</v>
      </c>
      <c r="G46" s="152"/>
      <c r="H46" s="152"/>
      <c r="I46" s="153"/>
      <c r="J46" s="154">
        <f>UPPER(IF(OR(I47="a",I47="as"),E44,IF(OR(I47="b",I47="bs"),E48,)))</f>
      </c>
      <c r="K46" s="155"/>
      <c r="L46" s="144"/>
      <c r="M46" s="145"/>
      <c r="N46" s="144"/>
      <c r="O46" s="145"/>
      <c r="P46" s="144"/>
      <c r="Q46" s="47"/>
      <c r="R46" s="46"/>
      <c r="T46" s="60" t="e">
        <f>#REF!</f>
        <v>#REF!</v>
      </c>
    </row>
    <row r="47" spans="1:20" s="146" customFormat="1" ht="14.25" customHeight="1">
      <c r="A47" s="142"/>
      <c r="B47" s="53"/>
      <c r="C47" s="53"/>
      <c r="D47" s="53"/>
      <c r="E47" s="156"/>
      <c r="F47" s="270"/>
      <c r="G47" s="157"/>
      <c r="H47" s="56" t="s">
        <v>11</v>
      </c>
      <c r="I47" s="87"/>
      <c r="J47" s="158">
        <f>UPPER(IF(OR(I47="a",I47="as"),E45,IF(OR(I47="b",I47="bs"),E49,)))</f>
      </c>
      <c r="K47" s="159"/>
      <c r="L47" s="149"/>
      <c r="M47" s="150"/>
      <c r="N47" s="144"/>
      <c r="O47" s="145"/>
      <c r="P47" s="144"/>
      <c r="Q47" s="47"/>
      <c r="R47" s="46"/>
      <c r="T47" s="60" t="e">
        <f>#REF!</f>
        <v>#REF!</v>
      </c>
    </row>
    <row r="48" spans="1:20" s="146" customFormat="1" ht="15" customHeight="1">
      <c r="A48" s="142">
        <v>2</v>
      </c>
      <c r="B48" s="40"/>
      <c r="C48" s="40"/>
      <c r="D48" s="41">
        <v>4</v>
      </c>
      <c r="E48" s="42" t="str">
        <f>UPPER(IF($D48="","",VLOOKUP($D48,'[2]女雙40歲名單'!$A$7:$V$23,2)))</f>
        <v>長與美奈子</v>
      </c>
      <c r="F48" s="273"/>
      <c r="G48" s="43"/>
      <c r="H48" s="43" t="str">
        <f>IF($D48="","",VLOOKUP($D48,'[2]女雙40歲名單'!$A$7:$V$23,4))</f>
        <v>臺中市</v>
      </c>
      <c r="I48" s="160"/>
      <c r="J48" s="149"/>
      <c r="K48" s="161"/>
      <c r="L48" s="162"/>
      <c r="M48" s="155"/>
      <c r="N48" s="144"/>
      <c r="O48" s="145"/>
      <c r="P48" s="144"/>
      <c r="Q48" s="47"/>
      <c r="R48" s="46"/>
      <c r="T48" s="60" t="e">
        <f>#REF!</f>
        <v>#REF!</v>
      </c>
    </row>
    <row r="49" spans="1:20" s="146" customFormat="1" ht="15" customHeight="1">
      <c r="A49" s="142"/>
      <c r="B49" s="147"/>
      <c r="C49" s="147"/>
      <c r="D49" s="147"/>
      <c r="E49" s="42" t="str">
        <f>UPPER(IF($D48="","",VLOOKUP($D48,'[2]女雙40歲名單'!$A$7:$V$23,7)))</f>
        <v>洪麗敏</v>
      </c>
      <c r="F49" s="40"/>
      <c r="G49" s="43"/>
      <c r="H49" s="43" t="str">
        <f>IF($D48="","",VLOOKUP($D48,'[2]女雙40歲名單'!$A$7:$V$23,9))</f>
        <v>臺中市</v>
      </c>
      <c r="I49" s="148"/>
      <c r="J49" s="149"/>
      <c r="K49" s="161"/>
      <c r="L49" s="163"/>
      <c r="M49" s="164"/>
      <c r="N49" s="144"/>
      <c r="O49" s="145"/>
      <c r="P49" s="144"/>
      <c r="Q49" s="47"/>
      <c r="R49" s="46"/>
      <c r="T49" s="60" t="e">
        <f>#REF!</f>
        <v>#REF!</v>
      </c>
    </row>
    <row r="50" spans="1:20" s="146" customFormat="1" ht="14.25" customHeight="1">
      <c r="A50" s="142"/>
      <c r="B50" s="147"/>
      <c r="C50" s="147"/>
      <c r="D50" s="165"/>
      <c r="E50" s="151"/>
      <c r="F50" s="149"/>
      <c r="G50" s="152"/>
      <c r="H50" s="152"/>
      <c r="I50" s="166"/>
      <c r="J50" s="144"/>
      <c r="K50" s="167"/>
      <c r="L50" s="154">
        <f>UPPER(IF(OR(K51="a",K51="as"),J46,IF(OR(K51="b",K51="bs"),J54,)))</f>
      </c>
      <c r="M50" s="150"/>
      <c r="N50" s="144"/>
      <c r="O50" s="145"/>
      <c r="P50" s="144"/>
      <c r="Q50" s="47"/>
      <c r="R50" s="46"/>
      <c r="T50" s="60" t="e">
        <f>#REF!</f>
        <v>#REF!</v>
      </c>
    </row>
    <row r="51" spans="1:20" s="146" customFormat="1" ht="14.25" customHeight="1">
      <c r="A51" s="142"/>
      <c r="B51" s="53"/>
      <c r="C51" s="53"/>
      <c r="D51" s="64"/>
      <c r="E51" s="156"/>
      <c r="F51" s="144"/>
      <c r="G51" s="157"/>
      <c r="H51" s="157"/>
      <c r="I51" s="168"/>
      <c r="J51" s="270" t="s">
        <v>722</v>
      </c>
      <c r="K51" s="271"/>
      <c r="L51" s="158">
        <f>UPPER(IF(OR(K51="a",K51="as"),J47,IF(OR(K51="b",K51="bs"),J55,)))</f>
      </c>
      <c r="M51" s="159"/>
      <c r="N51" s="149"/>
      <c r="O51" s="150"/>
      <c r="P51" s="144"/>
      <c r="Q51" s="47"/>
      <c r="R51" s="46"/>
      <c r="T51" s="60" t="e">
        <f>#REF!</f>
        <v>#REF!</v>
      </c>
    </row>
    <row r="52" spans="1:20" s="146" customFormat="1" ht="15" customHeight="1">
      <c r="A52" s="142">
        <v>3</v>
      </c>
      <c r="B52" s="40"/>
      <c r="C52" s="40"/>
      <c r="D52" s="41">
        <v>3</v>
      </c>
      <c r="E52" s="42" t="str">
        <f>UPPER(IF($D52="","",VLOOKUP($D52,'[2]女雙40歲名單'!$A$7:$V$23,2)))</f>
        <v>毛家芳</v>
      </c>
      <c r="F52" s="40"/>
      <c r="G52" s="43"/>
      <c r="H52" s="43" t="str">
        <f>IF($D52="","",VLOOKUP($D52,'[2]女雙40歲名單'!$A$7:$V$23,4))</f>
        <v>臺北市</v>
      </c>
      <c r="I52" s="143"/>
      <c r="J52" s="270"/>
      <c r="K52" s="271"/>
      <c r="L52" s="144"/>
      <c r="M52" s="150"/>
      <c r="N52" s="162"/>
      <c r="O52" s="150"/>
      <c r="P52" s="144"/>
      <c r="Q52" s="47"/>
      <c r="R52" s="46"/>
      <c r="T52" s="60" t="e">
        <f>#REF!</f>
        <v>#REF!</v>
      </c>
    </row>
    <row r="53" spans="1:20" s="146" customFormat="1" ht="15" customHeight="1" thickBot="1">
      <c r="A53" s="142"/>
      <c r="B53" s="147"/>
      <c r="C53" s="147"/>
      <c r="D53" s="147"/>
      <c r="E53" s="42" t="str">
        <f>UPPER(IF($D52="","",VLOOKUP($D52,'[2]女雙40歲名單'!$A$7:$V$23,7)))</f>
        <v>黃慧華</v>
      </c>
      <c r="F53" s="40"/>
      <c r="G53" s="43"/>
      <c r="H53" s="43" t="str">
        <f>IF($D52="","",VLOOKUP($D52,'[2]女雙40歲名單'!$A$7:$V$23,9))</f>
        <v>臺北市</v>
      </c>
      <c r="I53" s="148"/>
      <c r="J53" s="149">
        <f>IF(I53="a",E52,IF(I53="b",E54,""))</f>
      </c>
      <c r="K53" s="161"/>
      <c r="L53" s="144"/>
      <c r="M53" s="150"/>
      <c r="N53" s="149"/>
      <c r="O53" s="150"/>
      <c r="P53" s="144"/>
      <c r="Q53" s="47"/>
      <c r="R53" s="46"/>
      <c r="T53" s="75" t="e">
        <f>#REF!</f>
        <v>#REF!</v>
      </c>
    </row>
    <row r="54" spans="1:18" s="146" customFormat="1" ht="14.25" customHeight="1">
      <c r="A54" s="142"/>
      <c r="B54" s="147"/>
      <c r="C54" s="147"/>
      <c r="D54" s="165"/>
      <c r="E54" s="151"/>
      <c r="F54" s="272" t="s">
        <v>721</v>
      </c>
      <c r="G54" s="152"/>
      <c r="H54" s="152"/>
      <c r="I54" s="153"/>
      <c r="J54" s="154">
        <f>UPPER(IF(OR(I55="a",I55="as"),E52,IF(OR(I55="b",I55="bs"),E56,)))</f>
      </c>
      <c r="K54" s="169"/>
      <c r="L54" s="144"/>
      <c r="M54" s="150"/>
      <c r="N54" s="149"/>
      <c r="O54" s="150"/>
      <c r="P54" s="144"/>
      <c r="Q54" s="47"/>
      <c r="R54" s="46"/>
    </row>
    <row r="55" spans="1:18" s="146" customFormat="1" ht="14.25" customHeight="1">
      <c r="A55" s="142"/>
      <c r="B55" s="53"/>
      <c r="C55" s="53"/>
      <c r="D55" s="64"/>
      <c r="E55" s="156"/>
      <c r="F55" s="270"/>
      <c r="G55" s="157"/>
      <c r="H55" s="56" t="s">
        <v>11</v>
      </c>
      <c r="I55" s="87"/>
      <c r="J55" s="158">
        <f>UPPER(IF(OR(I55="a",I55="as"),E53,IF(OR(I55="b",I55="bs"),E57,)))</f>
      </c>
      <c r="K55" s="170"/>
      <c r="L55" s="149"/>
      <c r="M55" s="150"/>
      <c r="N55" s="149"/>
      <c r="O55" s="150"/>
      <c r="P55" s="144"/>
      <c r="Q55" s="47"/>
      <c r="R55" s="46"/>
    </row>
    <row r="56" spans="1:18" s="146" customFormat="1" ht="15" customHeight="1">
      <c r="A56" s="142">
        <v>4</v>
      </c>
      <c r="B56" s="40">
        <v>2</v>
      </c>
      <c r="C56" s="40">
        <f>IF($D56="","",VLOOKUP($D56,'[2]女雙40歲名單'!$A$7:$V$23,21))</f>
        <v>34</v>
      </c>
      <c r="D56" s="41">
        <v>2</v>
      </c>
      <c r="E56" s="42" t="str">
        <f>UPPER(IF($D56="","",VLOOKUP($D56,'[2]女雙40歲名單'!$A$7:$V$23,2)))</f>
        <v>徐梅桂</v>
      </c>
      <c r="F56" s="273"/>
      <c r="G56" s="43"/>
      <c r="H56" s="43" t="str">
        <f>IF($D56="","",VLOOKUP($D56,'[2]女雙40歲名單'!$A$7:$V$23,4))</f>
        <v>臺中市</v>
      </c>
      <c r="I56" s="160"/>
      <c r="J56" s="149"/>
      <c r="K56" s="150"/>
      <c r="L56" s="162"/>
      <c r="M56" s="155"/>
      <c r="N56" s="149"/>
      <c r="O56" s="150"/>
      <c r="P56" s="144"/>
      <c r="Q56" s="47"/>
      <c r="R56" s="46"/>
    </row>
    <row r="57" spans="1:18" s="146" customFormat="1" ht="15" customHeight="1">
      <c r="A57" s="142"/>
      <c r="B57" s="147"/>
      <c r="C57" s="147"/>
      <c r="D57" s="147"/>
      <c r="E57" s="42" t="str">
        <f>UPPER(IF($D56="","",VLOOKUP($D56,'[2]女雙40歲名單'!$A$7:$V$23,7)))</f>
        <v>黃桂香</v>
      </c>
      <c r="F57" s="40"/>
      <c r="G57" s="43"/>
      <c r="H57" s="43" t="str">
        <f>IF($D56="","",VLOOKUP($D56,'[2]女雙40歲名單'!$A$7:$V$23,9))</f>
        <v>臺中市</v>
      </c>
      <c r="I57" s="148"/>
      <c r="J57" s="149"/>
      <c r="K57" s="150"/>
      <c r="L57" s="163"/>
      <c r="M57" s="164"/>
      <c r="N57" s="149"/>
      <c r="O57" s="150"/>
      <c r="P57" s="144"/>
      <c r="Q57" s="47"/>
      <c r="R57" s="46"/>
    </row>
    <row r="58" ht="15">
      <c r="E58" s="100"/>
    </row>
    <row r="59" ht="15">
      <c r="E59" s="100"/>
    </row>
    <row r="60" ht="15">
      <c r="E60" s="100"/>
    </row>
    <row r="61" ht="15">
      <c r="E61" s="100"/>
    </row>
    <row r="62" ht="15">
      <c r="E62" s="100"/>
    </row>
    <row r="63" ht="15">
      <c r="E63" s="100"/>
    </row>
    <row r="64" ht="15">
      <c r="E64" s="100"/>
    </row>
    <row r="65" ht="15">
      <c r="E65" s="100"/>
    </row>
    <row r="66" ht="15">
      <c r="E66" s="100"/>
    </row>
    <row r="67" ht="15">
      <c r="E67" s="100"/>
    </row>
    <row r="68" ht="15">
      <c r="E68" s="100"/>
    </row>
    <row r="69" ht="15">
      <c r="E69" s="100"/>
    </row>
    <row r="70" ht="15">
      <c r="E70" s="100"/>
    </row>
    <row r="71" ht="15">
      <c r="E71" s="100"/>
    </row>
    <row r="72" ht="15">
      <c r="E72" s="100"/>
    </row>
    <row r="73" ht="15">
      <c r="E73" s="100"/>
    </row>
    <row r="74" ht="15">
      <c r="E74" s="100"/>
    </row>
    <row r="75" ht="15">
      <c r="E75" s="100"/>
    </row>
    <row r="76" ht="15">
      <c r="E76" s="100"/>
    </row>
    <row r="77" ht="15">
      <c r="E77" s="100"/>
    </row>
    <row r="78" ht="15">
      <c r="E78" s="100"/>
    </row>
    <row r="79" ht="15">
      <c r="E79" s="100"/>
    </row>
    <row r="80" ht="15">
      <c r="E80" s="100"/>
    </row>
    <row r="81" ht="15">
      <c r="E81" s="100"/>
    </row>
    <row r="82" ht="15">
      <c r="E82" s="100"/>
    </row>
    <row r="83" ht="15">
      <c r="E83" s="100"/>
    </row>
    <row r="84" ht="15">
      <c r="E84" s="100"/>
    </row>
    <row r="85" ht="15">
      <c r="E85" s="100"/>
    </row>
    <row r="86" ht="15">
      <c r="E86" s="100"/>
    </row>
    <row r="87" ht="15">
      <c r="E87" s="100"/>
    </row>
    <row r="88" ht="15">
      <c r="E88" s="100"/>
    </row>
    <row r="89" ht="15">
      <c r="E89" s="100"/>
    </row>
    <row r="90" ht="15">
      <c r="E90" s="100"/>
    </row>
    <row r="91" ht="15">
      <c r="E91" s="100"/>
    </row>
    <row r="92" ht="15">
      <c r="E92" s="100"/>
    </row>
    <row r="93" ht="15">
      <c r="E93" s="100"/>
    </row>
    <row r="94" ht="15">
      <c r="E94" s="100"/>
    </row>
    <row r="95" ht="15">
      <c r="E95" s="100"/>
    </row>
    <row r="96" ht="15">
      <c r="E96" s="100"/>
    </row>
    <row r="97" ht="15">
      <c r="E97" s="100"/>
    </row>
    <row r="98" ht="15">
      <c r="E98" s="100"/>
    </row>
    <row r="99" ht="15">
      <c r="E99" s="100"/>
    </row>
    <row r="100" ht="15">
      <c r="E100" s="100"/>
    </row>
    <row r="101" ht="15">
      <c r="E101" s="100"/>
    </row>
    <row r="102" ht="15">
      <c r="E102" s="100"/>
    </row>
    <row r="103" ht="15">
      <c r="E103" s="100"/>
    </row>
    <row r="104" ht="15">
      <c r="E104" s="100"/>
    </row>
    <row r="105" ht="15">
      <c r="E105" s="100"/>
    </row>
    <row r="106" ht="15">
      <c r="E106" s="100"/>
    </row>
    <row r="107" ht="15">
      <c r="E107" s="100"/>
    </row>
    <row r="108" ht="15">
      <c r="E108" s="100"/>
    </row>
    <row r="109" ht="15">
      <c r="E109" s="100"/>
    </row>
    <row r="110" ht="15">
      <c r="E110" s="100"/>
    </row>
    <row r="111" ht="15">
      <c r="E111" s="100"/>
    </row>
    <row r="112" ht="15">
      <c r="E112" s="100"/>
    </row>
    <row r="113" ht="15">
      <c r="E113" s="100"/>
    </row>
    <row r="114" ht="15">
      <c r="E114" s="100"/>
    </row>
    <row r="115" ht="15">
      <c r="E115" s="100"/>
    </row>
    <row r="116" ht="15">
      <c r="E116" s="100"/>
    </row>
    <row r="117" ht="15">
      <c r="E117" s="100"/>
    </row>
    <row r="118" ht="15">
      <c r="E118" s="100"/>
    </row>
    <row r="119" ht="15">
      <c r="E119" s="100"/>
    </row>
    <row r="120" ht="15">
      <c r="E120" s="100"/>
    </row>
    <row r="121" ht="15">
      <c r="E121" s="100"/>
    </row>
    <row r="122" ht="15">
      <c r="E122" s="100"/>
    </row>
    <row r="123" ht="15">
      <c r="E123" s="100"/>
    </row>
    <row r="124" ht="15">
      <c r="E124" s="100"/>
    </row>
    <row r="125" ht="15">
      <c r="E125" s="100"/>
    </row>
    <row r="126" ht="15">
      <c r="E126" s="100"/>
    </row>
    <row r="127" ht="15">
      <c r="E127" s="100"/>
    </row>
    <row r="128" ht="15">
      <c r="E128" s="100"/>
    </row>
    <row r="129" ht="15">
      <c r="E129" s="100"/>
    </row>
    <row r="130" ht="15">
      <c r="E130" s="100"/>
    </row>
    <row r="131" ht="15">
      <c r="E131" s="100"/>
    </row>
    <row r="132" ht="15">
      <c r="E132" s="100"/>
    </row>
    <row r="133" ht="15">
      <c r="E133" s="100"/>
    </row>
    <row r="134" ht="15">
      <c r="E134" s="100"/>
    </row>
    <row r="135" ht="15">
      <c r="E135" s="100"/>
    </row>
    <row r="136" ht="15">
      <c r="E136" s="100"/>
    </row>
    <row r="137" ht="15">
      <c r="E137" s="100"/>
    </row>
    <row r="138" ht="15">
      <c r="E138" s="100"/>
    </row>
    <row r="139" ht="15">
      <c r="E139" s="100"/>
    </row>
    <row r="140" ht="15">
      <c r="E140" s="100"/>
    </row>
    <row r="141" ht="15">
      <c r="E141" s="100"/>
    </row>
    <row r="142" ht="15">
      <c r="E142" s="100"/>
    </row>
    <row r="143" ht="15">
      <c r="E143" s="100"/>
    </row>
    <row r="144" ht="15">
      <c r="E144" s="100"/>
    </row>
    <row r="145" ht="15">
      <c r="E145" s="100"/>
    </row>
    <row r="146" ht="15">
      <c r="E146" s="100"/>
    </row>
    <row r="147" ht="15">
      <c r="E147" s="100"/>
    </row>
    <row r="148" ht="15">
      <c r="E148" s="100"/>
    </row>
    <row r="149" ht="15">
      <c r="E149" s="100"/>
    </row>
    <row r="150" ht="15">
      <c r="E150" s="100"/>
    </row>
    <row r="151" ht="15">
      <c r="E151" s="100"/>
    </row>
    <row r="152" ht="15">
      <c r="E152" s="100"/>
    </row>
    <row r="153" ht="15">
      <c r="E153" s="100"/>
    </row>
    <row r="154" ht="15">
      <c r="E154" s="100"/>
    </row>
    <row r="155" ht="15">
      <c r="E155" s="100"/>
    </row>
    <row r="156" ht="15">
      <c r="E156" s="100"/>
    </row>
    <row r="157" ht="15">
      <c r="E157" s="100"/>
    </row>
  </sheetData>
  <sheetProtection/>
  <mergeCells count="10">
    <mergeCell ref="L22:M23"/>
    <mergeCell ref="F46:F48"/>
    <mergeCell ref="J51:K52"/>
    <mergeCell ref="F54:F56"/>
    <mergeCell ref="F9:F11"/>
    <mergeCell ref="J14:K15"/>
    <mergeCell ref="F17:F19"/>
    <mergeCell ref="F25:F27"/>
    <mergeCell ref="J30:K31"/>
    <mergeCell ref="F33:F35"/>
  </mergeCells>
  <conditionalFormatting sqref="L14 L30 N22 J10 J18 J26 J34 L51 J47 J55">
    <cfRule type="expression" priority="1" dxfId="270" stopIfTrue="1">
      <formula>I10="as"</formula>
    </cfRule>
    <cfRule type="expression" priority="2" dxfId="270" stopIfTrue="1">
      <formula>I10="bs"</formula>
    </cfRule>
  </conditionalFormatting>
  <conditionalFormatting sqref="H10 H34 H26 H18 L22 J14 H47 H55 J51 J30">
    <cfRule type="expression" priority="3" dxfId="271" stopIfTrue="1">
      <formula>AND($N$1="CU",H10="Umpire")</formula>
    </cfRule>
    <cfRule type="expression" priority="4" dxfId="272" stopIfTrue="1">
      <formula>AND($N$1="CU",H10&lt;&gt;"Umpire",I10&lt;&gt;"")</formula>
    </cfRule>
    <cfRule type="expression" priority="5" dxfId="273" stopIfTrue="1">
      <formula>AND($N$1="CU",H10&lt;&gt;"Umpire")</formula>
    </cfRule>
  </conditionalFormatting>
  <conditionalFormatting sqref="L13 L29 N21 J9 J17 J25 J33 L50 J46 J54">
    <cfRule type="expression" priority="6" dxfId="270" stopIfTrue="1">
      <formula>I10="as"</formula>
    </cfRule>
    <cfRule type="expression" priority="7" dxfId="270" stopIfTrue="1">
      <formula>I10="bs"</formula>
    </cfRule>
  </conditionalFormatting>
  <conditionalFormatting sqref="B7 B11 B15 B19 B23 B27 B31 B35 B44 B48 B52 B56">
    <cfRule type="cellIs" priority="8" dxfId="275" operator="equal" stopIfTrue="1">
      <formula>"DA"</formula>
    </cfRule>
  </conditionalFormatting>
  <conditionalFormatting sqref="I10 I18 I26 I34 I47 I55">
    <cfRule type="expression" priority="9" dxfId="276" stopIfTrue="1">
      <formula>$N$1="CU"</formula>
    </cfRule>
  </conditionalFormatting>
  <conditionalFormatting sqref="E7 E11 E15 E19 E23 E27 E35 E31 E44 E48 E52 E56">
    <cfRule type="cellIs" priority="10" dxfId="277" operator="equal" stopIfTrue="1">
      <formula>"Bye"</formula>
    </cfRule>
  </conditionalFormatting>
  <conditionalFormatting sqref="D7 D11 D15 D19 D23 D27 D31 D35 D44 D48 D52 D56">
    <cfRule type="cellIs" priority="11" dxfId="278" operator="lessThan" stopIfTrue="1">
      <formula>5</formula>
    </cfRule>
  </conditionalFormatting>
  <dataValidations count="1">
    <dataValidation type="list" allowBlank="1" showInputMessage="1" sqref="H10 H55 J51 H47 H18 H26 H34 J14 L22 J30">
      <formula1>$T$7:$T$16</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T102"/>
  <sheetViews>
    <sheetView showGridLines="0" zoomScalePageLayoutView="0" workbookViewId="0" topLeftCell="A46">
      <selection activeCell="U25" sqref="U25"/>
    </sheetView>
  </sheetViews>
  <sheetFormatPr defaultColWidth="9.00390625" defaultRowHeight="15.75"/>
  <cols>
    <col min="1" max="1" width="2.375" style="99" customWidth="1"/>
    <col min="2" max="3" width="2.625" style="99" customWidth="1"/>
    <col min="4" max="4" width="0.2421875" style="99" customWidth="1"/>
    <col min="5" max="5" width="8.50390625" style="99" customWidth="1"/>
    <col min="6" max="6" width="12.125" style="99" customWidth="1"/>
    <col min="7" max="7" width="0.12890625" style="99" customWidth="1"/>
    <col min="8" max="8" width="5.75390625" style="99" customWidth="1"/>
    <col min="9" max="9" width="0.12890625" style="101" customWidth="1"/>
    <col min="10" max="10" width="13.75390625" style="99" customWidth="1"/>
    <col min="11" max="11" width="0.2421875" style="101" customWidth="1"/>
    <col min="12" max="12" width="13.75390625" style="99" customWidth="1"/>
    <col min="13" max="13" width="0.2421875" style="102" customWidth="1"/>
    <col min="14" max="14" width="13.75390625" style="99" customWidth="1"/>
    <col min="15" max="15" width="0.2421875" style="101" customWidth="1"/>
    <col min="16" max="16" width="13.625" style="99" customWidth="1"/>
    <col min="17" max="17" width="0.2421875" style="102" hidden="1" customWidth="1"/>
    <col min="18" max="18" width="2.375" style="99" customWidth="1"/>
    <col min="19" max="19" width="7.625" style="99" customWidth="1"/>
    <col min="20" max="20" width="8.00390625" style="99" hidden="1" customWidth="1"/>
    <col min="21" max="16384" width="9.00390625" style="99" customWidth="1"/>
  </cols>
  <sheetData>
    <row r="1" spans="1:17" s="3" customFormat="1" ht="16.5" customHeight="1">
      <c r="A1" s="1" t="s">
        <v>44</v>
      </c>
      <c r="B1" s="2"/>
      <c r="C1" s="2"/>
      <c r="E1" s="4"/>
      <c r="I1" s="5"/>
      <c r="K1" s="5"/>
      <c r="M1" s="6"/>
      <c r="O1" s="5"/>
      <c r="Q1" s="6"/>
    </row>
    <row r="2" spans="1:17" s="12" customFormat="1" ht="6.75" customHeight="1">
      <c r="A2" s="7"/>
      <c r="B2" s="7"/>
      <c r="C2" s="7"/>
      <c r="D2" s="7"/>
      <c r="E2" s="7"/>
      <c r="F2" s="7"/>
      <c r="G2" s="7"/>
      <c r="H2" s="7"/>
      <c r="I2" s="8"/>
      <c r="J2" s="9"/>
      <c r="K2" s="8"/>
      <c r="L2" s="9"/>
      <c r="M2" s="8"/>
      <c r="N2" s="8"/>
      <c r="O2" s="8"/>
      <c r="P2" s="10"/>
      <c r="Q2" s="11"/>
    </row>
    <row r="3" spans="1:17" s="18" customFormat="1" ht="11.25" customHeight="1">
      <c r="A3" s="13" t="s">
        <v>45</v>
      </c>
      <c r="B3" s="13"/>
      <c r="C3" s="13"/>
      <c r="D3" s="13"/>
      <c r="E3" s="14"/>
      <c r="F3" s="13" t="s">
        <v>46</v>
      </c>
      <c r="G3" s="14"/>
      <c r="H3" s="13"/>
      <c r="I3" s="15"/>
      <c r="J3" s="13"/>
      <c r="K3" s="16"/>
      <c r="L3" s="13"/>
      <c r="M3" s="16"/>
      <c r="N3" s="13"/>
      <c r="O3" s="15"/>
      <c r="P3" s="27" t="s">
        <v>159</v>
      </c>
      <c r="Q3" s="17" t="s">
        <v>47</v>
      </c>
    </row>
    <row r="4" spans="1:17" s="26" customFormat="1" ht="12.75" customHeight="1" thickBot="1">
      <c r="A4" s="19" t="str">
        <f>'[2]Week SetUp'!$A$10</f>
        <v>2013/11/2-11/4</v>
      </c>
      <c r="B4" s="19"/>
      <c r="C4" s="19"/>
      <c r="D4" s="20"/>
      <c r="E4" s="20"/>
      <c r="F4" s="20" t="str">
        <f>'[2]Week SetUp'!$C$10</f>
        <v>臺中市</v>
      </c>
      <c r="G4" s="21"/>
      <c r="H4" s="20"/>
      <c r="I4" s="22"/>
      <c r="J4" s="23"/>
      <c r="K4" s="22"/>
      <c r="L4" s="24"/>
      <c r="M4" s="22"/>
      <c r="N4" s="20"/>
      <c r="O4" s="22"/>
      <c r="P4" s="232" t="s">
        <v>160</v>
      </c>
      <c r="Q4" s="25" t="str">
        <f>'[2]Week SetUp'!$E$10</f>
        <v>王正松</v>
      </c>
    </row>
    <row r="5" spans="1:17" s="31" customFormat="1" ht="12" customHeight="1">
      <c r="A5" s="27"/>
      <c r="B5" s="28" t="s">
        <v>48</v>
      </c>
      <c r="C5" s="28" t="s">
        <v>49</v>
      </c>
      <c r="D5" s="28"/>
      <c r="E5" s="28" t="s">
        <v>50</v>
      </c>
      <c r="F5" s="29"/>
      <c r="G5" s="14"/>
      <c r="H5" s="29"/>
      <c r="I5" s="30"/>
      <c r="J5" s="28" t="s">
        <v>51</v>
      </c>
      <c r="K5" s="30"/>
      <c r="L5" s="28" t="s">
        <v>52</v>
      </c>
      <c r="M5" s="30"/>
      <c r="N5" s="28" t="s">
        <v>53</v>
      </c>
      <c r="O5" s="30"/>
      <c r="P5" s="28" t="s">
        <v>54</v>
      </c>
      <c r="Q5" s="16"/>
    </row>
    <row r="6" spans="1:17" s="31" customFormat="1" ht="11.25" customHeight="1" thickBot="1">
      <c r="A6" s="32"/>
      <c r="B6" s="33"/>
      <c r="C6" s="34"/>
      <c r="D6" s="33"/>
      <c r="E6" s="35"/>
      <c r="F6" s="35"/>
      <c r="G6" s="36"/>
      <c r="H6" s="35"/>
      <c r="I6" s="37"/>
      <c r="J6" s="33"/>
      <c r="K6" s="37"/>
      <c r="L6" s="33"/>
      <c r="M6" s="37"/>
      <c r="O6" s="37"/>
      <c r="P6" s="33"/>
      <c r="Q6" s="38"/>
    </row>
    <row r="7" spans="1:20" s="51" customFormat="1" ht="14.25" customHeight="1">
      <c r="A7" s="39">
        <v>1</v>
      </c>
      <c r="B7" s="40">
        <v>1</v>
      </c>
      <c r="C7" s="40">
        <f>IF($D7="","",VLOOKUP($D7,'[2]男單40歲名單'!$A$7:$P$39,16))</f>
        <v>1</v>
      </c>
      <c r="D7" s="41">
        <v>1</v>
      </c>
      <c r="E7" s="42" t="str">
        <f>UPPER(IF($D7="","",VLOOKUP($D7,'[2]男單40歲名單'!$A$7:$P$39,2)))</f>
        <v>謝昌曄</v>
      </c>
      <c r="F7" s="40"/>
      <c r="G7" s="40"/>
      <c r="H7" s="43" t="str">
        <f>IF($D7="","",VLOOKUP($D7,'[2]男單40歲名單'!$A$7:$P$39,4))</f>
        <v>高雄市</v>
      </c>
      <c r="I7" s="44"/>
      <c r="J7" s="45"/>
      <c r="K7" s="45"/>
      <c r="L7" s="45"/>
      <c r="M7" s="45"/>
      <c r="N7" s="46" t="s">
        <v>25</v>
      </c>
      <c r="O7" s="47"/>
      <c r="P7" s="48"/>
      <c r="Q7" s="49"/>
      <c r="R7" s="50"/>
      <c r="T7" s="52" t="e">
        <f>#REF!</f>
        <v>#REF!</v>
      </c>
    </row>
    <row r="8" spans="1:20" s="51" customFormat="1" ht="10.5" customHeight="1">
      <c r="A8" s="39"/>
      <c r="B8" s="53"/>
      <c r="C8" s="53"/>
      <c r="D8" s="53"/>
      <c r="E8" s="54"/>
      <c r="F8" s="272" t="s">
        <v>296</v>
      </c>
      <c r="G8" s="55"/>
      <c r="H8" s="56" t="s">
        <v>11</v>
      </c>
      <c r="I8" s="57"/>
      <c r="J8" s="58">
        <f>UPPER(IF(OR(I8="a",I8="as"),E7,IF(OR(I8="b",I8="bs"),E9,)))</f>
      </c>
      <c r="K8" s="58"/>
      <c r="L8" s="45"/>
      <c r="M8" s="45"/>
      <c r="N8" s="59"/>
      <c r="O8" s="47"/>
      <c r="P8" s="48"/>
      <c r="Q8" s="49"/>
      <c r="R8" s="50"/>
      <c r="T8" s="60" t="e">
        <f>#REF!</f>
        <v>#REF!</v>
      </c>
    </row>
    <row r="9" spans="1:20" s="51" customFormat="1" ht="14.25" customHeight="1">
      <c r="A9" s="39">
        <v>2</v>
      </c>
      <c r="B9" s="40"/>
      <c r="C9" s="40"/>
      <c r="D9" s="41">
        <v>24</v>
      </c>
      <c r="E9" s="42" t="str">
        <f>UPPER(IF($D9="","",VLOOKUP($D9,'[2]男單40歲名單'!$A$7:$P$39,2)))</f>
        <v>徐德富</v>
      </c>
      <c r="F9" s="273"/>
      <c r="G9" s="40"/>
      <c r="H9" s="43" t="str">
        <f>IF($D9="","",VLOOKUP($D9,'[2]男單40歲名單'!$A$7:$P$39,4))</f>
        <v>臺中市</v>
      </c>
      <c r="I9" s="61"/>
      <c r="J9" s="62"/>
      <c r="K9" s="63"/>
      <c r="L9" s="45"/>
      <c r="M9" s="45"/>
      <c r="N9" s="59"/>
      <c r="O9" s="47"/>
      <c r="P9" s="48"/>
      <c r="Q9" s="49"/>
      <c r="R9" s="50"/>
      <c r="T9" s="60" t="e">
        <f>#REF!</f>
        <v>#REF!</v>
      </c>
    </row>
    <row r="10" spans="1:20" s="51" customFormat="1" ht="6.75" customHeight="1">
      <c r="A10" s="39"/>
      <c r="B10" s="53"/>
      <c r="C10" s="53"/>
      <c r="D10" s="64"/>
      <c r="E10" s="54"/>
      <c r="F10" s="45"/>
      <c r="G10" s="55"/>
      <c r="H10" s="55"/>
      <c r="I10" s="65"/>
      <c r="J10" s="270" t="s">
        <v>313</v>
      </c>
      <c r="K10" s="271"/>
      <c r="L10" s="58">
        <f>UPPER(IF(OR(K10="a",K10="as"),J8,IF(OR(K10="b",K10="bs"),J12,)))</f>
      </c>
      <c r="M10" s="67"/>
      <c r="N10" s="68"/>
      <c r="O10" s="68"/>
      <c r="P10" s="48"/>
      <c r="Q10" s="49"/>
      <c r="R10" s="50"/>
      <c r="T10" s="60" t="e">
        <f>#REF!</f>
        <v>#REF!</v>
      </c>
    </row>
    <row r="11" spans="1:20" s="51" customFormat="1" ht="14.25" customHeight="1">
      <c r="A11" s="39">
        <v>3</v>
      </c>
      <c r="B11" s="40"/>
      <c r="C11" s="40">
        <f>IF($D11="","",VLOOKUP($D11,'[2]男單40歲名單'!$A$7:$P$39,16))</f>
        <v>21</v>
      </c>
      <c r="D11" s="41">
        <v>14</v>
      </c>
      <c r="E11" s="42" t="str">
        <f>UPPER(IF($D11="","",VLOOKUP($D11,'[2]男單40歲名單'!$A$7:$P$39,2)))</f>
        <v>葉永富</v>
      </c>
      <c r="F11" s="40"/>
      <c r="G11" s="40"/>
      <c r="H11" s="43" t="str">
        <f>IF($D11="","",VLOOKUP($D11,'[2]男單40歲名單'!$A$7:$P$39,4))</f>
        <v>臺中市</v>
      </c>
      <c r="I11" s="44"/>
      <c r="J11" s="270"/>
      <c r="K11" s="271"/>
      <c r="L11" s="62"/>
      <c r="M11" s="69"/>
      <c r="N11" s="68"/>
      <c r="O11" s="68"/>
      <c r="P11" s="48"/>
      <c r="Q11" s="49"/>
      <c r="R11" s="50"/>
      <c r="T11" s="60" t="e">
        <f>#REF!</f>
        <v>#REF!</v>
      </c>
    </row>
    <row r="12" spans="1:20" s="51" customFormat="1" ht="10.5" customHeight="1">
      <c r="A12" s="39"/>
      <c r="B12" s="53"/>
      <c r="C12" s="53"/>
      <c r="D12" s="64"/>
      <c r="E12" s="54"/>
      <c r="F12" s="272" t="s">
        <v>297</v>
      </c>
      <c r="G12" s="55"/>
      <c r="H12" s="56" t="s">
        <v>11</v>
      </c>
      <c r="I12" s="57"/>
      <c r="J12" s="58">
        <f>UPPER(IF(OR(I12="a",I12="as"),E11,IF(OR(I12="b",I12="bs"),E13,)))</f>
      </c>
      <c r="K12" s="70"/>
      <c r="L12" s="71"/>
      <c r="M12" s="72"/>
      <c r="N12" s="68"/>
      <c r="O12" s="68"/>
      <c r="P12" s="48"/>
      <c r="Q12" s="49"/>
      <c r="R12" s="50"/>
      <c r="T12" s="60" t="e">
        <f>#REF!</f>
        <v>#REF!</v>
      </c>
    </row>
    <row r="13" spans="1:20" s="51" customFormat="1" ht="14.25" customHeight="1">
      <c r="A13" s="39">
        <v>4</v>
      </c>
      <c r="B13" s="40"/>
      <c r="C13" s="40"/>
      <c r="D13" s="41">
        <v>18</v>
      </c>
      <c r="E13" s="42" t="str">
        <f>UPPER(IF($D13="","",VLOOKUP($D13,'[2]男單40歲名單'!$A$7:$P$39,2)))</f>
        <v>林俊男</v>
      </c>
      <c r="F13" s="273"/>
      <c r="G13" s="40"/>
      <c r="H13" s="43" t="str">
        <f>IF($D13="","",VLOOKUP($D13,'[2]男單40歲名單'!$A$7:$P$39,4))</f>
        <v>桃園市</v>
      </c>
      <c r="I13" s="61"/>
      <c r="J13" s="62"/>
      <c r="K13" s="45"/>
      <c r="L13" s="71"/>
      <c r="M13" s="72"/>
      <c r="N13" s="68"/>
      <c r="O13" s="68"/>
      <c r="P13" s="48"/>
      <c r="Q13" s="49"/>
      <c r="R13" s="50"/>
      <c r="T13" s="60" t="e">
        <f>#REF!</f>
        <v>#REF!</v>
      </c>
    </row>
    <row r="14" spans="1:20" s="51" customFormat="1" ht="6.75" customHeight="1">
      <c r="A14" s="39"/>
      <c r="B14" s="53"/>
      <c r="C14" s="53"/>
      <c r="D14" s="64"/>
      <c r="E14" s="54"/>
      <c r="F14" s="45"/>
      <c r="G14" s="55"/>
      <c r="H14" s="55"/>
      <c r="I14" s="65"/>
      <c r="J14" s="45"/>
      <c r="K14" s="45"/>
      <c r="L14" s="270" t="s">
        <v>321</v>
      </c>
      <c r="M14" s="271"/>
      <c r="N14" s="58">
        <f>UPPER(IF(OR(M14="a",M14="as"),L10,IF(OR(M14="b",M14="bs"),L18,)))</f>
      </c>
      <c r="O14" s="67"/>
      <c r="P14" s="48"/>
      <c r="Q14" s="49"/>
      <c r="R14" s="50"/>
      <c r="T14" s="60" t="e">
        <f>#REF!</f>
        <v>#REF!</v>
      </c>
    </row>
    <row r="15" spans="1:20" s="51" customFormat="1" ht="14.25" customHeight="1">
      <c r="A15" s="39">
        <v>5</v>
      </c>
      <c r="B15" s="40"/>
      <c r="C15" s="40"/>
      <c r="D15" s="41">
        <v>21</v>
      </c>
      <c r="E15" s="42" t="str">
        <f>UPPER(IF($D15="","",VLOOKUP($D15,'[2]男單40歲名單'!$A$7:$P$39,2)))</f>
        <v>李其旺</v>
      </c>
      <c r="F15" s="40"/>
      <c r="G15" s="40"/>
      <c r="H15" s="43" t="str">
        <f>IF($D15="","",VLOOKUP($D15,'[2]男單40歲名單'!$A$7:$P$39,4))</f>
        <v>臺中市</v>
      </c>
      <c r="I15" s="44"/>
      <c r="J15" s="45"/>
      <c r="K15" s="45"/>
      <c r="L15" s="270"/>
      <c r="M15" s="271"/>
      <c r="N15" s="62"/>
      <c r="O15" s="73"/>
      <c r="P15" s="59"/>
      <c r="Q15" s="47"/>
      <c r="R15" s="50"/>
      <c r="T15" s="60" t="e">
        <f>#REF!</f>
        <v>#REF!</v>
      </c>
    </row>
    <row r="16" spans="1:20" s="51" customFormat="1" ht="10.5" customHeight="1" thickBot="1">
      <c r="A16" s="39"/>
      <c r="B16" s="53"/>
      <c r="C16" s="53"/>
      <c r="D16" s="64"/>
      <c r="E16" s="54"/>
      <c r="F16" s="272" t="s">
        <v>298</v>
      </c>
      <c r="G16" s="55"/>
      <c r="H16" s="56" t="s">
        <v>11</v>
      </c>
      <c r="I16" s="57"/>
      <c r="J16" s="58">
        <f>UPPER(IF(OR(I16="a",I16="as"),E15,IF(OR(I16="b",I16="bs"),E17,)))</f>
      </c>
      <c r="K16" s="58"/>
      <c r="L16" s="45"/>
      <c r="M16" s="72"/>
      <c r="N16" s="74"/>
      <c r="O16" s="73"/>
      <c r="P16" s="59"/>
      <c r="Q16" s="47"/>
      <c r="R16" s="50"/>
      <c r="T16" s="75" t="e">
        <f>#REF!</f>
        <v>#REF!</v>
      </c>
    </row>
    <row r="17" spans="1:18" s="51" customFormat="1" ht="14.25" customHeight="1">
      <c r="A17" s="39">
        <v>6</v>
      </c>
      <c r="B17" s="40"/>
      <c r="C17" s="40">
        <f>IF($D17="","",VLOOKUP($D17,'[2]男單40歲名單'!$A$7:$P$39,16))</f>
        <v>13</v>
      </c>
      <c r="D17" s="41">
        <v>8</v>
      </c>
      <c r="E17" s="42" t="str">
        <f>UPPER(IF($D17="","",VLOOKUP($D17,'[2]男單40歲名單'!$A$7:$P$39,2)))</f>
        <v>邱永鎮</v>
      </c>
      <c r="F17" s="273"/>
      <c r="G17" s="40"/>
      <c r="H17" s="43" t="str">
        <f>IF($D17="","",VLOOKUP($D17,'[2]男單40歲名單'!$A$7:$P$39,4))</f>
        <v>臺中市</v>
      </c>
      <c r="I17" s="61"/>
      <c r="J17" s="62"/>
      <c r="K17" s="63"/>
      <c r="L17" s="45"/>
      <c r="M17" s="72"/>
      <c r="N17" s="74"/>
      <c r="O17" s="73"/>
      <c r="P17" s="59"/>
      <c r="Q17" s="47"/>
      <c r="R17" s="50"/>
    </row>
    <row r="18" spans="1:18" s="51" customFormat="1" ht="6.75" customHeight="1">
      <c r="A18" s="39"/>
      <c r="B18" s="53"/>
      <c r="C18" s="53"/>
      <c r="D18" s="64"/>
      <c r="E18" s="54"/>
      <c r="F18" s="45"/>
      <c r="G18" s="55"/>
      <c r="H18" s="55"/>
      <c r="I18" s="65"/>
      <c r="J18" s="270" t="s">
        <v>314</v>
      </c>
      <c r="K18" s="271"/>
      <c r="L18" s="58">
        <f>UPPER(IF(OR(K18="a",K18="as"),J16,IF(OR(K18="b",K18="bs"),J20,)))</f>
      </c>
      <c r="M18" s="76"/>
      <c r="N18" s="74"/>
      <c r="O18" s="73"/>
      <c r="P18" s="59"/>
      <c r="Q18" s="47"/>
      <c r="R18" s="50"/>
    </row>
    <row r="19" spans="1:18" s="51" customFormat="1" ht="14.25" customHeight="1">
      <c r="A19" s="39">
        <v>7</v>
      </c>
      <c r="B19" s="40"/>
      <c r="C19" s="40"/>
      <c r="D19" s="41">
        <v>28</v>
      </c>
      <c r="E19" s="42" t="str">
        <f>UPPER(IF($D19="","",VLOOKUP($D19,'[2]男單40歲名單'!$A$7:$P$39,2)))</f>
        <v>張有為</v>
      </c>
      <c r="F19" s="40"/>
      <c r="G19" s="40"/>
      <c r="H19" s="43" t="str">
        <f>IF($D19="","",VLOOKUP($D19,'[2]男單40歲名單'!$A$7:$P$39,4))</f>
        <v>臺中市</v>
      </c>
      <c r="I19" s="44"/>
      <c r="J19" s="270"/>
      <c r="K19" s="271"/>
      <c r="L19" s="62"/>
      <c r="M19" s="68"/>
      <c r="N19" s="74"/>
      <c r="O19" s="73"/>
      <c r="P19" s="59"/>
      <c r="Q19" s="47"/>
      <c r="R19" s="50"/>
    </row>
    <row r="20" spans="1:18" s="51" customFormat="1" ht="10.5" customHeight="1">
      <c r="A20" s="39"/>
      <c r="B20" s="53"/>
      <c r="C20" s="53"/>
      <c r="D20" s="53"/>
      <c r="E20" s="54"/>
      <c r="F20" s="272" t="s">
        <v>299</v>
      </c>
      <c r="G20" s="55"/>
      <c r="H20" s="56" t="s">
        <v>11</v>
      </c>
      <c r="I20" s="57"/>
      <c r="J20" s="58">
        <f>UPPER(IF(OR(I20="a",I20="as"),E19,IF(OR(I20="b",I20="bs"),E21,)))</f>
      </c>
      <c r="K20" s="70"/>
      <c r="L20" s="71"/>
      <c r="M20" s="68"/>
      <c r="N20" s="74"/>
      <c r="O20" s="73"/>
      <c r="P20" s="59"/>
      <c r="Q20" s="47"/>
      <c r="R20" s="50"/>
    </row>
    <row r="21" spans="1:18" s="51" customFormat="1" ht="14.25" customHeight="1">
      <c r="A21" s="39">
        <v>8</v>
      </c>
      <c r="B21" s="40">
        <v>5</v>
      </c>
      <c r="C21" s="40">
        <f>IF($D21="","",VLOOKUP($D21,'[2]男單40歲名單'!$A$7:$P$39,16))</f>
        <v>5</v>
      </c>
      <c r="D21" s="41">
        <v>4</v>
      </c>
      <c r="E21" s="42" t="str">
        <f>UPPER(IF($D21="","",VLOOKUP($D21,'[2]男單40歲名單'!$A$7:$P$39,2)))</f>
        <v>游昆潔</v>
      </c>
      <c r="F21" s="273"/>
      <c r="G21" s="40"/>
      <c r="H21" s="43" t="str">
        <f>IF($D21="","",VLOOKUP($D21,'[2]男單40歲名單'!$A$7:$P$39,4))</f>
        <v>臺北市</v>
      </c>
      <c r="I21" s="61"/>
      <c r="J21" s="62"/>
      <c r="K21" s="45"/>
      <c r="L21" s="71"/>
      <c r="M21" s="68"/>
      <c r="N21" s="74"/>
      <c r="O21" s="73"/>
      <c r="P21" s="59"/>
      <c r="Q21" s="47"/>
      <c r="R21" s="50"/>
    </row>
    <row r="22" spans="1:18" s="51" customFormat="1" ht="6.75" customHeight="1">
      <c r="A22" s="39"/>
      <c r="B22" s="53"/>
      <c r="C22" s="53"/>
      <c r="D22" s="53"/>
      <c r="E22" s="54"/>
      <c r="F22" s="45"/>
      <c r="G22" s="55"/>
      <c r="H22" s="55"/>
      <c r="I22" s="65"/>
      <c r="J22" s="45"/>
      <c r="K22" s="45"/>
      <c r="L22" s="71"/>
      <c r="M22" s="77"/>
      <c r="N22" s="270" t="s">
        <v>325</v>
      </c>
      <c r="O22" s="271"/>
      <c r="P22" s="58">
        <f>UPPER(IF(OR(O22="a",O22="as"),N14,IF(OR(O22="b",O22="bs"),N30,)))</f>
      </c>
      <c r="Q22" s="78"/>
      <c r="R22" s="50"/>
    </row>
    <row r="23" spans="1:18" s="51" customFormat="1" ht="14.25" customHeight="1">
      <c r="A23" s="39">
        <v>9</v>
      </c>
      <c r="B23" s="40">
        <v>4</v>
      </c>
      <c r="C23" s="40">
        <f>IF($D23="","",VLOOKUP($D23,'[2]男單40歲名單'!$A$7:$P$39,16))</f>
        <v>5</v>
      </c>
      <c r="D23" s="41">
        <v>5</v>
      </c>
      <c r="E23" s="42" t="str">
        <f>UPPER(IF($D23="","",VLOOKUP($D23,'[2]男單40歲名單'!$A$7:$P$39,2)))</f>
        <v>陳偉志</v>
      </c>
      <c r="F23" s="40"/>
      <c r="G23" s="40"/>
      <c r="H23" s="43" t="str">
        <f>IF($D23="","",VLOOKUP($D23,'[2]男單40歲名單'!$A$7:$P$39,4))</f>
        <v>高雄市</v>
      </c>
      <c r="I23" s="44"/>
      <c r="J23" s="45"/>
      <c r="K23" s="45"/>
      <c r="L23" s="45"/>
      <c r="M23" s="68"/>
      <c r="N23" s="270"/>
      <c r="O23" s="271"/>
      <c r="P23" s="189"/>
      <c r="Q23" s="73"/>
      <c r="R23" s="50"/>
    </row>
    <row r="24" spans="1:18" s="51" customFormat="1" ht="10.5" customHeight="1">
      <c r="A24" s="39"/>
      <c r="B24" s="53"/>
      <c r="C24" s="53"/>
      <c r="D24" s="53"/>
      <c r="E24" s="54"/>
      <c r="F24" s="272" t="s">
        <v>300</v>
      </c>
      <c r="G24" s="55"/>
      <c r="H24" s="56" t="s">
        <v>11</v>
      </c>
      <c r="I24" s="57"/>
      <c r="J24" s="58">
        <f>UPPER(IF(OR(I24="a",I24="as"),E23,IF(OR(I24="b",I24="bs"),E25,)))</f>
      </c>
      <c r="K24" s="58"/>
      <c r="L24" s="45"/>
      <c r="M24" s="68"/>
      <c r="N24" s="59"/>
      <c r="O24" s="73"/>
      <c r="P24" s="190"/>
      <c r="Q24" s="73"/>
      <c r="R24" s="50"/>
    </row>
    <row r="25" spans="1:18" s="51" customFormat="1" ht="14.25" customHeight="1">
      <c r="A25" s="39">
        <v>10</v>
      </c>
      <c r="B25" s="40"/>
      <c r="C25" s="40"/>
      <c r="D25" s="41">
        <v>25</v>
      </c>
      <c r="E25" s="42" t="str">
        <f>UPPER(IF($D25="","",VLOOKUP($D25,'[2]男單40歲名單'!$A$7:$P$39,2)))</f>
        <v>林雙和</v>
      </c>
      <c r="F25" s="273"/>
      <c r="G25" s="40"/>
      <c r="H25" s="43" t="str">
        <f>IF($D25="","",VLOOKUP($D25,'[2]男單40歲名單'!$A$7:$P$39,4))</f>
        <v>臺中市</v>
      </c>
      <c r="I25" s="61"/>
      <c r="J25" s="62"/>
      <c r="K25" s="63"/>
      <c r="L25" s="45"/>
      <c r="M25" s="68"/>
      <c r="N25" s="59"/>
      <c r="O25" s="73"/>
      <c r="P25" s="190"/>
      <c r="Q25" s="73"/>
      <c r="R25" s="50"/>
    </row>
    <row r="26" spans="1:18" s="51" customFormat="1" ht="6.75" customHeight="1">
      <c r="A26" s="39"/>
      <c r="B26" s="53"/>
      <c r="C26" s="53"/>
      <c r="D26" s="64"/>
      <c r="E26" s="54"/>
      <c r="F26" s="45"/>
      <c r="G26" s="55"/>
      <c r="H26" s="55"/>
      <c r="I26" s="65"/>
      <c r="J26" s="270" t="s">
        <v>315</v>
      </c>
      <c r="K26" s="271"/>
      <c r="L26" s="58">
        <f>UPPER(IF(OR(K26="a",K26="as"),J24,IF(OR(K26="b",K26="bs"),J28,)))</f>
      </c>
      <c r="M26" s="67"/>
      <c r="N26" s="59"/>
      <c r="O26" s="73"/>
      <c r="P26" s="190"/>
      <c r="Q26" s="73"/>
      <c r="R26" s="50"/>
    </row>
    <row r="27" spans="1:18" s="51" customFormat="1" ht="14.25" customHeight="1">
      <c r="A27" s="39">
        <v>11</v>
      </c>
      <c r="B27" s="40"/>
      <c r="C27" s="40"/>
      <c r="D27" s="41">
        <v>23</v>
      </c>
      <c r="E27" s="42" t="str">
        <f>UPPER(IF($D27="","",VLOOKUP($D27,'[2]男單40歲名單'!$A$7:$P$39,2)))</f>
        <v>戴憲維</v>
      </c>
      <c r="F27" s="40"/>
      <c r="G27" s="40"/>
      <c r="H27" s="43" t="str">
        <f>IF($D27="","",VLOOKUP($D27,'[2]男單40歲名單'!$A$7:$P$39,4))</f>
        <v>新北市</v>
      </c>
      <c r="I27" s="44"/>
      <c r="J27" s="270"/>
      <c r="K27" s="271"/>
      <c r="L27" s="62"/>
      <c r="M27" s="69"/>
      <c r="N27" s="59"/>
      <c r="O27" s="73"/>
      <c r="P27" s="190"/>
      <c r="Q27" s="73"/>
      <c r="R27" s="50"/>
    </row>
    <row r="28" spans="1:18" s="51" customFormat="1" ht="10.5" customHeight="1">
      <c r="A28" s="39"/>
      <c r="B28" s="53"/>
      <c r="C28" s="53"/>
      <c r="D28" s="64"/>
      <c r="E28" s="54"/>
      <c r="F28" s="272" t="s">
        <v>301</v>
      </c>
      <c r="G28" s="55"/>
      <c r="H28" s="56" t="s">
        <v>11</v>
      </c>
      <c r="I28" s="57"/>
      <c r="J28" s="58">
        <f>UPPER(IF(OR(I28="a",I28="as"),E27,IF(OR(I28="b",I28="bs"),E29,)))</f>
      </c>
      <c r="K28" s="70"/>
      <c r="L28" s="71"/>
      <c r="M28" s="72"/>
      <c r="N28" s="59"/>
      <c r="O28" s="73"/>
      <c r="P28" s="190"/>
      <c r="Q28" s="73"/>
      <c r="R28" s="50"/>
    </row>
    <row r="29" spans="1:18" s="51" customFormat="1" ht="14.25" customHeight="1">
      <c r="A29" s="39">
        <v>12</v>
      </c>
      <c r="B29" s="40"/>
      <c r="C29" s="40">
        <f>IF($D29="","",VLOOKUP($D29,'[2]男單40歲名單'!$A$7:$P$39,16))</f>
        <v>13</v>
      </c>
      <c r="D29" s="41">
        <v>9</v>
      </c>
      <c r="E29" s="42" t="str">
        <f>UPPER(IF($D29="","",VLOOKUP($D29,'[2]男單40歲名單'!$A$7:$P$39,2)))</f>
        <v>羅新才</v>
      </c>
      <c r="F29" s="273"/>
      <c r="G29" s="40"/>
      <c r="H29" s="43" t="str">
        <f>IF($D29="","",VLOOKUP($D29,'[2]男單40歲名單'!$A$7:$P$39,4))</f>
        <v>臺中市</v>
      </c>
      <c r="I29" s="61"/>
      <c r="J29" s="62"/>
      <c r="K29" s="45"/>
      <c r="L29" s="71"/>
      <c r="M29" s="72"/>
      <c r="N29" s="59"/>
      <c r="O29" s="73"/>
      <c r="P29" s="190"/>
      <c r="Q29" s="73"/>
      <c r="R29" s="50"/>
    </row>
    <row r="30" spans="1:18" s="51" customFormat="1" ht="6.75" customHeight="1">
      <c r="A30" s="39"/>
      <c r="B30" s="53"/>
      <c r="C30" s="53"/>
      <c r="D30" s="64"/>
      <c r="E30" s="54"/>
      <c r="F30" s="45"/>
      <c r="G30" s="55"/>
      <c r="H30" s="55"/>
      <c r="I30" s="65"/>
      <c r="J30" s="45"/>
      <c r="K30" s="45"/>
      <c r="L30" s="270" t="s">
        <v>322</v>
      </c>
      <c r="M30" s="271"/>
      <c r="N30" s="58">
        <f>UPPER(IF(OR(M30="a",M30="as"),L26,IF(OR(M30="b",M30="bs"),L34,)))</f>
      </c>
      <c r="O30" s="79"/>
      <c r="P30" s="190"/>
      <c r="Q30" s="73"/>
      <c r="R30" s="50"/>
    </row>
    <row r="31" spans="1:18" s="51" customFormat="1" ht="14.25" customHeight="1">
      <c r="A31" s="39">
        <v>13</v>
      </c>
      <c r="B31" s="40"/>
      <c r="C31" s="40">
        <f>IF($D31="","",VLOOKUP($D31,'[2]男單40歲名單'!$A$7:$P$39,16))</f>
        <v>21</v>
      </c>
      <c r="D31" s="41">
        <v>12</v>
      </c>
      <c r="E31" s="42" t="str">
        <f>UPPER(IF($D31="","",VLOOKUP($D31,'[2]男單40歲名單'!$A$7:$P$39,2)))</f>
        <v>葉家宏</v>
      </c>
      <c r="F31" s="40"/>
      <c r="G31" s="40"/>
      <c r="H31" s="43" t="str">
        <f>IF($D31="","",VLOOKUP($D31,'[2]男單40歲名單'!$A$7:$P$39,4))</f>
        <v>斗南鎮</v>
      </c>
      <c r="I31" s="44"/>
      <c r="J31" s="45"/>
      <c r="K31" s="45"/>
      <c r="L31" s="270"/>
      <c r="M31" s="271"/>
      <c r="N31" s="62"/>
      <c r="O31" s="80"/>
      <c r="P31" s="190"/>
      <c r="Q31" s="73"/>
      <c r="R31" s="50"/>
    </row>
    <row r="32" spans="1:18" s="51" customFormat="1" ht="10.5" customHeight="1">
      <c r="A32" s="39"/>
      <c r="B32" s="53"/>
      <c r="C32" s="53"/>
      <c r="D32" s="64"/>
      <c r="E32" s="54"/>
      <c r="F32" s="272" t="s">
        <v>302</v>
      </c>
      <c r="G32" s="55"/>
      <c r="H32" s="56" t="s">
        <v>11</v>
      </c>
      <c r="I32" s="57"/>
      <c r="J32" s="58">
        <f>UPPER(IF(OR(I32="a",I32="as"),E31,IF(OR(I32="b",I32="bs"),E33,)))</f>
      </c>
      <c r="K32" s="58"/>
      <c r="L32" s="45"/>
      <c r="M32" s="72"/>
      <c r="N32" s="74"/>
      <c r="O32" s="80"/>
      <c r="P32" s="190"/>
      <c r="Q32" s="73"/>
      <c r="R32" s="50"/>
    </row>
    <row r="33" spans="1:18" s="51" customFormat="1" ht="14.25" customHeight="1">
      <c r="A33" s="39">
        <v>14</v>
      </c>
      <c r="B33" s="40"/>
      <c r="C33" s="40"/>
      <c r="D33" s="41">
        <v>17</v>
      </c>
      <c r="E33" s="42" t="str">
        <f>UPPER(IF($D33="","",VLOOKUP($D33,'[2]男單40歲名單'!$A$7:$P$39,2)))</f>
        <v>蕭國偉</v>
      </c>
      <c r="F33" s="273"/>
      <c r="G33" s="40"/>
      <c r="H33" s="43" t="str">
        <f>IF($D33="","",VLOOKUP($D33,'[2]男單40歲名單'!$A$7:$P$39,4))</f>
        <v>臺中市</v>
      </c>
      <c r="I33" s="61"/>
      <c r="J33" s="62"/>
      <c r="K33" s="63"/>
      <c r="L33" s="45"/>
      <c r="M33" s="72"/>
      <c r="N33" s="74"/>
      <c r="O33" s="80"/>
      <c r="P33" s="190"/>
      <c r="Q33" s="73"/>
      <c r="R33" s="50"/>
    </row>
    <row r="34" spans="1:18" s="51" customFormat="1" ht="6.75" customHeight="1">
      <c r="A34" s="39"/>
      <c r="B34" s="53"/>
      <c r="C34" s="53"/>
      <c r="D34" s="64"/>
      <c r="E34" s="54"/>
      <c r="F34" s="45"/>
      <c r="G34" s="55"/>
      <c r="H34" s="55"/>
      <c r="I34" s="65"/>
      <c r="J34" s="270" t="s">
        <v>316</v>
      </c>
      <c r="K34" s="271"/>
      <c r="L34" s="58">
        <f>UPPER(IF(OR(K34="a",K34="as"),J32,IF(OR(K34="b",K34="bs"),J36,)))</f>
      </c>
      <c r="M34" s="76"/>
      <c r="N34" s="74"/>
      <c r="O34" s="80"/>
      <c r="P34" s="190"/>
      <c r="Q34" s="73"/>
      <c r="R34" s="50"/>
    </row>
    <row r="35" spans="1:18" s="51" customFormat="1" ht="14.25" customHeight="1">
      <c r="A35" s="39">
        <v>15</v>
      </c>
      <c r="B35" s="40"/>
      <c r="C35" s="40"/>
      <c r="D35" s="41">
        <v>22</v>
      </c>
      <c r="E35" s="42" t="str">
        <f>UPPER(IF($D35="","",VLOOKUP($D35,'[2]男單40歲名單'!$A$7:$P$39,2)))</f>
        <v>紀宗仁</v>
      </c>
      <c r="F35" s="40"/>
      <c r="G35" s="40"/>
      <c r="H35" s="43" t="str">
        <f>IF($D35="","",VLOOKUP($D35,'[2]男單40歲名單'!$A$7:$P$39,4))</f>
        <v>臺中市</v>
      </c>
      <c r="I35" s="44"/>
      <c r="J35" s="270"/>
      <c r="K35" s="271"/>
      <c r="L35" s="62"/>
      <c r="M35" s="68"/>
      <c r="N35" s="74"/>
      <c r="O35" s="80"/>
      <c r="P35" s="190"/>
      <c r="Q35" s="73"/>
      <c r="R35" s="50"/>
    </row>
    <row r="36" spans="1:18" s="51" customFormat="1" ht="10.5" customHeight="1">
      <c r="A36" s="39"/>
      <c r="B36" s="53"/>
      <c r="C36" s="53"/>
      <c r="D36" s="53"/>
      <c r="E36" s="54"/>
      <c r="F36" s="272" t="s">
        <v>303</v>
      </c>
      <c r="G36" s="55"/>
      <c r="H36" s="56" t="s">
        <v>11</v>
      </c>
      <c r="I36" s="57"/>
      <c r="J36" s="58">
        <f>UPPER(IF(OR(I36="a",I36="as"),E35,IF(OR(I36="b",I36="bs"),E37,)))</f>
      </c>
      <c r="K36" s="70"/>
      <c r="L36" s="71"/>
      <c r="M36" s="68"/>
      <c r="N36" s="74"/>
      <c r="O36" s="80"/>
      <c r="P36" s="190"/>
      <c r="Q36" s="73"/>
      <c r="R36" s="50"/>
    </row>
    <row r="37" spans="1:18" s="51" customFormat="1" ht="14.25" customHeight="1">
      <c r="A37" s="39">
        <v>16</v>
      </c>
      <c r="B37" s="40">
        <v>6</v>
      </c>
      <c r="C37" s="40">
        <f>IF($D37="","",VLOOKUP($D37,'[2]男單40歲名單'!$A$7:$P$39,16))</f>
        <v>9</v>
      </c>
      <c r="D37" s="41">
        <v>6</v>
      </c>
      <c r="E37" s="42" t="str">
        <f>UPPER(IF($D37="","",VLOOKUP($D37,'[2]男單40歲名單'!$A$7:$P$39,2)))</f>
        <v>曹德弘</v>
      </c>
      <c r="F37" s="273"/>
      <c r="G37" s="40"/>
      <c r="H37" s="43" t="str">
        <f>IF($D37="","",VLOOKUP($D37,'[2]男單40歲名單'!$A$7:$P$39,4))</f>
        <v>高雄市</v>
      </c>
      <c r="I37" s="61"/>
      <c r="J37" s="62"/>
      <c r="K37" s="45"/>
      <c r="L37" s="71"/>
      <c r="M37" s="68"/>
      <c r="N37" s="80"/>
      <c r="O37" s="80"/>
      <c r="P37" s="275" t="s">
        <v>327</v>
      </c>
      <c r="Q37" s="73"/>
      <c r="R37" s="50"/>
    </row>
    <row r="38" spans="1:18" s="51" customFormat="1" ht="6.75" customHeight="1">
      <c r="A38" s="39"/>
      <c r="B38" s="53"/>
      <c r="C38" s="53"/>
      <c r="D38" s="53"/>
      <c r="E38" s="54"/>
      <c r="F38" s="45"/>
      <c r="G38" s="55"/>
      <c r="H38" s="55"/>
      <c r="I38" s="65"/>
      <c r="J38" s="45"/>
      <c r="K38" s="45"/>
      <c r="L38" s="71"/>
      <c r="M38" s="77"/>
      <c r="N38" s="274" t="s">
        <v>55</v>
      </c>
      <c r="O38" s="81"/>
      <c r="P38" s="276"/>
      <c r="Q38" s="82"/>
      <c r="R38" s="50"/>
    </row>
    <row r="39" spans="1:18" s="51" customFormat="1" ht="14.25" customHeight="1">
      <c r="A39" s="39">
        <v>17</v>
      </c>
      <c r="B39" s="40">
        <v>8</v>
      </c>
      <c r="C39" s="40">
        <f>IF($D39="","",VLOOKUP($D39,'[2]男單40歲名單'!$A$7:$P$39,16))</f>
        <v>13</v>
      </c>
      <c r="D39" s="41">
        <v>10</v>
      </c>
      <c r="E39" s="42" t="str">
        <f>UPPER(IF($D39="","",VLOOKUP($D39,'[2]男單40歲名單'!$A$7:$P$39,2)))</f>
        <v>王傳慶</v>
      </c>
      <c r="F39" s="40"/>
      <c r="G39" s="40"/>
      <c r="H39" s="43" t="str">
        <f>IF($D39="","",VLOOKUP($D39,'[2]男單40歲名單'!$A$7:$P$39,4))</f>
        <v>高雄市</v>
      </c>
      <c r="I39" s="44"/>
      <c r="J39" s="45"/>
      <c r="K39" s="45"/>
      <c r="L39" s="45"/>
      <c r="M39" s="68"/>
      <c r="N39" s="274"/>
      <c r="O39" s="83"/>
      <c r="P39" s="191"/>
      <c r="Q39" s="85"/>
      <c r="R39" s="50"/>
    </row>
    <row r="40" spans="1:18" s="51" customFormat="1" ht="10.5" customHeight="1">
      <c r="A40" s="39"/>
      <c r="B40" s="53"/>
      <c r="C40" s="53"/>
      <c r="D40" s="53"/>
      <c r="E40" s="54"/>
      <c r="F40" s="272" t="s">
        <v>304</v>
      </c>
      <c r="G40" s="55"/>
      <c r="H40" s="56" t="s">
        <v>11</v>
      </c>
      <c r="I40" s="57"/>
      <c r="J40" s="58">
        <f>UPPER(IF(OR(I40="a",I40="as"),E39,IF(OR(I40="b",I40="bs"),E41,)))</f>
      </c>
      <c r="K40" s="58"/>
      <c r="L40" s="45"/>
      <c r="M40" s="68"/>
      <c r="N40" s="59"/>
      <c r="O40" s="47"/>
      <c r="P40" s="190"/>
      <c r="Q40" s="73"/>
      <c r="R40" s="50"/>
    </row>
    <row r="41" spans="1:18" s="51" customFormat="1" ht="14.25" customHeight="1">
      <c r="A41" s="39">
        <v>18</v>
      </c>
      <c r="B41" s="40"/>
      <c r="C41" s="40"/>
      <c r="D41" s="41">
        <v>20</v>
      </c>
      <c r="E41" s="42" t="str">
        <f>UPPER(IF($D41="","",VLOOKUP($D41,'[2]男單40歲名單'!$A$7:$P$39,2)))</f>
        <v>胡永祥</v>
      </c>
      <c r="F41" s="273"/>
      <c r="G41" s="40"/>
      <c r="H41" s="43" t="str">
        <f>IF($D41="","",VLOOKUP($D41,'[2]男單40歲名單'!$A$7:$P$39,4))</f>
        <v>臺中市</v>
      </c>
      <c r="I41" s="61"/>
      <c r="J41" s="62"/>
      <c r="K41" s="63"/>
      <c r="L41" s="45"/>
      <c r="M41" s="68"/>
      <c r="N41" s="59"/>
      <c r="O41" s="47"/>
      <c r="P41" s="190"/>
      <c r="Q41" s="73"/>
      <c r="R41" s="50"/>
    </row>
    <row r="42" spans="1:18" s="51" customFormat="1" ht="6.75" customHeight="1">
      <c r="A42" s="39"/>
      <c r="B42" s="53"/>
      <c r="C42" s="53"/>
      <c r="D42" s="64"/>
      <c r="E42" s="54"/>
      <c r="F42" s="45"/>
      <c r="G42" s="55"/>
      <c r="H42" s="55"/>
      <c r="I42" s="65"/>
      <c r="J42" s="270" t="s">
        <v>317</v>
      </c>
      <c r="K42" s="271"/>
      <c r="L42" s="58">
        <f>UPPER(IF(OR(K42="a",K42="as"),J40,IF(OR(K42="b",K42="bs"),J44,)))</f>
      </c>
      <c r="M42" s="67"/>
      <c r="N42" s="59"/>
      <c r="O42" s="47"/>
      <c r="P42" s="190"/>
      <c r="Q42" s="73"/>
      <c r="R42" s="50"/>
    </row>
    <row r="43" spans="1:18" s="51" customFormat="1" ht="14.25" customHeight="1">
      <c r="A43" s="39">
        <v>19</v>
      </c>
      <c r="B43" s="40"/>
      <c r="C43" s="40"/>
      <c r="D43" s="41">
        <v>32</v>
      </c>
      <c r="E43" s="42" t="str">
        <f>UPPER(IF($D43="","",VLOOKUP($D43,'[2]男單40歲名單'!$A$7:$P$39,2)))</f>
        <v>陳坤輝</v>
      </c>
      <c r="F43" s="40"/>
      <c r="G43" s="40"/>
      <c r="H43" s="43" t="str">
        <f>IF($D43="","",VLOOKUP($D43,'[2]男單40歲名單'!$A$7:$P$39,4))</f>
        <v>高雄市</v>
      </c>
      <c r="I43" s="44"/>
      <c r="J43" s="270"/>
      <c r="K43" s="271"/>
      <c r="L43" s="62"/>
      <c r="M43" s="69"/>
      <c r="N43" s="59"/>
      <c r="O43" s="47"/>
      <c r="P43" s="190"/>
      <c r="Q43" s="73"/>
      <c r="R43" s="50"/>
    </row>
    <row r="44" spans="1:18" s="51" customFormat="1" ht="10.5" customHeight="1">
      <c r="A44" s="39"/>
      <c r="B44" s="53"/>
      <c r="C44" s="53"/>
      <c r="D44" s="64"/>
      <c r="E44" s="54"/>
      <c r="F44" s="272" t="s">
        <v>305</v>
      </c>
      <c r="G44" s="55"/>
      <c r="H44" s="56" t="s">
        <v>11</v>
      </c>
      <c r="I44" s="57"/>
      <c r="J44" s="58">
        <f>UPPER(IF(OR(I44="a",I44="as"),E43,IF(OR(I44="b",I44="bs"),E45,)))</f>
      </c>
      <c r="K44" s="70"/>
      <c r="L44" s="71"/>
      <c r="M44" s="72"/>
      <c r="N44" s="59"/>
      <c r="O44" s="47"/>
      <c r="P44" s="190"/>
      <c r="Q44" s="73"/>
      <c r="R44" s="50"/>
    </row>
    <row r="45" spans="1:18" s="51" customFormat="1" ht="14.25" customHeight="1">
      <c r="A45" s="39">
        <v>20</v>
      </c>
      <c r="B45" s="40"/>
      <c r="C45" s="40">
        <f>IF($D45="","",VLOOKUP($D45,'[2]男單40歲名單'!$A$7:$P$39,16))</f>
        <v>21</v>
      </c>
      <c r="D45" s="41">
        <v>13</v>
      </c>
      <c r="E45" s="42" t="str">
        <f>UPPER(IF($D45="","",VLOOKUP($D45,'[2]男單40歲名單'!$A$7:$P$39,2)))</f>
        <v>張榮宏</v>
      </c>
      <c r="F45" s="273"/>
      <c r="G45" s="40"/>
      <c r="H45" s="43" t="str">
        <f>IF($D45="","",VLOOKUP($D45,'[2]男單40歲名單'!$A$7:$P$39,4))</f>
        <v>臺中市</v>
      </c>
      <c r="I45" s="61"/>
      <c r="J45" s="62"/>
      <c r="K45" s="45"/>
      <c r="L45" s="71"/>
      <c r="M45" s="72"/>
      <c r="N45" s="59"/>
      <c r="O45" s="47"/>
      <c r="P45" s="190"/>
      <c r="Q45" s="73"/>
      <c r="R45" s="50"/>
    </row>
    <row r="46" spans="1:18" s="51" customFormat="1" ht="6.75" customHeight="1">
      <c r="A46" s="39"/>
      <c r="B46" s="53"/>
      <c r="C46" s="53"/>
      <c r="D46" s="64"/>
      <c r="E46" s="54"/>
      <c r="F46" s="45"/>
      <c r="G46" s="55"/>
      <c r="H46" s="55"/>
      <c r="I46" s="65"/>
      <c r="J46" s="45"/>
      <c r="K46" s="45"/>
      <c r="L46" s="270" t="s">
        <v>323</v>
      </c>
      <c r="M46" s="271"/>
      <c r="N46" s="58">
        <f>UPPER(IF(OR(M46="a",M46="as"),L42,IF(OR(M46="b",M46="bs"),L50,)))</f>
      </c>
      <c r="O46" s="78"/>
      <c r="P46" s="190"/>
      <c r="Q46" s="73"/>
      <c r="R46" s="50"/>
    </row>
    <row r="47" spans="1:18" s="51" customFormat="1" ht="14.25" customHeight="1">
      <c r="A47" s="39">
        <v>21</v>
      </c>
      <c r="B47" s="40"/>
      <c r="C47" s="40"/>
      <c r="D47" s="41">
        <v>26</v>
      </c>
      <c r="E47" s="42" t="str">
        <f>UPPER(IF($D47="","",VLOOKUP($D47,'[2]男單40歲名單'!$A$7:$P$39,2)))</f>
        <v>蕭世欽</v>
      </c>
      <c r="F47" s="40"/>
      <c r="G47" s="40"/>
      <c r="H47" s="43" t="str">
        <f>IF($D47="","",VLOOKUP($D47,'[2]男單40歲名單'!$A$7:$P$39,4))</f>
        <v>新北市</v>
      </c>
      <c r="I47" s="44"/>
      <c r="J47" s="45"/>
      <c r="K47" s="45"/>
      <c r="L47" s="270"/>
      <c r="M47" s="271"/>
      <c r="N47" s="62"/>
      <c r="O47" s="73"/>
      <c r="P47" s="190"/>
      <c r="Q47" s="73"/>
      <c r="R47" s="50"/>
    </row>
    <row r="48" spans="1:18" s="51" customFormat="1" ht="10.5" customHeight="1">
      <c r="A48" s="39"/>
      <c r="B48" s="53"/>
      <c r="C48" s="53"/>
      <c r="D48" s="64"/>
      <c r="E48" s="54"/>
      <c r="F48" s="272" t="s">
        <v>306</v>
      </c>
      <c r="G48" s="55"/>
      <c r="H48" s="56" t="s">
        <v>11</v>
      </c>
      <c r="I48" s="57"/>
      <c r="J48" s="58">
        <f>UPPER(IF(OR(I48="a",I48="as"),E47,IF(OR(I48="b",I48="bs"),E49,)))</f>
      </c>
      <c r="K48" s="58"/>
      <c r="L48" s="45"/>
      <c r="M48" s="72"/>
      <c r="N48" s="74"/>
      <c r="O48" s="73"/>
      <c r="P48" s="190"/>
      <c r="Q48" s="73"/>
      <c r="R48" s="50"/>
    </row>
    <row r="49" spans="1:18" s="51" customFormat="1" ht="14.25" customHeight="1">
      <c r="A49" s="39">
        <v>22</v>
      </c>
      <c r="B49" s="40"/>
      <c r="C49" s="40">
        <f>IF($D49="","",VLOOKUP($D49,'[2]男單40歲名單'!$A$7:$P$39,16))</f>
        <v>13</v>
      </c>
      <c r="D49" s="41">
        <v>11</v>
      </c>
      <c r="E49" s="257" t="str">
        <f>UPPER(IF($D49="","",VLOOKUP($D49,'[2]男單40歲名單'!$A$7:$P$39,2)))</f>
        <v>韓文喆</v>
      </c>
      <c r="F49" s="273"/>
      <c r="G49" s="40"/>
      <c r="H49" s="43" t="str">
        <f>IF($D49="","",VLOOKUP($D49,'[2]男單40歲名單'!$A$7:$P$39,4))</f>
        <v>雲林縣</v>
      </c>
      <c r="I49" s="61"/>
      <c r="J49" s="62"/>
      <c r="K49" s="63"/>
      <c r="L49" s="45"/>
      <c r="M49" s="72"/>
      <c r="N49" s="74"/>
      <c r="O49" s="73"/>
      <c r="P49" s="190"/>
      <c r="Q49" s="73"/>
      <c r="R49" s="50"/>
    </row>
    <row r="50" spans="1:18" s="51" customFormat="1" ht="6.75" customHeight="1">
      <c r="A50" s="39"/>
      <c r="B50" s="53"/>
      <c r="C50" s="53"/>
      <c r="D50" s="64"/>
      <c r="E50" s="54"/>
      <c r="F50" s="45"/>
      <c r="G50" s="55"/>
      <c r="H50" s="55"/>
      <c r="I50" s="65"/>
      <c r="J50" s="270" t="s">
        <v>318</v>
      </c>
      <c r="K50" s="271"/>
      <c r="L50" s="58">
        <f>UPPER(IF(OR(K50="a",K50="as"),J48,IF(OR(K50="b",K50="bs"),J52,)))</f>
      </c>
      <c r="M50" s="76"/>
      <c r="N50" s="74"/>
      <c r="O50" s="73"/>
      <c r="P50" s="190"/>
      <c r="Q50" s="73"/>
      <c r="R50" s="50"/>
    </row>
    <row r="51" spans="1:18" s="51" customFormat="1" ht="14.25" customHeight="1">
      <c r="A51" s="39">
        <v>23</v>
      </c>
      <c r="B51" s="40"/>
      <c r="C51" s="40"/>
      <c r="D51" s="41">
        <v>30</v>
      </c>
      <c r="E51" s="42" t="str">
        <f>UPPER(IF($D51="","",VLOOKUP($D51,'[2]男單40歲名單'!$A$7:$P$39,2)))</f>
        <v>饒連輝</v>
      </c>
      <c r="F51" s="40"/>
      <c r="G51" s="40"/>
      <c r="H51" s="43" t="str">
        <f>IF($D51="","",VLOOKUP($D51,'[2]男單40歲名單'!$A$7:$P$39,4))</f>
        <v>臺中市</v>
      </c>
      <c r="I51" s="44"/>
      <c r="J51" s="270"/>
      <c r="K51" s="271"/>
      <c r="L51" s="62"/>
      <c r="M51" s="68"/>
      <c r="N51" s="74"/>
      <c r="O51" s="73"/>
      <c r="P51" s="190"/>
      <c r="Q51" s="73"/>
      <c r="R51" s="50"/>
    </row>
    <row r="52" spans="1:18" s="51" customFormat="1" ht="10.5" customHeight="1">
      <c r="A52" s="39"/>
      <c r="B52" s="53"/>
      <c r="C52" s="53"/>
      <c r="D52" s="53"/>
      <c r="E52" s="54"/>
      <c r="F52" s="272" t="s">
        <v>307</v>
      </c>
      <c r="G52" s="55"/>
      <c r="H52" s="56" t="s">
        <v>11</v>
      </c>
      <c r="I52" s="57"/>
      <c r="J52" s="58">
        <f>UPPER(IF(OR(I52="a",I52="as"),E51,IF(OR(I52="b",I52="bs"),E53,)))</f>
      </c>
      <c r="K52" s="70"/>
      <c r="L52" s="71"/>
      <c r="M52" s="68"/>
      <c r="N52" s="74"/>
      <c r="O52" s="73"/>
      <c r="P52" s="190"/>
      <c r="Q52" s="73"/>
      <c r="R52" s="50"/>
    </row>
    <row r="53" spans="1:18" s="51" customFormat="1" ht="14.25" customHeight="1">
      <c r="A53" s="39">
        <v>24</v>
      </c>
      <c r="B53" s="40">
        <v>3</v>
      </c>
      <c r="C53" s="40">
        <f>IF($D53="","",VLOOKUP($D53,'[2]男單40歲名單'!$A$7:$P$39,16))</f>
        <v>4</v>
      </c>
      <c r="D53" s="41">
        <v>3</v>
      </c>
      <c r="E53" s="42" t="str">
        <f>UPPER(IF($D53="","",VLOOKUP($D53,'[2]男單40歲名單'!$A$7:$P$39,2)))</f>
        <v>楊永明</v>
      </c>
      <c r="F53" s="273"/>
      <c r="G53" s="40"/>
      <c r="H53" s="43" t="str">
        <f>IF($D53="","",VLOOKUP($D53,'[2]男單40歲名單'!$A$7:$P$39,4))</f>
        <v>臺中市</v>
      </c>
      <c r="I53" s="61"/>
      <c r="J53" s="62"/>
      <c r="K53" s="45"/>
      <c r="L53" s="71"/>
      <c r="M53" s="68"/>
      <c r="N53" s="74"/>
      <c r="O53" s="73"/>
      <c r="P53" s="190"/>
      <c r="Q53" s="73"/>
      <c r="R53" s="50"/>
    </row>
    <row r="54" spans="1:18" s="51" customFormat="1" ht="6.75" customHeight="1">
      <c r="A54" s="39"/>
      <c r="B54" s="53"/>
      <c r="C54" s="53"/>
      <c r="D54" s="53"/>
      <c r="E54" s="54"/>
      <c r="F54" s="45"/>
      <c r="G54" s="55"/>
      <c r="H54" s="55"/>
      <c r="I54" s="65"/>
      <c r="J54" s="45"/>
      <c r="K54" s="45"/>
      <c r="L54" s="71"/>
      <c r="M54" s="77"/>
      <c r="N54" s="270" t="s">
        <v>326</v>
      </c>
      <c r="O54" s="271"/>
      <c r="P54" s="70">
        <f>UPPER(IF(OR(O54="a",O54="as"),N46,IF(OR(O54="b",O54="bs"),N62,)))</f>
      </c>
      <c r="Q54" s="79"/>
      <c r="R54" s="50"/>
    </row>
    <row r="55" spans="1:18" s="51" customFormat="1" ht="14.25" customHeight="1">
      <c r="A55" s="39">
        <v>25</v>
      </c>
      <c r="B55" s="40">
        <v>7</v>
      </c>
      <c r="C55" s="40">
        <f>IF($D55="","",VLOOKUP($D55,'[2]男單40歲名單'!$A$7:$P$39,16))</f>
        <v>12</v>
      </c>
      <c r="D55" s="41">
        <v>7</v>
      </c>
      <c r="E55" s="42" t="str">
        <f>UPPER(IF($D55="","",VLOOKUP($D55,'[2]男單40歲名單'!$A$7:$P$39,2)))</f>
        <v>謝治民</v>
      </c>
      <c r="F55" s="40"/>
      <c r="G55" s="40"/>
      <c r="H55" s="43" t="str">
        <f>IF($D55="","",VLOOKUP($D55,'[2]男單40歲名單'!$A$7:$P$39,4))</f>
        <v>高雄市</v>
      </c>
      <c r="I55" s="44"/>
      <c r="J55" s="45"/>
      <c r="K55" s="45"/>
      <c r="L55" s="45"/>
      <c r="M55" s="68"/>
      <c r="N55" s="270"/>
      <c r="O55" s="271"/>
      <c r="P55" s="62"/>
      <c r="Q55" s="88"/>
      <c r="R55" s="50"/>
    </row>
    <row r="56" spans="1:18" s="51" customFormat="1" ht="10.5" customHeight="1">
      <c r="A56" s="39"/>
      <c r="B56" s="53"/>
      <c r="C56" s="53"/>
      <c r="D56" s="53"/>
      <c r="E56" s="54"/>
      <c r="F56" s="272" t="s">
        <v>308</v>
      </c>
      <c r="G56" s="55"/>
      <c r="H56" s="56" t="s">
        <v>11</v>
      </c>
      <c r="I56" s="57"/>
      <c r="J56" s="58">
        <f>UPPER(IF(OR(I56="a",I56="as"),E55,IF(OR(I56="b",I56="bs"),E57,)))</f>
      </c>
      <c r="K56" s="58"/>
      <c r="L56" s="45"/>
      <c r="M56" s="68"/>
      <c r="N56" s="59"/>
      <c r="O56" s="73"/>
      <c r="P56" s="59"/>
      <c r="Q56" s="80"/>
      <c r="R56" s="50"/>
    </row>
    <row r="57" spans="1:18" s="51" customFormat="1" ht="14.25" customHeight="1">
      <c r="A57" s="39">
        <v>26</v>
      </c>
      <c r="B57" s="40"/>
      <c r="C57" s="40"/>
      <c r="D57" s="41">
        <v>19</v>
      </c>
      <c r="E57" s="257" t="str">
        <f>UPPER(IF($D57="","",VLOOKUP($D57,'[2]男單40歲名單'!$A$7:$P$39,2)))</f>
        <v>湯顕賀</v>
      </c>
      <c r="F57" s="273"/>
      <c r="G57" s="40"/>
      <c r="H57" s="43" t="str">
        <f>IF($D57="","",VLOOKUP($D57,'[2]男單40歲名單'!$A$7:$P$39,4))</f>
        <v>臺中市</v>
      </c>
      <c r="I57" s="61"/>
      <c r="J57" s="62"/>
      <c r="K57" s="63"/>
      <c r="L57" s="45"/>
      <c r="M57" s="68"/>
      <c r="N57" s="59"/>
      <c r="O57" s="73"/>
      <c r="P57" s="59"/>
      <c r="Q57" s="80"/>
      <c r="R57" s="50"/>
    </row>
    <row r="58" spans="1:18" s="51" customFormat="1" ht="6.75" customHeight="1">
      <c r="A58" s="39"/>
      <c r="B58" s="53"/>
      <c r="C58" s="53"/>
      <c r="D58" s="64"/>
      <c r="E58" s="54"/>
      <c r="F58" s="45"/>
      <c r="G58" s="55"/>
      <c r="H58" s="55"/>
      <c r="I58" s="65"/>
      <c r="J58" s="270" t="s">
        <v>319</v>
      </c>
      <c r="K58" s="271"/>
      <c r="L58" s="58">
        <f>UPPER(IF(OR(K58="a",K58="as"),J56,IF(OR(K58="b",K58="bs"),J60,)))</f>
      </c>
      <c r="M58" s="67"/>
      <c r="N58" s="59"/>
      <c r="O58" s="73"/>
      <c r="P58" s="59"/>
      <c r="Q58" s="80"/>
      <c r="R58" s="50"/>
    </row>
    <row r="59" spans="1:18" s="51" customFormat="1" ht="14.25" customHeight="1">
      <c r="A59" s="39">
        <v>27</v>
      </c>
      <c r="B59" s="40"/>
      <c r="C59" s="40">
        <f>IF($D59="","",VLOOKUP($D59,'[2]男單40歲名單'!$A$7:$P$39,16))</f>
        <v>21</v>
      </c>
      <c r="D59" s="41">
        <v>16</v>
      </c>
      <c r="E59" s="42" t="str">
        <f>UPPER(IF($D59="","",VLOOKUP($D59,'[2]男單40歲名單'!$A$7:$P$39,2)))</f>
        <v>謝憲宜</v>
      </c>
      <c r="F59" s="40"/>
      <c r="G59" s="40"/>
      <c r="H59" s="43" t="str">
        <f>IF($D59="","",VLOOKUP($D59,'[2]男單40歲名單'!$A$7:$P$39,4))</f>
        <v>雲林縣</v>
      </c>
      <c r="I59" s="44"/>
      <c r="J59" s="270"/>
      <c r="K59" s="271"/>
      <c r="L59" s="62"/>
      <c r="M59" s="69"/>
      <c r="N59" s="59"/>
      <c r="O59" s="73"/>
      <c r="P59" s="59"/>
      <c r="Q59" s="80"/>
      <c r="R59" s="89"/>
    </row>
    <row r="60" spans="1:18" s="51" customFormat="1" ht="14.25" customHeight="1">
      <c r="A60" s="39" t="s">
        <v>56</v>
      </c>
      <c r="B60" s="40"/>
      <c r="C60" s="40"/>
      <c r="D60" s="41">
        <v>27</v>
      </c>
      <c r="E60" s="42" t="str">
        <f>UPPER(IF($D60="","",VLOOKUP($D60,'[2]男單40歲名單'!$A$7:$P$39,2)))</f>
        <v>陳宜超</v>
      </c>
      <c r="F60" s="43" t="s">
        <v>311</v>
      </c>
      <c r="G60" s="40"/>
      <c r="H60" s="192" t="str">
        <f>IF($D60="","",VLOOKUP($D60,'[2]男單40歲名單'!$A$7:$P$39,4))</f>
        <v>臺北市</v>
      </c>
      <c r="I60" s="57"/>
      <c r="J60" s="58">
        <f>UPPER(IF(OR(I60="a",I60="as"),E59,IF(OR(I60="b",I60="bs"),E61,)))</f>
      </c>
      <c r="K60" s="70"/>
      <c r="L60" s="71"/>
      <c r="M60" s="72"/>
      <c r="N60" s="59"/>
      <c r="O60" s="73"/>
      <c r="P60" s="59"/>
      <c r="Q60" s="80"/>
      <c r="R60" s="50"/>
    </row>
    <row r="61" spans="1:18" s="51" customFormat="1" ht="14.25" customHeight="1">
      <c r="A61" s="39">
        <v>28</v>
      </c>
      <c r="B61" s="40"/>
      <c r="C61" s="40"/>
      <c r="D61" s="41">
        <v>29</v>
      </c>
      <c r="E61" s="42" t="str">
        <f>UPPER(IF($D61="","",VLOOKUP($D61,'[2]男單40歲名單'!$A$7:$P$39,2)))</f>
        <v>戴光志</v>
      </c>
      <c r="F61" s="43" t="s">
        <v>312</v>
      </c>
      <c r="G61" s="40"/>
      <c r="H61" s="43" t="str">
        <f>IF($D61="","",VLOOKUP($D61,'[2]男單40歲名單'!$A$7:$P$39,4))</f>
        <v>新竹市</v>
      </c>
      <c r="I61" s="61"/>
      <c r="J61" s="62"/>
      <c r="K61" s="45"/>
      <c r="L61" s="71"/>
      <c r="M61" s="72"/>
      <c r="N61" s="59"/>
      <c r="O61" s="73"/>
      <c r="P61" s="59"/>
      <c r="Q61" s="80"/>
      <c r="R61" s="50"/>
    </row>
    <row r="62" spans="1:18" s="51" customFormat="1" ht="6.75" customHeight="1">
      <c r="A62" s="39"/>
      <c r="B62" s="53"/>
      <c r="C62" s="53"/>
      <c r="D62" s="64"/>
      <c r="E62" s="54"/>
      <c r="F62" s="45"/>
      <c r="G62" s="55"/>
      <c r="H62" s="55"/>
      <c r="I62" s="65"/>
      <c r="J62" s="45"/>
      <c r="K62" s="45"/>
      <c r="L62" s="270" t="s">
        <v>324</v>
      </c>
      <c r="M62" s="271"/>
      <c r="N62" s="58">
        <f>UPPER(IF(OR(M62="a",M62="as"),L58,IF(OR(M62="b",M62="bs"),L66,)))</f>
      </c>
      <c r="O62" s="79"/>
      <c r="P62" s="59"/>
      <c r="Q62" s="80"/>
      <c r="R62" s="50"/>
    </row>
    <row r="63" spans="1:18" s="51" customFormat="1" ht="14.25" customHeight="1">
      <c r="A63" s="39">
        <v>29</v>
      </c>
      <c r="B63" s="40"/>
      <c r="C63" s="40"/>
      <c r="D63" s="41">
        <v>31</v>
      </c>
      <c r="E63" s="42" t="str">
        <f>UPPER(IF($D63="","",VLOOKUP($D63,'[2]男單40歲名單'!$A$7:$P$39,2)))</f>
        <v>陳銘曲</v>
      </c>
      <c r="F63" s="40"/>
      <c r="G63" s="40"/>
      <c r="H63" s="43" t="str">
        <f>IF($D63="","",VLOOKUP($D63,'[2]男單40歲名單'!$A$7:$P$39,4))</f>
        <v>雲林縣</v>
      </c>
      <c r="I63" s="44"/>
      <c r="J63" s="45"/>
      <c r="K63" s="45"/>
      <c r="L63" s="270"/>
      <c r="M63" s="271"/>
      <c r="N63" s="62"/>
      <c r="O63" s="77"/>
      <c r="P63" s="48"/>
      <c r="Q63" s="49"/>
      <c r="R63" s="50"/>
    </row>
    <row r="64" spans="1:18" s="51" customFormat="1" ht="10.5" customHeight="1">
      <c r="A64" s="39"/>
      <c r="B64" s="53"/>
      <c r="C64" s="53"/>
      <c r="D64" s="64"/>
      <c r="E64" s="54"/>
      <c r="F64" s="272" t="s">
        <v>309</v>
      </c>
      <c r="G64" s="55"/>
      <c r="H64" s="56" t="s">
        <v>11</v>
      </c>
      <c r="I64" s="57"/>
      <c r="J64" s="58">
        <f>UPPER(IF(OR(I64="a",I64="as"),E63,IF(OR(I64="b",I64="bs"),E65,)))</f>
      </c>
      <c r="K64" s="58"/>
      <c r="L64" s="45"/>
      <c r="M64" s="72"/>
      <c r="N64" s="68"/>
      <c r="O64" s="77"/>
      <c r="P64" s="48"/>
      <c r="Q64" s="49"/>
      <c r="R64" s="50"/>
    </row>
    <row r="65" spans="1:18" s="51" customFormat="1" ht="14.25" customHeight="1">
      <c r="A65" s="39">
        <v>30</v>
      </c>
      <c r="B65" s="40"/>
      <c r="C65" s="40">
        <f>IF($D65="","",VLOOKUP($D65,'[2]男單40歲名單'!$A$7:$P$39,16))</f>
        <v>21</v>
      </c>
      <c r="D65" s="41">
        <v>15</v>
      </c>
      <c r="E65" s="42" t="str">
        <f>UPPER(IF($D65="","",VLOOKUP($D65,'[2]男單40歲名單'!$A$7:$P$39,2)))</f>
        <v>洪丞風</v>
      </c>
      <c r="F65" s="273"/>
      <c r="G65" s="40"/>
      <c r="H65" s="43" t="str">
        <f>IF($D65="","",VLOOKUP($D65,'[2]男單40歲名單'!$A$7:$P$39,4))</f>
        <v>臺中市</v>
      </c>
      <c r="I65" s="61"/>
      <c r="J65" s="62"/>
      <c r="K65" s="63"/>
      <c r="L65" s="45"/>
      <c r="M65" s="72"/>
      <c r="N65" s="68"/>
      <c r="O65" s="77"/>
      <c r="P65" s="48"/>
      <c r="Q65" s="49"/>
      <c r="R65" s="50"/>
    </row>
    <row r="66" spans="1:18" s="51" customFormat="1" ht="6.75" customHeight="1">
      <c r="A66" s="39"/>
      <c r="B66" s="53"/>
      <c r="C66" s="53"/>
      <c r="D66" s="64"/>
      <c r="E66" s="54"/>
      <c r="F66" s="45"/>
      <c r="G66" s="55"/>
      <c r="H66" s="55"/>
      <c r="I66" s="65"/>
      <c r="J66" s="270" t="s">
        <v>320</v>
      </c>
      <c r="K66" s="271"/>
      <c r="L66" s="58">
        <f>UPPER(IF(OR(K66="a",K66="as"),J64,IF(OR(K66="b",K66="bs"),J68,)))</f>
      </c>
      <c r="M66" s="76"/>
      <c r="N66" s="68"/>
      <c r="O66" s="77"/>
      <c r="P66" s="48"/>
      <c r="Q66" s="49"/>
      <c r="R66" s="50"/>
    </row>
    <row r="67" spans="1:18" s="51" customFormat="1" ht="14.25" customHeight="1">
      <c r="A67" s="39">
        <v>31</v>
      </c>
      <c r="B67" s="40">
        <f>IF($D67="","",VLOOKUP($D67,'[2]男單40歲名單'!$A$7:$P$39,15))</f>
      </c>
      <c r="C67" s="40">
        <f>IF($D67="","",VLOOKUP($D67,'[2]男單40歲名單'!$A$7:$P$39,16))</f>
      </c>
      <c r="D67" s="41"/>
      <c r="E67" s="42" t="s">
        <v>57</v>
      </c>
      <c r="F67" s="40">
        <f>IF($D67="","",VLOOKUP($D67,'[2]男單40歲名單'!$A$7:$P$39,3))</f>
      </c>
      <c r="G67" s="40"/>
      <c r="H67" s="43" t="s">
        <v>58</v>
      </c>
      <c r="I67" s="44"/>
      <c r="J67" s="270"/>
      <c r="K67" s="271"/>
      <c r="L67" s="62"/>
      <c r="M67" s="68"/>
      <c r="N67" s="68"/>
      <c r="O67" s="68"/>
      <c r="P67" s="48"/>
      <c r="Q67" s="49"/>
      <c r="R67" s="50"/>
    </row>
    <row r="68" spans="1:18" s="51" customFormat="1" ht="10.5" customHeight="1">
      <c r="A68" s="39"/>
      <c r="B68" s="53"/>
      <c r="C68" s="53"/>
      <c r="D68" s="53"/>
      <c r="E68" s="54"/>
      <c r="F68" s="272" t="s">
        <v>310</v>
      </c>
      <c r="G68" s="55"/>
      <c r="H68" s="56" t="s">
        <v>11</v>
      </c>
      <c r="I68" s="57"/>
      <c r="J68" s="58">
        <f>UPPER(IF(OR(I68="a",I68="as"),E67,IF(OR(I68="b",I68="bs"),E69,)))</f>
      </c>
      <c r="K68" s="70"/>
      <c r="L68" s="71"/>
      <c r="M68" s="68"/>
      <c r="N68" s="68"/>
      <c r="O68" s="68"/>
      <c r="P68" s="48"/>
      <c r="Q68" s="49"/>
      <c r="R68" s="50"/>
    </row>
    <row r="69" spans="1:18" s="51" customFormat="1" ht="14.25" customHeight="1">
      <c r="A69" s="39">
        <v>32</v>
      </c>
      <c r="B69" s="40">
        <v>2</v>
      </c>
      <c r="C69" s="40">
        <f>IF($D69="","",VLOOKUP($D69,'[2]男單40歲名單'!$A$7:$P$39,16))</f>
        <v>2</v>
      </c>
      <c r="D69" s="41">
        <v>2</v>
      </c>
      <c r="E69" s="42" t="str">
        <f>UPPER(IF($D69="","",VLOOKUP($D69,'[2]男單40歲名單'!$A$7:$P$39,2)))</f>
        <v>李鑑芸</v>
      </c>
      <c r="F69" s="273"/>
      <c r="G69" s="40"/>
      <c r="H69" s="43" t="str">
        <f>IF($D69="","",VLOOKUP($D69,'[2]男單40歲名單'!$A$7:$P$39,4))</f>
        <v>臺中市</v>
      </c>
      <c r="I69" s="61"/>
      <c r="J69" s="62"/>
      <c r="K69" s="45"/>
      <c r="L69" s="71"/>
      <c r="M69" s="71"/>
      <c r="N69" s="74"/>
      <c r="O69" s="80"/>
      <c r="P69" s="48"/>
      <c r="Q69" s="49"/>
      <c r="R69" s="50"/>
    </row>
    <row r="70" spans="1:18" s="51" customFormat="1" ht="6.75" customHeight="1">
      <c r="A70" s="90"/>
      <c r="B70" s="90"/>
      <c r="C70" s="90"/>
      <c r="D70" s="90"/>
      <c r="E70" s="91"/>
      <c r="F70" s="92"/>
      <c r="G70" s="92"/>
      <c r="H70" s="93"/>
      <c r="I70" s="94"/>
      <c r="J70" s="95"/>
      <c r="K70" s="96"/>
      <c r="L70" s="97"/>
      <c r="M70" s="98"/>
      <c r="N70" s="97"/>
      <c r="O70" s="98"/>
      <c r="P70" s="95"/>
      <c r="Q70" s="96"/>
      <c r="R70" s="50"/>
    </row>
    <row r="71" ht="15">
      <c r="E71" s="100"/>
    </row>
    <row r="72" ht="15">
      <c r="E72" s="100"/>
    </row>
    <row r="73" ht="15">
      <c r="E73" s="100"/>
    </row>
    <row r="74" ht="15">
      <c r="E74" s="100"/>
    </row>
    <row r="75" ht="15">
      <c r="E75" s="100"/>
    </row>
    <row r="76" ht="15">
      <c r="E76" s="100"/>
    </row>
    <row r="77" ht="15">
      <c r="E77" s="100"/>
    </row>
    <row r="78" ht="15">
      <c r="E78" s="100"/>
    </row>
    <row r="79" ht="15">
      <c r="E79" s="100"/>
    </row>
    <row r="80" ht="15">
      <c r="E80" s="100"/>
    </row>
    <row r="81" ht="15">
      <c r="E81" s="100"/>
    </row>
    <row r="82" ht="15">
      <c r="E82" s="100"/>
    </row>
    <row r="83" ht="15">
      <c r="E83" s="100"/>
    </row>
    <row r="84" ht="15">
      <c r="E84" s="100"/>
    </row>
    <row r="85" ht="15">
      <c r="E85" s="100"/>
    </row>
    <row r="86" ht="15">
      <c r="E86" s="100"/>
    </row>
    <row r="87" ht="15">
      <c r="E87" s="100"/>
    </row>
    <row r="88" ht="15">
      <c r="E88" s="100"/>
    </row>
    <row r="89" ht="15">
      <c r="E89" s="100"/>
    </row>
    <row r="90" ht="15">
      <c r="E90" s="100"/>
    </row>
    <row r="91" ht="15">
      <c r="E91" s="100"/>
    </row>
    <row r="92" ht="15">
      <c r="E92" s="100"/>
    </row>
    <row r="93" ht="15">
      <c r="E93" s="100"/>
    </row>
    <row r="94" ht="15">
      <c r="E94" s="100"/>
    </row>
    <row r="95" ht="15">
      <c r="E95" s="100"/>
    </row>
    <row r="96" ht="15">
      <c r="E96" s="100"/>
    </row>
    <row r="97" ht="15">
      <c r="E97" s="100"/>
    </row>
    <row r="98" ht="15">
      <c r="E98" s="100"/>
    </row>
    <row r="99" ht="15">
      <c r="E99" s="100"/>
    </row>
    <row r="100" ht="15">
      <c r="E100" s="100"/>
    </row>
    <row r="101" ht="15">
      <c r="E101" s="100"/>
    </row>
    <row r="102" ht="15">
      <c r="E102" s="100"/>
    </row>
  </sheetData>
  <sheetProtection/>
  <mergeCells count="31">
    <mergeCell ref="F68:F69"/>
    <mergeCell ref="J58:K59"/>
    <mergeCell ref="L62:M63"/>
    <mergeCell ref="F64:F65"/>
    <mergeCell ref="J66:K67"/>
    <mergeCell ref="F48:F49"/>
    <mergeCell ref="J50:K51"/>
    <mergeCell ref="F52:F53"/>
    <mergeCell ref="F56:F57"/>
    <mergeCell ref="J42:K43"/>
    <mergeCell ref="F44:F45"/>
    <mergeCell ref="L46:M47"/>
    <mergeCell ref="F32:F33"/>
    <mergeCell ref="J34:K35"/>
    <mergeCell ref="F36:F37"/>
    <mergeCell ref="P37:P38"/>
    <mergeCell ref="N38:N39"/>
    <mergeCell ref="F24:F25"/>
    <mergeCell ref="J26:K27"/>
    <mergeCell ref="F28:F29"/>
    <mergeCell ref="L30:M31"/>
    <mergeCell ref="N54:O55"/>
    <mergeCell ref="F16:F17"/>
    <mergeCell ref="J18:K19"/>
    <mergeCell ref="F20:F21"/>
    <mergeCell ref="N22:O23"/>
    <mergeCell ref="F8:F9"/>
    <mergeCell ref="J10:K11"/>
    <mergeCell ref="F12:F13"/>
    <mergeCell ref="L14:M15"/>
    <mergeCell ref="F40:F41"/>
  </mergeCells>
  <conditionalFormatting sqref="G39 G41 G7 G9 G11 G13 G15 G17 G19 G23 G43 G45 G47 G49 G51 G53 G21 G25 G27 G29 G31 G33 G35 G37 G55 G57 G63 G65 G67 G69 G59:G61">
    <cfRule type="expression" priority="1" dxfId="270" stopIfTrue="1">
      <formula>AND($D7&lt;9,$C7&gt;0)</formula>
    </cfRule>
  </conditionalFormatting>
  <conditionalFormatting sqref="H8 H40 H16 L14 H20 H24 H48 H52 H32 H44 H36 H12 H28 J10 H56 H64 H68 H60 N22 J18 J26 J34 J42 J50 J58 J66 L30 L46 L62 N54">
    <cfRule type="expression" priority="2" dxfId="271" stopIfTrue="1">
      <formula>AND($N$2="CU",H8="Umpire")</formula>
    </cfRule>
    <cfRule type="expression" priority="3" dxfId="272" stopIfTrue="1">
      <formula>AND($N$2="CU",H8&lt;&gt;"Umpire",I8&lt;&gt;"")</formula>
    </cfRule>
    <cfRule type="expression" priority="4" dxfId="273" stopIfTrue="1">
      <formula>AND($N$2="CU",H8&lt;&gt;"Umpire")</formula>
    </cfRule>
  </conditionalFormatting>
  <conditionalFormatting sqref="D67 D65 D63 D13 D15 D17 D21 D19 D23 D25 D27 D29 D31 D33 D37 D35 D39 D41 D43 D47 D49 D45 D51 D53 D55 D57 D69 D59:D61">
    <cfRule type="expression" priority="5" dxfId="274" stopIfTrue="1">
      <formula>AND($D13&lt;9,$C13&gt;0)</formula>
    </cfRule>
  </conditionalFormatting>
  <conditionalFormatting sqref="L10 L18 L26 L34 L42 L50 L58 L66 N14 N30 N46 N62 P22 P54 J8 J12 J16 J20 J24 J28 J32 J36 J40 J44 J48 J52 J56 J60 J64 J68">
    <cfRule type="expression" priority="6" dxfId="270" stopIfTrue="1">
      <formula>I8="as"</formula>
    </cfRule>
    <cfRule type="expression" priority="7" dxfId="270" stopIfTrue="1">
      <formula>I8="bs"</formula>
    </cfRule>
  </conditionalFormatting>
  <conditionalFormatting sqref="D7 D9 D11">
    <cfRule type="expression" priority="8" dxfId="274" stopIfTrue="1">
      <formula>$D7&lt;9</formula>
    </cfRule>
  </conditionalFormatting>
  <conditionalFormatting sqref="B7 B9 B11 B13 B15 B17 B19 B21 B23 B25 B27 B29 B31 B33 B35 B37 B39 B41 B43 B45 B47 B49 B51 B53 B55 B57 B63 B65 B67 B69 B59:B61">
    <cfRule type="cellIs" priority="9" dxfId="275" operator="equal" stopIfTrue="1">
      <formula>"QA"</formula>
    </cfRule>
    <cfRule type="cellIs" priority="10" dxfId="275" operator="equal" stopIfTrue="1">
      <formula>"DA"</formula>
    </cfRule>
  </conditionalFormatting>
  <conditionalFormatting sqref="I8 I12 I16 I20 I24 I28 I32 I36 I40 I44 I48 I52 I56 I60 I64 I68 O54 O39">
    <cfRule type="expression" priority="11" dxfId="276" stopIfTrue="1">
      <formula>$N$2="CU"</formula>
    </cfRule>
  </conditionalFormatting>
  <dataValidations count="2">
    <dataValidation type="list" allowBlank="1" showInputMessage="1" sqref="N22 N54">
      <formula1>$U$8:$U$17</formula1>
    </dataValidation>
    <dataValidation type="list" allowBlank="1" showInputMessage="1" sqref="H8 L30 J66 L14 J10 H24 J18 J26 J34 J42 J50 J58 H68 H64 L46 H56 H36 H32 H52 H48 H44 H20 H40 H16 H28 H12 L62">
      <formula1>$T$7:$T$16</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A1:T199"/>
  <sheetViews>
    <sheetView showGridLines="0" zoomScalePageLayoutView="0" workbookViewId="0" topLeftCell="A1">
      <selection activeCell="P52" sqref="P52"/>
    </sheetView>
  </sheetViews>
  <sheetFormatPr defaultColWidth="9.00390625" defaultRowHeight="15.75"/>
  <cols>
    <col min="1" max="1" width="2.125" style="99" customWidth="1"/>
    <col min="2" max="3" width="2.625" style="99" customWidth="1"/>
    <col min="4" max="4" width="0.2421875" style="99" customWidth="1"/>
    <col min="5" max="5" width="8.50390625" style="99" customWidth="1"/>
    <col min="6" max="6" width="12.625" style="99" customWidth="1"/>
    <col min="7" max="7" width="0.2421875" style="99" customWidth="1"/>
    <col min="8" max="8" width="5.625" style="99" customWidth="1"/>
    <col min="9" max="9" width="0.2421875" style="101" customWidth="1"/>
    <col min="10" max="10" width="14.00390625" style="113" customWidth="1"/>
    <col min="11" max="11" width="0.2421875" style="180" customWidth="1"/>
    <col min="12" max="12" width="14.00390625" style="113" customWidth="1"/>
    <col min="13" max="13" width="0.2421875" style="111" customWidth="1"/>
    <col min="14" max="14" width="14.00390625" style="113" customWidth="1"/>
    <col min="15" max="15" width="0.2421875" style="180" customWidth="1"/>
    <col min="16" max="16" width="12.375" style="113" customWidth="1"/>
    <col min="17" max="17" width="0.2421875" style="111" customWidth="1"/>
    <col min="18" max="18" width="9.00390625" style="99" customWidth="1"/>
    <col min="19" max="19" width="7.625" style="99" customWidth="1"/>
    <col min="20" max="20" width="7.75390625" style="99" hidden="1" customWidth="1"/>
    <col min="21" max="21" width="5.00390625" style="99" customWidth="1"/>
    <col min="22" max="16384" width="9.00390625" style="99" customWidth="1"/>
  </cols>
  <sheetData>
    <row r="1" spans="1:17" s="3" customFormat="1" ht="16.5" customHeight="1">
      <c r="A1" s="103" t="s">
        <v>137</v>
      </c>
      <c r="E1" s="4"/>
      <c r="I1" s="5"/>
      <c r="J1" s="104"/>
      <c r="K1" s="105"/>
      <c r="L1" s="104"/>
      <c r="M1" s="106"/>
      <c r="N1" s="104"/>
      <c r="O1" s="105"/>
      <c r="P1" s="104"/>
      <c r="Q1" s="106"/>
    </row>
    <row r="2" spans="1:15" ht="6.75" customHeight="1">
      <c r="A2" s="107"/>
      <c r="B2" s="108"/>
      <c r="F2" s="109"/>
      <c r="I2" s="102"/>
      <c r="J2" s="110"/>
      <c r="K2" s="111"/>
      <c r="L2" s="112"/>
      <c r="O2" s="111"/>
    </row>
    <row r="3" spans="1:17" s="18" customFormat="1" ht="9" customHeight="1">
      <c r="A3" s="114" t="s">
        <v>0</v>
      </c>
      <c r="B3" s="114"/>
      <c r="C3" s="114"/>
      <c r="D3" s="114"/>
      <c r="E3" s="115"/>
      <c r="F3" s="114" t="s">
        <v>1</v>
      </c>
      <c r="G3" s="115"/>
      <c r="H3" s="114"/>
      <c r="I3" s="116"/>
      <c r="J3" s="13"/>
      <c r="K3" s="16"/>
      <c r="L3" s="117"/>
      <c r="M3" s="118"/>
      <c r="N3" s="119"/>
      <c r="O3" s="120"/>
      <c r="P3" s="121"/>
      <c r="Q3" s="122" t="s">
        <v>2</v>
      </c>
    </row>
    <row r="4" spans="1:17" s="26" customFormat="1" ht="15" customHeight="1" thickBot="1">
      <c r="A4" s="19" t="str">
        <f>'[3]Week SetUp'!$A$10</f>
        <v>2013/11/2-11/4</v>
      </c>
      <c r="B4" s="19"/>
      <c r="C4" s="19"/>
      <c r="D4" s="123"/>
      <c r="E4" s="123"/>
      <c r="F4" s="20" t="str">
        <f>'[3]Week SetUp'!$C$10</f>
        <v>臺中市</v>
      </c>
      <c r="G4" s="124"/>
      <c r="H4" s="123"/>
      <c r="I4" s="125"/>
      <c r="J4" s="23"/>
      <c r="K4" s="22"/>
      <c r="L4" s="126"/>
      <c r="M4" s="127"/>
      <c r="N4" s="128"/>
      <c r="O4" s="127"/>
      <c r="P4" s="128"/>
      <c r="Q4" s="25" t="str">
        <f>'[3]Week SetUp'!$E$10</f>
        <v>王正松</v>
      </c>
    </row>
    <row r="5" spans="1:17" s="31" customFormat="1" ht="9.75">
      <c r="A5" s="129"/>
      <c r="B5" s="130" t="s">
        <v>3</v>
      </c>
      <c r="C5" s="131" t="s">
        <v>4</v>
      </c>
      <c r="D5" s="130"/>
      <c r="E5" s="130" t="s">
        <v>5</v>
      </c>
      <c r="F5" s="132"/>
      <c r="G5" s="115"/>
      <c r="H5" s="132"/>
      <c r="I5" s="133"/>
      <c r="J5" s="131" t="s">
        <v>8</v>
      </c>
      <c r="K5" s="134"/>
      <c r="L5" s="131" t="s">
        <v>9</v>
      </c>
      <c r="M5" s="134"/>
      <c r="N5" s="131" t="s">
        <v>13</v>
      </c>
      <c r="O5" s="134"/>
      <c r="P5" s="131"/>
      <c r="Q5" s="118"/>
    </row>
    <row r="6" spans="1:17" s="31" customFormat="1" ht="8.25" customHeight="1" thickBot="1">
      <c r="A6" s="135"/>
      <c r="B6" s="136"/>
      <c r="C6" s="34"/>
      <c r="D6" s="136"/>
      <c r="E6" s="137"/>
      <c r="F6" s="137"/>
      <c r="G6" s="138"/>
      <c r="H6" s="137"/>
      <c r="I6" s="139"/>
      <c r="J6" s="34"/>
      <c r="K6" s="140"/>
      <c r="L6" s="34"/>
      <c r="M6" s="140"/>
      <c r="N6" s="34"/>
      <c r="O6" s="140"/>
      <c r="P6" s="34"/>
      <c r="Q6" s="141"/>
    </row>
    <row r="7" spans="1:20" s="146" customFormat="1" ht="15" customHeight="1">
      <c r="A7" s="142">
        <v>1</v>
      </c>
      <c r="B7" s="40">
        <v>1</v>
      </c>
      <c r="C7" s="40">
        <f>IF($D7="","",VLOOKUP($D7,'[3]女雙45歲名單'!$A$7:$V$23,21))</f>
        <v>6</v>
      </c>
      <c r="D7" s="41">
        <v>1</v>
      </c>
      <c r="E7" s="42" t="str">
        <f>UPPER(IF($D7="","",VLOOKUP($D7,'[3]女雙45歲名單'!$A$7:$V$23,2)))</f>
        <v>鄭足足</v>
      </c>
      <c r="F7" s="40"/>
      <c r="G7" s="43"/>
      <c r="H7" s="43" t="str">
        <f>IF($D7="","",VLOOKUP($D7,'[3]女雙45歲名單'!$A$7:$V$23,4))</f>
        <v>高雄市</v>
      </c>
      <c r="I7" s="143"/>
      <c r="J7" s="144"/>
      <c r="K7" s="145"/>
      <c r="L7" s="144"/>
      <c r="M7" s="145"/>
      <c r="N7" s="46" t="s">
        <v>719</v>
      </c>
      <c r="O7" s="145"/>
      <c r="P7" s="144"/>
      <c r="Q7" s="47"/>
      <c r="R7" s="46"/>
      <c r="T7" s="52" t="e">
        <f>#REF!</f>
        <v>#REF!</v>
      </c>
    </row>
    <row r="8" spans="1:20" s="146" customFormat="1" ht="15" customHeight="1">
      <c r="A8" s="142"/>
      <c r="B8" s="147"/>
      <c r="C8" s="147"/>
      <c r="D8" s="147"/>
      <c r="E8" s="42" t="str">
        <f>UPPER(IF($D7="","",VLOOKUP($D7,'[3]女雙45歲名單'!$A$7:$V$23,7)))</f>
        <v>何寶珠</v>
      </c>
      <c r="F8" s="40"/>
      <c r="G8" s="43"/>
      <c r="H8" s="43" t="str">
        <f>IF($D7="","",VLOOKUP($D7,'[3]女雙45歲名單'!$A$7:$V$23,9))</f>
        <v>高雄市</v>
      </c>
      <c r="I8" s="148"/>
      <c r="J8" s="149">
        <f>IF(I8="a",E7,IF(I8="b",E9,""))</f>
      </c>
      <c r="K8" s="150"/>
      <c r="L8" s="144"/>
      <c r="M8" s="145"/>
      <c r="N8" s="144"/>
      <c r="O8" s="145"/>
      <c r="P8" s="144"/>
      <c r="Q8" s="47"/>
      <c r="R8" s="46"/>
      <c r="T8" s="60" t="e">
        <f>#REF!</f>
        <v>#REF!</v>
      </c>
    </row>
    <row r="9" spans="1:20" s="146" customFormat="1" ht="6.75" customHeight="1">
      <c r="A9" s="142"/>
      <c r="B9" s="147"/>
      <c r="C9" s="147"/>
      <c r="D9" s="147"/>
      <c r="E9" s="151"/>
      <c r="F9" s="272"/>
      <c r="G9" s="152"/>
      <c r="H9" s="152"/>
      <c r="I9" s="153"/>
      <c r="J9" s="154">
        <f>UPPER(IF(OR(I10="a",I10="as"),E7,IF(OR(I10="b",I10="bs"),E11,)))</f>
      </c>
      <c r="K9" s="155"/>
      <c r="L9" s="144"/>
      <c r="M9" s="145"/>
      <c r="N9" s="144"/>
      <c r="O9" s="145"/>
      <c r="P9" s="144"/>
      <c r="Q9" s="47"/>
      <c r="R9" s="46"/>
      <c r="T9" s="60" t="e">
        <f>#REF!</f>
        <v>#REF!</v>
      </c>
    </row>
    <row r="10" spans="1:20" s="146" customFormat="1" ht="6.75" customHeight="1">
      <c r="A10" s="142"/>
      <c r="B10" s="53"/>
      <c r="C10" s="53"/>
      <c r="D10" s="53"/>
      <c r="E10" s="156"/>
      <c r="F10" s="270"/>
      <c r="G10" s="157"/>
      <c r="H10" s="56" t="s">
        <v>11</v>
      </c>
      <c r="I10" s="87"/>
      <c r="J10" s="158">
        <f>UPPER(IF(OR(I10="a",I10="as"),E8,IF(OR(I10="b",I10="bs"),E12,)))</f>
      </c>
      <c r="K10" s="159"/>
      <c r="L10" s="149"/>
      <c r="M10" s="150"/>
      <c r="N10" s="144"/>
      <c r="O10" s="145"/>
      <c r="P10" s="144"/>
      <c r="Q10" s="47"/>
      <c r="R10" s="46"/>
      <c r="T10" s="60" t="e">
        <f>#REF!</f>
        <v>#REF!</v>
      </c>
    </row>
    <row r="11" spans="1:20" s="146" customFormat="1" ht="15" customHeight="1">
      <c r="A11" s="142">
        <v>2</v>
      </c>
      <c r="B11" s="40">
        <f>IF($D11="","",VLOOKUP($D11,'[3]女雙45歲名單'!$A$7:$V$23,20))</f>
      </c>
      <c r="C11" s="40">
        <f>IF($D11="","",VLOOKUP($D11,'[3]女雙45歲名單'!$A$7:$V$23,21))</f>
      </c>
      <c r="D11" s="41"/>
      <c r="E11" s="42" t="s">
        <v>12</v>
      </c>
      <c r="F11" s="273"/>
      <c r="G11" s="43"/>
      <c r="H11" s="43">
        <f>IF($D11="","",VLOOKUP($D11,'[3]女雙45歲名單'!$A$7:$V$23,4))</f>
      </c>
      <c r="I11" s="160"/>
      <c r="J11" s="149"/>
      <c r="K11" s="161"/>
      <c r="L11" s="162"/>
      <c r="M11" s="155"/>
      <c r="N11" s="144"/>
      <c r="O11" s="145"/>
      <c r="P11" s="144"/>
      <c r="Q11" s="47"/>
      <c r="R11" s="46"/>
      <c r="T11" s="60" t="e">
        <f>#REF!</f>
        <v>#REF!</v>
      </c>
    </row>
    <row r="12" spans="1:20" s="146" customFormat="1" ht="15" customHeight="1">
      <c r="A12" s="142"/>
      <c r="B12" s="147"/>
      <c r="C12" s="147"/>
      <c r="D12" s="147"/>
      <c r="E12" s="42" t="s">
        <v>12</v>
      </c>
      <c r="F12" s="40"/>
      <c r="G12" s="43"/>
      <c r="H12" s="43">
        <f>IF($D11="","",VLOOKUP($D11,'[3]女雙45歲名單'!$A$7:$V$23,9))</f>
      </c>
      <c r="I12" s="148"/>
      <c r="J12" s="149"/>
      <c r="K12" s="161"/>
      <c r="L12" s="163"/>
      <c r="M12" s="164"/>
      <c r="N12" s="144"/>
      <c r="O12" s="145"/>
      <c r="P12" s="144"/>
      <c r="Q12" s="47"/>
      <c r="R12" s="46"/>
      <c r="T12" s="60" t="e">
        <f>#REF!</f>
        <v>#REF!</v>
      </c>
    </row>
    <row r="13" spans="1:20" s="146" customFormat="1" ht="6.75" customHeight="1">
      <c r="A13" s="142"/>
      <c r="B13" s="147"/>
      <c r="C13" s="147"/>
      <c r="D13" s="165"/>
      <c r="E13" s="151"/>
      <c r="F13" s="149"/>
      <c r="G13" s="152"/>
      <c r="H13" s="152"/>
      <c r="I13" s="166"/>
      <c r="J13" s="144"/>
      <c r="K13" s="167"/>
      <c r="L13" s="154">
        <f>UPPER(IF(OR(K14="a",K14="as"),J9,IF(OR(K14="b",K14="bs"),J17,)))</f>
      </c>
      <c r="M13" s="150"/>
      <c r="N13" s="144"/>
      <c r="O13" s="145"/>
      <c r="P13" s="144"/>
      <c r="Q13" s="47"/>
      <c r="R13" s="46"/>
      <c r="T13" s="60" t="e">
        <f>#REF!</f>
        <v>#REF!</v>
      </c>
    </row>
    <row r="14" spans="1:20" s="146" customFormat="1" ht="6.75" customHeight="1">
      <c r="A14" s="142"/>
      <c r="B14" s="53"/>
      <c r="C14" s="53"/>
      <c r="D14" s="64"/>
      <c r="E14" s="156"/>
      <c r="F14" s="144"/>
      <c r="G14" s="157"/>
      <c r="H14" s="157"/>
      <c r="I14" s="168"/>
      <c r="J14" s="270" t="s">
        <v>734</v>
      </c>
      <c r="K14" s="271"/>
      <c r="L14" s="158">
        <f>UPPER(IF(OR(K14="a",K14="as"),J10,IF(OR(K14="b",K14="bs"),J18,)))</f>
      </c>
      <c r="M14" s="159"/>
      <c r="N14" s="149"/>
      <c r="O14" s="150"/>
      <c r="P14" s="144"/>
      <c r="Q14" s="47"/>
      <c r="R14" s="46"/>
      <c r="T14" s="60" t="e">
        <f>#REF!</f>
        <v>#REF!</v>
      </c>
    </row>
    <row r="15" spans="1:20" s="146" customFormat="1" ht="15" customHeight="1">
      <c r="A15" s="142">
        <v>3</v>
      </c>
      <c r="B15" s="40"/>
      <c r="C15" s="40"/>
      <c r="D15" s="41">
        <v>4</v>
      </c>
      <c r="E15" s="42" t="str">
        <f>UPPER(IF($D15="","",VLOOKUP($D15,'[3]女雙45歲名單'!$A$7:$V$23,2)))</f>
        <v>何秋香</v>
      </c>
      <c r="F15" s="40"/>
      <c r="G15" s="43"/>
      <c r="H15" s="43" t="str">
        <f>IF($D15="","",VLOOKUP($D15,'[3]女雙45歲名單'!$A$7:$V$23,4))</f>
        <v>嘉義市</v>
      </c>
      <c r="I15" s="143"/>
      <c r="J15" s="270"/>
      <c r="K15" s="271"/>
      <c r="L15" s="144"/>
      <c r="M15" s="161"/>
      <c r="N15" s="162"/>
      <c r="O15" s="150"/>
      <c r="P15" s="144"/>
      <c r="Q15" s="47"/>
      <c r="R15" s="46"/>
      <c r="T15" s="60" t="e">
        <f>#REF!</f>
        <v>#REF!</v>
      </c>
    </row>
    <row r="16" spans="1:20" s="146" customFormat="1" ht="15" customHeight="1" thickBot="1">
      <c r="A16" s="142"/>
      <c r="B16" s="147"/>
      <c r="C16" s="147"/>
      <c r="D16" s="147"/>
      <c r="E16" s="42" t="str">
        <f>UPPER(IF($D15="","",VLOOKUP($D15,'[3]女雙45歲名單'!$A$7:$V$23,7)))</f>
        <v>劉美霞</v>
      </c>
      <c r="F16" s="40"/>
      <c r="G16" s="43"/>
      <c r="H16" s="43" t="str">
        <f>IF($D15="","",VLOOKUP($D15,'[3]女雙45歲名單'!$A$7:$V$23,9))</f>
        <v>嘉義市</v>
      </c>
      <c r="I16" s="148"/>
      <c r="J16" s="149">
        <f>IF(I16="a",E15,IF(I16="b",E17,""))</f>
      </c>
      <c r="K16" s="161"/>
      <c r="L16" s="144"/>
      <c r="M16" s="161"/>
      <c r="N16" s="149"/>
      <c r="O16" s="150"/>
      <c r="P16" s="144"/>
      <c r="Q16" s="47"/>
      <c r="R16" s="46"/>
      <c r="T16" s="75" t="e">
        <f>#REF!</f>
        <v>#REF!</v>
      </c>
    </row>
    <row r="17" spans="1:18" s="146" customFormat="1" ht="6.75" customHeight="1">
      <c r="A17" s="142"/>
      <c r="B17" s="147"/>
      <c r="C17" s="147"/>
      <c r="D17" s="165"/>
      <c r="E17" s="151"/>
      <c r="F17" s="272" t="s">
        <v>732</v>
      </c>
      <c r="G17" s="152"/>
      <c r="H17" s="152"/>
      <c r="I17" s="153"/>
      <c r="J17" s="154">
        <f>UPPER(IF(OR(I18="a",I18="as"),E15,IF(OR(I18="b",I18="bs"),E19,)))</f>
      </c>
      <c r="K17" s="169"/>
      <c r="L17" s="144"/>
      <c r="M17" s="161"/>
      <c r="N17" s="149"/>
      <c r="O17" s="150"/>
      <c r="P17" s="144"/>
      <c r="Q17" s="47"/>
      <c r="R17" s="46"/>
    </row>
    <row r="18" spans="1:18" s="146" customFormat="1" ht="6.75" customHeight="1">
      <c r="A18" s="142"/>
      <c r="B18" s="53"/>
      <c r="C18" s="53"/>
      <c r="D18" s="64"/>
      <c r="E18" s="156"/>
      <c r="F18" s="270"/>
      <c r="G18" s="157"/>
      <c r="H18" s="56" t="s">
        <v>11</v>
      </c>
      <c r="I18" s="87"/>
      <c r="J18" s="158">
        <f>UPPER(IF(OR(I18="a",I18="as"),E16,IF(OR(I18="b",I18="bs"),E20,)))</f>
      </c>
      <c r="K18" s="170"/>
      <c r="L18" s="149"/>
      <c r="M18" s="161"/>
      <c r="N18" s="149"/>
      <c r="O18" s="150"/>
      <c r="P18" s="144"/>
      <c r="Q18" s="47"/>
      <c r="R18" s="46"/>
    </row>
    <row r="19" spans="1:18" s="146" customFormat="1" ht="15" customHeight="1">
      <c r="A19" s="142">
        <v>4</v>
      </c>
      <c r="B19" s="40"/>
      <c r="C19" s="40"/>
      <c r="D19" s="41">
        <v>6</v>
      </c>
      <c r="E19" s="42" t="str">
        <f>UPPER(IF($D19="","",VLOOKUP($D19,'[3]女雙45歲名單'!$A$7:$V$23,2)))</f>
        <v>張圓妹</v>
      </c>
      <c r="F19" s="273"/>
      <c r="G19" s="43"/>
      <c r="H19" s="43" t="str">
        <f>IF($D19="","",VLOOKUP($D19,'[3]女雙45歲名單'!$A$7:$V$23,4))</f>
        <v>桃園縣</v>
      </c>
      <c r="I19" s="160"/>
      <c r="J19" s="149"/>
      <c r="K19" s="150"/>
      <c r="L19" s="162"/>
      <c r="M19" s="169"/>
      <c r="N19" s="149"/>
      <c r="O19" s="150"/>
      <c r="P19" s="144"/>
      <c r="Q19" s="47"/>
      <c r="R19" s="46"/>
    </row>
    <row r="20" spans="1:18" s="146" customFormat="1" ht="15" customHeight="1">
      <c r="A20" s="142"/>
      <c r="B20" s="147"/>
      <c r="C20" s="147"/>
      <c r="D20" s="147"/>
      <c r="E20" s="42" t="str">
        <f>UPPER(IF($D19="","",VLOOKUP($D19,'[3]女雙45歲名單'!$A$7:$V$23,7)))</f>
        <v>郭筱玲</v>
      </c>
      <c r="F20" s="40"/>
      <c r="G20" s="43"/>
      <c r="H20" s="43" t="str">
        <f>IF($D19="","",VLOOKUP($D19,'[3]女雙45歲名單'!$A$7:$V$23,9))</f>
        <v>桃園縣</v>
      </c>
      <c r="I20" s="148"/>
      <c r="J20" s="149"/>
      <c r="K20" s="150"/>
      <c r="L20" s="163"/>
      <c r="M20" s="171"/>
      <c r="N20" s="149"/>
      <c r="O20" s="150"/>
      <c r="P20" s="144"/>
      <c r="Q20" s="47"/>
      <c r="R20" s="46"/>
    </row>
    <row r="21" spans="1:18" s="146" customFormat="1" ht="6.75" customHeight="1">
      <c r="A21" s="142"/>
      <c r="B21" s="147"/>
      <c r="C21" s="147"/>
      <c r="D21" s="147"/>
      <c r="E21" s="151"/>
      <c r="F21" s="149"/>
      <c r="G21" s="152"/>
      <c r="H21" s="152"/>
      <c r="I21" s="166"/>
      <c r="J21" s="144"/>
      <c r="K21" s="145"/>
      <c r="L21" s="149"/>
      <c r="M21" s="167"/>
      <c r="N21" s="154">
        <f>UPPER(IF(OR(M22="a",M22="as"),L13,IF(OR(M22="b",M22="bs"),L29,)))</f>
      </c>
      <c r="O21" s="150"/>
      <c r="P21" s="144"/>
      <c r="Q21" s="47"/>
      <c r="R21" s="46"/>
    </row>
    <row r="22" spans="1:18" s="146" customFormat="1" ht="6.75" customHeight="1">
      <c r="A22" s="142"/>
      <c r="B22" s="53"/>
      <c r="C22" s="53"/>
      <c r="D22" s="53"/>
      <c r="E22" s="156"/>
      <c r="F22" s="144"/>
      <c r="G22" s="157"/>
      <c r="H22" s="157"/>
      <c r="I22" s="168"/>
      <c r="J22" s="144"/>
      <c r="K22" s="145"/>
      <c r="L22" s="270" t="s">
        <v>736</v>
      </c>
      <c r="M22" s="271"/>
      <c r="N22" s="158">
        <f>UPPER(IF(OR(M22="a",M22="as"),L14,IF(OR(M22="b",M22="bs"),L30,)))</f>
      </c>
      <c r="O22" s="159"/>
      <c r="P22" s="149"/>
      <c r="Q22" s="80"/>
      <c r="R22" s="46"/>
    </row>
    <row r="23" spans="1:18" s="146" customFormat="1" ht="15" customHeight="1">
      <c r="A23" s="142">
        <v>5</v>
      </c>
      <c r="B23" s="40"/>
      <c r="C23" s="40"/>
      <c r="D23" s="41">
        <v>5</v>
      </c>
      <c r="E23" s="42" t="str">
        <f>UPPER(IF($D23="","",VLOOKUP($D23,'[3]女雙45歲名單'!$A$7:$V$23,2)))</f>
        <v>劉國珍</v>
      </c>
      <c r="F23" s="40"/>
      <c r="G23" s="43"/>
      <c r="H23" s="43" t="str">
        <f>IF($D23="","",VLOOKUP($D23,'[3]女雙45歲名單'!$A$7:$V$23,4))</f>
        <v>南投縣</v>
      </c>
      <c r="I23" s="143"/>
      <c r="J23" s="144"/>
      <c r="K23" s="145"/>
      <c r="L23" s="270"/>
      <c r="M23" s="271"/>
      <c r="N23" s="144"/>
      <c r="O23" s="150"/>
      <c r="P23" s="149"/>
      <c r="Q23" s="80"/>
      <c r="R23" s="46"/>
    </row>
    <row r="24" spans="1:18" s="146" customFormat="1" ht="15" customHeight="1">
      <c r="A24" s="142"/>
      <c r="B24" s="147"/>
      <c r="C24" s="147"/>
      <c r="D24" s="147"/>
      <c r="E24" s="42" t="str">
        <f>UPPER(IF($D23="","",VLOOKUP($D23,'[3]女雙45歲名單'!$A$7:$V$23,7)))</f>
        <v>吳瓊芬</v>
      </c>
      <c r="F24" s="40"/>
      <c r="G24" s="43"/>
      <c r="H24" s="43" t="str">
        <f>IF($D23="","",VLOOKUP($D23,'[3]女雙45歲名單'!$A$7:$V$23,9))</f>
        <v>南投縣</v>
      </c>
      <c r="I24" s="148"/>
      <c r="J24" s="149">
        <f>IF(I24="a",E23,IF(I24="b",E25,""))</f>
      </c>
      <c r="K24" s="150"/>
      <c r="L24" s="144"/>
      <c r="M24" s="161"/>
      <c r="N24" s="144"/>
      <c r="O24" s="150"/>
      <c r="P24" s="149"/>
      <c r="Q24" s="80"/>
      <c r="R24" s="46"/>
    </row>
    <row r="25" spans="1:18" s="146" customFormat="1" ht="6.75" customHeight="1">
      <c r="A25" s="142"/>
      <c r="B25" s="147"/>
      <c r="C25" s="147"/>
      <c r="D25" s="147"/>
      <c r="E25" s="151"/>
      <c r="F25" s="272" t="s">
        <v>733</v>
      </c>
      <c r="G25" s="152"/>
      <c r="H25" s="152"/>
      <c r="I25" s="153"/>
      <c r="J25" s="154">
        <f>UPPER(IF(OR(I26="a",I26="as"),E23,IF(OR(I26="b",I26="bs"),E27,)))</f>
      </c>
      <c r="K25" s="155"/>
      <c r="L25" s="144"/>
      <c r="M25" s="161"/>
      <c r="N25" s="144"/>
      <c r="O25" s="150"/>
      <c r="P25" s="149"/>
      <c r="Q25" s="80"/>
      <c r="R25" s="46"/>
    </row>
    <row r="26" spans="1:18" s="146" customFormat="1" ht="6.75" customHeight="1">
      <c r="A26" s="142"/>
      <c r="B26" s="53"/>
      <c r="C26" s="53"/>
      <c r="D26" s="53"/>
      <c r="E26" s="156"/>
      <c r="F26" s="270"/>
      <c r="G26" s="157"/>
      <c r="H26" s="56" t="s">
        <v>11</v>
      </c>
      <c r="I26" s="87"/>
      <c r="J26" s="158">
        <f>UPPER(IF(OR(I26="a",I26="as"),E24,IF(OR(I26="b",I26="bs"),E28,)))</f>
      </c>
      <c r="K26" s="159"/>
      <c r="L26" s="149"/>
      <c r="M26" s="161"/>
      <c r="N26" s="144"/>
      <c r="O26" s="150"/>
      <c r="P26" s="149"/>
      <c r="Q26" s="80"/>
      <c r="R26" s="46"/>
    </row>
    <row r="27" spans="1:18" s="146" customFormat="1" ht="15" customHeight="1">
      <c r="A27" s="142">
        <v>6</v>
      </c>
      <c r="B27" s="40"/>
      <c r="C27" s="40"/>
      <c r="D27" s="41">
        <v>3</v>
      </c>
      <c r="E27" s="42" t="str">
        <f>UPPER(IF($D27="","",VLOOKUP($D27,'[3]女雙45歲名單'!$A$7:$V$23,2)))</f>
        <v>徐莉娟</v>
      </c>
      <c r="F27" s="273"/>
      <c r="G27" s="43"/>
      <c r="H27" s="43" t="str">
        <f>IF($D27="","",VLOOKUP($D27,'[3]女雙45歲名單'!$A$7:$V$23,4))</f>
        <v>臺中市</v>
      </c>
      <c r="I27" s="160"/>
      <c r="J27" s="149"/>
      <c r="K27" s="161"/>
      <c r="L27" s="162"/>
      <c r="M27" s="169"/>
      <c r="N27" s="144"/>
      <c r="O27" s="150"/>
      <c r="P27" s="149"/>
      <c r="Q27" s="80"/>
      <c r="R27" s="46"/>
    </row>
    <row r="28" spans="1:18" s="146" customFormat="1" ht="15" customHeight="1">
      <c r="A28" s="142"/>
      <c r="B28" s="147"/>
      <c r="C28" s="147"/>
      <c r="D28" s="147"/>
      <c r="E28" s="42" t="str">
        <f>UPPER(IF($D27="","",VLOOKUP($D27,'[3]女雙45歲名單'!$A$7:$V$23,7)))</f>
        <v>湯淑雲</v>
      </c>
      <c r="F28" s="40"/>
      <c r="G28" s="43"/>
      <c r="H28" s="43" t="str">
        <f>IF($D27="","",VLOOKUP($D27,'[3]女雙45歲名單'!$A$7:$V$23,9))</f>
        <v>臺中市</v>
      </c>
      <c r="I28" s="148"/>
      <c r="J28" s="149"/>
      <c r="K28" s="161"/>
      <c r="L28" s="163"/>
      <c r="M28" s="171"/>
      <c r="N28" s="144"/>
      <c r="O28" s="150"/>
      <c r="P28" s="149"/>
      <c r="Q28" s="80"/>
      <c r="R28" s="46"/>
    </row>
    <row r="29" spans="1:18" s="146" customFormat="1" ht="6.75" customHeight="1">
      <c r="A29" s="142"/>
      <c r="B29" s="147"/>
      <c r="C29" s="147"/>
      <c r="D29" s="165"/>
      <c r="E29" s="151"/>
      <c r="F29" s="149"/>
      <c r="G29" s="152"/>
      <c r="H29" s="152"/>
      <c r="I29" s="166"/>
      <c r="J29" s="144"/>
      <c r="K29" s="167"/>
      <c r="L29" s="154">
        <f>UPPER(IF(OR(K30="a",K30="as"),J25,IF(OR(K30="b",K30="bs"),J33,)))</f>
      </c>
      <c r="M29" s="161"/>
      <c r="N29" s="144"/>
      <c r="O29" s="150"/>
      <c r="P29" s="149"/>
      <c r="Q29" s="80"/>
      <c r="R29" s="46"/>
    </row>
    <row r="30" spans="1:18" s="146" customFormat="1" ht="6.75" customHeight="1">
      <c r="A30" s="142"/>
      <c r="B30" s="53"/>
      <c r="C30" s="53"/>
      <c r="D30" s="64"/>
      <c r="E30" s="156"/>
      <c r="F30" s="144"/>
      <c r="G30" s="157"/>
      <c r="H30" s="157"/>
      <c r="I30" s="168"/>
      <c r="J30" s="270" t="s">
        <v>735</v>
      </c>
      <c r="K30" s="271"/>
      <c r="L30" s="158">
        <f>UPPER(IF(OR(K30="a",K30="as"),J26,IF(OR(K30="b",K30="bs"),J34,)))</f>
      </c>
      <c r="M30" s="170"/>
      <c r="N30" s="149"/>
      <c r="O30" s="150"/>
      <c r="P30" s="149"/>
      <c r="Q30" s="80"/>
      <c r="R30" s="46"/>
    </row>
    <row r="31" spans="1:18" s="146" customFormat="1" ht="15" customHeight="1">
      <c r="A31" s="142">
        <v>7</v>
      </c>
      <c r="B31" s="40">
        <f>IF($D31="","",VLOOKUP($D31,'[3]女雙45歲名單'!$A$7:$V$23,20))</f>
      </c>
      <c r="C31" s="40">
        <f>IF($D31="","",VLOOKUP($D31,'[3]女雙45歲名單'!$A$7:$V$23,21))</f>
      </c>
      <c r="D31" s="41"/>
      <c r="E31" s="42" t="s">
        <v>12</v>
      </c>
      <c r="F31" s="40"/>
      <c r="G31" s="43"/>
      <c r="H31" s="43">
        <f>IF($D31="","",VLOOKUP($D31,'[3]女雙45歲名單'!$A$7:$V$23,4))</f>
      </c>
      <c r="I31" s="143"/>
      <c r="J31" s="270"/>
      <c r="K31" s="271"/>
      <c r="L31" s="144"/>
      <c r="M31" s="172"/>
      <c r="N31" s="162"/>
      <c r="O31" s="150"/>
      <c r="P31" s="149"/>
      <c r="Q31" s="80"/>
      <c r="R31" s="46"/>
    </row>
    <row r="32" spans="1:18" s="146" customFormat="1" ht="15" customHeight="1">
      <c r="A32" s="142"/>
      <c r="B32" s="147"/>
      <c r="C32" s="147"/>
      <c r="D32" s="147"/>
      <c r="E32" s="42" t="s">
        <v>12</v>
      </c>
      <c r="F32" s="40"/>
      <c r="G32" s="43"/>
      <c r="H32" s="43">
        <f>IF($D31="","",VLOOKUP($D31,'[3]女雙45歲名單'!$A$7:$V$23,9))</f>
      </c>
      <c r="I32" s="148"/>
      <c r="J32" s="149">
        <f>IF(I32="a",E31,IF(I32="b",E33,""))</f>
      </c>
      <c r="K32" s="161"/>
      <c r="L32" s="144"/>
      <c r="M32" s="150"/>
      <c r="N32" s="149"/>
      <c r="O32" s="150"/>
      <c r="P32" s="149"/>
      <c r="Q32" s="80"/>
      <c r="R32" s="46"/>
    </row>
    <row r="33" spans="1:18" s="146" customFormat="1" ht="6.75" customHeight="1">
      <c r="A33" s="142"/>
      <c r="B33" s="147"/>
      <c r="C33" s="147"/>
      <c r="D33" s="165"/>
      <c r="E33" s="151"/>
      <c r="F33" s="272"/>
      <c r="G33" s="152"/>
      <c r="H33" s="152"/>
      <c r="I33" s="153"/>
      <c r="J33" s="154">
        <f>UPPER(IF(OR(I34="a",I34="as"),E31,IF(OR(I34="b",I34="bs"),E35,)))</f>
      </c>
      <c r="K33" s="169"/>
      <c r="L33" s="144"/>
      <c r="M33" s="150"/>
      <c r="N33" s="149"/>
      <c r="O33" s="150"/>
      <c r="P33" s="149"/>
      <c r="Q33" s="80"/>
      <c r="R33" s="46"/>
    </row>
    <row r="34" spans="1:18" s="146" customFormat="1" ht="6.75" customHeight="1">
      <c r="A34" s="142"/>
      <c r="B34" s="53"/>
      <c r="C34" s="53"/>
      <c r="D34" s="64"/>
      <c r="E34" s="156"/>
      <c r="F34" s="270"/>
      <c r="G34" s="157"/>
      <c r="H34" s="56" t="s">
        <v>11</v>
      </c>
      <c r="I34" s="87"/>
      <c r="J34" s="158">
        <f>UPPER(IF(OR(I34="a",I34="as"),E32,IF(OR(I34="b",I34="bs"),E36,)))</f>
      </c>
      <c r="K34" s="170"/>
      <c r="L34" s="149"/>
      <c r="M34" s="150"/>
      <c r="N34" s="149"/>
      <c r="O34" s="150"/>
      <c r="P34" s="149"/>
      <c r="Q34" s="80"/>
      <c r="R34" s="46"/>
    </row>
    <row r="35" spans="1:18" s="146" customFormat="1" ht="15" customHeight="1">
      <c r="A35" s="142">
        <v>8</v>
      </c>
      <c r="B35" s="40">
        <v>2</v>
      </c>
      <c r="C35" s="40">
        <f>IF($D35="","",VLOOKUP($D35,'[3]女雙45歲名單'!$A$7:$V$23,21))</f>
        <v>34</v>
      </c>
      <c r="D35" s="41">
        <v>2</v>
      </c>
      <c r="E35" s="42" t="str">
        <f>UPPER(IF($D35="","",VLOOKUP($D35,'[3]女雙45歲名單'!$A$7:$V$23,2)))</f>
        <v>簡秀利</v>
      </c>
      <c r="F35" s="273"/>
      <c r="G35" s="43"/>
      <c r="H35" s="43" t="str">
        <f>IF($D35="","",VLOOKUP($D35,'[3]女雙45歲名單'!$A$7:$V$23,4))</f>
        <v>高雄市</v>
      </c>
      <c r="I35" s="160"/>
      <c r="J35" s="149"/>
      <c r="K35" s="150"/>
      <c r="L35" s="162"/>
      <c r="M35" s="155"/>
      <c r="N35" s="149"/>
      <c r="O35" s="150"/>
      <c r="P35" s="149"/>
      <c r="Q35" s="80"/>
      <c r="R35" s="46"/>
    </row>
    <row r="36" spans="1:18" s="146" customFormat="1" ht="15" customHeight="1">
      <c r="A36" s="142"/>
      <c r="B36" s="147"/>
      <c r="C36" s="147"/>
      <c r="D36" s="147"/>
      <c r="E36" s="42" t="str">
        <f>UPPER(IF($D35="","",VLOOKUP($D35,'[3]女雙45歲名單'!$A$7:$V$23,7)))</f>
        <v>許環英</v>
      </c>
      <c r="F36" s="40"/>
      <c r="G36" s="43"/>
      <c r="H36" s="43" t="str">
        <f>IF($D35="","",VLOOKUP($D35,'[3]女雙45歲名單'!$A$7:$V$23,9))</f>
        <v>高雄市</v>
      </c>
      <c r="I36" s="148"/>
      <c r="J36" s="149"/>
      <c r="K36" s="150"/>
      <c r="L36" s="163"/>
      <c r="M36" s="164"/>
      <c r="N36" s="149"/>
      <c r="O36" s="150"/>
      <c r="P36" s="149"/>
      <c r="Q36" s="80"/>
      <c r="R36" s="46"/>
    </row>
    <row r="37" ht="15">
      <c r="E37" s="100"/>
    </row>
    <row r="38" spans="1:17" s="3" customFormat="1" ht="16.5" customHeight="1">
      <c r="A38" s="103" t="s">
        <v>157</v>
      </c>
      <c r="E38" s="4"/>
      <c r="I38" s="5"/>
      <c r="J38" s="104"/>
      <c r="K38" s="105"/>
      <c r="L38" s="104"/>
      <c r="M38" s="106"/>
      <c r="N38" s="104"/>
      <c r="O38" s="105"/>
      <c r="P38" s="104"/>
      <c r="Q38" s="106"/>
    </row>
    <row r="39" spans="1:15" ht="6.75" customHeight="1">
      <c r="A39" s="107"/>
      <c r="B39" s="108"/>
      <c r="F39" s="109"/>
      <c r="I39" s="102"/>
      <c r="J39" s="110"/>
      <c r="K39" s="111"/>
      <c r="L39" s="112"/>
      <c r="O39" s="111"/>
    </row>
    <row r="40" spans="1:17" s="18" customFormat="1" ht="9" customHeight="1">
      <c r="A40" s="114" t="s">
        <v>0</v>
      </c>
      <c r="B40" s="114"/>
      <c r="C40" s="114"/>
      <c r="D40" s="114"/>
      <c r="E40" s="115"/>
      <c r="F40" s="114" t="s">
        <v>1</v>
      </c>
      <c r="G40" s="115"/>
      <c r="H40" s="114"/>
      <c r="I40" s="116"/>
      <c r="J40" s="13"/>
      <c r="K40" s="16"/>
      <c r="L40" s="117"/>
      <c r="M40" s="118"/>
      <c r="N40" s="119"/>
      <c r="O40" s="120"/>
      <c r="P40" s="121"/>
      <c r="Q40" s="122" t="s">
        <v>2</v>
      </c>
    </row>
    <row r="41" spans="1:17" s="26" customFormat="1" ht="15" customHeight="1" thickBot="1">
      <c r="A41" s="19" t="str">
        <f>'[4]Week SetUp'!$A$10</f>
        <v>2013/11/2-11/4</v>
      </c>
      <c r="B41" s="19"/>
      <c r="C41" s="19"/>
      <c r="D41" s="123"/>
      <c r="E41" s="123"/>
      <c r="F41" s="20" t="str">
        <f>'[4]Week SetUp'!$C$10</f>
        <v>臺中市</v>
      </c>
      <c r="G41" s="124"/>
      <c r="H41" s="123"/>
      <c r="I41" s="125"/>
      <c r="J41" s="23"/>
      <c r="K41" s="22"/>
      <c r="L41" s="126"/>
      <c r="M41" s="127"/>
      <c r="N41" s="128"/>
      <c r="O41" s="127"/>
      <c r="P41" s="128"/>
      <c r="Q41" s="25" t="str">
        <f>'[4]Week SetUp'!$E$10</f>
        <v>王正松</v>
      </c>
    </row>
    <row r="42" spans="1:17" s="31" customFormat="1" ht="9.75">
      <c r="A42" s="129"/>
      <c r="B42" s="130" t="s">
        <v>3</v>
      </c>
      <c r="C42" s="131" t="s">
        <v>4</v>
      </c>
      <c r="D42" s="130"/>
      <c r="E42" s="130" t="s">
        <v>5</v>
      </c>
      <c r="F42" s="132"/>
      <c r="G42" s="115"/>
      <c r="H42" s="132"/>
      <c r="I42" s="133"/>
      <c r="J42" s="131" t="s">
        <v>8</v>
      </c>
      <c r="K42" s="134"/>
      <c r="L42" s="131" t="s">
        <v>9</v>
      </c>
      <c r="M42" s="134"/>
      <c r="N42" s="131" t="s">
        <v>13</v>
      </c>
      <c r="O42" s="134"/>
      <c r="P42" s="131"/>
      <c r="Q42" s="118"/>
    </row>
    <row r="43" spans="1:17" s="31" customFormat="1" ht="8.25" customHeight="1" thickBot="1">
      <c r="A43" s="135"/>
      <c r="B43" s="136"/>
      <c r="C43" s="34"/>
      <c r="D43" s="136"/>
      <c r="E43" s="137"/>
      <c r="F43" s="137"/>
      <c r="G43" s="138"/>
      <c r="H43" s="137"/>
      <c r="I43" s="139"/>
      <c r="J43" s="34"/>
      <c r="K43" s="140"/>
      <c r="L43" s="34"/>
      <c r="M43" s="140"/>
      <c r="N43" s="34"/>
      <c r="O43" s="140"/>
      <c r="P43" s="34"/>
      <c r="Q43" s="141"/>
    </row>
    <row r="44" spans="1:20" s="146" customFormat="1" ht="14.25" customHeight="1">
      <c r="A44" s="142">
        <v>1</v>
      </c>
      <c r="B44" s="40">
        <v>1</v>
      </c>
      <c r="C44" s="40">
        <f>IF($D44="","",VLOOKUP($D44,'[4]女雙50歲名單'!$A$7:$V$23,21))</f>
        <v>2</v>
      </c>
      <c r="D44" s="41">
        <v>1</v>
      </c>
      <c r="E44" s="42" t="str">
        <f>UPPER(IF($D44="","",VLOOKUP($D44,'[4]女雙50歲名單'!$A$7:$V$23,2)))</f>
        <v>郭淑華</v>
      </c>
      <c r="F44" s="40"/>
      <c r="G44" s="43"/>
      <c r="H44" s="43" t="str">
        <f>IF($D44="","",VLOOKUP($D44,'[4]女雙50歲名單'!$A$7:$V$23,4))</f>
        <v>高雄市</v>
      </c>
      <c r="I44" s="143"/>
      <c r="J44" s="144"/>
      <c r="K44" s="145"/>
      <c r="L44" s="144"/>
      <c r="M44" s="145"/>
      <c r="N44" s="46" t="s">
        <v>719</v>
      </c>
      <c r="O44" s="145"/>
      <c r="P44" s="144"/>
      <c r="Q44" s="47"/>
      <c r="R44" s="46"/>
      <c r="T44" s="52" t="e">
        <f>#REF!</f>
        <v>#REF!</v>
      </c>
    </row>
    <row r="45" spans="1:20" s="146" customFormat="1" ht="14.25" customHeight="1">
      <c r="A45" s="142"/>
      <c r="B45" s="147"/>
      <c r="C45" s="147"/>
      <c r="D45" s="147"/>
      <c r="E45" s="42" t="str">
        <f>UPPER(IF($D44="","",VLOOKUP($D44,'[4]女雙50歲名單'!$A$7:$V$23,7)))</f>
        <v>王秋梨</v>
      </c>
      <c r="F45" s="40"/>
      <c r="G45" s="43"/>
      <c r="H45" s="43" t="str">
        <f>IF($D44="","",VLOOKUP($D44,'[4]女雙50歲名單'!$A$7:$V$23,9))</f>
        <v>高雄市</v>
      </c>
      <c r="I45" s="148"/>
      <c r="J45" s="149">
        <f>IF(I45="a",E44,IF(I45="b",E46,""))</f>
      </c>
      <c r="K45" s="150"/>
      <c r="L45" s="144"/>
      <c r="M45" s="145"/>
      <c r="N45" s="144"/>
      <c r="O45" s="145"/>
      <c r="P45" s="144"/>
      <c r="Q45" s="47"/>
      <c r="R45" s="46"/>
      <c r="T45" s="60" t="e">
        <f>#REF!</f>
        <v>#REF!</v>
      </c>
    </row>
    <row r="46" spans="1:20" s="146" customFormat="1" ht="6.75" customHeight="1">
      <c r="A46" s="142"/>
      <c r="B46" s="147"/>
      <c r="C46" s="147"/>
      <c r="D46" s="147"/>
      <c r="E46" s="151"/>
      <c r="F46" s="272"/>
      <c r="G46" s="152"/>
      <c r="H46" s="152"/>
      <c r="I46" s="153"/>
      <c r="J46" s="154">
        <f>UPPER(IF(OR(I47="a",I47="as"),E44,IF(OR(I47="b",I47="bs"),E48,)))</f>
      </c>
      <c r="K46" s="155"/>
      <c r="L46" s="144"/>
      <c r="M46" s="145"/>
      <c r="N46" s="144"/>
      <c r="O46" s="145"/>
      <c r="P46" s="144"/>
      <c r="Q46" s="47"/>
      <c r="R46" s="46"/>
      <c r="T46" s="60" t="e">
        <f>#REF!</f>
        <v>#REF!</v>
      </c>
    </row>
    <row r="47" spans="1:20" s="146" customFormat="1" ht="6.75" customHeight="1">
      <c r="A47" s="142"/>
      <c r="B47" s="53"/>
      <c r="C47" s="53"/>
      <c r="D47" s="53"/>
      <c r="E47" s="156"/>
      <c r="F47" s="270"/>
      <c r="G47" s="157"/>
      <c r="H47" s="56" t="s">
        <v>11</v>
      </c>
      <c r="I47" s="87"/>
      <c r="J47" s="158">
        <f>UPPER(IF(OR(I47="a",I47="as"),E45,IF(OR(I47="b",I47="bs"),E49,)))</f>
      </c>
      <c r="K47" s="159"/>
      <c r="L47" s="149"/>
      <c r="M47" s="150"/>
      <c r="N47" s="144"/>
      <c r="O47" s="145"/>
      <c r="P47" s="144"/>
      <c r="Q47" s="47"/>
      <c r="R47" s="46"/>
      <c r="T47" s="60" t="e">
        <f>#REF!</f>
        <v>#REF!</v>
      </c>
    </row>
    <row r="48" spans="1:20" s="146" customFormat="1" ht="14.25" customHeight="1">
      <c r="A48" s="142">
        <v>2</v>
      </c>
      <c r="B48" s="40">
        <f>IF($D48="","",VLOOKUP($D48,'[4]女雙50歲名單'!$A$7:$V$23,20))</f>
      </c>
      <c r="C48" s="40">
        <f>IF($D48="","",VLOOKUP($D48,'[4]女雙50歲名單'!$A$7:$V$23,21))</f>
      </c>
      <c r="D48" s="41"/>
      <c r="E48" s="42" t="s">
        <v>12</v>
      </c>
      <c r="F48" s="273"/>
      <c r="G48" s="43"/>
      <c r="H48" s="43">
        <f>IF($D48="","",VLOOKUP($D48,'[4]女雙50歲名單'!$A$7:$V$23,4))</f>
      </c>
      <c r="I48" s="160"/>
      <c r="J48" s="149"/>
      <c r="K48" s="161"/>
      <c r="L48" s="162"/>
      <c r="M48" s="155"/>
      <c r="N48" s="144"/>
      <c r="O48" s="145"/>
      <c r="P48" s="144"/>
      <c r="Q48" s="47"/>
      <c r="R48" s="46"/>
      <c r="T48" s="60" t="e">
        <f>#REF!</f>
        <v>#REF!</v>
      </c>
    </row>
    <row r="49" spans="1:20" s="146" customFormat="1" ht="14.25" customHeight="1">
      <c r="A49" s="142"/>
      <c r="B49" s="147"/>
      <c r="C49" s="147"/>
      <c r="D49" s="147"/>
      <c r="E49" s="42" t="s">
        <v>12</v>
      </c>
      <c r="F49" s="40"/>
      <c r="G49" s="43"/>
      <c r="H49" s="43">
        <f>IF($D48="","",VLOOKUP($D48,'[4]女雙50歲名單'!$A$7:$V$23,9))</f>
      </c>
      <c r="I49" s="148"/>
      <c r="J49" s="149"/>
      <c r="K49" s="161"/>
      <c r="L49" s="163"/>
      <c r="M49" s="164"/>
      <c r="N49" s="144"/>
      <c r="O49" s="145"/>
      <c r="P49" s="144"/>
      <c r="Q49" s="47"/>
      <c r="R49" s="46"/>
      <c r="T49" s="60" t="e">
        <f>#REF!</f>
        <v>#REF!</v>
      </c>
    </row>
    <row r="50" spans="1:20" s="146" customFormat="1" ht="6.75" customHeight="1">
      <c r="A50" s="142"/>
      <c r="B50" s="147"/>
      <c r="C50" s="147"/>
      <c r="D50" s="165"/>
      <c r="E50" s="151"/>
      <c r="F50" s="149"/>
      <c r="G50" s="152"/>
      <c r="H50" s="152"/>
      <c r="I50" s="166"/>
      <c r="J50" s="270" t="s">
        <v>747</v>
      </c>
      <c r="K50" s="271"/>
      <c r="L50" s="154">
        <f>UPPER(IF(OR(K51="a",K51="as"),J46,IF(OR(K51="b",K51="bs"),J54,)))</f>
      </c>
      <c r="M50" s="150"/>
      <c r="N50" s="144"/>
      <c r="O50" s="145"/>
      <c r="P50" s="144"/>
      <c r="Q50" s="47"/>
      <c r="R50" s="46"/>
      <c r="T50" s="60" t="e">
        <f>#REF!</f>
        <v>#REF!</v>
      </c>
    </row>
    <row r="51" spans="1:20" s="146" customFormat="1" ht="6.75" customHeight="1">
      <c r="A51" s="142"/>
      <c r="B51" s="53"/>
      <c r="C51" s="53"/>
      <c r="D51" s="64"/>
      <c r="E51" s="156"/>
      <c r="F51" s="144"/>
      <c r="G51" s="157"/>
      <c r="H51" s="157"/>
      <c r="I51" s="168"/>
      <c r="J51" s="270"/>
      <c r="K51" s="271"/>
      <c r="L51" s="158">
        <f>UPPER(IF(OR(K51="a",K51="as"),J47,IF(OR(K51="b",K51="bs"),J55,)))</f>
      </c>
      <c r="M51" s="159"/>
      <c r="N51" s="149"/>
      <c r="O51" s="150"/>
      <c r="P51" s="144"/>
      <c r="Q51" s="47"/>
      <c r="R51" s="46"/>
      <c r="T51" s="60" t="e">
        <f>#REF!</f>
        <v>#REF!</v>
      </c>
    </row>
    <row r="52" spans="1:20" s="146" customFormat="1" ht="14.25" customHeight="1">
      <c r="A52" s="142">
        <v>3</v>
      </c>
      <c r="B52" s="40"/>
      <c r="C52" s="40"/>
      <c r="D52" s="41">
        <v>5</v>
      </c>
      <c r="E52" s="42" t="str">
        <f>UPPER(IF($D52="","",VLOOKUP($D52,'[4]女雙50歲名單'!$A$7:$V$23,2)))</f>
        <v>鄭玉娟</v>
      </c>
      <c r="F52" s="40"/>
      <c r="G52" s="43"/>
      <c r="H52" s="43" t="str">
        <f>IF($D52="","",VLOOKUP($D52,'[4]女雙50歲名單'!$A$7:$V$23,4))</f>
        <v>臺中市</v>
      </c>
      <c r="I52" s="143"/>
      <c r="J52" s="270"/>
      <c r="K52" s="271"/>
      <c r="L52" s="144"/>
      <c r="M52" s="161"/>
      <c r="N52" s="162"/>
      <c r="O52" s="150"/>
      <c r="P52" s="144"/>
      <c r="Q52" s="47"/>
      <c r="R52" s="46"/>
      <c r="T52" s="60" t="e">
        <f>#REF!</f>
        <v>#REF!</v>
      </c>
    </row>
    <row r="53" spans="1:20" s="146" customFormat="1" ht="14.25" customHeight="1" thickBot="1">
      <c r="A53" s="142"/>
      <c r="B53" s="147"/>
      <c r="C53" s="147"/>
      <c r="D53" s="147"/>
      <c r="E53" s="42" t="str">
        <f>UPPER(IF($D52="","",VLOOKUP($D52,'[4]女雙50歲名單'!$A$7:$V$23,7)))</f>
        <v>鄭瑞惠</v>
      </c>
      <c r="F53" s="40"/>
      <c r="G53" s="43"/>
      <c r="H53" s="43" t="str">
        <f>IF($D52="","",VLOOKUP($D52,'[4]女雙50歲名單'!$A$7:$V$23,9))</f>
        <v>新北市</v>
      </c>
      <c r="I53" s="148"/>
      <c r="J53" s="149">
        <f>IF(I53="a",E52,IF(I53="b",E54,""))</f>
      </c>
      <c r="K53" s="161"/>
      <c r="L53" s="144"/>
      <c r="M53" s="161"/>
      <c r="N53" s="149"/>
      <c r="O53" s="150"/>
      <c r="P53" s="144"/>
      <c r="Q53" s="47"/>
      <c r="R53" s="46"/>
      <c r="T53" s="75" t="e">
        <f>#REF!</f>
        <v>#REF!</v>
      </c>
    </row>
    <row r="54" spans="1:18" s="146" customFormat="1" ht="6.75" customHeight="1">
      <c r="A54" s="142"/>
      <c r="B54" s="147"/>
      <c r="C54" s="147"/>
      <c r="D54" s="165"/>
      <c r="E54" s="151"/>
      <c r="F54" s="272" t="s">
        <v>746</v>
      </c>
      <c r="G54" s="152"/>
      <c r="H54" s="152"/>
      <c r="I54" s="153"/>
      <c r="J54" s="154">
        <f>UPPER(IF(OR(I55="a",I55="as"),E52,IF(OR(I55="b",I55="bs"),E56,)))</f>
      </c>
      <c r="K54" s="169"/>
      <c r="L54" s="144"/>
      <c r="M54" s="161"/>
      <c r="N54" s="149"/>
      <c r="O54" s="150"/>
      <c r="P54" s="144"/>
      <c r="Q54" s="47"/>
      <c r="R54" s="46"/>
    </row>
    <row r="55" spans="1:18" s="146" customFormat="1" ht="6.75" customHeight="1">
      <c r="A55" s="142"/>
      <c r="B55" s="53"/>
      <c r="C55" s="53"/>
      <c r="D55" s="64"/>
      <c r="E55" s="156"/>
      <c r="F55" s="270"/>
      <c r="G55" s="157"/>
      <c r="H55" s="56" t="s">
        <v>11</v>
      </c>
      <c r="I55" s="87"/>
      <c r="J55" s="158">
        <f>UPPER(IF(OR(I55="a",I55="as"),E53,IF(OR(I55="b",I55="bs"),E57,)))</f>
      </c>
      <c r="K55" s="170"/>
      <c r="L55" s="149"/>
      <c r="M55" s="161"/>
      <c r="N55" s="149"/>
      <c r="O55" s="150"/>
      <c r="P55" s="144"/>
      <c r="Q55" s="47"/>
      <c r="R55" s="46"/>
    </row>
    <row r="56" spans="1:18" s="146" customFormat="1" ht="14.25" customHeight="1">
      <c r="A56" s="142">
        <v>4</v>
      </c>
      <c r="B56" s="40"/>
      <c r="C56" s="40"/>
      <c r="D56" s="41">
        <v>4</v>
      </c>
      <c r="E56" s="42" t="str">
        <f>UPPER(IF($D56="","",VLOOKUP($D56,'[4]女雙50歲名單'!$A$7:$V$23,2)))</f>
        <v>洪仁善</v>
      </c>
      <c r="F56" s="273"/>
      <c r="G56" s="43"/>
      <c r="H56" s="43" t="str">
        <f>IF($D56="","",VLOOKUP($D56,'[4]女雙50歲名單'!$A$7:$V$23,4))</f>
        <v>臺中市</v>
      </c>
      <c r="I56" s="160"/>
      <c r="J56" s="149"/>
      <c r="K56" s="150"/>
      <c r="L56" s="162"/>
      <c r="M56" s="169"/>
      <c r="N56" s="149"/>
      <c r="O56" s="150"/>
      <c r="P56" s="144"/>
      <c r="Q56" s="47"/>
      <c r="R56" s="46"/>
    </row>
    <row r="57" spans="1:18" s="146" customFormat="1" ht="14.25" customHeight="1">
      <c r="A57" s="142"/>
      <c r="B57" s="147"/>
      <c r="C57" s="147"/>
      <c r="D57" s="147"/>
      <c r="E57" s="42" t="str">
        <f>UPPER(IF($D56="","",VLOOKUP($D56,'[4]女雙50歲名單'!$A$7:$V$23,7)))</f>
        <v>童瓊姬</v>
      </c>
      <c r="F57" s="40"/>
      <c r="G57" s="43"/>
      <c r="H57" s="43" t="str">
        <f>IF($D56="","",VLOOKUP($D56,'[4]女雙50歲名單'!$A$7:$V$23,9))</f>
        <v>臺中市</v>
      </c>
      <c r="I57" s="148"/>
      <c r="J57" s="149"/>
      <c r="K57" s="150"/>
      <c r="L57" s="163"/>
      <c r="M57" s="171"/>
      <c r="N57" s="149"/>
      <c r="O57" s="150"/>
      <c r="P57" s="144"/>
      <c r="Q57" s="47"/>
      <c r="R57" s="46"/>
    </row>
    <row r="58" spans="1:18" s="146" customFormat="1" ht="6.75" customHeight="1">
      <c r="A58" s="142"/>
      <c r="B58" s="147"/>
      <c r="C58" s="147"/>
      <c r="D58" s="147"/>
      <c r="E58" s="151"/>
      <c r="F58" s="149"/>
      <c r="G58" s="152"/>
      <c r="H58" s="152"/>
      <c r="I58" s="166"/>
      <c r="J58" s="144"/>
      <c r="K58" s="145"/>
      <c r="L58" s="149"/>
      <c r="M58" s="167"/>
      <c r="N58" s="154">
        <f>UPPER(IF(OR(M59="a",M59="as"),L50,IF(OR(M59="b",M59="bs"),L66,)))</f>
      </c>
      <c r="O58" s="150"/>
      <c r="P58" s="144"/>
      <c r="Q58" s="47"/>
      <c r="R58" s="46"/>
    </row>
    <row r="59" spans="1:18" s="146" customFormat="1" ht="6.75" customHeight="1">
      <c r="A59" s="142"/>
      <c r="B59" s="53"/>
      <c r="C59" s="53"/>
      <c r="D59" s="53"/>
      <c r="E59" s="156"/>
      <c r="F59" s="144"/>
      <c r="G59" s="157"/>
      <c r="H59" s="157"/>
      <c r="I59" s="168"/>
      <c r="J59" s="144"/>
      <c r="K59" s="145"/>
      <c r="L59" s="270" t="s">
        <v>749</v>
      </c>
      <c r="M59" s="271"/>
      <c r="N59" s="158">
        <f>UPPER(IF(OR(M59="a",M59="as"),L51,IF(OR(M59="b",M59="bs"),L67,)))</f>
      </c>
      <c r="O59" s="159"/>
      <c r="P59" s="149"/>
      <c r="Q59" s="80"/>
      <c r="R59" s="46"/>
    </row>
    <row r="60" spans="1:18" s="146" customFormat="1" ht="14.25" customHeight="1">
      <c r="A60" s="142">
        <v>5</v>
      </c>
      <c r="B60" s="40">
        <f>IF($D60="","",VLOOKUP($D60,'[4]女雙50歲名單'!$A$7:$V$23,20))</f>
      </c>
      <c r="C60" s="40">
        <f>IF($D60="","",VLOOKUP($D60,'[4]女雙50歲名單'!$A$7:$V$23,21))</f>
      </c>
      <c r="D60" s="41"/>
      <c r="E60" s="42" t="s">
        <v>12</v>
      </c>
      <c r="F60" s="40"/>
      <c r="G60" s="43"/>
      <c r="H60" s="43">
        <f>IF($D60="","",VLOOKUP($D60,'[4]女雙50歲名單'!$A$7:$V$23,4))</f>
      </c>
      <c r="I60" s="143"/>
      <c r="J60" s="144"/>
      <c r="K60" s="145"/>
      <c r="L60" s="270"/>
      <c r="M60" s="271"/>
      <c r="N60" s="144"/>
      <c r="O60" s="150"/>
      <c r="P60" s="149"/>
      <c r="Q60" s="80"/>
      <c r="R60" s="46"/>
    </row>
    <row r="61" spans="1:18" s="146" customFormat="1" ht="14.25" customHeight="1">
      <c r="A61" s="142"/>
      <c r="B61" s="147"/>
      <c r="C61" s="147"/>
      <c r="D61" s="147"/>
      <c r="E61" s="42" t="s">
        <v>12</v>
      </c>
      <c r="F61" s="40"/>
      <c r="G61" s="43"/>
      <c r="H61" s="43">
        <f>IF($D60="","",VLOOKUP($D60,'[4]女雙50歲名單'!$A$7:$V$23,9))</f>
      </c>
      <c r="I61" s="148"/>
      <c r="J61" s="149">
        <f>IF(I61="a",E60,IF(I61="b",E62,""))</f>
      </c>
      <c r="K61" s="150"/>
      <c r="L61" s="144"/>
      <c r="M61" s="161"/>
      <c r="N61" s="144"/>
      <c r="O61" s="150"/>
      <c r="P61" s="149"/>
      <c r="Q61" s="80"/>
      <c r="R61" s="46"/>
    </row>
    <row r="62" spans="1:18" s="146" customFormat="1" ht="6.75" customHeight="1">
      <c r="A62" s="142"/>
      <c r="B62" s="147"/>
      <c r="C62" s="147"/>
      <c r="D62" s="147"/>
      <c r="E62" s="151"/>
      <c r="F62" s="272"/>
      <c r="G62" s="152"/>
      <c r="H62" s="152"/>
      <c r="I62" s="153"/>
      <c r="J62" s="154">
        <f>UPPER(IF(OR(I63="a",I63="as"),E60,IF(OR(I63="b",I63="bs"),E64,)))</f>
      </c>
      <c r="K62" s="155"/>
      <c r="L62" s="144"/>
      <c r="M62" s="161"/>
      <c r="N62" s="144"/>
      <c r="O62" s="150"/>
      <c r="P62" s="149"/>
      <c r="Q62" s="80"/>
      <c r="R62" s="46"/>
    </row>
    <row r="63" spans="1:18" s="146" customFormat="1" ht="6.75" customHeight="1">
      <c r="A63" s="142"/>
      <c r="B63" s="53"/>
      <c r="C63" s="53"/>
      <c r="D63" s="53"/>
      <c r="E63" s="156"/>
      <c r="F63" s="270"/>
      <c r="G63" s="157"/>
      <c r="H63" s="56" t="s">
        <v>11</v>
      </c>
      <c r="I63" s="87"/>
      <c r="J63" s="158">
        <f>UPPER(IF(OR(I63="a",I63="as"),E61,IF(OR(I63="b",I63="bs"),E65,)))</f>
      </c>
      <c r="K63" s="159"/>
      <c r="L63" s="149"/>
      <c r="M63" s="161"/>
      <c r="N63" s="144"/>
      <c r="O63" s="150"/>
      <c r="P63" s="149"/>
      <c r="Q63" s="80"/>
      <c r="R63" s="46"/>
    </row>
    <row r="64" spans="1:18" s="146" customFormat="1" ht="14.25" customHeight="1">
      <c r="A64" s="142">
        <v>6</v>
      </c>
      <c r="B64" s="40"/>
      <c r="C64" s="40"/>
      <c r="D64" s="41">
        <v>3</v>
      </c>
      <c r="E64" s="42" t="str">
        <f>UPPER(IF($D64="","",VLOOKUP($D64,'[4]女雙50歲名單'!$A$7:$V$23,2)))</f>
        <v>皮友華</v>
      </c>
      <c r="F64" s="273"/>
      <c r="G64" s="43"/>
      <c r="H64" s="43" t="str">
        <f>IF($D64="","",VLOOKUP($D64,'[4]女雙50歲名單'!$A$7:$V$23,4))</f>
        <v>高雄市</v>
      </c>
      <c r="I64" s="160"/>
      <c r="J64" s="149"/>
      <c r="K64" s="161"/>
      <c r="L64" s="162"/>
      <c r="M64" s="169"/>
      <c r="N64" s="144"/>
      <c r="O64" s="150"/>
      <c r="P64" s="149"/>
      <c r="Q64" s="80"/>
      <c r="R64" s="46"/>
    </row>
    <row r="65" spans="1:18" s="146" customFormat="1" ht="14.25" customHeight="1">
      <c r="A65" s="142"/>
      <c r="B65" s="147"/>
      <c r="C65" s="147"/>
      <c r="D65" s="147"/>
      <c r="E65" s="42" t="str">
        <f>UPPER(IF($D64="","",VLOOKUP($D64,'[4]女雙50歲名單'!$A$7:$V$23,7)))</f>
        <v>蘇秀子</v>
      </c>
      <c r="F65" s="40"/>
      <c r="G65" s="43"/>
      <c r="H65" s="43" t="str">
        <f>IF($D64="","",VLOOKUP($D64,'[4]女雙50歲名單'!$A$7:$V$23,9))</f>
        <v>高雄市</v>
      </c>
      <c r="I65" s="148"/>
      <c r="J65" s="149"/>
      <c r="K65" s="161"/>
      <c r="L65" s="163"/>
      <c r="M65" s="171"/>
      <c r="N65" s="144"/>
      <c r="O65" s="150"/>
      <c r="P65" s="149"/>
      <c r="Q65" s="80"/>
      <c r="R65" s="46"/>
    </row>
    <row r="66" spans="1:18" s="146" customFormat="1" ht="6.75" customHeight="1">
      <c r="A66" s="142"/>
      <c r="B66" s="147"/>
      <c r="C66" s="147"/>
      <c r="D66" s="165"/>
      <c r="E66" s="151"/>
      <c r="F66" s="149"/>
      <c r="G66" s="152"/>
      <c r="H66" s="152"/>
      <c r="I66" s="166"/>
      <c r="J66" s="270" t="s">
        <v>748</v>
      </c>
      <c r="K66" s="271"/>
      <c r="L66" s="154">
        <f>UPPER(IF(OR(K67="a",K67="as"),J62,IF(OR(K67="b",K67="bs"),J70,)))</f>
      </c>
      <c r="M66" s="161"/>
      <c r="N66" s="144"/>
      <c r="O66" s="150"/>
      <c r="P66" s="149"/>
      <c r="Q66" s="80"/>
      <c r="R66" s="46"/>
    </row>
    <row r="67" spans="1:18" s="146" customFormat="1" ht="6.75" customHeight="1">
      <c r="A67" s="142"/>
      <c r="B67" s="53"/>
      <c r="C67" s="53"/>
      <c r="D67" s="64"/>
      <c r="E67" s="156"/>
      <c r="F67" s="144"/>
      <c r="G67" s="157"/>
      <c r="H67" s="157"/>
      <c r="I67" s="168"/>
      <c r="J67" s="270"/>
      <c r="K67" s="271"/>
      <c r="L67" s="158">
        <f>UPPER(IF(OR(K67="a",K67="as"),J63,IF(OR(K67="b",K67="bs"),J71,)))</f>
      </c>
      <c r="M67" s="170"/>
      <c r="N67" s="149"/>
      <c r="O67" s="150"/>
      <c r="P67" s="149"/>
      <c r="Q67" s="80"/>
      <c r="R67" s="46"/>
    </row>
    <row r="68" spans="1:18" s="146" customFormat="1" ht="14.25" customHeight="1">
      <c r="A68" s="142">
        <v>7</v>
      </c>
      <c r="B68" s="40">
        <f>IF($D68="","",VLOOKUP($D68,'[4]女雙50歲名單'!$A$7:$V$23,20))</f>
      </c>
      <c r="C68" s="40">
        <f>IF($D68="","",VLOOKUP($D68,'[4]女雙50歲名單'!$A$7:$V$23,21))</f>
      </c>
      <c r="D68" s="41"/>
      <c r="E68" s="42" t="s">
        <v>12</v>
      </c>
      <c r="F68" s="40"/>
      <c r="G68" s="43"/>
      <c r="H68" s="43">
        <f>IF($D68="","",VLOOKUP($D68,'[4]女雙50歲名單'!$A$7:$V$23,4))</f>
      </c>
      <c r="I68" s="143"/>
      <c r="J68" s="270"/>
      <c r="K68" s="271"/>
      <c r="L68" s="144"/>
      <c r="M68" s="172"/>
      <c r="N68" s="162"/>
      <c r="O68" s="150"/>
      <c r="P68" s="149"/>
      <c r="Q68" s="80"/>
      <c r="R68" s="46"/>
    </row>
    <row r="69" spans="1:18" s="146" customFormat="1" ht="14.25" customHeight="1">
      <c r="A69" s="142"/>
      <c r="B69" s="147"/>
      <c r="C69" s="147"/>
      <c r="D69" s="147"/>
      <c r="E69" s="42" t="s">
        <v>12</v>
      </c>
      <c r="F69" s="40"/>
      <c r="G69" s="43"/>
      <c r="H69" s="43">
        <f>IF($D68="","",VLOOKUP($D68,'[4]女雙50歲名單'!$A$7:$V$23,9))</f>
      </c>
      <c r="I69" s="148"/>
      <c r="J69" s="149">
        <f>IF(I69="a",E68,IF(I69="b",E70,""))</f>
      </c>
      <c r="K69" s="161"/>
      <c r="L69" s="144"/>
      <c r="M69" s="150"/>
      <c r="N69" s="149"/>
      <c r="O69" s="150"/>
      <c r="P69" s="149"/>
      <c r="Q69" s="80"/>
      <c r="R69" s="46"/>
    </row>
    <row r="70" spans="1:18" s="146" customFormat="1" ht="6.75" customHeight="1">
      <c r="A70" s="142"/>
      <c r="B70" s="147"/>
      <c r="C70" s="147"/>
      <c r="D70" s="165"/>
      <c r="E70" s="151"/>
      <c r="F70" s="272"/>
      <c r="G70" s="152"/>
      <c r="H70" s="152"/>
      <c r="I70" s="153"/>
      <c r="J70" s="154">
        <f>UPPER(IF(OR(I71="a",I71="as"),E68,IF(OR(I71="b",I71="bs"),E72,)))</f>
      </c>
      <c r="K70" s="169"/>
      <c r="L70" s="144"/>
      <c r="M70" s="150"/>
      <c r="N70" s="149"/>
      <c r="O70" s="150"/>
      <c r="P70" s="149"/>
      <c r="Q70" s="80"/>
      <c r="R70" s="46"/>
    </row>
    <row r="71" spans="1:18" s="146" customFormat="1" ht="6.75" customHeight="1">
      <c r="A71" s="142"/>
      <c r="B71" s="53"/>
      <c r="C71" s="53"/>
      <c r="D71" s="64"/>
      <c r="E71" s="156"/>
      <c r="F71" s="270"/>
      <c r="G71" s="157"/>
      <c r="H71" s="56" t="s">
        <v>11</v>
      </c>
      <c r="I71" s="87"/>
      <c r="J71" s="158">
        <f>UPPER(IF(OR(I71="a",I71="as"),E69,IF(OR(I71="b",I71="bs"),E73,)))</f>
      </c>
      <c r="K71" s="170"/>
      <c r="L71" s="149"/>
      <c r="M71" s="150"/>
      <c r="N71" s="149"/>
      <c r="O71" s="150"/>
      <c r="P71" s="149"/>
      <c r="Q71" s="80"/>
      <c r="R71" s="46"/>
    </row>
    <row r="72" spans="1:18" s="146" customFormat="1" ht="14.25" customHeight="1">
      <c r="A72" s="142">
        <v>8</v>
      </c>
      <c r="B72" s="40">
        <v>2</v>
      </c>
      <c r="C72" s="40"/>
      <c r="D72" s="41">
        <v>2</v>
      </c>
      <c r="E72" s="42" t="str">
        <f>UPPER(IF($D72="","",VLOOKUP($D72,'[4]女雙50歲名單'!$A$7:$V$23,2)))</f>
        <v>許麗鐘</v>
      </c>
      <c r="F72" s="273"/>
      <c r="G72" s="43"/>
      <c r="H72" s="43" t="str">
        <f>IF($D72="","",VLOOKUP($D72,'[4]女雙50歲名單'!$A$7:$V$23,4))</f>
        <v>嘉義市</v>
      </c>
      <c r="I72" s="160"/>
      <c r="J72" s="149"/>
      <c r="K72" s="150"/>
      <c r="L72" s="162"/>
      <c r="M72" s="155"/>
      <c r="N72" s="149"/>
      <c r="O72" s="150"/>
      <c r="P72" s="149"/>
      <c r="Q72" s="80"/>
      <c r="R72" s="46"/>
    </row>
    <row r="73" spans="1:18" s="146" customFormat="1" ht="14.25" customHeight="1">
      <c r="A73" s="142"/>
      <c r="B73" s="147"/>
      <c r="C73" s="147"/>
      <c r="D73" s="147"/>
      <c r="E73" s="42" t="str">
        <f>UPPER(IF($D72="","",VLOOKUP($D72,'[4]女雙50歲名單'!$A$7:$V$23,7)))</f>
        <v>陳師清</v>
      </c>
      <c r="F73" s="40"/>
      <c r="G73" s="43"/>
      <c r="H73" s="43" t="str">
        <f>IF($D72="","",VLOOKUP($D72,'[4]女雙50歲名單'!$A$7:$V$23,9))</f>
        <v>嘉義市</v>
      </c>
      <c r="I73" s="148"/>
      <c r="J73" s="149"/>
      <c r="K73" s="150"/>
      <c r="L73" s="163"/>
      <c r="M73" s="164"/>
      <c r="N73" s="149"/>
      <c r="O73" s="150"/>
      <c r="P73" s="149"/>
      <c r="Q73" s="80"/>
      <c r="R73" s="46"/>
    </row>
    <row r="74" ht="15">
      <c r="E74" s="100"/>
    </row>
    <row r="75" ht="15">
      <c r="E75" s="100"/>
    </row>
    <row r="76" ht="15">
      <c r="E76" s="100"/>
    </row>
    <row r="77" ht="15">
      <c r="E77" s="100"/>
    </row>
    <row r="78" ht="15">
      <c r="E78" s="100"/>
    </row>
    <row r="79" ht="15">
      <c r="E79" s="100"/>
    </row>
    <row r="80" ht="15">
      <c r="E80" s="100"/>
    </row>
    <row r="81" ht="15">
      <c r="E81" s="100"/>
    </row>
    <row r="82" ht="15">
      <c r="E82" s="100"/>
    </row>
    <row r="83" ht="15">
      <c r="E83" s="100"/>
    </row>
    <row r="84" ht="15">
      <c r="E84" s="100"/>
    </row>
    <row r="85" ht="15">
      <c r="E85" s="100"/>
    </row>
    <row r="86" ht="15">
      <c r="E86" s="100"/>
    </row>
    <row r="87" ht="15">
      <c r="E87" s="100"/>
    </row>
    <row r="88" ht="15">
      <c r="E88" s="100"/>
    </row>
    <row r="89" ht="15">
      <c r="E89" s="100"/>
    </row>
    <row r="90" ht="15">
      <c r="E90" s="100"/>
    </row>
    <row r="91" ht="15">
      <c r="E91" s="100"/>
    </row>
    <row r="92" ht="15">
      <c r="E92" s="100"/>
    </row>
    <row r="93" ht="15">
      <c r="E93" s="100"/>
    </row>
    <row r="94" ht="15">
      <c r="E94" s="100"/>
    </row>
    <row r="95" ht="15">
      <c r="E95" s="100"/>
    </row>
    <row r="96" ht="15">
      <c r="E96" s="100"/>
    </row>
    <row r="97" ht="15">
      <c r="E97" s="100"/>
    </row>
    <row r="98" ht="15">
      <c r="E98" s="100"/>
    </row>
    <row r="99" ht="15">
      <c r="E99" s="100"/>
    </row>
    <row r="100" ht="15">
      <c r="E100" s="100"/>
    </row>
    <row r="101" ht="15">
      <c r="E101" s="100"/>
    </row>
    <row r="102" ht="15">
      <c r="E102" s="100"/>
    </row>
    <row r="103" ht="15">
      <c r="E103" s="100"/>
    </row>
    <row r="104" ht="15">
      <c r="E104" s="100"/>
    </row>
    <row r="105" ht="15">
      <c r="E105" s="100"/>
    </row>
    <row r="106" ht="15">
      <c r="E106" s="100"/>
    </row>
    <row r="107" ht="15">
      <c r="E107" s="100"/>
    </row>
    <row r="108" ht="15">
      <c r="E108" s="100"/>
    </row>
    <row r="109" ht="15">
      <c r="E109" s="100"/>
    </row>
    <row r="110" ht="15">
      <c r="E110" s="100"/>
    </row>
    <row r="111" ht="15">
      <c r="E111" s="100"/>
    </row>
    <row r="112" ht="15">
      <c r="E112" s="100"/>
    </row>
    <row r="113" ht="15">
      <c r="E113" s="100"/>
    </row>
    <row r="114" ht="15">
      <c r="E114" s="100"/>
    </row>
    <row r="115" ht="15">
      <c r="E115" s="100"/>
    </row>
    <row r="116" ht="15">
      <c r="E116" s="100"/>
    </row>
    <row r="117" ht="15">
      <c r="E117" s="100"/>
    </row>
    <row r="118" ht="15">
      <c r="E118" s="100"/>
    </row>
    <row r="119" ht="15">
      <c r="E119" s="100"/>
    </row>
    <row r="120" ht="15">
      <c r="E120" s="100"/>
    </row>
    <row r="121" ht="15">
      <c r="E121" s="100"/>
    </row>
    <row r="122" ht="15">
      <c r="E122" s="100"/>
    </row>
    <row r="123" ht="15">
      <c r="E123" s="100"/>
    </row>
    <row r="124" ht="15">
      <c r="E124" s="100"/>
    </row>
    <row r="125" ht="15">
      <c r="E125" s="100"/>
    </row>
    <row r="126" ht="15">
      <c r="E126" s="100"/>
    </row>
    <row r="127" ht="15">
      <c r="E127" s="100"/>
    </row>
    <row r="128" ht="15">
      <c r="E128" s="100"/>
    </row>
    <row r="129" ht="15">
      <c r="E129" s="100"/>
    </row>
    <row r="130" ht="15">
      <c r="E130" s="100"/>
    </row>
    <row r="131" ht="15">
      <c r="E131" s="100"/>
    </row>
    <row r="132" ht="15">
      <c r="E132" s="100"/>
    </row>
    <row r="133" ht="15">
      <c r="E133" s="100"/>
    </row>
    <row r="134" ht="15">
      <c r="E134" s="100"/>
    </row>
    <row r="135" ht="15">
      <c r="E135" s="100"/>
    </row>
    <row r="136" ht="15">
      <c r="E136" s="100"/>
    </row>
    <row r="137" ht="15">
      <c r="E137" s="100"/>
    </row>
    <row r="138" ht="15">
      <c r="E138" s="100"/>
    </row>
    <row r="139" ht="15">
      <c r="E139" s="100"/>
    </row>
    <row r="140" ht="15">
      <c r="E140" s="100"/>
    </row>
    <row r="141" ht="15">
      <c r="E141" s="100"/>
    </row>
    <row r="142" ht="15">
      <c r="E142" s="100"/>
    </row>
    <row r="143" ht="15">
      <c r="E143" s="100"/>
    </row>
    <row r="144" ht="15">
      <c r="E144" s="100"/>
    </row>
    <row r="145" ht="15">
      <c r="E145" s="100"/>
    </row>
    <row r="146" ht="15">
      <c r="E146" s="100"/>
    </row>
    <row r="147" ht="15">
      <c r="E147" s="100"/>
    </row>
    <row r="148" ht="15">
      <c r="E148" s="100"/>
    </row>
    <row r="149" ht="15">
      <c r="E149" s="100"/>
    </row>
    <row r="150" ht="15">
      <c r="E150" s="100"/>
    </row>
    <row r="151" ht="15">
      <c r="E151" s="100"/>
    </row>
    <row r="152" ht="15">
      <c r="E152" s="100"/>
    </row>
    <row r="153" ht="15">
      <c r="E153" s="100"/>
    </row>
    <row r="154" ht="15">
      <c r="E154" s="100"/>
    </row>
    <row r="155" ht="15">
      <c r="E155" s="100"/>
    </row>
    <row r="156" ht="15">
      <c r="E156" s="100"/>
    </row>
    <row r="157" ht="15">
      <c r="E157" s="100"/>
    </row>
    <row r="158" ht="15">
      <c r="E158" s="100"/>
    </row>
    <row r="159" ht="15">
      <c r="E159" s="100"/>
    </row>
    <row r="160" ht="15">
      <c r="E160" s="100"/>
    </row>
    <row r="161" ht="15">
      <c r="E161" s="100"/>
    </row>
    <row r="162" ht="15">
      <c r="E162" s="100"/>
    </row>
    <row r="163" ht="15">
      <c r="E163" s="100"/>
    </row>
    <row r="164" ht="15">
      <c r="E164" s="100"/>
    </row>
    <row r="165" ht="15">
      <c r="E165" s="100"/>
    </row>
    <row r="166" ht="15">
      <c r="E166" s="100"/>
    </row>
    <row r="167" ht="15">
      <c r="E167" s="100"/>
    </row>
    <row r="168" ht="15">
      <c r="E168" s="100"/>
    </row>
    <row r="169" ht="15">
      <c r="E169" s="100"/>
    </row>
    <row r="170" ht="15">
      <c r="E170" s="100"/>
    </row>
    <row r="171" ht="15">
      <c r="E171" s="100"/>
    </row>
    <row r="172" ht="15">
      <c r="E172" s="100"/>
    </row>
    <row r="173" ht="15">
      <c r="E173" s="100"/>
    </row>
    <row r="174" ht="15">
      <c r="E174" s="100"/>
    </row>
    <row r="175" ht="15">
      <c r="E175" s="100"/>
    </row>
    <row r="176" ht="15">
      <c r="E176" s="100"/>
    </row>
    <row r="177" ht="15">
      <c r="E177" s="100"/>
    </row>
    <row r="178" ht="15">
      <c r="E178" s="100"/>
    </row>
    <row r="179" ht="15">
      <c r="E179" s="100"/>
    </row>
    <row r="180" ht="15">
      <c r="E180" s="100"/>
    </row>
    <row r="181" ht="15">
      <c r="E181" s="100"/>
    </row>
    <row r="182" ht="15">
      <c r="E182" s="100"/>
    </row>
    <row r="183" ht="15">
      <c r="E183" s="100"/>
    </row>
    <row r="184" ht="15">
      <c r="E184" s="100"/>
    </row>
    <row r="185" ht="15">
      <c r="E185" s="100"/>
    </row>
    <row r="186" ht="15">
      <c r="E186" s="100"/>
    </row>
    <row r="187" ht="15">
      <c r="E187" s="100"/>
    </row>
    <row r="188" ht="15">
      <c r="E188" s="100"/>
    </row>
    <row r="189" ht="15">
      <c r="E189" s="100"/>
    </row>
    <row r="190" ht="15">
      <c r="E190" s="100"/>
    </row>
    <row r="191" ht="15">
      <c r="E191" s="100"/>
    </row>
    <row r="192" ht="15">
      <c r="E192" s="100"/>
    </row>
    <row r="193" ht="15">
      <c r="E193" s="100"/>
    </row>
    <row r="194" ht="15">
      <c r="E194" s="100"/>
    </row>
    <row r="195" ht="15">
      <c r="E195" s="100"/>
    </row>
    <row r="196" ht="15">
      <c r="E196" s="100"/>
    </row>
    <row r="197" ht="15">
      <c r="E197" s="100"/>
    </row>
    <row r="198" ht="15">
      <c r="E198" s="100"/>
    </row>
    <row r="199" ht="15">
      <c r="E199" s="100"/>
    </row>
  </sheetData>
  <sheetProtection/>
  <mergeCells count="14">
    <mergeCell ref="F9:F11"/>
    <mergeCell ref="J14:K15"/>
    <mergeCell ref="F17:F19"/>
    <mergeCell ref="L22:M23"/>
    <mergeCell ref="F25:F27"/>
    <mergeCell ref="J30:K31"/>
    <mergeCell ref="F70:F72"/>
    <mergeCell ref="F33:F35"/>
    <mergeCell ref="F46:F48"/>
    <mergeCell ref="F54:F56"/>
    <mergeCell ref="J66:K68"/>
    <mergeCell ref="L59:M60"/>
    <mergeCell ref="F62:F64"/>
    <mergeCell ref="J50:K52"/>
  </mergeCells>
  <conditionalFormatting sqref="L14 L30 N22 J10 J18 J26 J34 L51 L67 N59 J47 J55 J63 J71">
    <cfRule type="expression" priority="10" dxfId="270" stopIfTrue="1">
      <formula>I10="as"</formula>
    </cfRule>
    <cfRule type="expression" priority="11" dxfId="270" stopIfTrue="1">
      <formula>I10="bs"</formula>
    </cfRule>
  </conditionalFormatting>
  <conditionalFormatting sqref="L13 L29 N21 J9 J17 J25 J33 L50 L66 N58 J46 J54 J62 J70">
    <cfRule type="expression" priority="5" dxfId="270" stopIfTrue="1">
      <formula>I10="as"</formula>
    </cfRule>
    <cfRule type="expression" priority="6" dxfId="270" stopIfTrue="1">
      <formula>I10="bs"</formula>
    </cfRule>
  </conditionalFormatting>
  <conditionalFormatting sqref="B7 B11 B15 B19 B23 B27 B31 B35 B44 B48 B52 B56 B60 B64 B68 B72">
    <cfRule type="cellIs" priority="4" dxfId="275" operator="equal" stopIfTrue="1">
      <formula>"DA"</formula>
    </cfRule>
  </conditionalFormatting>
  <conditionalFormatting sqref="I10 I18 I26 I34 I47 I55 I63 I71">
    <cfRule type="expression" priority="3" dxfId="276" stopIfTrue="1">
      <formula>#REF!="CU"</formula>
    </cfRule>
  </conditionalFormatting>
  <conditionalFormatting sqref="E7 E11 E15 E19 E23 E27 E35 E31 E44 E48 E52 E56 E64 E72 E68 E60">
    <cfRule type="cellIs" priority="2" dxfId="277" operator="equal" stopIfTrue="1">
      <formula>"Bye"</formula>
    </cfRule>
  </conditionalFormatting>
  <conditionalFormatting sqref="D7 D11 D15 D19 D23 D27 D31 D35 D44 D48 D52 D56 D60 D64 D68 D72">
    <cfRule type="cellIs" priority="1" dxfId="278" operator="lessThan" stopIfTrue="1">
      <formula>5</formula>
    </cfRule>
  </conditionalFormatting>
  <conditionalFormatting sqref="H10 H34 H26 H18 L22 J14 H47 H71 H63 H55 L59 J30">
    <cfRule type="expression" priority="12" dxfId="271" stopIfTrue="1">
      <formula>AND(#REF!="CU",H10="Umpire")</formula>
    </cfRule>
    <cfRule type="expression" priority="13" dxfId="272" stopIfTrue="1">
      <formula>AND(#REF!="CU",H10&lt;&gt;"Umpire",I10&lt;&gt;"")</formula>
    </cfRule>
    <cfRule type="expression" priority="14" dxfId="273" stopIfTrue="1">
      <formula>AND(#REF!="CU",H10&lt;&gt;"Umpire")</formula>
    </cfRule>
  </conditionalFormatting>
  <dataValidations count="1">
    <dataValidation type="list" allowBlank="1" showInputMessage="1" sqref="J66 H10 H55 H63 H71 J30 L59 H47 H18 H26 H34 J14 L22 J50">
      <formula1>#REF!</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T226"/>
  <sheetViews>
    <sheetView showGridLines="0" zoomScalePageLayoutView="0" workbookViewId="0" topLeftCell="A1">
      <selection activeCell="O9" sqref="O9"/>
    </sheetView>
  </sheetViews>
  <sheetFormatPr defaultColWidth="9.00390625" defaultRowHeight="15.75"/>
  <cols>
    <col min="1" max="1" width="2.125" style="99" customWidth="1"/>
    <col min="2" max="2" width="2.625" style="99" customWidth="1"/>
    <col min="3" max="3" width="2.50390625" style="99" customWidth="1"/>
    <col min="4" max="4" width="0.2421875" style="99" customWidth="1"/>
    <col min="5" max="5" width="14.125" style="99" customWidth="1"/>
    <col min="6" max="6" width="12.75390625" style="99" customWidth="1"/>
    <col min="7" max="7" width="0.2421875" style="99" customWidth="1"/>
    <col min="8" max="8" width="5.75390625" style="99" customWidth="1"/>
    <col min="9" max="9" width="0.2421875" style="101" customWidth="1"/>
    <col min="10" max="10" width="7.25390625" style="113" customWidth="1"/>
    <col min="11" max="11" width="7.25390625" style="180" customWidth="1"/>
    <col min="12" max="12" width="7.25390625" style="113" customWidth="1"/>
    <col min="13" max="13" width="7.25390625" style="111" customWidth="1"/>
    <col min="14" max="14" width="7.25390625" style="113" customWidth="1"/>
    <col min="15" max="15" width="7.25390625" style="180" customWidth="1"/>
    <col min="16" max="16" width="6.00390625" style="113" customWidth="1"/>
    <col min="17" max="17" width="0.12890625" style="111" customWidth="1"/>
    <col min="18" max="18" width="9.00390625" style="99" customWidth="1"/>
    <col min="19" max="19" width="7.625" style="99" customWidth="1"/>
    <col min="20" max="20" width="7.75390625" style="99" hidden="1" customWidth="1"/>
    <col min="21" max="21" width="5.00390625" style="99" customWidth="1"/>
    <col min="22" max="16384" width="9.00390625" style="99" customWidth="1"/>
  </cols>
  <sheetData>
    <row r="1" spans="1:17" s="3" customFormat="1" ht="16.5" customHeight="1">
      <c r="A1" s="103" t="s">
        <v>171</v>
      </c>
      <c r="E1" s="4"/>
      <c r="I1" s="5"/>
      <c r="J1" s="104"/>
      <c r="K1" s="105"/>
      <c r="L1" s="104"/>
      <c r="M1" s="106"/>
      <c r="N1" s="104"/>
      <c r="O1" s="105"/>
      <c r="P1" s="104"/>
      <c r="Q1" s="106"/>
    </row>
    <row r="2" spans="1:17" s="3" customFormat="1" ht="16.5" customHeight="1">
      <c r="A2" s="103"/>
      <c r="E2" s="4"/>
      <c r="I2" s="5"/>
      <c r="J2" s="104"/>
      <c r="K2" s="105"/>
      <c r="L2" s="104"/>
      <c r="M2" s="106"/>
      <c r="N2" s="104"/>
      <c r="O2" s="105"/>
      <c r="P2" s="104"/>
      <c r="Q2" s="106"/>
    </row>
    <row r="3" spans="1:17" s="3" customFormat="1" ht="16.5" customHeight="1">
      <c r="A3" s="103"/>
      <c r="B3" s="2"/>
      <c r="C3" s="2"/>
      <c r="E3" s="4"/>
      <c r="F3" s="293" t="s">
        <v>172</v>
      </c>
      <c r="G3" s="293"/>
      <c r="H3" s="293"/>
      <c r="I3" s="293"/>
      <c r="J3" s="293"/>
      <c r="K3" s="105"/>
      <c r="L3" s="46" t="s">
        <v>719</v>
      </c>
      <c r="M3" s="106"/>
      <c r="N3" s="104"/>
      <c r="O3" s="105"/>
      <c r="P3" s="104"/>
      <c r="Q3" s="106"/>
    </row>
    <row r="4" spans="1:17" s="3" customFormat="1" ht="16.5" customHeight="1">
      <c r="A4" s="103"/>
      <c r="B4" s="2"/>
      <c r="C4" s="2"/>
      <c r="E4" s="4"/>
      <c r="F4" s="293" t="s">
        <v>173</v>
      </c>
      <c r="G4" s="293"/>
      <c r="H4" s="293"/>
      <c r="I4" s="293"/>
      <c r="J4" s="293"/>
      <c r="K4" s="105"/>
      <c r="L4" s="104"/>
      <c r="M4" s="106"/>
      <c r="N4" s="104"/>
      <c r="O4" s="105"/>
      <c r="P4" s="104"/>
      <c r="Q4" s="106"/>
    </row>
    <row r="5" spans="1:17" s="3" customFormat="1" ht="16.5" customHeight="1">
      <c r="A5" s="103"/>
      <c r="B5" s="2"/>
      <c r="C5" s="2"/>
      <c r="E5" s="4"/>
      <c r="I5" s="5"/>
      <c r="J5" s="104"/>
      <c r="K5" s="105"/>
      <c r="L5" s="104"/>
      <c r="M5" s="106"/>
      <c r="N5" s="104"/>
      <c r="O5" s="105"/>
      <c r="P5" s="104"/>
      <c r="Q5" s="106"/>
    </row>
    <row r="6" spans="1:17" s="3" customFormat="1" ht="16.5" customHeight="1">
      <c r="A6" s="103"/>
      <c r="B6" s="2"/>
      <c r="C6" s="2"/>
      <c r="E6" s="294" t="s">
        <v>750</v>
      </c>
      <c r="F6" s="294"/>
      <c r="I6" s="294" t="s">
        <v>751</v>
      </c>
      <c r="J6" s="294"/>
      <c r="K6" s="294"/>
      <c r="L6" s="294"/>
      <c r="M6" s="106"/>
      <c r="N6" s="104"/>
      <c r="O6" s="105"/>
      <c r="P6" s="104"/>
      <c r="Q6" s="106"/>
    </row>
    <row r="7" spans="1:17" s="3" customFormat="1" ht="16.5" customHeight="1">
      <c r="A7" s="103"/>
      <c r="B7" s="2"/>
      <c r="C7" s="2"/>
      <c r="E7" s="4"/>
      <c r="I7" s="5"/>
      <c r="J7" s="104"/>
      <c r="K7" s="105"/>
      <c r="L7" s="104"/>
      <c r="M7" s="106"/>
      <c r="N7" s="104"/>
      <c r="O7" s="105"/>
      <c r="P7" s="104"/>
      <c r="Q7" s="106"/>
    </row>
    <row r="8" spans="1:17" s="3" customFormat="1" ht="16.5" customHeight="1">
      <c r="A8" s="103"/>
      <c r="B8" s="2"/>
      <c r="C8" s="2"/>
      <c r="E8" s="4"/>
      <c r="I8" s="5"/>
      <c r="J8" s="104"/>
      <c r="K8" s="105"/>
      <c r="L8" s="104"/>
      <c r="M8" s="106"/>
      <c r="N8" s="104"/>
      <c r="O8" s="105"/>
      <c r="P8" s="104"/>
      <c r="Q8" s="106"/>
    </row>
    <row r="9" spans="1:17" s="3" customFormat="1" ht="16.5" customHeight="1">
      <c r="A9" s="103"/>
      <c r="B9" s="2"/>
      <c r="C9" s="2"/>
      <c r="E9" s="238" t="s">
        <v>174</v>
      </c>
      <c r="F9" s="239"/>
      <c r="G9" s="239"/>
      <c r="H9" s="239"/>
      <c r="I9" s="240"/>
      <c r="J9" s="239"/>
      <c r="K9" s="241" t="s">
        <v>175</v>
      </c>
      <c r="M9" s="106"/>
      <c r="N9" s="104"/>
      <c r="O9" s="105"/>
      <c r="P9" s="104"/>
      <c r="Q9" s="106"/>
    </row>
    <row r="10" spans="1:17" s="3" customFormat="1" ht="16.5" customHeight="1">
      <c r="A10" s="103"/>
      <c r="B10" s="2"/>
      <c r="C10" s="2"/>
      <c r="E10" s="238" t="s">
        <v>176</v>
      </c>
      <c r="F10" s="295" t="s">
        <v>752</v>
      </c>
      <c r="G10" s="295"/>
      <c r="H10" s="295"/>
      <c r="I10" s="295"/>
      <c r="J10" s="295"/>
      <c r="K10" s="241" t="s">
        <v>177</v>
      </c>
      <c r="M10" s="106"/>
      <c r="N10" s="104"/>
      <c r="O10" s="105"/>
      <c r="P10" s="104"/>
      <c r="Q10" s="106"/>
    </row>
    <row r="11" spans="1:17" s="3" customFormat="1" ht="16.5" customHeight="1">
      <c r="A11" s="103"/>
      <c r="B11" s="2"/>
      <c r="C11" s="2"/>
      <c r="E11" s="238"/>
      <c r="I11" s="5"/>
      <c r="K11" s="241"/>
      <c r="M11" s="106"/>
      <c r="N11" s="104"/>
      <c r="O11" s="105"/>
      <c r="P11" s="104"/>
      <c r="Q11" s="106"/>
    </row>
    <row r="12" ht="12.75"/>
    <row r="13" spans="1:17" s="3" customFormat="1" ht="16.5" customHeight="1">
      <c r="A13" s="103" t="s">
        <v>178</v>
      </c>
      <c r="E13" s="4"/>
      <c r="I13" s="5"/>
      <c r="J13" s="104"/>
      <c r="K13" s="105"/>
      <c r="L13" s="104"/>
      <c r="M13" s="106"/>
      <c r="N13" s="104"/>
      <c r="O13" s="105"/>
      <c r="P13" s="104"/>
      <c r="Q13" s="106"/>
    </row>
    <row r="14" spans="1:15" ht="6.75" customHeight="1">
      <c r="A14" s="107"/>
      <c r="B14" s="108"/>
      <c r="F14" s="109"/>
      <c r="I14" s="102"/>
      <c r="J14" s="110"/>
      <c r="K14" s="111"/>
      <c r="L14" s="112"/>
      <c r="O14" s="111"/>
    </row>
    <row r="15" spans="1:17" s="18" customFormat="1" ht="9" customHeight="1">
      <c r="A15" s="114" t="s">
        <v>0</v>
      </c>
      <c r="B15" s="114"/>
      <c r="C15" s="114"/>
      <c r="D15" s="114"/>
      <c r="E15" s="115"/>
      <c r="F15" s="114" t="s">
        <v>1</v>
      </c>
      <c r="G15" s="115"/>
      <c r="H15" s="114"/>
      <c r="I15" s="116"/>
      <c r="J15" s="13"/>
      <c r="K15" s="16"/>
      <c r="L15" s="117"/>
      <c r="M15" s="118"/>
      <c r="N15" s="119"/>
      <c r="O15" s="120"/>
      <c r="P15" s="121"/>
      <c r="Q15" s="122" t="s">
        <v>2</v>
      </c>
    </row>
    <row r="16" spans="1:17" s="26" customFormat="1" ht="14.25" customHeight="1" thickBot="1">
      <c r="A16" s="19" t="str">
        <f>'[5]Week SetUp'!$A$10</f>
        <v>2013/11/2-11/4</v>
      </c>
      <c r="B16" s="19"/>
      <c r="C16" s="19"/>
      <c r="D16" s="123"/>
      <c r="E16" s="123"/>
      <c r="F16" s="20" t="str">
        <f>'[5]Week SetUp'!$C$10</f>
        <v>臺中市</v>
      </c>
      <c r="G16" s="124"/>
      <c r="H16" s="123"/>
      <c r="I16" s="125"/>
      <c r="J16" s="23"/>
      <c r="K16" s="22"/>
      <c r="L16" s="126"/>
      <c r="M16" s="127"/>
      <c r="N16" s="128"/>
      <c r="O16" s="127"/>
      <c r="P16" s="128"/>
      <c r="Q16" s="25" t="str">
        <f>'[5]Week SetUp'!$E$10</f>
        <v>王正松</v>
      </c>
    </row>
    <row r="17" spans="1:17" s="31" customFormat="1" ht="9.75">
      <c r="A17" s="129"/>
      <c r="B17" s="130" t="s">
        <v>3</v>
      </c>
      <c r="C17" s="131" t="s">
        <v>4</v>
      </c>
      <c r="D17" s="130"/>
      <c r="E17" s="130" t="s">
        <v>5</v>
      </c>
      <c r="F17" s="132"/>
      <c r="G17" s="115"/>
      <c r="H17" s="132"/>
      <c r="I17" s="133"/>
      <c r="J17" s="296" t="s">
        <v>8</v>
      </c>
      <c r="K17" s="296"/>
      <c r="L17" s="296" t="s">
        <v>9</v>
      </c>
      <c r="M17" s="296"/>
      <c r="N17" s="296" t="s">
        <v>13</v>
      </c>
      <c r="O17" s="296"/>
      <c r="P17" s="131"/>
      <c r="Q17" s="118"/>
    </row>
    <row r="18" spans="1:17" s="31" customFormat="1" ht="11.25" customHeight="1" thickBot="1">
      <c r="A18" s="135"/>
      <c r="B18" s="136"/>
      <c r="C18" s="34"/>
      <c r="D18" s="136"/>
      <c r="E18" s="137"/>
      <c r="F18" s="137"/>
      <c r="G18" s="138"/>
      <c r="H18" s="137"/>
      <c r="I18" s="139"/>
      <c r="J18" s="34"/>
      <c r="K18" s="140"/>
      <c r="L18" s="34"/>
      <c r="M18" s="140"/>
      <c r="N18" s="34"/>
      <c r="O18" s="140"/>
      <c r="P18" s="34"/>
      <c r="Q18" s="141"/>
    </row>
    <row r="19" spans="1:20" s="146" customFormat="1" ht="15" customHeight="1">
      <c r="A19" s="142">
        <v>1</v>
      </c>
      <c r="B19" s="40">
        <v>1</v>
      </c>
      <c r="C19" s="40">
        <f>IF($D19="","",VLOOKUP($D19,'[5]女雙65歲名單'!$A$7:$V$23,21))</f>
        <v>2</v>
      </c>
      <c r="D19" s="41">
        <v>1</v>
      </c>
      <c r="E19" s="42" t="str">
        <f>UPPER(IF($D19="","",VLOOKUP($D19,'[5]女雙65歲名單'!$A$7:$V$23,2)))</f>
        <v>柳鳳煌</v>
      </c>
      <c r="F19" s="40"/>
      <c r="G19" s="43"/>
      <c r="H19" s="43" t="str">
        <f>IF($D19="","",VLOOKUP($D19,'[5]女雙65歲名單'!$A$7:$V$23,4))</f>
        <v>臺中市</v>
      </c>
      <c r="I19" s="143"/>
      <c r="J19" s="144"/>
      <c r="K19" s="145"/>
      <c r="L19" s="144"/>
      <c r="M19" s="145"/>
      <c r="N19" s="46" t="s">
        <v>719</v>
      </c>
      <c r="O19" s="145"/>
      <c r="P19" s="144"/>
      <c r="Q19" s="47"/>
      <c r="R19" s="46"/>
      <c r="T19" s="52" t="e">
        <f>#REF!</f>
        <v>#REF!</v>
      </c>
    </row>
    <row r="20" spans="1:20" s="146" customFormat="1" ht="15" customHeight="1">
      <c r="A20" s="142"/>
      <c r="B20" s="147"/>
      <c r="C20" s="147"/>
      <c r="D20" s="147"/>
      <c r="E20" s="42" t="str">
        <f>UPPER(IF($D19="","",VLOOKUP($D19,'[5]女雙65歲名單'!$A$7:$V$23,7)))</f>
        <v>羅淑娥</v>
      </c>
      <c r="F20" s="40"/>
      <c r="G20" s="43"/>
      <c r="H20" s="43" t="str">
        <f>IF($D19="","",VLOOKUP($D19,'[5]女雙65歲名單'!$A$7:$V$23,9))</f>
        <v>桃園縣</v>
      </c>
      <c r="I20" s="148"/>
      <c r="J20" s="149">
        <f>IF(I20="a",E19,IF(I20="b",E21,""))</f>
      </c>
      <c r="K20" s="150"/>
      <c r="L20" s="144"/>
      <c r="M20" s="145"/>
      <c r="N20" s="46"/>
      <c r="O20" s="145"/>
      <c r="P20" s="144"/>
      <c r="Q20" s="47"/>
      <c r="R20" s="46"/>
      <c r="T20" s="60" t="e">
        <f>#REF!</f>
        <v>#REF!</v>
      </c>
    </row>
    <row r="21" spans="1:20" s="146" customFormat="1" ht="15" customHeight="1">
      <c r="A21" s="142"/>
      <c r="B21" s="147"/>
      <c r="C21" s="147"/>
      <c r="D21" s="147"/>
      <c r="E21" s="151"/>
      <c r="F21" s="272"/>
      <c r="G21" s="152"/>
      <c r="H21" s="152"/>
      <c r="I21" s="153"/>
      <c r="J21" s="154">
        <f>UPPER(IF(OR(I22="a",I22="as"),E19,IF(OR(I22="b",I22="bs"),E23,)))</f>
      </c>
      <c r="K21" s="155"/>
      <c r="L21" s="144"/>
      <c r="M21" s="145"/>
      <c r="N21" s="144"/>
      <c r="O21" s="145"/>
      <c r="P21" s="144"/>
      <c r="Q21" s="47"/>
      <c r="R21" s="46"/>
      <c r="T21" s="60" t="e">
        <f>#REF!</f>
        <v>#REF!</v>
      </c>
    </row>
    <row r="22" spans="1:20" s="146" customFormat="1" ht="15" customHeight="1">
      <c r="A22" s="142"/>
      <c r="B22" s="53"/>
      <c r="C22" s="53"/>
      <c r="D22" s="53"/>
      <c r="E22" s="156"/>
      <c r="F22" s="270"/>
      <c r="G22" s="157"/>
      <c r="H22" s="56" t="s">
        <v>11</v>
      </c>
      <c r="I22" s="87"/>
      <c r="J22" s="158">
        <f>UPPER(IF(OR(I22="a",I22="as"),E20,IF(OR(I22="b",I22="bs"),E24,)))</f>
      </c>
      <c r="K22" s="159"/>
      <c r="L22" s="149"/>
      <c r="M22" s="150"/>
      <c r="N22" s="144"/>
      <c r="O22" s="145"/>
      <c r="P22" s="144"/>
      <c r="Q22" s="47"/>
      <c r="R22" s="46"/>
      <c r="T22" s="60" t="e">
        <f>#REF!</f>
        <v>#REF!</v>
      </c>
    </row>
    <row r="23" spans="1:20" s="146" customFormat="1" ht="15" customHeight="1">
      <c r="A23" s="142">
        <v>2</v>
      </c>
      <c r="B23" s="40">
        <f>IF($D23="","",VLOOKUP($D23,'[5]女雙65歲名單'!$A$7:$V$23,20))</f>
      </c>
      <c r="C23" s="40">
        <f>IF($D23="","",VLOOKUP($D23,'[5]女雙65歲名單'!$A$7:$V$23,21))</f>
      </c>
      <c r="D23" s="41"/>
      <c r="E23" s="42" t="s">
        <v>12</v>
      </c>
      <c r="F23" s="273"/>
      <c r="G23" s="43"/>
      <c r="H23" s="43">
        <f>IF($D23="","",VLOOKUP($D23,'[5]女雙65歲名單'!$A$7:$V$23,4))</f>
      </c>
      <c r="I23" s="160"/>
      <c r="J23" s="149"/>
      <c r="K23" s="161"/>
      <c r="L23" s="162"/>
      <c r="M23" s="155"/>
      <c r="N23" s="144"/>
      <c r="O23" s="145"/>
      <c r="P23" s="144"/>
      <c r="Q23" s="47"/>
      <c r="R23" s="46"/>
      <c r="T23" s="60" t="e">
        <f>#REF!</f>
        <v>#REF!</v>
      </c>
    </row>
    <row r="24" spans="1:20" s="146" customFormat="1" ht="15" customHeight="1">
      <c r="A24" s="142"/>
      <c r="B24" s="147"/>
      <c r="C24" s="147"/>
      <c r="D24" s="147"/>
      <c r="E24" s="42" t="s">
        <v>12</v>
      </c>
      <c r="F24" s="40"/>
      <c r="G24" s="43"/>
      <c r="H24" s="43">
        <f>IF($D23="","",VLOOKUP($D23,'[5]女雙65歲名單'!$A$7:$V$23,9))</f>
      </c>
      <c r="I24" s="148"/>
      <c r="J24" s="149"/>
      <c r="K24" s="161"/>
      <c r="L24" s="163"/>
      <c r="M24" s="164"/>
      <c r="N24" s="144"/>
      <c r="O24" s="145"/>
      <c r="P24" s="144"/>
      <c r="Q24" s="47"/>
      <c r="R24" s="46"/>
      <c r="T24" s="60" t="e">
        <f>#REF!</f>
        <v>#REF!</v>
      </c>
    </row>
    <row r="25" spans="1:20" s="146" customFormat="1" ht="15" customHeight="1">
      <c r="A25" s="142"/>
      <c r="B25" s="147"/>
      <c r="C25" s="147"/>
      <c r="D25" s="165"/>
      <c r="E25" s="151"/>
      <c r="F25" s="149"/>
      <c r="G25" s="152"/>
      <c r="H25" s="152"/>
      <c r="I25" s="166"/>
      <c r="J25" s="292" t="s">
        <v>758</v>
      </c>
      <c r="K25" s="271"/>
      <c r="L25" s="154">
        <f>UPPER(IF(OR(K26="a",K26="as"),J21,IF(OR(K26="b",K26="bs"),J29,)))</f>
      </c>
      <c r="M25" s="150"/>
      <c r="N25" s="144"/>
      <c r="O25" s="145"/>
      <c r="P25" s="144"/>
      <c r="Q25" s="47"/>
      <c r="R25" s="46"/>
      <c r="T25" s="60" t="e">
        <f>#REF!</f>
        <v>#REF!</v>
      </c>
    </row>
    <row r="26" spans="1:20" s="146" customFormat="1" ht="15" customHeight="1">
      <c r="A26" s="142"/>
      <c r="B26" s="53"/>
      <c r="C26" s="53"/>
      <c r="D26" s="64"/>
      <c r="E26" s="156"/>
      <c r="F26" s="144"/>
      <c r="G26" s="157"/>
      <c r="H26" s="157"/>
      <c r="I26" s="168"/>
      <c r="J26" s="292"/>
      <c r="K26" s="271"/>
      <c r="L26" s="158">
        <f>UPPER(IF(OR(K26="a",K26="as"),J22,IF(OR(K26="b",K26="bs"),J30,)))</f>
      </c>
      <c r="M26" s="159"/>
      <c r="N26" s="149"/>
      <c r="O26" s="150"/>
      <c r="P26" s="144"/>
      <c r="Q26" s="47"/>
      <c r="R26" s="46"/>
      <c r="T26" s="60" t="e">
        <f>#REF!</f>
        <v>#REF!</v>
      </c>
    </row>
    <row r="27" spans="1:20" s="146" customFormat="1" ht="15" customHeight="1">
      <c r="A27" s="142">
        <v>3</v>
      </c>
      <c r="B27" s="40"/>
      <c r="C27" s="40"/>
      <c r="D27" s="41">
        <v>4</v>
      </c>
      <c r="E27" s="43" t="str">
        <f>UPPER(IF($D27="","",VLOOKUP($D27,'[5]女雙65歲名單'!$A$7:$V$23,2)))</f>
        <v>AIKO ATAKU</v>
      </c>
      <c r="F27" s="40"/>
      <c r="G27" s="43"/>
      <c r="H27" s="43" t="str">
        <f>IF($D27="","",VLOOKUP($D27,'[5]女雙65歲名單'!$A$7:$V$23,4))</f>
        <v>臺北市</v>
      </c>
      <c r="I27" s="143"/>
      <c r="J27" s="292"/>
      <c r="K27" s="271"/>
      <c r="L27" s="144"/>
      <c r="M27" s="161"/>
      <c r="N27" s="162"/>
      <c r="O27" s="150"/>
      <c r="P27" s="144"/>
      <c r="Q27" s="47"/>
      <c r="R27" s="46"/>
      <c r="T27" s="60" t="e">
        <f>#REF!</f>
        <v>#REF!</v>
      </c>
    </row>
    <row r="28" spans="1:20" s="146" customFormat="1" ht="15" customHeight="1" thickBot="1">
      <c r="A28" s="142"/>
      <c r="B28" s="147"/>
      <c r="C28" s="147"/>
      <c r="D28" s="147"/>
      <c r="E28" s="43" t="str">
        <f>UPPER(IF($D27="","",VLOOKUP($D27,'[5]女雙65歲名單'!$A$7:$V$23,7)))</f>
        <v>TERUMI SUGAWARA</v>
      </c>
      <c r="F28" s="40"/>
      <c r="G28" s="43"/>
      <c r="H28" s="43" t="str">
        <f>IF($D27="","",VLOOKUP($D27,'[5]女雙65歲名單'!$A$7:$V$23,9))</f>
        <v>臺北市</v>
      </c>
      <c r="I28" s="148"/>
      <c r="J28" s="149">
        <f>IF(I28="a",E27,IF(I28="b",E29,""))</f>
      </c>
      <c r="K28" s="161"/>
      <c r="L28" s="144"/>
      <c r="M28" s="161"/>
      <c r="N28" s="149"/>
      <c r="O28" s="150"/>
      <c r="P28" s="144"/>
      <c r="Q28" s="47"/>
      <c r="R28" s="46"/>
      <c r="T28" s="75" t="e">
        <f>#REF!</f>
        <v>#REF!</v>
      </c>
    </row>
    <row r="29" spans="1:18" s="146" customFormat="1" ht="15" customHeight="1">
      <c r="A29" s="142"/>
      <c r="B29" s="147"/>
      <c r="C29" s="147"/>
      <c r="D29" s="165"/>
      <c r="E29" s="151"/>
      <c r="F29" s="272" t="s">
        <v>757</v>
      </c>
      <c r="G29" s="152"/>
      <c r="H29" s="152"/>
      <c r="I29" s="153"/>
      <c r="J29" s="154">
        <f>UPPER(IF(OR(I30="a",I30="as"),E27,IF(OR(I30="b",I30="bs"),E31,)))</f>
      </c>
      <c r="K29" s="169"/>
      <c r="L29" s="144"/>
      <c r="M29" s="161"/>
      <c r="N29" s="149"/>
      <c r="O29" s="150"/>
      <c r="P29" s="144"/>
      <c r="Q29" s="47"/>
      <c r="R29" s="46"/>
    </row>
    <row r="30" spans="1:18" s="146" customFormat="1" ht="15" customHeight="1">
      <c r="A30" s="142"/>
      <c r="B30" s="53"/>
      <c r="C30" s="53"/>
      <c r="D30" s="64"/>
      <c r="E30" s="156"/>
      <c r="F30" s="270"/>
      <c r="G30" s="157"/>
      <c r="H30" s="56" t="s">
        <v>11</v>
      </c>
      <c r="I30" s="87"/>
      <c r="J30" s="158">
        <f>UPPER(IF(OR(I30="a",I30="as"),E28,IF(OR(I30="b",I30="bs"),E32,)))</f>
      </c>
      <c r="K30" s="170"/>
      <c r="L30" s="149"/>
      <c r="M30" s="161"/>
      <c r="N30" s="149"/>
      <c r="O30" s="150"/>
      <c r="P30" s="144"/>
      <c r="Q30" s="47"/>
      <c r="R30" s="46"/>
    </row>
    <row r="31" spans="1:18" s="146" customFormat="1" ht="15" customHeight="1">
      <c r="A31" s="142">
        <v>4</v>
      </c>
      <c r="B31" s="40"/>
      <c r="C31" s="40"/>
      <c r="D31" s="41">
        <v>3</v>
      </c>
      <c r="E31" s="42" t="str">
        <f>UPPER(IF($D31="","",VLOOKUP($D31,'[5]女雙65歲名單'!$A$7:$V$23,2)))</f>
        <v>黃馨慧</v>
      </c>
      <c r="F31" s="273"/>
      <c r="G31" s="43"/>
      <c r="H31" s="43" t="str">
        <f>IF($D31="","",VLOOKUP($D31,'[5]女雙65歲名單'!$A$7:$V$23,4))</f>
        <v>臺中市</v>
      </c>
      <c r="I31" s="160"/>
      <c r="J31" s="149"/>
      <c r="K31" s="150"/>
      <c r="L31" s="162"/>
      <c r="M31" s="169"/>
      <c r="N31" s="149"/>
      <c r="O31" s="150"/>
      <c r="P31" s="144"/>
      <c r="Q31" s="47"/>
      <c r="R31" s="46"/>
    </row>
    <row r="32" spans="1:18" s="146" customFormat="1" ht="15" customHeight="1">
      <c r="A32" s="142"/>
      <c r="B32" s="147"/>
      <c r="C32" s="147"/>
      <c r="D32" s="147"/>
      <c r="E32" s="42" t="str">
        <f>UPPER(IF($D31="","",VLOOKUP($D31,'[5]女雙65歲名單'!$A$7:$V$23,7)))</f>
        <v>廖  娟</v>
      </c>
      <c r="F32" s="40"/>
      <c r="G32" s="43"/>
      <c r="H32" s="43" t="str">
        <f>IF($D31="","",VLOOKUP($D31,'[5]女雙65歲名單'!$A$7:$V$23,9))</f>
        <v>臺中市</v>
      </c>
      <c r="I32" s="148"/>
      <c r="J32" s="149"/>
      <c r="K32" s="150"/>
      <c r="L32" s="163"/>
      <c r="M32" s="171"/>
      <c r="N32" s="149"/>
      <c r="O32" s="150"/>
      <c r="P32" s="144"/>
      <c r="Q32" s="47"/>
      <c r="R32" s="46"/>
    </row>
    <row r="33" spans="1:18" s="146" customFormat="1" ht="15" customHeight="1">
      <c r="A33" s="142"/>
      <c r="B33" s="147"/>
      <c r="C33" s="147"/>
      <c r="D33" s="147"/>
      <c r="E33" s="151"/>
      <c r="F33" s="149"/>
      <c r="G33" s="152"/>
      <c r="H33" s="152"/>
      <c r="I33" s="166"/>
      <c r="J33" s="144"/>
      <c r="K33" s="145"/>
      <c r="L33" s="149"/>
      <c r="M33" s="167"/>
      <c r="N33" s="154">
        <f>UPPER(IF(OR(M34="a",M34="as"),L25,IF(OR(M34="b",M34="bs"),L41,)))</f>
      </c>
      <c r="O33" s="150"/>
      <c r="P33" s="144"/>
      <c r="Q33" s="47"/>
      <c r="R33" s="46"/>
    </row>
    <row r="34" spans="1:18" s="146" customFormat="1" ht="15" customHeight="1">
      <c r="A34" s="142"/>
      <c r="B34" s="53"/>
      <c r="C34" s="53"/>
      <c r="D34" s="53"/>
      <c r="E34" s="156"/>
      <c r="F34" s="144"/>
      <c r="G34" s="157"/>
      <c r="H34" s="157"/>
      <c r="I34" s="168"/>
      <c r="J34" s="144"/>
      <c r="K34" s="145"/>
      <c r="L34" s="270" t="s">
        <v>760</v>
      </c>
      <c r="M34" s="271"/>
      <c r="N34" s="158">
        <f>UPPER(IF(OR(M34="a",M34="as"),L26,IF(OR(M34="b",M34="bs"),L42,)))</f>
      </c>
      <c r="O34" s="159"/>
      <c r="P34" s="149"/>
      <c r="Q34" s="80"/>
      <c r="R34" s="46"/>
    </row>
    <row r="35" spans="1:18" s="146" customFormat="1" ht="15" customHeight="1">
      <c r="A35" s="142">
        <v>5</v>
      </c>
      <c r="B35" s="40">
        <f>IF($D35="","",VLOOKUP($D35,'[5]女雙65歲名單'!$A$7:$V$23,20))</f>
      </c>
      <c r="C35" s="40">
        <f>IF($D35="","",VLOOKUP($D35,'[5]女雙65歲名單'!$A$7:$V$23,21))</f>
      </c>
      <c r="D35" s="41"/>
      <c r="E35" s="42" t="s">
        <v>12</v>
      </c>
      <c r="F35" s="40"/>
      <c r="G35" s="43"/>
      <c r="H35" s="43">
        <f>IF($D35="","",VLOOKUP($D35,'[5]女雙65歲名單'!$A$7:$V$23,4))</f>
      </c>
      <c r="I35" s="143"/>
      <c r="J35" s="144"/>
      <c r="K35" s="145"/>
      <c r="L35" s="270"/>
      <c r="M35" s="271"/>
      <c r="N35" s="144"/>
      <c r="O35" s="150"/>
      <c r="P35" s="149"/>
      <c r="Q35" s="80"/>
      <c r="R35" s="46"/>
    </row>
    <row r="36" spans="1:18" s="146" customFormat="1" ht="15" customHeight="1">
      <c r="A36" s="142"/>
      <c r="B36" s="147"/>
      <c r="C36" s="147"/>
      <c r="D36" s="147"/>
      <c r="E36" s="42" t="s">
        <v>12</v>
      </c>
      <c r="F36" s="40"/>
      <c r="G36" s="43"/>
      <c r="H36" s="43">
        <f>IF($D35="","",VLOOKUP($D35,'[5]女雙65歲名單'!$A$7:$V$23,9))</f>
      </c>
      <c r="I36" s="148"/>
      <c r="J36" s="149">
        <f>IF(I36="a",E35,IF(I36="b",E37,""))</f>
      </c>
      <c r="K36" s="150"/>
      <c r="L36" s="144"/>
      <c r="M36" s="161"/>
      <c r="N36" s="144"/>
      <c r="O36" s="150"/>
      <c r="P36" s="149"/>
      <c r="Q36" s="80"/>
      <c r="R36" s="46"/>
    </row>
    <row r="37" spans="1:18" s="146" customFormat="1" ht="15" customHeight="1">
      <c r="A37" s="142"/>
      <c r="B37" s="147"/>
      <c r="C37" s="147"/>
      <c r="D37" s="147"/>
      <c r="E37" s="151"/>
      <c r="F37" s="272"/>
      <c r="G37" s="152"/>
      <c r="H37" s="152"/>
      <c r="I37" s="153"/>
      <c r="J37" s="154">
        <f>UPPER(IF(OR(I38="a",I38="as"),E35,IF(OR(I38="b",I38="bs"),E39,)))</f>
      </c>
      <c r="K37" s="155"/>
      <c r="L37" s="144"/>
      <c r="M37" s="161"/>
      <c r="N37" s="144"/>
      <c r="O37" s="150"/>
      <c r="P37" s="149"/>
      <c r="Q37" s="80"/>
      <c r="R37" s="46"/>
    </row>
    <row r="38" spans="1:18" s="146" customFormat="1" ht="15" customHeight="1">
      <c r="A38" s="142"/>
      <c r="B38" s="53"/>
      <c r="C38" s="53"/>
      <c r="D38" s="53"/>
      <c r="E38" s="156"/>
      <c r="F38" s="270"/>
      <c r="G38" s="157"/>
      <c r="H38" s="56" t="s">
        <v>11</v>
      </c>
      <c r="I38" s="87"/>
      <c r="J38" s="158">
        <f>UPPER(IF(OR(I38="a",I38="as"),E36,IF(OR(I38="b",I38="bs"),E40,)))</f>
      </c>
      <c r="K38" s="159"/>
      <c r="L38" s="149"/>
      <c r="M38" s="161"/>
      <c r="N38" s="144"/>
      <c r="O38" s="150"/>
      <c r="P38" s="149"/>
      <c r="Q38" s="80"/>
      <c r="R38" s="46"/>
    </row>
    <row r="39" spans="1:18" s="146" customFormat="1" ht="15" customHeight="1">
      <c r="A39" s="142">
        <v>6</v>
      </c>
      <c r="B39" s="40"/>
      <c r="C39" s="40"/>
      <c r="D39" s="41">
        <v>5</v>
      </c>
      <c r="E39" s="42" t="str">
        <f>UPPER(IF($D39="","",VLOOKUP($D39,'[5]女雙65歲名單'!$A$7:$V$23,2)))</f>
        <v>黃玉蘭</v>
      </c>
      <c r="F39" s="273"/>
      <c r="G39" s="43"/>
      <c r="H39" s="43" t="str">
        <f>IF($D39="","",VLOOKUP($D39,'[5]女雙65歲名單'!$A$7:$V$23,4))</f>
        <v>臺北市</v>
      </c>
      <c r="I39" s="160"/>
      <c r="J39" s="149"/>
      <c r="K39" s="161"/>
      <c r="L39" s="162"/>
      <c r="M39" s="169"/>
      <c r="N39" s="144"/>
      <c r="O39" s="150"/>
      <c r="P39" s="149"/>
      <c r="Q39" s="80"/>
      <c r="R39" s="46"/>
    </row>
    <row r="40" spans="1:18" s="146" customFormat="1" ht="15" customHeight="1">
      <c r="A40" s="142"/>
      <c r="B40" s="147"/>
      <c r="C40" s="147"/>
      <c r="D40" s="147"/>
      <c r="E40" s="42" t="str">
        <f>UPPER(IF($D39="","",VLOOKUP($D39,'[5]女雙65歲名單'!$A$7:$V$23,7)))</f>
        <v>陳秀英</v>
      </c>
      <c r="F40" s="40"/>
      <c r="G40" s="43"/>
      <c r="H40" s="43" t="str">
        <f>IF($D39="","",VLOOKUP($D39,'[5]女雙65歲名單'!$A$7:$V$23,9))</f>
        <v>新北市</v>
      </c>
      <c r="I40" s="148"/>
      <c r="J40" s="149"/>
      <c r="K40" s="161"/>
      <c r="L40" s="163"/>
      <c r="M40" s="171"/>
      <c r="N40" s="144"/>
      <c r="O40" s="150"/>
      <c r="P40" s="149"/>
      <c r="Q40" s="80"/>
      <c r="R40" s="46"/>
    </row>
    <row r="41" spans="1:18" s="146" customFormat="1" ht="15" customHeight="1">
      <c r="A41" s="142"/>
      <c r="B41" s="147"/>
      <c r="C41" s="147"/>
      <c r="D41" s="165"/>
      <c r="E41" s="151"/>
      <c r="F41" s="149"/>
      <c r="G41" s="152"/>
      <c r="H41" s="152"/>
      <c r="I41" s="166"/>
      <c r="J41" s="292" t="s">
        <v>759</v>
      </c>
      <c r="K41" s="271"/>
      <c r="L41" s="154">
        <f>UPPER(IF(OR(K42="a",K42="as"),J37,IF(OR(K42="b",K42="bs"),J45,)))</f>
      </c>
      <c r="M41" s="161"/>
      <c r="N41" s="144"/>
      <c r="O41" s="150"/>
      <c r="P41" s="149"/>
      <c r="Q41" s="80"/>
      <c r="R41" s="46"/>
    </row>
    <row r="42" spans="1:18" s="146" customFormat="1" ht="15" customHeight="1">
      <c r="A42" s="142"/>
      <c r="B42" s="53"/>
      <c r="C42" s="53"/>
      <c r="D42" s="64"/>
      <c r="E42" s="156"/>
      <c r="F42" s="144"/>
      <c r="G42" s="157"/>
      <c r="H42" s="157"/>
      <c r="I42" s="168"/>
      <c r="J42" s="292"/>
      <c r="K42" s="271"/>
      <c r="L42" s="158">
        <f>UPPER(IF(OR(K42="a",K42="as"),J38,IF(OR(K42="b",K42="bs"),J46,)))</f>
      </c>
      <c r="M42" s="170"/>
      <c r="N42" s="149"/>
      <c r="O42" s="150"/>
      <c r="P42" s="149"/>
      <c r="Q42" s="80"/>
      <c r="R42" s="46"/>
    </row>
    <row r="43" spans="1:18" s="146" customFormat="1" ht="15" customHeight="1">
      <c r="A43" s="142">
        <v>7</v>
      </c>
      <c r="B43" s="40">
        <f>IF($D43="","",VLOOKUP($D43,'[5]女雙65歲名單'!$A$7:$V$23,20))</f>
      </c>
      <c r="C43" s="40">
        <f>IF($D43="","",VLOOKUP($D43,'[5]女雙65歲名單'!$A$7:$V$23,21))</f>
      </c>
      <c r="D43" s="41"/>
      <c r="E43" s="42" t="s">
        <v>12</v>
      </c>
      <c r="F43" s="40"/>
      <c r="G43" s="43"/>
      <c r="H43" s="43">
        <f>IF($D43="","",VLOOKUP($D43,'[5]女雙65歲名單'!$A$7:$V$23,4))</f>
      </c>
      <c r="I43" s="143"/>
      <c r="J43" s="292"/>
      <c r="K43" s="271"/>
      <c r="L43" s="144"/>
      <c r="M43" s="172"/>
      <c r="N43" s="162"/>
      <c r="O43" s="150"/>
      <c r="P43" s="149"/>
      <c r="Q43" s="80"/>
      <c r="R43" s="46"/>
    </row>
    <row r="44" spans="1:18" s="146" customFormat="1" ht="15" customHeight="1">
      <c r="A44" s="142"/>
      <c r="B44" s="147"/>
      <c r="C44" s="147"/>
      <c r="D44" s="147"/>
      <c r="E44" s="42" t="s">
        <v>12</v>
      </c>
      <c r="F44" s="40"/>
      <c r="G44" s="43"/>
      <c r="H44" s="43">
        <f>IF($D43="","",VLOOKUP($D43,'[5]女雙65歲名單'!$A$7:$V$23,9))</f>
      </c>
      <c r="I44" s="148"/>
      <c r="J44" s="149">
        <f>IF(I44="a",E43,IF(I44="b",E45,""))</f>
      </c>
      <c r="K44" s="161"/>
      <c r="L44" s="144"/>
      <c r="M44" s="150"/>
      <c r="N44" s="149"/>
      <c r="O44" s="150"/>
      <c r="P44" s="149"/>
      <c r="Q44" s="80"/>
      <c r="R44" s="46"/>
    </row>
    <row r="45" spans="1:18" s="146" customFormat="1" ht="15" customHeight="1">
      <c r="A45" s="142"/>
      <c r="B45" s="147"/>
      <c r="C45" s="147"/>
      <c r="D45" s="165"/>
      <c r="E45" s="151"/>
      <c r="F45" s="272"/>
      <c r="G45" s="152"/>
      <c r="H45" s="152"/>
      <c r="I45" s="153"/>
      <c r="J45" s="154">
        <f>UPPER(IF(OR(I46="a",I46="as"),E43,IF(OR(I46="b",I46="bs"),E47,)))</f>
      </c>
      <c r="K45" s="169"/>
      <c r="L45" s="144"/>
      <c r="M45" s="150"/>
      <c r="N45" s="149"/>
      <c r="O45" s="150"/>
      <c r="P45" s="149"/>
      <c r="Q45" s="80"/>
      <c r="R45" s="46"/>
    </row>
    <row r="46" spans="1:18" s="146" customFormat="1" ht="15" customHeight="1">
      <c r="A46" s="142"/>
      <c r="B46" s="53"/>
      <c r="C46" s="53"/>
      <c r="D46" s="64"/>
      <c r="E46" s="156"/>
      <c r="F46" s="270"/>
      <c r="G46" s="157"/>
      <c r="H46" s="56" t="s">
        <v>11</v>
      </c>
      <c r="I46" s="87"/>
      <c r="J46" s="158">
        <f>UPPER(IF(OR(I46="a",I46="as"),E44,IF(OR(I46="b",I46="bs"),E48,)))</f>
      </c>
      <c r="K46" s="170"/>
      <c r="L46" s="149"/>
      <c r="M46" s="150"/>
      <c r="N46" s="149"/>
      <c r="O46" s="150"/>
      <c r="P46" s="149"/>
      <c r="Q46" s="80"/>
      <c r="R46" s="46"/>
    </row>
    <row r="47" spans="1:18" s="146" customFormat="1" ht="15" customHeight="1">
      <c r="A47" s="142">
        <v>8</v>
      </c>
      <c r="B47" s="40">
        <v>2</v>
      </c>
      <c r="C47" s="40">
        <f>IF($D47="","",VLOOKUP($D47,'[5]女雙65歲名單'!$A$7:$V$23,21))</f>
        <v>6</v>
      </c>
      <c r="D47" s="41">
        <v>2</v>
      </c>
      <c r="E47" s="42" t="str">
        <f>UPPER(IF($D47="","",VLOOKUP($D47,'[5]女雙65歲名單'!$A$7:$V$23,2)))</f>
        <v>李淑娥</v>
      </c>
      <c r="F47" s="273"/>
      <c r="G47" s="43"/>
      <c r="H47" s="43" t="str">
        <f>IF($D47="","",VLOOKUP($D47,'[5]女雙65歲名單'!$A$7:$V$23,4))</f>
        <v>臺北市</v>
      </c>
      <c r="I47" s="160"/>
      <c r="J47" s="149"/>
      <c r="K47" s="150"/>
      <c r="L47" s="162"/>
      <c r="M47" s="155"/>
      <c r="N47" s="149"/>
      <c r="O47" s="150"/>
      <c r="P47" s="149"/>
      <c r="Q47" s="80"/>
      <c r="R47" s="46"/>
    </row>
    <row r="48" spans="1:18" s="146" customFormat="1" ht="15" customHeight="1">
      <c r="A48" s="142"/>
      <c r="B48" s="147"/>
      <c r="C48" s="147"/>
      <c r="D48" s="147"/>
      <c r="E48" s="42" t="str">
        <f>UPPER(IF($D47="","",VLOOKUP($D47,'[5]女雙65歲名單'!$A$7:$V$23,7)))</f>
        <v>林春美</v>
      </c>
      <c r="F48" s="40"/>
      <c r="G48" s="43"/>
      <c r="H48" s="43" t="str">
        <f>IF($D47="","",VLOOKUP($D47,'[5]女雙65歲名單'!$A$7:$V$23,9))</f>
        <v>新北市</v>
      </c>
      <c r="I48" s="148"/>
      <c r="J48" s="149"/>
      <c r="K48" s="150"/>
      <c r="L48" s="163"/>
      <c r="M48" s="164"/>
      <c r="N48" s="149"/>
      <c r="O48" s="150"/>
      <c r="P48" s="149"/>
      <c r="Q48" s="80"/>
      <c r="R48" s="46"/>
    </row>
    <row r="49" spans="5:16" ht="15">
      <c r="E49" s="100"/>
      <c r="P49" s="188"/>
    </row>
    <row r="50" spans="5:16" ht="15">
      <c r="E50" s="100"/>
      <c r="P50" s="188"/>
    </row>
    <row r="51" spans="5:16" ht="15">
      <c r="E51" s="100"/>
      <c r="P51" s="188"/>
    </row>
    <row r="52" spans="5:16" ht="15">
      <c r="E52" s="100"/>
      <c r="P52" s="188"/>
    </row>
    <row r="53" spans="5:16" ht="15">
      <c r="E53" s="100"/>
      <c r="P53" s="188"/>
    </row>
    <row r="54" spans="5:16" ht="15">
      <c r="E54" s="100"/>
      <c r="P54" s="188"/>
    </row>
    <row r="55" spans="5:16" ht="15">
      <c r="E55" s="100"/>
      <c r="P55" s="188"/>
    </row>
    <row r="56" spans="5:16" ht="15">
      <c r="E56" s="100"/>
      <c r="P56" s="188"/>
    </row>
    <row r="57" ht="15">
      <c r="E57" s="100"/>
    </row>
    <row r="58" ht="15">
      <c r="E58" s="100"/>
    </row>
    <row r="59" ht="15">
      <c r="E59" s="100"/>
    </row>
    <row r="60" ht="15">
      <c r="E60" s="100"/>
    </row>
    <row r="61" ht="15">
      <c r="E61" s="100"/>
    </row>
    <row r="62" ht="15">
      <c r="E62" s="100"/>
    </row>
    <row r="63" ht="15">
      <c r="E63" s="100"/>
    </row>
    <row r="64" ht="15">
      <c r="E64" s="100"/>
    </row>
    <row r="65" ht="15">
      <c r="E65" s="100"/>
    </row>
    <row r="66" ht="15">
      <c r="E66" s="100"/>
    </row>
    <row r="67" ht="15">
      <c r="E67" s="100"/>
    </row>
    <row r="68" ht="15">
      <c r="E68" s="100"/>
    </row>
    <row r="69" ht="15">
      <c r="E69" s="100"/>
    </row>
    <row r="70" ht="15">
      <c r="E70" s="100"/>
    </row>
    <row r="71" ht="15">
      <c r="E71" s="100"/>
    </row>
    <row r="72" ht="15">
      <c r="E72" s="100"/>
    </row>
    <row r="73" ht="15">
      <c r="E73" s="100"/>
    </row>
    <row r="74" ht="15">
      <c r="E74" s="100"/>
    </row>
    <row r="75" ht="15">
      <c r="E75" s="100"/>
    </row>
    <row r="76" ht="15">
      <c r="E76" s="100"/>
    </row>
    <row r="77" ht="15">
      <c r="E77" s="100"/>
    </row>
    <row r="78" ht="15">
      <c r="E78" s="100"/>
    </row>
    <row r="79" ht="15">
      <c r="E79" s="100"/>
    </row>
    <row r="80" ht="15">
      <c r="E80" s="100"/>
    </row>
    <row r="81" ht="15">
      <c r="E81" s="100"/>
    </row>
    <row r="82" ht="15">
      <c r="E82" s="100"/>
    </row>
    <row r="83" ht="15">
      <c r="E83" s="100"/>
    </row>
    <row r="84" ht="15">
      <c r="E84" s="100"/>
    </row>
    <row r="85" ht="15">
      <c r="E85" s="100"/>
    </row>
    <row r="86" ht="15">
      <c r="E86" s="100"/>
    </row>
    <row r="87" ht="15">
      <c r="E87" s="100"/>
    </row>
    <row r="88" ht="15">
      <c r="E88" s="100"/>
    </row>
    <row r="89" ht="15">
      <c r="E89" s="100"/>
    </row>
    <row r="90" ht="15">
      <c r="E90" s="100"/>
    </row>
    <row r="91" ht="15">
      <c r="E91" s="100"/>
    </row>
    <row r="92" ht="15">
      <c r="E92" s="100"/>
    </row>
    <row r="93" ht="15">
      <c r="E93" s="100"/>
    </row>
    <row r="94" ht="15">
      <c r="E94" s="100"/>
    </row>
    <row r="95" ht="15">
      <c r="E95" s="100"/>
    </row>
    <row r="96" ht="15">
      <c r="E96" s="100"/>
    </row>
    <row r="97" ht="15">
      <c r="E97" s="100"/>
    </row>
    <row r="98" ht="15">
      <c r="E98" s="100"/>
    </row>
    <row r="99" ht="15">
      <c r="E99" s="100"/>
    </row>
    <row r="100" ht="15">
      <c r="E100" s="100"/>
    </row>
    <row r="101" ht="15">
      <c r="E101" s="100"/>
    </row>
    <row r="102" ht="15">
      <c r="E102" s="100"/>
    </row>
    <row r="103" ht="15">
      <c r="E103" s="100"/>
    </row>
    <row r="104" ht="15">
      <c r="E104" s="100"/>
    </row>
    <row r="105" ht="15">
      <c r="E105" s="100"/>
    </row>
    <row r="106" ht="15">
      <c r="E106" s="100"/>
    </row>
    <row r="107" ht="15">
      <c r="E107" s="100"/>
    </row>
    <row r="108" ht="15">
      <c r="E108" s="100"/>
    </row>
    <row r="109" ht="15">
      <c r="E109" s="100"/>
    </row>
    <row r="110" ht="15">
      <c r="E110" s="100"/>
    </row>
    <row r="111" ht="15">
      <c r="E111" s="100"/>
    </row>
    <row r="112" ht="15">
      <c r="E112" s="100"/>
    </row>
    <row r="113" ht="15">
      <c r="E113" s="100"/>
    </row>
    <row r="114" ht="15">
      <c r="E114" s="100"/>
    </row>
    <row r="115" ht="15">
      <c r="E115" s="100"/>
    </row>
    <row r="116" ht="15">
      <c r="E116" s="100"/>
    </row>
    <row r="117" ht="15">
      <c r="E117" s="100"/>
    </row>
    <row r="118" ht="15">
      <c r="E118" s="100"/>
    </row>
    <row r="119" ht="15">
      <c r="E119" s="100"/>
    </row>
    <row r="120" ht="15">
      <c r="E120" s="100"/>
    </row>
    <row r="121" ht="15">
      <c r="E121" s="100"/>
    </row>
    <row r="122" ht="15">
      <c r="E122" s="100"/>
    </row>
    <row r="123" ht="15">
      <c r="E123" s="100"/>
    </row>
    <row r="124" ht="15">
      <c r="E124" s="100"/>
    </row>
    <row r="125" ht="15">
      <c r="E125" s="100"/>
    </row>
    <row r="126" ht="15">
      <c r="E126" s="100"/>
    </row>
    <row r="127" ht="15">
      <c r="E127" s="100"/>
    </row>
    <row r="128" ht="15">
      <c r="E128" s="100"/>
    </row>
    <row r="129" ht="15">
      <c r="E129" s="100"/>
    </row>
    <row r="130" ht="15">
      <c r="E130" s="100"/>
    </row>
    <row r="131" ht="15">
      <c r="E131" s="100"/>
    </row>
    <row r="132" ht="15">
      <c r="E132" s="100"/>
    </row>
    <row r="133" ht="15">
      <c r="E133" s="100"/>
    </row>
    <row r="134" ht="15">
      <c r="E134" s="100"/>
    </row>
    <row r="135" ht="15">
      <c r="E135" s="100"/>
    </row>
    <row r="136" ht="15">
      <c r="E136" s="100"/>
    </row>
    <row r="137" ht="15">
      <c r="E137" s="100"/>
    </row>
    <row r="138" ht="15">
      <c r="E138" s="100"/>
    </row>
    <row r="139" ht="15">
      <c r="E139" s="100"/>
    </row>
    <row r="140" ht="15">
      <c r="E140" s="100"/>
    </row>
    <row r="141" ht="15">
      <c r="E141" s="100"/>
    </row>
    <row r="142" ht="15">
      <c r="E142" s="100"/>
    </row>
    <row r="143" ht="15">
      <c r="E143" s="100"/>
    </row>
    <row r="144" ht="15">
      <c r="E144" s="100"/>
    </row>
    <row r="145" ht="15">
      <c r="E145" s="100"/>
    </row>
    <row r="146" ht="15">
      <c r="E146" s="100"/>
    </row>
    <row r="147" ht="15">
      <c r="E147" s="100"/>
    </row>
    <row r="148" ht="15">
      <c r="E148" s="100"/>
    </row>
    <row r="149" ht="15">
      <c r="E149" s="100"/>
    </row>
    <row r="150" ht="15">
      <c r="E150" s="100"/>
    </row>
    <row r="151" ht="15">
      <c r="E151" s="100"/>
    </row>
    <row r="152" ht="15">
      <c r="E152" s="100"/>
    </row>
    <row r="153" ht="15">
      <c r="E153" s="100"/>
    </row>
    <row r="154" ht="15">
      <c r="E154" s="100"/>
    </row>
    <row r="155" ht="15">
      <c r="E155" s="100"/>
    </row>
    <row r="156" ht="15">
      <c r="E156" s="100"/>
    </row>
    <row r="157" ht="15">
      <c r="E157" s="100"/>
    </row>
    <row r="158" ht="15">
      <c r="E158" s="100"/>
    </row>
    <row r="159" ht="15">
      <c r="E159" s="100"/>
    </row>
    <row r="160" ht="15">
      <c r="E160" s="100"/>
    </row>
    <row r="161" ht="15">
      <c r="E161" s="100"/>
    </row>
    <row r="162" ht="15">
      <c r="E162" s="100"/>
    </row>
    <row r="163" ht="15">
      <c r="E163" s="100"/>
    </row>
    <row r="164" ht="15">
      <c r="E164" s="100"/>
    </row>
    <row r="165" ht="15">
      <c r="E165" s="100"/>
    </row>
    <row r="166" ht="15">
      <c r="E166" s="100"/>
    </row>
    <row r="167" ht="15">
      <c r="E167" s="100"/>
    </row>
    <row r="168" ht="15">
      <c r="E168" s="100"/>
    </row>
    <row r="169" ht="15">
      <c r="E169" s="100"/>
    </row>
    <row r="170" ht="15">
      <c r="E170" s="100"/>
    </row>
    <row r="171" ht="15">
      <c r="E171" s="100"/>
    </row>
    <row r="172" ht="15">
      <c r="E172" s="100"/>
    </row>
    <row r="173" ht="15">
      <c r="E173" s="100"/>
    </row>
    <row r="174" ht="15">
      <c r="E174" s="100"/>
    </row>
    <row r="175" ht="15">
      <c r="E175" s="100"/>
    </row>
    <row r="176" ht="15">
      <c r="E176" s="100"/>
    </row>
    <row r="177" ht="15">
      <c r="E177" s="100"/>
    </row>
    <row r="178" ht="15">
      <c r="E178" s="100"/>
    </row>
    <row r="179" ht="15">
      <c r="E179" s="100"/>
    </row>
    <row r="180" ht="15">
      <c r="E180" s="100"/>
    </row>
    <row r="181" ht="15">
      <c r="E181" s="100"/>
    </row>
    <row r="182" ht="15">
      <c r="E182" s="100"/>
    </row>
    <row r="183" ht="15">
      <c r="E183" s="100"/>
    </row>
    <row r="184" ht="15">
      <c r="E184" s="100"/>
    </row>
    <row r="185" ht="15">
      <c r="E185" s="100"/>
    </row>
    <row r="186" ht="15">
      <c r="E186" s="100"/>
    </row>
    <row r="187" ht="15">
      <c r="E187" s="100"/>
    </row>
    <row r="188" ht="15">
      <c r="E188" s="100"/>
    </row>
    <row r="189" ht="15">
      <c r="E189" s="100"/>
    </row>
    <row r="190" ht="15">
      <c r="E190" s="100"/>
    </row>
    <row r="191" ht="15">
      <c r="E191" s="100"/>
    </row>
    <row r="192" ht="15">
      <c r="E192" s="100"/>
    </row>
    <row r="193" ht="15">
      <c r="E193" s="100"/>
    </row>
    <row r="194" ht="15">
      <c r="E194" s="100"/>
    </row>
    <row r="195" ht="15">
      <c r="E195" s="100"/>
    </row>
    <row r="196" ht="15">
      <c r="E196" s="100"/>
    </row>
    <row r="197" ht="15">
      <c r="E197" s="100"/>
    </row>
    <row r="198" ht="15">
      <c r="E198" s="100"/>
    </row>
    <row r="199" ht="15">
      <c r="E199" s="100"/>
    </row>
    <row r="200" ht="15">
      <c r="E200" s="100"/>
    </row>
    <row r="201" ht="15">
      <c r="E201" s="100"/>
    </row>
    <row r="202" ht="15">
      <c r="E202" s="100"/>
    </row>
    <row r="203" ht="15">
      <c r="E203" s="100"/>
    </row>
    <row r="204" ht="15">
      <c r="E204" s="100"/>
    </row>
    <row r="205" ht="15">
      <c r="E205" s="100"/>
    </row>
    <row r="206" ht="15">
      <c r="E206" s="100"/>
    </row>
    <row r="207" ht="15">
      <c r="E207" s="100"/>
    </row>
    <row r="208" ht="15">
      <c r="E208" s="100"/>
    </row>
    <row r="209" ht="15">
      <c r="E209" s="100"/>
    </row>
    <row r="210" ht="15">
      <c r="E210" s="100"/>
    </row>
    <row r="211" ht="15">
      <c r="E211" s="100"/>
    </row>
    <row r="212" ht="15">
      <c r="E212" s="100"/>
    </row>
    <row r="213" ht="15">
      <c r="E213" s="100"/>
    </row>
    <row r="214" ht="15">
      <c r="E214" s="100"/>
    </row>
    <row r="215" ht="15">
      <c r="E215" s="100"/>
    </row>
    <row r="216" ht="15">
      <c r="E216" s="100"/>
    </row>
    <row r="217" ht="15">
      <c r="E217" s="100"/>
    </row>
    <row r="218" ht="15">
      <c r="E218" s="100"/>
    </row>
    <row r="219" ht="15">
      <c r="E219" s="100"/>
    </row>
    <row r="220" ht="15">
      <c r="E220" s="100"/>
    </row>
    <row r="221" ht="15">
      <c r="E221" s="100"/>
    </row>
    <row r="222" ht="15">
      <c r="E222" s="100"/>
    </row>
    <row r="223" ht="15">
      <c r="E223" s="100"/>
    </row>
    <row r="224" ht="15">
      <c r="E224" s="100"/>
    </row>
    <row r="225" ht="15">
      <c r="E225" s="100"/>
    </row>
    <row r="226" ht="15">
      <c r="E226" s="100"/>
    </row>
  </sheetData>
  <sheetProtection/>
  <mergeCells count="15">
    <mergeCell ref="L34:M35"/>
    <mergeCell ref="F37:F39"/>
    <mergeCell ref="N17:O17"/>
    <mergeCell ref="L17:M17"/>
    <mergeCell ref="J17:K17"/>
    <mergeCell ref="F45:F47"/>
    <mergeCell ref="F3:J3"/>
    <mergeCell ref="F4:J4"/>
    <mergeCell ref="F21:F23"/>
    <mergeCell ref="F29:F31"/>
    <mergeCell ref="E6:F6"/>
    <mergeCell ref="I6:L6"/>
    <mergeCell ref="F10:J10"/>
    <mergeCell ref="J25:K27"/>
    <mergeCell ref="J41:K43"/>
  </mergeCells>
  <conditionalFormatting sqref="H22 H46 H38 H30 L34">
    <cfRule type="expression" priority="9" dxfId="271" stopIfTrue="1">
      <formula>AND($N$13="CU",H22="Umpire")</formula>
    </cfRule>
    <cfRule type="expression" priority="10" dxfId="272" stopIfTrue="1">
      <formula>AND($N$13="CU",H22&lt;&gt;"Umpire",I22&lt;&gt;"")</formula>
    </cfRule>
    <cfRule type="expression" priority="11" dxfId="273" stopIfTrue="1">
      <formula>AND($N$13="CU",H22&lt;&gt;"Umpire")</formula>
    </cfRule>
  </conditionalFormatting>
  <conditionalFormatting sqref="L25 L41 N33 J21 J29 J37 J45">
    <cfRule type="expression" priority="7" dxfId="270" stopIfTrue="1">
      <formula>I22="as"</formula>
    </cfRule>
    <cfRule type="expression" priority="8" dxfId="270" stopIfTrue="1">
      <formula>I22="bs"</formula>
    </cfRule>
  </conditionalFormatting>
  <conditionalFormatting sqref="L26 L42 N34 J22 J30 J38 J46">
    <cfRule type="expression" priority="5" dxfId="270" stopIfTrue="1">
      <formula>I22="as"</formula>
    </cfRule>
    <cfRule type="expression" priority="6" dxfId="270" stopIfTrue="1">
      <formula>I22="bs"</formula>
    </cfRule>
  </conditionalFormatting>
  <conditionalFormatting sqref="B19 B23 B27 B31 B35 B39 B43 B47">
    <cfRule type="cellIs" priority="4" dxfId="275" operator="equal" stopIfTrue="1">
      <formula>"DA"</formula>
    </cfRule>
  </conditionalFormatting>
  <conditionalFormatting sqref="I22 I30 I38 I46">
    <cfRule type="expression" priority="3" dxfId="276" stopIfTrue="1">
      <formula>$N$13="CU"</formula>
    </cfRule>
  </conditionalFormatting>
  <conditionalFormatting sqref="E19 E23 E27 E31 E39 E47 E43 E35">
    <cfRule type="cellIs" priority="2" dxfId="277" operator="equal" stopIfTrue="1">
      <formula>"Bye"</formula>
    </cfRule>
  </conditionalFormatting>
  <conditionalFormatting sqref="D19 D23 D27 D31 D35 D39 D43 D47">
    <cfRule type="cellIs" priority="1" dxfId="278" operator="lessThan" stopIfTrue="1">
      <formula>5</formula>
    </cfRule>
  </conditionalFormatting>
  <dataValidations count="1">
    <dataValidation type="list" allowBlank="1" showInputMessage="1" sqref="H22 H30 L34 H38 H46">
      <formula1>$T$19:$T$28</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T97"/>
  <sheetViews>
    <sheetView showGridLines="0" zoomScale="106" zoomScaleNormal="106" zoomScalePageLayoutView="0" workbookViewId="0" topLeftCell="A1">
      <selection activeCell="V10" sqref="V10"/>
    </sheetView>
  </sheetViews>
  <sheetFormatPr defaultColWidth="9.00390625" defaultRowHeight="15.75"/>
  <cols>
    <col min="1" max="1" width="2.25390625" style="99" customWidth="1"/>
    <col min="2" max="3" width="2.625" style="99" customWidth="1"/>
    <col min="4" max="4" width="0.37109375" style="99" customWidth="1"/>
    <col min="5" max="5" width="11.375" style="99" customWidth="1"/>
    <col min="6" max="6" width="12.00390625" style="99" customWidth="1"/>
    <col min="7" max="7" width="0.2421875" style="99" hidden="1" customWidth="1"/>
    <col min="8" max="8" width="5.75390625" style="99" customWidth="1"/>
    <col min="9" max="9" width="0.2421875" style="101" customWidth="1"/>
    <col min="10" max="10" width="13.00390625" style="99" customWidth="1"/>
    <col min="11" max="11" width="0.2421875" style="101" customWidth="1"/>
    <col min="12" max="12" width="13.00390625" style="99" customWidth="1"/>
    <col min="13" max="13" width="0.2421875" style="102" customWidth="1"/>
    <col min="14" max="14" width="13.00390625" style="99" customWidth="1"/>
    <col min="15" max="15" width="0.2421875" style="101" customWidth="1"/>
    <col min="16" max="16" width="13.00390625" style="99" customWidth="1"/>
    <col min="17" max="17" width="0.12890625" style="102" customWidth="1"/>
    <col min="18" max="18" width="0" style="99" hidden="1" customWidth="1"/>
    <col min="19" max="19" width="7.25390625" style="99" customWidth="1"/>
    <col min="20" max="20" width="10.00390625" style="99" hidden="1" customWidth="1"/>
    <col min="21" max="16384" width="9.00390625" style="99" customWidth="1"/>
  </cols>
  <sheetData>
    <row r="1" spans="1:17" s="3" customFormat="1" ht="16.5" customHeight="1">
      <c r="A1" s="1" t="s">
        <v>62</v>
      </c>
      <c r="B1" s="2"/>
      <c r="C1" s="2"/>
      <c r="E1" s="4"/>
      <c r="I1" s="5"/>
      <c r="K1" s="5"/>
      <c r="M1" s="6"/>
      <c r="O1" s="5"/>
      <c r="Q1" s="6"/>
    </row>
    <row r="2" spans="1:17" s="12" customFormat="1" ht="6" customHeight="1">
      <c r="A2" s="7"/>
      <c r="B2" s="7"/>
      <c r="C2" s="7"/>
      <c r="D2" s="7"/>
      <c r="E2" s="7"/>
      <c r="F2" s="7"/>
      <c r="G2" s="7"/>
      <c r="H2" s="7"/>
      <c r="I2" s="8"/>
      <c r="J2" s="9"/>
      <c r="K2" s="8"/>
      <c r="L2" s="9"/>
      <c r="M2" s="8"/>
      <c r="N2" s="8"/>
      <c r="O2" s="8"/>
      <c r="P2" s="10"/>
      <c r="Q2" s="11"/>
    </row>
    <row r="3" spans="1:17" s="18" customFormat="1" ht="10.5" customHeight="1">
      <c r="A3" s="13" t="s">
        <v>0</v>
      </c>
      <c r="B3" s="13"/>
      <c r="C3" s="13"/>
      <c r="D3" s="13"/>
      <c r="E3" s="14"/>
      <c r="F3" s="13" t="s">
        <v>1</v>
      </c>
      <c r="G3" s="14"/>
      <c r="H3" s="13"/>
      <c r="I3" s="15"/>
      <c r="J3" s="13"/>
      <c r="K3" s="16"/>
      <c r="L3" s="117"/>
      <c r="M3" s="16"/>
      <c r="N3" s="13"/>
      <c r="O3" s="15"/>
      <c r="P3" s="14"/>
      <c r="Q3" s="17" t="s">
        <v>2</v>
      </c>
    </row>
    <row r="4" spans="1:17" s="26" customFormat="1" ht="15.75" customHeight="1" thickBot="1">
      <c r="A4" s="19" t="str">
        <f>'[3]Week SetUp'!$A$10</f>
        <v>2013/11/2-11/4</v>
      </c>
      <c r="B4" s="19"/>
      <c r="C4" s="19"/>
      <c r="D4" s="20"/>
      <c r="E4" s="20"/>
      <c r="F4" s="20" t="str">
        <f>'[3]Week SetUp'!$C$10</f>
        <v>臺中市</v>
      </c>
      <c r="G4" s="21"/>
      <c r="H4" s="20"/>
      <c r="I4" s="22"/>
      <c r="J4" s="23"/>
      <c r="K4" s="22"/>
      <c r="L4" s="126"/>
      <c r="M4" s="22"/>
      <c r="N4" s="20"/>
      <c r="O4" s="22"/>
      <c r="P4" s="20"/>
      <c r="Q4" s="25" t="str">
        <f>'[3]Week SetUp'!$E$10</f>
        <v>王正松</v>
      </c>
    </row>
    <row r="5" spans="1:17" s="31" customFormat="1" ht="9.75">
      <c r="A5" s="27"/>
      <c r="B5" s="28" t="s">
        <v>3</v>
      </c>
      <c r="C5" s="28" t="s">
        <v>4</v>
      </c>
      <c r="D5" s="28"/>
      <c r="E5" s="28" t="s">
        <v>5</v>
      </c>
      <c r="F5" s="29"/>
      <c r="G5" s="14"/>
      <c r="H5" s="28" t="s">
        <v>63</v>
      </c>
      <c r="I5" s="30"/>
      <c r="J5" s="28" t="s">
        <v>6</v>
      </c>
      <c r="K5" s="30"/>
      <c r="L5" s="28" t="s">
        <v>64</v>
      </c>
      <c r="M5" s="30"/>
      <c r="N5" s="28" t="s">
        <v>7</v>
      </c>
      <c r="O5" s="30"/>
      <c r="P5" s="28" t="s">
        <v>8</v>
      </c>
      <c r="Q5" s="16"/>
    </row>
    <row r="6" spans="1:17" s="31" customFormat="1" ht="13.5" customHeight="1" thickBot="1">
      <c r="A6" s="32"/>
      <c r="B6" s="33"/>
      <c r="C6" s="34"/>
      <c r="D6" s="33"/>
      <c r="E6" s="35"/>
      <c r="F6" s="259"/>
      <c r="G6" s="36"/>
      <c r="H6" s="35"/>
      <c r="I6" s="37"/>
      <c r="J6" s="33"/>
      <c r="K6" s="37"/>
      <c r="L6" s="33"/>
      <c r="M6" s="37"/>
      <c r="N6" s="33"/>
      <c r="O6" s="37"/>
      <c r="P6" s="33"/>
      <c r="Q6" s="38"/>
    </row>
    <row r="7" spans="1:20" s="51" customFormat="1" ht="22.5" customHeight="1">
      <c r="A7" s="39" t="s">
        <v>65</v>
      </c>
      <c r="B7" s="40">
        <v>1</v>
      </c>
      <c r="C7" s="40">
        <f>IF($D7="","",VLOOKUP($D7,'[3]男單45歲名單'!$A$7:$P$70,16))</f>
        <v>1</v>
      </c>
      <c r="D7" s="41">
        <v>1</v>
      </c>
      <c r="E7" s="42" t="str">
        <f>UPPER(IF($D7="","",VLOOKUP($D7,'[3]男單45歲名單'!$A$7:$P$70,2)))</f>
        <v>張竹修</v>
      </c>
      <c r="F7" s="43"/>
      <c r="G7" s="40"/>
      <c r="H7" s="43" t="str">
        <f>IF($D7="","",VLOOKUP($D7,'[3]男單45歲名單'!$A$7:$P$70,4))</f>
        <v>臺中市</v>
      </c>
      <c r="I7" s="214"/>
      <c r="J7" s="58">
        <f>UPPER(IF(OR(I8="a",I8="as"),E7,IF(OR(I8="b",I8="bs"),E8,)))</f>
      </c>
      <c r="K7" s="67"/>
      <c r="L7" s="68"/>
      <c r="M7" s="68"/>
      <c r="N7" s="46" t="s">
        <v>10</v>
      </c>
      <c r="O7" s="68"/>
      <c r="P7" s="68"/>
      <c r="Q7" s="68"/>
      <c r="R7" s="50"/>
      <c r="T7" s="52" t="e">
        <f>#REF!</f>
        <v>#REF!</v>
      </c>
    </row>
    <row r="8" spans="1:20" s="51" customFormat="1" ht="22.5" customHeight="1">
      <c r="A8" s="39" t="s">
        <v>66</v>
      </c>
      <c r="B8" s="40">
        <f>IF($D8="","",VLOOKUP($D8,'[3]男單45歲名單'!$A$7:$P$70,15))</f>
      </c>
      <c r="C8" s="40">
        <f>IF($D8="","",VLOOKUP($D8,'[3]男單45歲名單'!$A$7:$P$70,16))</f>
      </c>
      <c r="D8" s="41"/>
      <c r="E8" s="42" t="s">
        <v>12</v>
      </c>
      <c r="F8" s="43"/>
      <c r="G8" s="40"/>
      <c r="H8" s="43">
        <f>IF($D8="","",VLOOKUP($D8,'[3]男單45歲名單'!$A$7:$P$70,4))</f>
      </c>
      <c r="I8" s="215"/>
      <c r="J8" s="272" t="s">
        <v>360</v>
      </c>
      <c r="K8" s="277"/>
      <c r="L8" s="58">
        <f>UPPER(IF(OR(K8="a",K8="as"),J7,IF(OR(K8="b",K8="bs"),J8,)))</f>
      </c>
      <c r="M8" s="67"/>
      <c r="N8" s="68"/>
      <c r="O8" s="68"/>
      <c r="P8" s="68"/>
      <c r="Q8" s="68"/>
      <c r="R8" s="50"/>
      <c r="T8" s="60" t="e">
        <f>#REF!</f>
        <v>#REF!</v>
      </c>
    </row>
    <row r="9" spans="1:20" s="51" customFormat="1" ht="22.5" customHeight="1">
      <c r="A9" s="39" t="s">
        <v>67</v>
      </c>
      <c r="B9" s="40"/>
      <c r="C9" s="40"/>
      <c r="D9" s="41">
        <v>37</v>
      </c>
      <c r="E9" s="42" t="str">
        <f>UPPER(IF($D9="","",VLOOKUP($D9,'[3]男單45歲名單'!$A$7:$P$70,2)))</f>
        <v>李隆安</v>
      </c>
      <c r="F9" s="43"/>
      <c r="G9" s="40"/>
      <c r="H9" s="43" t="str">
        <f>IF($D9="","",VLOOKUP($D9,'[3]男單45歲名單'!$A$7:$P$70,4))</f>
        <v>新竹市</v>
      </c>
      <c r="I9" s="214"/>
      <c r="J9" s="273"/>
      <c r="K9" s="278"/>
      <c r="L9" s="62"/>
      <c r="M9" s="72"/>
      <c r="N9" s="68"/>
      <c r="O9" s="68"/>
      <c r="P9" s="68"/>
      <c r="Q9" s="68"/>
      <c r="R9" s="50"/>
      <c r="T9" s="60" t="e">
        <f>#REF!</f>
        <v>#REF!</v>
      </c>
    </row>
    <row r="10" spans="1:20" s="51" customFormat="1" ht="22.5" customHeight="1">
      <c r="A10" s="39" t="s">
        <v>68</v>
      </c>
      <c r="B10" s="40"/>
      <c r="C10" s="40"/>
      <c r="D10" s="41">
        <v>32</v>
      </c>
      <c r="E10" s="42" t="str">
        <f>UPPER(IF($D10="","",VLOOKUP($D10,'[3]男單45歲名單'!$A$7:$P$70,2)))</f>
        <v>莊龍煇</v>
      </c>
      <c r="F10" s="43" t="s">
        <v>355</v>
      </c>
      <c r="G10" s="40"/>
      <c r="H10" s="43" t="str">
        <f>IF($D10="","",VLOOKUP($D10,'[3]男單45歲名單'!$A$7:$P$70,4))</f>
        <v>高雄市</v>
      </c>
      <c r="I10" s="215"/>
      <c r="J10" s="62"/>
      <c r="K10" s="77"/>
      <c r="L10" s="270" t="s">
        <v>368</v>
      </c>
      <c r="M10" s="271"/>
      <c r="N10" s="58">
        <f>UPPER(IF(OR(M10="a",M10="as"),L8,IF(OR(M10="b",M10="bs"),L12,)))</f>
      </c>
      <c r="O10" s="67"/>
      <c r="P10" s="68"/>
      <c r="Q10" s="68"/>
      <c r="R10" s="50"/>
      <c r="T10" s="60" t="e">
        <f>#REF!</f>
        <v>#REF!</v>
      </c>
    </row>
    <row r="11" spans="1:20" s="51" customFormat="1" ht="22.5" customHeight="1">
      <c r="A11" s="39" t="s">
        <v>69</v>
      </c>
      <c r="B11" s="40">
        <f>IF($D11="","",VLOOKUP($D11,'[3]男單45歲名單'!$A$7:$P$70,15))</f>
      </c>
      <c r="C11" s="40">
        <f>IF($D11="","",VLOOKUP($D11,'[3]男單45歲名單'!$A$7:$P$70,16))</f>
      </c>
      <c r="D11" s="41"/>
      <c r="E11" s="42" t="s">
        <v>12</v>
      </c>
      <c r="F11" s="43"/>
      <c r="G11" s="40"/>
      <c r="H11" s="43">
        <f>IF($D11="","",VLOOKUP($D11,'[3]男單45歲名單'!$A$7:$P$70,4))</f>
      </c>
      <c r="I11" s="214"/>
      <c r="J11" s="58">
        <f>UPPER(IF(OR(I12="a",I12="as"),E11,IF(OR(I12="b",I12="bs"),E12,)))</f>
      </c>
      <c r="K11" s="67"/>
      <c r="L11" s="270"/>
      <c r="M11" s="271"/>
      <c r="N11" s="62"/>
      <c r="O11" s="69"/>
      <c r="P11" s="68"/>
      <c r="Q11" s="68"/>
      <c r="R11" s="50"/>
      <c r="T11" s="60" t="e">
        <f>#REF!</f>
        <v>#REF!</v>
      </c>
    </row>
    <row r="12" spans="1:20" s="51" customFormat="1" ht="22.5" customHeight="1">
      <c r="A12" s="39" t="s">
        <v>70</v>
      </c>
      <c r="B12" s="40"/>
      <c r="C12" s="40">
        <f>IF($D12="","",VLOOKUP($D12,'[3]男單45歲名單'!$A$7:$P$70,16))</f>
        <v>23</v>
      </c>
      <c r="D12" s="41">
        <v>19</v>
      </c>
      <c r="E12" s="42" t="str">
        <f>UPPER(IF($D12="","",VLOOKUP($D12,'[3]男單45歲名單'!$A$7:$P$70,2)))</f>
        <v>黃郁文</v>
      </c>
      <c r="F12" s="43"/>
      <c r="G12" s="40"/>
      <c r="H12" s="43" t="str">
        <f>IF($D12="","",VLOOKUP($D12,'[3]男單45歲名單'!$A$7:$P$70,4))</f>
        <v>楊梅市</v>
      </c>
      <c r="I12" s="215"/>
      <c r="J12" s="272" t="s">
        <v>361</v>
      </c>
      <c r="K12" s="277"/>
      <c r="L12" s="58">
        <f>UPPER(IF(OR(K12="a",K12="as"),J11,IF(OR(K12="b",K12="bs"),J12,)))</f>
      </c>
      <c r="M12" s="216"/>
      <c r="N12" s="68"/>
      <c r="O12" s="72"/>
      <c r="P12" s="68"/>
      <c r="Q12" s="68"/>
      <c r="R12" s="50"/>
      <c r="T12" s="60" t="e">
        <f>#REF!</f>
        <v>#REF!</v>
      </c>
    </row>
    <row r="13" spans="1:20" s="51" customFormat="1" ht="22.5" customHeight="1">
      <c r="A13" s="39" t="s">
        <v>71</v>
      </c>
      <c r="B13" s="40">
        <f>IF($D13="","",VLOOKUP($D13,'[3]男單45歲名單'!$A$7:$P$70,15))</f>
      </c>
      <c r="C13" s="40">
        <f>IF($D13="","",VLOOKUP($D13,'[3]男單45歲名單'!$A$7:$P$70,16))</f>
      </c>
      <c r="D13" s="41"/>
      <c r="E13" s="42" t="s">
        <v>12</v>
      </c>
      <c r="F13" s="43">
        <f>IF($D13="","",VLOOKUP($D13,'[3]男單45歲名單'!$A$7:$P$70,3))</f>
      </c>
      <c r="G13" s="40"/>
      <c r="H13" s="43">
        <f>IF($D13="","",VLOOKUP($D13,'[3]男單45歲名單'!$A$7:$P$70,4))</f>
      </c>
      <c r="I13" s="214"/>
      <c r="J13" s="273"/>
      <c r="K13" s="278"/>
      <c r="L13" s="62"/>
      <c r="M13" s="77"/>
      <c r="N13" s="68"/>
      <c r="O13" s="72"/>
      <c r="P13" s="68"/>
      <c r="Q13" s="68"/>
      <c r="R13" s="50"/>
      <c r="T13" s="60" t="e">
        <f>#REF!</f>
        <v>#REF!</v>
      </c>
    </row>
    <row r="14" spans="1:20" s="51" customFormat="1" ht="22.5" customHeight="1">
      <c r="A14" s="39" t="s">
        <v>72</v>
      </c>
      <c r="B14" s="40">
        <v>13</v>
      </c>
      <c r="C14" s="40">
        <f>IF($D14="","",VLOOKUP($D14,'[3]男單45歲名單'!$A$7:$P$70,16))</f>
        <v>11</v>
      </c>
      <c r="D14" s="41">
        <v>10</v>
      </c>
      <c r="E14" s="42" t="str">
        <f>UPPER(IF($D14="","",VLOOKUP($D14,'[3]男單45歲名單'!$A$7:$P$70,2)))</f>
        <v>廖啟雲</v>
      </c>
      <c r="F14" s="43"/>
      <c r="G14" s="40"/>
      <c r="H14" s="43" t="str">
        <f>IF($D14="","",VLOOKUP($D14,'[3]男單45歲名單'!$A$7:$P$70,4))</f>
        <v>高雄市</v>
      </c>
      <c r="I14" s="215"/>
      <c r="J14" s="62"/>
      <c r="K14" s="68"/>
      <c r="L14" s="77"/>
      <c r="M14" s="196"/>
      <c r="N14" s="270" t="s">
        <v>372</v>
      </c>
      <c r="O14" s="271"/>
      <c r="P14" s="58">
        <f>UPPER(IF(OR(O14="a",O14="as"),N10,IF(OR(O14="b",O14="bs"),N18,)))</f>
      </c>
      <c r="Q14" s="67"/>
      <c r="R14" s="50"/>
      <c r="T14" s="60" t="e">
        <f>#REF!</f>
        <v>#REF!</v>
      </c>
    </row>
    <row r="15" spans="1:20" s="51" customFormat="1" ht="22.5" customHeight="1">
      <c r="A15" s="39" t="s">
        <v>73</v>
      </c>
      <c r="B15" s="40">
        <v>10</v>
      </c>
      <c r="C15" s="40">
        <f>IF($D15="","",VLOOKUP($D15,'[3]男單45歲名單'!$A$7:$P$70,16))</f>
        <v>11</v>
      </c>
      <c r="D15" s="41">
        <v>9</v>
      </c>
      <c r="E15" s="42" t="str">
        <f>UPPER(IF($D15="","",VLOOKUP($D15,'[3]男單45歲名單'!$A$7:$P$70,2)))</f>
        <v>劉瑞星</v>
      </c>
      <c r="F15" s="43"/>
      <c r="G15" s="40"/>
      <c r="H15" s="43" t="str">
        <f>IF($D15="","",VLOOKUP($D15,'[3]男單45歲名單'!$A$7:$P$70,4))</f>
        <v>彰化縣</v>
      </c>
      <c r="I15" s="214"/>
      <c r="J15" s="58">
        <f>UPPER(IF(OR(I16="a",I16="as"),E15,IF(OR(I16="b",I16="bs"),E16,)))</f>
      </c>
      <c r="K15" s="67"/>
      <c r="L15" s="68"/>
      <c r="M15" s="68"/>
      <c r="N15" s="270"/>
      <c r="O15" s="271"/>
      <c r="P15" s="62"/>
      <c r="Q15" s="69"/>
      <c r="R15" s="50"/>
      <c r="T15" s="60" t="e">
        <f>#REF!</f>
        <v>#REF!</v>
      </c>
    </row>
    <row r="16" spans="1:20" s="51" customFormat="1" ht="22.5" customHeight="1" thickBot="1">
      <c r="A16" s="39" t="s">
        <v>74</v>
      </c>
      <c r="B16" s="40">
        <f>IF($D16="","",VLOOKUP($D16,'[3]男單45歲名單'!$A$7:$P$70,15))</f>
      </c>
      <c r="C16" s="40">
        <f>IF($D16="","",VLOOKUP($D16,'[3]男單45歲名單'!$A$7:$P$70,16))</f>
      </c>
      <c r="D16" s="41"/>
      <c r="E16" s="42" t="s">
        <v>12</v>
      </c>
      <c r="F16" s="43"/>
      <c r="G16" s="40"/>
      <c r="H16" s="43">
        <f>IF($D16="","",VLOOKUP($D16,'[3]男單45歲名單'!$A$7:$P$70,4))</f>
      </c>
      <c r="I16" s="215"/>
      <c r="J16" s="272" t="s">
        <v>362</v>
      </c>
      <c r="K16" s="277"/>
      <c r="L16" s="58">
        <f>UPPER(IF(OR(K16="a",K16="as"),J15,IF(OR(K16="b",K16="bs"),J16,)))</f>
      </c>
      <c r="M16" s="67"/>
      <c r="N16" s="68"/>
      <c r="O16" s="72"/>
      <c r="P16" s="68"/>
      <c r="Q16" s="72"/>
      <c r="R16" s="50"/>
      <c r="T16" s="75" t="e">
        <f>#REF!</f>
        <v>#REF!</v>
      </c>
    </row>
    <row r="17" spans="1:18" s="51" customFormat="1" ht="22.5" customHeight="1">
      <c r="A17" s="39" t="s">
        <v>75</v>
      </c>
      <c r="B17" s="40"/>
      <c r="C17" s="40"/>
      <c r="D17" s="41">
        <v>29</v>
      </c>
      <c r="E17" s="42" t="str">
        <f>UPPER(IF($D17="","",VLOOKUP($D17,'[3]男單45歲名單'!$A$7:$P$70,2)))</f>
        <v>顏嘉宏</v>
      </c>
      <c r="F17" s="43"/>
      <c r="G17" s="40"/>
      <c r="H17" s="43" t="str">
        <f>IF($D17="","",VLOOKUP($D17,'[3]男單45歲名單'!$A$7:$P$70,4))</f>
        <v>臺中市</v>
      </c>
      <c r="I17" s="214"/>
      <c r="J17" s="273"/>
      <c r="K17" s="278"/>
      <c r="L17" s="62"/>
      <c r="M17" s="72"/>
      <c r="N17" s="68"/>
      <c r="O17" s="72"/>
      <c r="P17" s="68"/>
      <c r="Q17" s="72"/>
      <c r="R17" s="50"/>
    </row>
    <row r="18" spans="1:18" s="51" customFormat="1" ht="22.5" customHeight="1">
      <c r="A18" s="39" t="s">
        <v>76</v>
      </c>
      <c r="B18" s="40"/>
      <c r="C18" s="40"/>
      <c r="D18" s="41">
        <v>24</v>
      </c>
      <c r="E18" s="42" t="str">
        <f>UPPER(IF($D18="","",VLOOKUP($D18,'[3]男單45歲名單'!$A$7:$P$70,2)))</f>
        <v>林文龍</v>
      </c>
      <c r="F18" s="43" t="s">
        <v>356</v>
      </c>
      <c r="G18" s="40"/>
      <c r="H18" s="43" t="str">
        <f>IF($D18="","",VLOOKUP($D18,'[3]男單45歲名單'!$A$7:$P$70,4))</f>
        <v>臺中市</v>
      </c>
      <c r="I18" s="215"/>
      <c r="J18" s="62"/>
      <c r="K18" s="68"/>
      <c r="L18" s="270" t="s">
        <v>369</v>
      </c>
      <c r="M18" s="271"/>
      <c r="N18" s="58">
        <f>UPPER(IF(OR(M18="a",M18="as"),L16,IF(OR(M18="b",M18="bs"),L20,)))</f>
      </c>
      <c r="O18" s="76"/>
      <c r="P18" s="68"/>
      <c r="Q18" s="72"/>
      <c r="R18" s="50"/>
    </row>
    <row r="19" spans="1:18" s="51" customFormat="1" ht="22.5" customHeight="1">
      <c r="A19" s="39" t="s">
        <v>77</v>
      </c>
      <c r="B19" s="40"/>
      <c r="C19" s="40">
        <f>IF($D19="","",VLOOKUP($D19,'[3]男單45歲名單'!$A$7:$P$70,16))</f>
        <v>23</v>
      </c>
      <c r="D19" s="41">
        <v>18</v>
      </c>
      <c r="E19" s="42" t="str">
        <f>UPPER(IF($D19="","",VLOOKUP($D19,'[3]男單45歲名單'!$A$7:$P$70,2)))</f>
        <v>劉益源</v>
      </c>
      <c r="F19" s="43"/>
      <c r="G19" s="40"/>
      <c r="H19" s="43" t="str">
        <f>IF($D19="","",VLOOKUP($D19,'[3]男單45歲名單'!$A$7:$P$70,4))</f>
        <v>新北市</v>
      </c>
      <c r="I19" s="214"/>
      <c r="J19" s="58">
        <f>UPPER(IF(OR(I20="a",I20="as"),E19,IF(OR(I20="b",I20="bs"),E20,)))</f>
      </c>
      <c r="K19" s="67"/>
      <c r="L19" s="270"/>
      <c r="M19" s="271"/>
      <c r="N19" s="62"/>
      <c r="O19" s="68"/>
      <c r="P19" s="68"/>
      <c r="Q19" s="72"/>
      <c r="R19" s="50"/>
    </row>
    <row r="20" spans="1:18" s="51" customFormat="1" ht="22.5" customHeight="1">
      <c r="A20" s="39" t="s">
        <v>78</v>
      </c>
      <c r="B20" s="40">
        <f>IF($D20="","",VLOOKUP($D20,'[3]男單45歲名單'!$A$7:$P$70,15))</f>
      </c>
      <c r="C20" s="40">
        <f>IF($D20="","",VLOOKUP($D20,'[3]男單45歲名單'!$A$7:$P$70,16))</f>
      </c>
      <c r="D20" s="41"/>
      <c r="E20" s="42" t="s">
        <v>12</v>
      </c>
      <c r="F20" s="43">
        <f>IF($D20="","",VLOOKUP($D20,'[3]男單45歲名單'!$A$7:$P$70,3))</f>
      </c>
      <c r="G20" s="40"/>
      <c r="H20" s="43">
        <f>IF($D20="","",VLOOKUP($D20,'[3]男單45歲名單'!$A$7:$P$70,4))</f>
      </c>
      <c r="I20" s="215"/>
      <c r="J20" s="272" t="s">
        <v>363</v>
      </c>
      <c r="K20" s="277"/>
      <c r="L20" s="58">
        <f>UPPER(IF(OR(K20="a",K20="as"),J19,IF(OR(K20="b",K20="bs"),J20,)))</f>
      </c>
      <c r="M20" s="216"/>
      <c r="N20" s="68"/>
      <c r="O20" s="68"/>
      <c r="P20" s="68"/>
      <c r="Q20" s="72"/>
      <c r="R20" s="50"/>
    </row>
    <row r="21" spans="1:18" s="51" customFormat="1" ht="22.5" customHeight="1">
      <c r="A21" s="39" t="s">
        <v>79</v>
      </c>
      <c r="B21" s="40">
        <f>IF($D21="","",VLOOKUP($D21,'[3]男單45歲名單'!$A$7:$P$70,15))</f>
      </c>
      <c r="C21" s="40">
        <f>IF($D21="","",VLOOKUP($D21,'[3]男單45歲名單'!$A$7:$P$70,16))</f>
      </c>
      <c r="D21" s="41"/>
      <c r="E21" s="42" t="s">
        <v>12</v>
      </c>
      <c r="F21" s="43">
        <f>IF($D21="","",VLOOKUP($D21,'[3]男單45歲名單'!$A$7:$P$70,3))</f>
      </c>
      <c r="G21" s="40"/>
      <c r="H21" s="43">
        <f>IF($D21="","",VLOOKUP($D21,'[3]男單45歲名單'!$A$7:$P$70,4))</f>
      </c>
      <c r="I21" s="214"/>
      <c r="J21" s="273"/>
      <c r="K21" s="278"/>
      <c r="L21" s="62"/>
      <c r="M21" s="77"/>
      <c r="N21" s="68"/>
      <c r="O21" s="68"/>
      <c r="P21" s="68"/>
      <c r="Q21" s="72"/>
      <c r="R21" s="50"/>
    </row>
    <row r="22" spans="1:18" s="51" customFormat="1" ht="22.5" customHeight="1">
      <c r="A22" s="39" t="s">
        <v>80</v>
      </c>
      <c r="B22" s="40">
        <v>5</v>
      </c>
      <c r="C22" s="40">
        <f>IF($D22="","",VLOOKUP($D22,'[3]男單45歲名單'!$A$7:$P$70,16))</f>
        <v>5</v>
      </c>
      <c r="D22" s="41">
        <v>8</v>
      </c>
      <c r="E22" s="42" t="str">
        <f>UPPER(IF($D22="","",VLOOKUP($D22,'[3]男單45歲名單'!$A$7:$P$70,2)))</f>
        <v>黃紹仁</v>
      </c>
      <c r="F22" s="43"/>
      <c r="G22" s="40"/>
      <c r="H22" s="43" t="str">
        <f>IF($D22="","",VLOOKUP($D22,'[3]男單45歲名單'!$A$7:$P$70,4))</f>
        <v>新北市</v>
      </c>
      <c r="I22" s="215"/>
      <c r="J22" s="62"/>
      <c r="K22" s="68"/>
      <c r="L22" s="77"/>
      <c r="M22" s="196"/>
      <c r="N22" s="279"/>
      <c r="O22" s="81"/>
      <c r="P22" s="242" t="s">
        <v>374</v>
      </c>
      <c r="Q22" s="82"/>
      <c r="R22" s="50"/>
    </row>
    <row r="23" spans="1:18" s="51" customFormat="1" ht="22.5" customHeight="1">
      <c r="A23" s="39" t="s">
        <v>81</v>
      </c>
      <c r="B23" s="40">
        <v>3</v>
      </c>
      <c r="C23" s="40">
        <f>IF($D23="","",VLOOKUP($D23,'[3]男單45歲名單'!$A$7:$P$70,16))</f>
        <v>3</v>
      </c>
      <c r="D23" s="41">
        <v>3</v>
      </c>
      <c r="E23" s="42" t="str">
        <f>UPPER(IF($D23="","",VLOOKUP($D23,'[3]男單45歲名單'!$A$7:$P$70,2)))</f>
        <v>楊銘財</v>
      </c>
      <c r="F23" s="43"/>
      <c r="G23" s="40"/>
      <c r="H23" s="43" t="str">
        <f>IF($D23="","",VLOOKUP($D23,'[3]男單45歲名單'!$A$7:$P$70,4))</f>
        <v>桃園市</v>
      </c>
      <c r="I23" s="214"/>
      <c r="J23" s="58">
        <f>UPPER(IF(OR(I24="a",I24="as"),E23,IF(OR(I24="b",I24="bs"),E24,)))</f>
      </c>
      <c r="K23" s="67"/>
      <c r="L23" s="68"/>
      <c r="M23" s="68"/>
      <c r="N23" s="279"/>
      <c r="O23" s="83"/>
      <c r="P23" s="71"/>
      <c r="Q23" s="73"/>
      <c r="R23" s="50"/>
    </row>
    <row r="24" spans="1:18" s="51" customFormat="1" ht="22.5" customHeight="1">
      <c r="A24" s="39" t="s">
        <v>82</v>
      </c>
      <c r="B24" s="40">
        <f>IF($D24="","",VLOOKUP($D24,'[3]男單45歲名單'!$A$7:$P$70,15))</f>
      </c>
      <c r="C24" s="40">
        <f>IF($D24="","",VLOOKUP($D24,'[3]男單45歲名單'!$A$7:$P$70,16))</f>
      </c>
      <c r="D24" s="41"/>
      <c r="E24" s="42" t="s">
        <v>12</v>
      </c>
      <c r="F24" s="43">
        <f>IF($D24="","",VLOOKUP($D24,'[3]男單45歲名單'!$A$7:$P$70,3))</f>
      </c>
      <c r="G24" s="40"/>
      <c r="H24" s="43">
        <f>IF($D24="","",VLOOKUP($D24,'[3]男單45歲名單'!$A$7:$P$70,4))</f>
      </c>
      <c r="I24" s="215"/>
      <c r="J24" s="272" t="s">
        <v>364</v>
      </c>
      <c r="K24" s="277"/>
      <c r="L24" s="58">
        <f>UPPER(IF(OR(K24="a",K24="as"),J23,IF(OR(K24="b",K24="bs"),J24,)))</f>
      </c>
      <c r="M24" s="67"/>
      <c r="N24" s="68"/>
      <c r="O24" s="68"/>
      <c r="P24" s="68"/>
      <c r="Q24" s="72"/>
      <c r="R24" s="50"/>
    </row>
    <row r="25" spans="1:18" s="51" customFormat="1" ht="22.5" customHeight="1">
      <c r="A25" s="39" t="s">
        <v>83</v>
      </c>
      <c r="B25" s="40"/>
      <c r="C25" s="40"/>
      <c r="D25" s="41">
        <v>22</v>
      </c>
      <c r="E25" s="42" t="str">
        <f>UPPER(IF($D25="","",VLOOKUP($D25,'[3]男單45歲名單'!$A$7:$P$70,2)))</f>
        <v>陳招池</v>
      </c>
      <c r="F25" s="43"/>
      <c r="G25" s="40"/>
      <c r="H25" s="43" t="str">
        <f>IF($D25="","",VLOOKUP($D25,'[3]男單45歲名單'!$A$7:$P$70,4))</f>
        <v>彰化縣</v>
      </c>
      <c r="I25" s="214"/>
      <c r="J25" s="273"/>
      <c r="K25" s="278"/>
      <c r="L25" s="62"/>
      <c r="M25" s="72"/>
      <c r="N25" s="68"/>
      <c r="O25" s="68"/>
      <c r="P25" s="68"/>
      <c r="Q25" s="72"/>
      <c r="R25" s="50"/>
    </row>
    <row r="26" spans="1:18" s="51" customFormat="1" ht="22.5" customHeight="1">
      <c r="A26" s="39" t="s">
        <v>84</v>
      </c>
      <c r="B26" s="40"/>
      <c r="C26" s="40"/>
      <c r="D26" s="41">
        <v>36</v>
      </c>
      <c r="E26" s="42" t="str">
        <f>UPPER(IF($D26="","",VLOOKUP($D26,'[3]男單45歲名單'!$A$7:$P$70,2)))</f>
        <v>林怡志</v>
      </c>
      <c r="F26" s="43" t="s">
        <v>357</v>
      </c>
      <c r="G26" s="40"/>
      <c r="H26" s="43" t="str">
        <f>IF($D26="","",VLOOKUP($D26,'[3]男單45歲名單'!$A$7:$P$70,4))</f>
        <v>屏東縣</v>
      </c>
      <c r="I26" s="215"/>
      <c r="J26" s="62"/>
      <c r="K26" s="68"/>
      <c r="L26" s="270" t="s">
        <v>370</v>
      </c>
      <c r="M26" s="271"/>
      <c r="N26" s="58">
        <f>UPPER(IF(OR(M26="a",M26="as"),L24,IF(OR(M26="b",M26="bs"),L28,)))</f>
      </c>
      <c r="O26" s="67"/>
      <c r="P26" s="68"/>
      <c r="Q26" s="72"/>
      <c r="R26" s="50"/>
    </row>
    <row r="27" spans="1:18" s="51" customFormat="1" ht="22.5" customHeight="1">
      <c r="A27" s="39" t="s">
        <v>85</v>
      </c>
      <c r="B27" s="40"/>
      <c r="C27" s="40"/>
      <c r="D27" s="41">
        <v>21</v>
      </c>
      <c r="E27" s="42" t="str">
        <f>UPPER(IF($D27="","",VLOOKUP($D27,'[3]男單45歲名單'!$A$7:$P$70,2)))</f>
        <v>溫瑞鏞</v>
      </c>
      <c r="F27" s="43"/>
      <c r="G27" s="40"/>
      <c r="H27" s="43" t="str">
        <f>IF($D27="","",VLOOKUP($D27,'[3]男單45歲名單'!$A$7:$P$70,4))</f>
        <v>新竹市</v>
      </c>
      <c r="I27" s="214"/>
      <c r="J27" s="58">
        <f>UPPER(IF(OR(I28="a",I28="as"),E27,IF(OR(I28="b",I28="bs"),E28,)))</f>
      </c>
      <c r="K27" s="67"/>
      <c r="L27" s="270"/>
      <c r="M27" s="271"/>
      <c r="N27" s="62"/>
      <c r="O27" s="69"/>
      <c r="P27" s="68"/>
      <c r="Q27" s="72"/>
      <c r="R27" s="50"/>
    </row>
    <row r="28" spans="1:18" s="51" customFormat="1" ht="22.5" customHeight="1">
      <c r="A28" s="39" t="s">
        <v>86</v>
      </c>
      <c r="B28" s="40"/>
      <c r="C28" s="40"/>
      <c r="D28" s="41">
        <v>27</v>
      </c>
      <c r="E28" s="42" t="s">
        <v>12</v>
      </c>
      <c r="F28" s="43"/>
      <c r="G28" s="40"/>
      <c r="H28" s="43"/>
      <c r="I28" s="215"/>
      <c r="J28" s="272" t="s">
        <v>365</v>
      </c>
      <c r="K28" s="277"/>
      <c r="L28" s="58">
        <f>UPPER(IF(OR(K28="a",K28="as"),J27,IF(OR(K28="b",K28="bs"),J28,)))</f>
      </c>
      <c r="M28" s="216"/>
      <c r="N28" s="68"/>
      <c r="O28" s="72"/>
      <c r="P28" s="68"/>
      <c r="Q28" s="72"/>
      <c r="R28" s="50"/>
    </row>
    <row r="29" spans="1:18" s="51" customFormat="1" ht="22.5" customHeight="1">
      <c r="A29" s="39" t="s">
        <v>87</v>
      </c>
      <c r="B29" s="40">
        <f>IF($D29="","",VLOOKUP($D29,'[3]男單45歲名單'!$A$7:$P$70,15))</f>
      </c>
      <c r="C29" s="40">
        <f>IF($D29="","",VLOOKUP($D29,'[3]男單45歲名單'!$A$7:$P$70,16))</f>
      </c>
      <c r="D29" s="41"/>
      <c r="E29" s="42" t="s">
        <v>12</v>
      </c>
      <c r="F29" s="43">
        <f>IF($D29="","",VLOOKUP($D29,'[3]男單45歲名單'!$A$7:$P$70,3))</f>
      </c>
      <c r="G29" s="40"/>
      <c r="H29" s="43">
        <f>IF($D29="","",VLOOKUP($D29,'[3]男單45歲名單'!$A$7:$P$70,4))</f>
      </c>
      <c r="I29" s="214"/>
      <c r="J29" s="273"/>
      <c r="K29" s="278"/>
      <c r="L29" s="62"/>
      <c r="M29" s="77"/>
      <c r="N29" s="68"/>
      <c r="O29" s="72"/>
      <c r="P29" s="68"/>
      <c r="Q29" s="72"/>
      <c r="R29" s="50"/>
    </row>
    <row r="30" spans="1:18" s="51" customFormat="1" ht="22.5" customHeight="1">
      <c r="A30" s="39" t="s">
        <v>88</v>
      </c>
      <c r="B30" s="40">
        <v>16</v>
      </c>
      <c r="C30" s="40">
        <f>IF($D30="","",VLOOKUP($D30,'[3]男單45歲名單'!$A$7:$P$70,16))</f>
        <v>23</v>
      </c>
      <c r="D30" s="41">
        <v>17</v>
      </c>
      <c r="E30" s="42" t="str">
        <f>UPPER(IF($D30="","",VLOOKUP($D30,'[3]男單45歲名單'!$A$7:$P$70,2)))</f>
        <v>陳志宏</v>
      </c>
      <c r="F30" s="43"/>
      <c r="G30" s="40"/>
      <c r="H30" s="43" t="str">
        <f>IF($D30="","",VLOOKUP($D30,'[3]男單45歲名單'!$A$7:$P$70,4))</f>
        <v>新北市</v>
      </c>
      <c r="I30" s="215"/>
      <c r="J30" s="62"/>
      <c r="K30" s="68"/>
      <c r="L30" s="77"/>
      <c r="M30" s="196"/>
      <c r="N30" s="270" t="s">
        <v>373</v>
      </c>
      <c r="O30" s="271"/>
      <c r="P30" s="58">
        <f>UPPER(IF(OR(O30="a",O30="as"),N26,IF(OR(O30="b",O30="bs"),N34,)))</f>
      </c>
      <c r="Q30" s="76"/>
      <c r="R30" s="50"/>
    </row>
    <row r="31" spans="1:18" s="51" customFormat="1" ht="22.5" customHeight="1">
      <c r="A31" s="39" t="s">
        <v>89</v>
      </c>
      <c r="B31" s="40">
        <v>9</v>
      </c>
      <c r="C31" s="40">
        <f>IF($D31="","",VLOOKUP($D31,'[3]男單45歲名單'!$A$7:$P$70,16))</f>
        <v>11</v>
      </c>
      <c r="D31" s="41">
        <v>11</v>
      </c>
      <c r="E31" s="42" t="str">
        <f>UPPER(IF($D31="","",VLOOKUP($D31,'[3]男單45歲名單'!$A$7:$P$70,2)))</f>
        <v>葉日煌</v>
      </c>
      <c r="F31" s="43"/>
      <c r="G31" s="40"/>
      <c r="H31" s="43" t="str">
        <f>IF($D31="","",VLOOKUP($D31,'[3]男單45歲名單'!$A$7:$P$70,4))</f>
        <v>臺中市</v>
      </c>
      <c r="I31" s="214"/>
      <c r="J31" s="58">
        <f>UPPER(IF(OR(I32="a",I32="as"),E31,IF(OR(I32="b",I32="bs"),E32,)))</f>
      </c>
      <c r="K31" s="67"/>
      <c r="L31" s="68"/>
      <c r="M31" s="68"/>
      <c r="N31" s="270"/>
      <c r="O31" s="271"/>
      <c r="P31" s="62"/>
      <c r="Q31" s="77"/>
      <c r="R31" s="50"/>
    </row>
    <row r="32" spans="1:18" s="51" customFormat="1" ht="22.5" customHeight="1">
      <c r="A32" s="39" t="s">
        <v>90</v>
      </c>
      <c r="B32" s="40">
        <f>IF($D32="","",VLOOKUP($D32,'[3]男單45歲名單'!$A$7:$P$70,15))</f>
      </c>
      <c r="C32" s="40">
        <f>IF($D32="","",VLOOKUP($D32,'[3]男單45歲名單'!$A$7:$P$70,16))</f>
      </c>
      <c r="D32" s="41"/>
      <c r="E32" s="42" t="s">
        <v>12</v>
      </c>
      <c r="F32" s="43">
        <f>IF($D32="","",VLOOKUP($D32,'[3]男單45歲名單'!$A$7:$P$70,3))</f>
      </c>
      <c r="G32" s="40"/>
      <c r="H32" s="43">
        <f>IF($D32="","",VLOOKUP($D32,'[3]男單45歲名單'!$A$7:$P$70,4))</f>
      </c>
      <c r="I32" s="215"/>
      <c r="J32" s="272" t="s">
        <v>366</v>
      </c>
      <c r="K32" s="277"/>
      <c r="L32" s="58">
        <f>UPPER(IF(OR(K32="a",K32="as"),J31,IF(OR(K32="b",K32="bs"),J32,)))</f>
      </c>
      <c r="M32" s="67"/>
      <c r="N32" s="68"/>
      <c r="O32" s="72"/>
      <c r="P32" s="68"/>
      <c r="Q32" s="77"/>
      <c r="R32" s="50"/>
    </row>
    <row r="33" spans="1:18" s="51" customFormat="1" ht="22.5" customHeight="1">
      <c r="A33" s="39" t="s">
        <v>91</v>
      </c>
      <c r="B33" s="40"/>
      <c r="C33" s="40"/>
      <c r="D33" s="41">
        <v>26</v>
      </c>
      <c r="E33" s="42" t="str">
        <f>UPPER(IF($D33="","",VLOOKUP($D33,'[3]男單45歲名單'!$A$7:$P$70,2)))</f>
        <v>何應男</v>
      </c>
      <c r="F33" s="43"/>
      <c r="G33" s="40"/>
      <c r="H33" s="43" t="str">
        <f>IF($D33="","",VLOOKUP($D33,'[3]男單45歲名單'!$A$7:$P$70,4))</f>
        <v>臺中市</v>
      </c>
      <c r="I33" s="214"/>
      <c r="J33" s="273"/>
      <c r="K33" s="278"/>
      <c r="L33" s="62"/>
      <c r="M33" s="72"/>
      <c r="N33" s="68"/>
      <c r="O33" s="72"/>
      <c r="P33" s="68"/>
      <c r="Q33" s="77"/>
      <c r="R33" s="50"/>
    </row>
    <row r="34" spans="1:18" s="51" customFormat="1" ht="22.5" customHeight="1">
      <c r="A34" s="39" t="s">
        <v>92</v>
      </c>
      <c r="B34" s="40"/>
      <c r="C34" s="40"/>
      <c r="D34" s="41">
        <v>27</v>
      </c>
      <c r="E34" s="42" t="str">
        <f>UPPER(IF($D34="","",VLOOKUP($D34,'[3]男單45歲名單'!$A$7:$P$70,2)))</f>
        <v>朱冠州</v>
      </c>
      <c r="F34" s="43" t="s">
        <v>358</v>
      </c>
      <c r="G34" s="40"/>
      <c r="H34" s="43" t="str">
        <f>IF($D34="","",VLOOKUP($D34,'[3]男單45歲名單'!$A$7:$P$70,4))</f>
        <v>斗六市</v>
      </c>
      <c r="I34" s="215"/>
      <c r="J34" s="62"/>
      <c r="K34" s="68"/>
      <c r="L34" s="270" t="s">
        <v>371</v>
      </c>
      <c r="M34" s="271"/>
      <c r="N34" s="58">
        <f>UPPER(IF(OR(M34="a",M34="as"),L32,IF(OR(M34="b",M34="bs"),L36,)))</f>
      </c>
      <c r="O34" s="76"/>
      <c r="P34" s="68"/>
      <c r="Q34" s="77"/>
      <c r="R34" s="50"/>
    </row>
    <row r="35" spans="1:18" s="51" customFormat="1" ht="22.5" customHeight="1">
      <c r="A35" s="39" t="s">
        <v>93</v>
      </c>
      <c r="B35" s="40"/>
      <c r="C35" s="40"/>
      <c r="D35" s="41">
        <v>28</v>
      </c>
      <c r="E35" s="42" t="str">
        <f>UPPER(IF($D35="","",VLOOKUP($D35,'[3]男單45歲名單'!$A$7:$P$70,2)))</f>
        <v>朱逸峰</v>
      </c>
      <c r="F35" s="43"/>
      <c r="G35" s="40"/>
      <c r="H35" s="43"/>
      <c r="I35" s="214"/>
      <c r="J35" s="58">
        <f>UPPER(IF(OR(I36="a",I36="as"),E35,IF(OR(I36="b",I36="bs"),E36,)))</f>
      </c>
      <c r="K35" s="67"/>
      <c r="L35" s="270"/>
      <c r="M35" s="271"/>
      <c r="N35" s="62"/>
      <c r="O35" s="68"/>
      <c r="P35" s="68"/>
      <c r="Q35" s="68"/>
      <c r="R35" s="50"/>
    </row>
    <row r="36" spans="1:19" s="51" customFormat="1" ht="22.5" customHeight="1">
      <c r="A36" s="39" t="s">
        <v>94</v>
      </c>
      <c r="B36" s="40"/>
      <c r="C36" s="40"/>
      <c r="D36" s="41">
        <v>33</v>
      </c>
      <c r="E36" s="42" t="str">
        <f>UPPER(IF($D36="","",VLOOKUP($D36,'[3]男單45歲名單'!$A$7:$P$70,2)))</f>
        <v>黃欽詮</v>
      </c>
      <c r="F36" s="43" t="s">
        <v>359</v>
      </c>
      <c r="G36" s="40"/>
      <c r="H36" s="43" t="str">
        <f>IF($D36="","",VLOOKUP($D36,'[3]男單45歲名單'!$A$7:$P$70,4))</f>
        <v>南投市</v>
      </c>
      <c r="I36" s="215"/>
      <c r="J36" s="272" t="s">
        <v>367</v>
      </c>
      <c r="K36" s="277"/>
      <c r="L36" s="58">
        <f>UPPER(IF(OR(K36="a",K36="as"),J35,IF(OR(K36="b",K36="bs"),J36,)))</f>
      </c>
      <c r="M36" s="216"/>
      <c r="N36" s="217"/>
      <c r="O36" s="68"/>
      <c r="P36" s="217"/>
      <c r="Q36" s="68"/>
      <c r="R36" s="138"/>
      <c r="S36" s="138"/>
    </row>
    <row r="37" spans="1:19" s="51" customFormat="1" ht="22.5" customHeight="1">
      <c r="A37" s="39" t="s">
        <v>95</v>
      </c>
      <c r="B37" s="40">
        <f>IF($D37="","",VLOOKUP($D37,'[3]男單45歲名單'!$A$7:$P$70,15))</f>
      </c>
      <c r="C37" s="40">
        <f>IF($D37="","",VLOOKUP($D37,'[3]男單45歲名單'!$A$7:$P$70,16))</f>
      </c>
      <c r="D37" s="41"/>
      <c r="E37" s="42" t="s">
        <v>12</v>
      </c>
      <c r="F37" s="43">
        <f>IF($D37="","",VLOOKUP($D37,'[3]男單45歲名單'!$A$7:$P$70,3))</f>
      </c>
      <c r="G37" s="40"/>
      <c r="H37" s="43">
        <f>IF($D37="","",VLOOKUP($D37,'[3]男單45歲名單'!$A$7:$P$70,4))</f>
      </c>
      <c r="I37" s="214"/>
      <c r="J37" s="273"/>
      <c r="K37" s="278"/>
      <c r="L37" s="62"/>
      <c r="M37" s="77"/>
      <c r="N37" s="71">
        <f>UPPER(IF(OR(O23="a",O23="as"),P8,IF(OR(O23="b",O23="bs"),P30,)))</f>
      </c>
      <c r="O37" s="77"/>
      <c r="P37" s="217"/>
      <c r="Q37" s="68"/>
      <c r="R37" s="138"/>
      <c r="S37" s="138"/>
    </row>
    <row r="38" spans="1:19" s="51" customFormat="1" ht="22.5" customHeight="1">
      <c r="A38" s="39" t="s">
        <v>96</v>
      </c>
      <c r="B38" s="40">
        <v>7</v>
      </c>
      <c r="C38" s="40">
        <f>IF($D38="","",VLOOKUP($D38,'[3]男單45歲名單'!$A$7:$P$70,16))</f>
        <v>5</v>
      </c>
      <c r="D38" s="41">
        <v>7</v>
      </c>
      <c r="E38" s="42" t="str">
        <f>UPPER(IF($D38="","",VLOOKUP($D38,'[3]男單45歲名單'!$A$7:$P$70,2)))</f>
        <v>陳鉞銘</v>
      </c>
      <c r="F38" s="43"/>
      <c r="G38" s="40"/>
      <c r="H38" s="43" t="str">
        <f>IF($D38="","",VLOOKUP($D38,'[3]男單45歲名單'!$A$7:$P$70,4))</f>
        <v>臺中市</v>
      </c>
      <c r="I38" s="215"/>
      <c r="J38" s="62"/>
      <c r="K38" s="68"/>
      <c r="L38" s="77"/>
      <c r="M38" s="218"/>
      <c r="N38" s="86" t="s">
        <v>11</v>
      </c>
      <c r="O38" s="195"/>
      <c r="P38" s="71">
        <f>UPPER(IF(OR(O38="a",O38="as"),N37,IF(OR(O38="b",O38="bs"),N40,)))</f>
      </c>
      <c r="Q38" s="77"/>
      <c r="R38" s="138"/>
      <c r="S38" s="138"/>
    </row>
    <row r="39" ht="12" customHeight="1">
      <c r="E39" s="100"/>
    </row>
    <row r="40" spans="1:19" s="51" customFormat="1" ht="22.5" customHeight="1">
      <c r="A40" s="39" t="s">
        <v>97</v>
      </c>
      <c r="B40" s="40">
        <v>8</v>
      </c>
      <c r="C40" s="40">
        <f>IF($D40="","",VLOOKUP($D40,'[3]男單45歲名單'!$A$7:$P$70,16))</f>
        <v>5</v>
      </c>
      <c r="D40" s="41">
        <v>5</v>
      </c>
      <c r="E40" s="42" t="str">
        <f>UPPER(IF($D40="","",VLOOKUP($D40,'[3]男單45歲名單'!$A$7:$P$70,2)))</f>
        <v>吳子揚</v>
      </c>
      <c r="F40" s="43"/>
      <c r="G40" s="40"/>
      <c r="H40" s="43" t="str">
        <f>IF($D40="","",VLOOKUP($D40,'[3]男單45歲名單'!$A$7:$P$70,4))</f>
        <v>臺中市</v>
      </c>
      <c r="I40" s="214"/>
      <c r="J40" s="58">
        <f>UPPER(IF(OR(I41="a",I41="as"),E40,IF(OR(I41="b",I41="bs"),E41,)))</f>
      </c>
      <c r="K40" s="67"/>
      <c r="L40" s="68"/>
      <c r="M40" s="219"/>
      <c r="N40" s="71">
        <f>UPPER(IF(OR(O56="a",O56="as"),P47,IF(OR(O56="b",O56="bs"),P63,)))</f>
      </c>
      <c r="O40" s="77"/>
      <c r="P40" s="77"/>
      <c r="Q40" s="68"/>
      <c r="R40" s="138"/>
      <c r="S40" s="138"/>
    </row>
    <row r="41" spans="1:19" s="51" customFormat="1" ht="22.5" customHeight="1">
      <c r="A41" s="39" t="s">
        <v>98</v>
      </c>
      <c r="B41" s="40">
        <f>IF($D41="","",VLOOKUP($D41,'[3]男單45歲名單'!$A$7:$P$70,15))</f>
      </c>
      <c r="C41" s="40">
        <f>IF($D41="","",VLOOKUP($D41,'[3]男單45歲名單'!$A$7:$P$70,16))</f>
      </c>
      <c r="D41" s="41"/>
      <c r="E41" s="42" t="s">
        <v>12</v>
      </c>
      <c r="F41" s="43">
        <f>IF($D41="","",VLOOKUP($D41,'[3]男單45歲名單'!$A$7:$P$70,3))</f>
      </c>
      <c r="G41" s="40"/>
      <c r="H41" s="43">
        <f>IF($D41="","",VLOOKUP($D41,'[3]男單45歲名單'!$A$7:$P$70,4))</f>
      </c>
      <c r="I41" s="215"/>
      <c r="J41" s="272" t="s">
        <v>380</v>
      </c>
      <c r="K41" s="277"/>
      <c r="L41" s="58">
        <f>UPPER(IF(OR(K41="a",K41="as"),J40,IF(OR(K41="b",K41="bs"),J41,)))</f>
      </c>
      <c r="M41" s="67"/>
      <c r="N41" s="68"/>
      <c r="O41" s="68"/>
      <c r="P41" s="68"/>
      <c r="Q41" s="68"/>
      <c r="R41" s="138"/>
      <c r="S41" s="138"/>
    </row>
    <row r="42" spans="1:19" s="51" customFormat="1" ht="22.5" customHeight="1">
      <c r="A42" s="39" t="s">
        <v>99</v>
      </c>
      <c r="B42" s="40"/>
      <c r="C42" s="40"/>
      <c r="D42" s="41">
        <v>23</v>
      </c>
      <c r="E42" s="257" t="str">
        <f>UPPER(IF($D42="","",VLOOKUP($D42,'[3]男單45歲名單'!$A$7:$P$70,2)))</f>
        <v>王羣沛</v>
      </c>
      <c r="F42" s="43"/>
      <c r="G42" s="40"/>
      <c r="H42" s="43" t="str">
        <f>IF($D42="","",VLOOKUP($D42,'[3]男單45歲名單'!$A$7:$P$70,4))</f>
        <v>彰化縣</v>
      </c>
      <c r="I42" s="214"/>
      <c r="J42" s="273"/>
      <c r="K42" s="278"/>
      <c r="L42" s="62"/>
      <c r="M42" s="72"/>
      <c r="N42" s="68"/>
      <c r="O42" s="68"/>
      <c r="P42" s="68"/>
      <c r="Q42" s="68"/>
      <c r="R42" s="138"/>
      <c r="S42" s="138"/>
    </row>
    <row r="43" spans="1:19" s="51" customFormat="1" ht="22.5" customHeight="1">
      <c r="A43" s="39" t="s">
        <v>100</v>
      </c>
      <c r="B43" s="40"/>
      <c r="C43" s="40"/>
      <c r="D43" s="41">
        <v>20</v>
      </c>
      <c r="E43" s="197" t="str">
        <f>UPPER(IF($D43="","",VLOOKUP($D43,'[3]男單45歲名單'!$A$7:$P$70,2)))</f>
        <v>THOMSON ROHAN</v>
      </c>
      <c r="F43" s="43" t="s">
        <v>375</v>
      </c>
      <c r="G43" s="40"/>
      <c r="H43" s="43" t="str">
        <f>IF($D43="","",VLOOKUP($D43,'[3]男單45歲名單'!$A$7:$P$70,4))</f>
        <v>臺中市</v>
      </c>
      <c r="I43" s="215"/>
      <c r="J43" s="62"/>
      <c r="K43" s="68"/>
      <c r="L43" s="270" t="s">
        <v>388</v>
      </c>
      <c r="M43" s="271"/>
      <c r="N43" s="58">
        <f>UPPER(IF(OR(M43="a",M43="as"),L41,IF(OR(M43="b",M43="bs"),L45,)))</f>
      </c>
      <c r="O43" s="67"/>
      <c r="P43" s="68"/>
      <c r="Q43" s="68"/>
      <c r="R43" s="138"/>
      <c r="S43" s="138"/>
    </row>
    <row r="44" spans="1:18" s="51" customFormat="1" ht="22.5" customHeight="1">
      <c r="A44" s="39" t="s">
        <v>101</v>
      </c>
      <c r="B44" s="40"/>
      <c r="C44" s="40"/>
      <c r="D44" s="41"/>
      <c r="E44" s="42" t="s">
        <v>12</v>
      </c>
      <c r="F44" s="43"/>
      <c r="G44" s="40"/>
      <c r="H44" s="43">
        <f>IF($D44="","",VLOOKUP($D44,'[3]男單45歲名單'!$A$7:$P$70,4))</f>
      </c>
      <c r="I44" s="214"/>
      <c r="J44" s="58">
        <f>UPPER(IF(OR(I45="a",I45="as"),E44,IF(OR(I45="b",I45="bs"),E45,)))</f>
      </c>
      <c r="K44" s="67"/>
      <c r="L44" s="270"/>
      <c r="M44" s="271"/>
      <c r="N44" s="62"/>
      <c r="O44" s="69"/>
      <c r="P44" s="68"/>
      <c r="Q44" s="68"/>
      <c r="R44" s="50"/>
    </row>
    <row r="45" spans="1:18" s="51" customFormat="1" ht="22.5" customHeight="1">
      <c r="A45" s="39" t="s">
        <v>102</v>
      </c>
      <c r="B45" s="40"/>
      <c r="C45" s="40"/>
      <c r="D45" s="41">
        <v>31</v>
      </c>
      <c r="E45" s="42" t="str">
        <f>UPPER(IF($D45="","",VLOOKUP($D45,'[3]男單45歲名單'!$A$7:$P$70,2)))</f>
        <v>朱慧深</v>
      </c>
      <c r="F45" s="43"/>
      <c r="G45" s="40"/>
      <c r="H45" s="43" t="str">
        <f>IF($D45="","",VLOOKUP($D45,'[3]男單45歲名單'!$A$7:$P$70,4))</f>
        <v>中壢市</v>
      </c>
      <c r="I45" s="215"/>
      <c r="J45" s="272" t="s">
        <v>381</v>
      </c>
      <c r="K45" s="277"/>
      <c r="L45" s="58">
        <f>UPPER(IF(OR(K45="a",K45="as"),J44,IF(OR(K45="b",K45="bs"),J45,)))</f>
      </c>
      <c r="M45" s="216"/>
      <c r="N45" s="68"/>
      <c r="O45" s="72"/>
      <c r="P45" s="68"/>
      <c r="Q45" s="68"/>
      <c r="R45" s="50"/>
    </row>
    <row r="46" spans="1:18" s="51" customFormat="1" ht="22.5" customHeight="1">
      <c r="A46" s="39" t="s">
        <v>103</v>
      </c>
      <c r="B46" s="40">
        <f>IF($D46="","",VLOOKUP($D46,'[3]男單45歲名單'!$A$7:$P$70,15))</f>
      </c>
      <c r="C46" s="40">
        <f>IF($D46="","",VLOOKUP($D46,'[3]男單45歲名單'!$A$7:$P$70,16))</f>
      </c>
      <c r="D46" s="41"/>
      <c r="E46" s="42" t="s">
        <v>12</v>
      </c>
      <c r="F46" s="43">
        <f>IF($D46="","",VLOOKUP($D46,'[3]男單45歲名單'!$A$7:$P$70,3))</f>
      </c>
      <c r="G46" s="40"/>
      <c r="H46" s="43">
        <f>IF($D46="","",VLOOKUP($D46,'[3]男單45歲名單'!$A$7:$P$70,4))</f>
      </c>
      <c r="I46" s="214"/>
      <c r="J46" s="273"/>
      <c r="K46" s="278"/>
      <c r="L46" s="62"/>
      <c r="M46" s="77"/>
      <c r="N46" s="68"/>
      <c r="O46" s="72"/>
      <c r="P46" s="68"/>
      <c r="Q46" s="68"/>
      <c r="R46" s="50"/>
    </row>
    <row r="47" spans="1:18" s="51" customFormat="1" ht="22.5" customHeight="1">
      <c r="A47" s="39" t="s">
        <v>104</v>
      </c>
      <c r="B47" s="40">
        <v>12</v>
      </c>
      <c r="C47" s="40">
        <f>IF($D47="","",VLOOKUP($D47,'[3]男單45歲名單'!$A$7:$P$70,16))</f>
        <v>11</v>
      </c>
      <c r="D47" s="41">
        <v>14</v>
      </c>
      <c r="E47" s="42" t="str">
        <f>UPPER(IF($D47="","",VLOOKUP($D47,'[3]男單45歲名單'!$A$7:$P$70,2)))</f>
        <v>葛  藍</v>
      </c>
      <c r="F47" s="43"/>
      <c r="G47" s="40"/>
      <c r="H47" s="43" t="str">
        <f>IF($D47="","",VLOOKUP($D47,'[3]男單45歲名單'!$A$7:$P$70,4))</f>
        <v>高雄市</v>
      </c>
      <c r="I47" s="215"/>
      <c r="J47" s="62"/>
      <c r="K47" s="68"/>
      <c r="L47" s="77"/>
      <c r="M47" s="196"/>
      <c r="N47" s="270" t="s">
        <v>392</v>
      </c>
      <c r="O47" s="271"/>
      <c r="P47" s="58">
        <f>UPPER(IF(OR(O47="a",O47="as"),N43,IF(OR(O47="b",O47="bs"),N51,)))</f>
      </c>
      <c r="Q47" s="67"/>
      <c r="R47" s="50"/>
    </row>
    <row r="48" spans="1:18" s="51" customFormat="1" ht="22.5" customHeight="1">
      <c r="A48" s="39" t="s">
        <v>105</v>
      </c>
      <c r="B48" s="40">
        <v>14</v>
      </c>
      <c r="C48" s="40">
        <f>IF($D48="","",VLOOKUP($D48,'[3]男單45歲名單'!$A$7:$P$70,16))</f>
        <v>11</v>
      </c>
      <c r="D48" s="41">
        <v>13</v>
      </c>
      <c r="E48" s="42" t="str">
        <f>UPPER(IF($D48="","",VLOOKUP($D48,'[3]男單45歲名單'!$A$7:$P$70,2)))</f>
        <v>謝慶堂</v>
      </c>
      <c r="F48" s="43"/>
      <c r="G48" s="40"/>
      <c r="H48" s="43" t="str">
        <f>IF($D48="","",VLOOKUP($D48,'[3]男單45歲名單'!$A$7:$P$70,4))</f>
        <v>高雄市</v>
      </c>
      <c r="I48" s="214"/>
      <c r="J48" s="58">
        <f>UPPER(IF(OR(I49="a",I49="as"),E48,IF(OR(I49="b",I49="bs"),E49,)))</f>
      </c>
      <c r="K48" s="67"/>
      <c r="L48" s="68"/>
      <c r="M48" s="68"/>
      <c r="N48" s="270"/>
      <c r="O48" s="271"/>
      <c r="P48" s="62"/>
      <c r="Q48" s="69"/>
      <c r="R48" s="50"/>
    </row>
    <row r="49" spans="1:18" s="51" customFormat="1" ht="22.5" customHeight="1">
      <c r="A49" s="39" t="s">
        <v>106</v>
      </c>
      <c r="B49" s="40">
        <f>IF($D49="","",VLOOKUP($D49,'[3]男單45歲名單'!$A$7:$P$70,15))</f>
      </c>
      <c r="C49" s="40">
        <f>IF($D49="","",VLOOKUP($D49,'[3]男單45歲名單'!$A$7:$P$70,16))</f>
      </c>
      <c r="D49" s="41"/>
      <c r="E49" s="42" t="s">
        <v>12</v>
      </c>
      <c r="F49" s="43"/>
      <c r="G49" s="40"/>
      <c r="H49" s="43">
        <f>IF($D49="","",VLOOKUP($D49,'[3]男單45歲名單'!$A$7:$P$70,4))</f>
      </c>
      <c r="I49" s="215"/>
      <c r="J49" s="272" t="s">
        <v>382</v>
      </c>
      <c r="K49" s="277"/>
      <c r="L49" s="58">
        <f>UPPER(IF(OR(K49="a",K49="as"),J48,IF(OR(K49="b",K49="bs"),J49,)))</f>
      </c>
      <c r="M49" s="67"/>
      <c r="N49" s="68"/>
      <c r="O49" s="72"/>
      <c r="P49" s="68"/>
      <c r="Q49" s="72"/>
      <c r="R49" s="50"/>
    </row>
    <row r="50" spans="1:18" s="51" customFormat="1" ht="22.5" customHeight="1">
      <c r="A50" s="39" t="s">
        <v>107</v>
      </c>
      <c r="B50" s="40"/>
      <c r="C50" s="40"/>
      <c r="D50" s="41">
        <v>34</v>
      </c>
      <c r="E50" s="42" t="str">
        <f>UPPER(IF($D50="","",VLOOKUP($D50,'[3]男單45歲名單'!$A$7:$P$70,2)))</f>
        <v>林文輝</v>
      </c>
      <c r="F50" s="43"/>
      <c r="G50" s="40"/>
      <c r="H50" s="43" t="str">
        <f>IF($D50="","",VLOOKUP($D50,'[3]男單45歲名單'!$A$7:$P$70,4))</f>
        <v>新北市</v>
      </c>
      <c r="I50" s="214"/>
      <c r="J50" s="273"/>
      <c r="K50" s="278"/>
      <c r="L50" s="62"/>
      <c r="M50" s="72"/>
      <c r="N50" s="68"/>
      <c r="O50" s="72"/>
      <c r="P50" s="68"/>
      <c r="Q50" s="72"/>
      <c r="R50" s="50"/>
    </row>
    <row r="51" spans="1:18" s="51" customFormat="1" ht="22.5" customHeight="1">
      <c r="A51" s="39" t="s">
        <v>108</v>
      </c>
      <c r="B51" s="40"/>
      <c r="C51" s="40"/>
      <c r="D51" s="41">
        <v>24</v>
      </c>
      <c r="E51" s="42" t="s">
        <v>12</v>
      </c>
      <c r="F51" s="43"/>
      <c r="G51" s="40"/>
      <c r="H51" s="43"/>
      <c r="I51" s="215"/>
      <c r="J51" s="62"/>
      <c r="K51" s="68"/>
      <c r="L51" s="270" t="s">
        <v>389</v>
      </c>
      <c r="M51" s="271"/>
      <c r="N51" s="58">
        <f>UPPER(IF(OR(M51="a",M51="as"),L49,IF(OR(M51="b",M51="bs"),L53,)))</f>
      </c>
      <c r="O51" s="76"/>
      <c r="P51" s="68"/>
      <c r="Q51" s="72"/>
      <c r="R51" s="50"/>
    </row>
    <row r="52" spans="1:18" s="51" customFormat="1" ht="22.5" customHeight="1">
      <c r="A52" s="39" t="s">
        <v>109</v>
      </c>
      <c r="B52" s="40"/>
      <c r="C52" s="40"/>
      <c r="D52" s="41">
        <v>41</v>
      </c>
      <c r="E52" s="42" t="str">
        <f>UPPER(IF($D52="","",VLOOKUP($D52,'[3]男單45歲名單'!$A$7:$P$70,2)))</f>
        <v>李政穎</v>
      </c>
      <c r="F52" s="43"/>
      <c r="G52" s="40"/>
      <c r="H52" s="43" t="str">
        <f>IF($D52="","",VLOOKUP($D52,'[3]男單45歲名單'!$A$7:$P$70,4))</f>
        <v>臺中市</v>
      </c>
      <c r="I52" s="214"/>
      <c r="J52" s="58">
        <f>UPPER(IF(OR(I53="a",I53="as"),E52,IF(OR(I53="b",I53="bs"),E53,)))</f>
      </c>
      <c r="K52" s="67"/>
      <c r="L52" s="270"/>
      <c r="M52" s="271"/>
      <c r="N52" s="62"/>
      <c r="O52" s="68"/>
      <c r="P52" s="68"/>
      <c r="Q52" s="72"/>
      <c r="R52" s="50"/>
    </row>
    <row r="53" spans="1:18" s="51" customFormat="1" ht="22.5" customHeight="1">
      <c r="A53" s="39" t="s">
        <v>110</v>
      </c>
      <c r="B53" s="40"/>
      <c r="C53" s="40"/>
      <c r="D53" s="41">
        <v>40</v>
      </c>
      <c r="E53" s="42" t="str">
        <f>UPPER(IF($D53="","",VLOOKUP($D53,'[3]男單45歲名單'!$A$7:$P$70,2)))</f>
        <v>楊育書</v>
      </c>
      <c r="F53" s="43" t="s">
        <v>376</v>
      </c>
      <c r="G53" s="40"/>
      <c r="H53" s="43" t="str">
        <f>IF($D53="","",VLOOKUP($D53,'[3]男單45歲名單'!$A$7:$P$70,4))</f>
        <v>臺東市</v>
      </c>
      <c r="I53" s="215"/>
      <c r="J53" s="272" t="s">
        <v>383</v>
      </c>
      <c r="K53" s="277"/>
      <c r="L53" s="58">
        <f>UPPER(IF(OR(K53="a",K53="as"),J52,IF(OR(K53="b",K53="bs"),J53,)))</f>
      </c>
      <c r="M53" s="216"/>
      <c r="N53" s="68"/>
      <c r="O53" s="68"/>
      <c r="P53" s="68"/>
      <c r="Q53" s="72"/>
      <c r="R53" s="50"/>
    </row>
    <row r="54" spans="1:18" s="51" customFormat="1" ht="22.5" customHeight="1">
      <c r="A54" s="39" t="s">
        <v>111</v>
      </c>
      <c r="B54" s="40">
        <f>IF($D54="","",VLOOKUP($D54,'[3]男單45歲名單'!$A$7:$P$70,15))</f>
      </c>
      <c r="C54" s="40">
        <f>IF($D54="","",VLOOKUP($D54,'[3]男單45歲名單'!$A$7:$P$70,16))</f>
      </c>
      <c r="D54" s="41"/>
      <c r="E54" s="42" t="s">
        <v>12</v>
      </c>
      <c r="F54" s="43"/>
      <c r="G54" s="40"/>
      <c r="H54" s="43">
        <f>IF($D54="","",VLOOKUP($D54,'[3]男單45歲名單'!$A$7:$P$70,4))</f>
      </c>
      <c r="I54" s="214"/>
      <c r="J54" s="273"/>
      <c r="K54" s="278"/>
      <c r="L54" s="62"/>
      <c r="M54" s="77"/>
      <c r="N54" s="68"/>
      <c r="O54" s="68"/>
      <c r="P54" s="68"/>
      <c r="Q54" s="72"/>
      <c r="R54" s="50"/>
    </row>
    <row r="55" spans="1:18" s="51" customFormat="1" ht="22.5" customHeight="1">
      <c r="A55" s="39" t="s">
        <v>112</v>
      </c>
      <c r="B55" s="40">
        <v>4</v>
      </c>
      <c r="C55" s="40">
        <f>IF($D55="","",VLOOKUP($D55,'[3]男單45歲名單'!$A$7:$P$70,16))</f>
        <v>3</v>
      </c>
      <c r="D55" s="41">
        <v>4</v>
      </c>
      <c r="E55" s="42" t="str">
        <f>UPPER(IF($D55="","",VLOOKUP($D55,'[3]男單45歲名單'!$A$7:$P$70,2)))</f>
        <v>張光輝</v>
      </c>
      <c r="F55" s="43"/>
      <c r="G55" s="40"/>
      <c r="H55" s="43" t="str">
        <f>IF($D55="","",VLOOKUP($D55,'[3]男單45歲名單'!$A$7:$P$70,4))</f>
        <v>臺中市</v>
      </c>
      <c r="I55" s="215"/>
      <c r="J55" s="62"/>
      <c r="K55" s="68"/>
      <c r="L55" s="77"/>
      <c r="M55" s="196"/>
      <c r="N55" s="279"/>
      <c r="O55" s="81"/>
      <c r="P55" s="242" t="s">
        <v>394</v>
      </c>
      <c r="Q55" s="82"/>
      <c r="R55" s="50"/>
    </row>
    <row r="56" spans="1:18" s="51" customFormat="1" ht="22.5" customHeight="1">
      <c r="A56" s="39" t="s">
        <v>113</v>
      </c>
      <c r="B56" s="40">
        <v>6</v>
      </c>
      <c r="C56" s="40">
        <f>IF($D56="","",VLOOKUP($D56,'[3]男單45歲名單'!$A$7:$P$70,16))</f>
        <v>5</v>
      </c>
      <c r="D56" s="41">
        <v>6</v>
      </c>
      <c r="E56" s="42" t="str">
        <f>UPPER(IF($D56="","",VLOOKUP($D56,'[3]男單45歲名單'!$A$7:$P$70,2)))</f>
        <v>朱銘昱</v>
      </c>
      <c r="F56" s="43"/>
      <c r="G56" s="40"/>
      <c r="H56" s="43" t="str">
        <f>IF($D56="","",VLOOKUP($D56,'[3]男單45歲名單'!$A$7:$P$70,4))</f>
        <v>宜蘭縣</v>
      </c>
      <c r="I56" s="214"/>
      <c r="J56" s="58">
        <f>UPPER(IF(OR(I57="a",I57="as"),E56,IF(OR(I57="b",I57="bs"),E57,)))</f>
      </c>
      <c r="K56" s="67"/>
      <c r="L56" s="68"/>
      <c r="M56" s="68"/>
      <c r="N56" s="279"/>
      <c r="O56" s="83"/>
      <c r="P56" s="71"/>
      <c r="Q56" s="73"/>
      <c r="R56" s="50"/>
    </row>
    <row r="57" spans="1:18" s="51" customFormat="1" ht="22.5" customHeight="1">
      <c r="A57" s="39" t="s">
        <v>114</v>
      </c>
      <c r="B57" s="40">
        <f>IF($D57="","",VLOOKUP($D57,'[3]男單45歲名單'!$A$7:$P$70,15))</f>
      </c>
      <c r="C57" s="40">
        <f>IF($D57="","",VLOOKUP($D57,'[3]男單45歲名單'!$A$7:$P$70,16))</f>
      </c>
      <c r="D57" s="41"/>
      <c r="E57" s="42" t="s">
        <v>12</v>
      </c>
      <c r="F57" s="43"/>
      <c r="G57" s="40"/>
      <c r="H57" s="43">
        <f>IF($D57="","",VLOOKUP($D57,'[3]男單45歲名單'!$A$7:$P$70,4))</f>
      </c>
      <c r="I57" s="215"/>
      <c r="J57" s="272" t="s">
        <v>384</v>
      </c>
      <c r="K57" s="277"/>
      <c r="L57" s="58">
        <f>UPPER(IF(OR(K57="a",K57="as"),J56,IF(OR(K57="b",K57="bs"),J57,)))</f>
      </c>
      <c r="M57" s="67"/>
      <c r="N57" s="68"/>
      <c r="O57" s="68"/>
      <c r="P57" s="68"/>
      <c r="Q57" s="72"/>
      <c r="R57" s="50"/>
    </row>
    <row r="58" spans="1:18" s="51" customFormat="1" ht="22.5" customHeight="1">
      <c r="A58" s="39" t="s">
        <v>115</v>
      </c>
      <c r="B58" s="40"/>
      <c r="C58" s="40"/>
      <c r="D58" s="41">
        <v>42</v>
      </c>
      <c r="E58" s="42" t="str">
        <f>UPPER(IF($D58="","",VLOOKUP($D58,'[3]男單45歲名單'!$A$7:$P$70,2)))</f>
        <v>蔡銘座</v>
      </c>
      <c r="F58" s="43"/>
      <c r="G58" s="40"/>
      <c r="H58" s="43" t="str">
        <f>IF($D58="","",VLOOKUP($D58,'[3]男單45歲名單'!$A$7:$P$70,4))</f>
        <v>臺中市</v>
      </c>
      <c r="I58" s="214"/>
      <c r="J58" s="273"/>
      <c r="K58" s="278"/>
      <c r="L58" s="62"/>
      <c r="M58" s="72"/>
      <c r="N58" s="68"/>
      <c r="O58" s="68"/>
      <c r="P58" s="68"/>
      <c r="Q58" s="72"/>
      <c r="R58" s="50"/>
    </row>
    <row r="59" spans="1:18" s="51" customFormat="1" ht="22.5" customHeight="1">
      <c r="A59" s="39" t="s">
        <v>116</v>
      </c>
      <c r="B59" s="40"/>
      <c r="C59" s="40"/>
      <c r="D59" s="41">
        <v>39</v>
      </c>
      <c r="E59" s="42" t="str">
        <f>UPPER(IF($D59="","",VLOOKUP($D59,'[3]男單45歲名單'!$A$7:$P$70,2)))</f>
        <v>莊東育</v>
      </c>
      <c r="F59" s="43" t="s">
        <v>377</v>
      </c>
      <c r="G59" s="40"/>
      <c r="H59" s="43" t="str">
        <f>IF($D59="","",VLOOKUP($D59,'[3]男單45歲名單'!$A$7:$P$70,4))</f>
        <v>臺南市</v>
      </c>
      <c r="I59" s="215"/>
      <c r="J59" s="62"/>
      <c r="K59" s="77"/>
      <c r="L59" s="270" t="s">
        <v>390</v>
      </c>
      <c r="M59" s="271"/>
      <c r="N59" s="58">
        <f>UPPER(IF(OR(M59="a",M59="as"),L57,IF(OR(M59="b",M59="bs"),L61,)))</f>
      </c>
      <c r="O59" s="67"/>
      <c r="P59" s="68"/>
      <c r="Q59" s="72"/>
      <c r="R59" s="50"/>
    </row>
    <row r="60" spans="1:18" s="51" customFormat="1" ht="22.5" customHeight="1">
      <c r="A60" s="39" t="s">
        <v>117</v>
      </c>
      <c r="B60" s="40"/>
      <c r="C60" s="40"/>
      <c r="D60" s="41">
        <v>30</v>
      </c>
      <c r="E60" s="42" t="str">
        <f>UPPER(IF($D60="","",VLOOKUP($D60,'[3]男單45歲名單'!$A$7:$P$70,2)))</f>
        <v>廖永徽</v>
      </c>
      <c r="F60" s="43"/>
      <c r="G60" s="40"/>
      <c r="H60" s="43" t="str">
        <f>IF($D60="","",VLOOKUP($D60,'[3]男單45歲名單'!$A$7:$P$70,4))</f>
        <v>臺中市</v>
      </c>
      <c r="I60" s="214"/>
      <c r="J60" s="58">
        <f>UPPER(IF(OR(I61="a",I61="as"),E60,IF(OR(I61="b",I61="bs"),E61,)))</f>
      </c>
      <c r="K60" s="67"/>
      <c r="L60" s="270"/>
      <c r="M60" s="271"/>
      <c r="N60" s="62"/>
      <c r="O60" s="69"/>
      <c r="P60" s="68"/>
      <c r="Q60" s="72"/>
      <c r="R60" s="50"/>
    </row>
    <row r="61" spans="1:18" s="51" customFormat="1" ht="22.5" customHeight="1">
      <c r="A61" s="39" t="s">
        <v>118</v>
      </c>
      <c r="B61" s="40"/>
      <c r="C61" s="40"/>
      <c r="D61" s="41">
        <v>35</v>
      </c>
      <c r="E61" s="42" t="str">
        <f>UPPER(IF($D61="","",VLOOKUP($D61,'[3]男單45歲名單'!$A$7:$P$70,2)))</f>
        <v>饒維洲</v>
      </c>
      <c r="F61" s="43" t="s">
        <v>378</v>
      </c>
      <c r="G61" s="40"/>
      <c r="H61" s="43" t="str">
        <f>IF($D61="","",VLOOKUP($D61,'[3]男單45歲名單'!$A$7:$P$70,4))</f>
        <v>南投縣</v>
      </c>
      <c r="I61" s="215"/>
      <c r="J61" s="272" t="s">
        <v>385</v>
      </c>
      <c r="K61" s="277"/>
      <c r="L61" s="58">
        <f>UPPER(IF(OR(K61="a",K61="as"),J60,IF(OR(K61="b",K61="bs"),J61,)))</f>
      </c>
      <c r="M61" s="216"/>
      <c r="N61" s="68"/>
      <c r="O61" s="72"/>
      <c r="P61" s="68"/>
      <c r="Q61" s="72"/>
      <c r="R61" s="50"/>
    </row>
    <row r="62" spans="1:18" s="51" customFormat="1" ht="22.5" customHeight="1">
      <c r="A62" s="39" t="s">
        <v>119</v>
      </c>
      <c r="B62" s="40">
        <f>IF($D62="","",VLOOKUP($D62,'[3]男單45歲名單'!$A$7:$P$70,15))</f>
      </c>
      <c r="C62" s="40">
        <f>IF($D62="","",VLOOKUP($D62,'[3]男單45歲名單'!$A$7:$P$70,16))</f>
      </c>
      <c r="D62" s="41"/>
      <c r="E62" s="42" t="s">
        <v>12</v>
      </c>
      <c r="F62" s="43">
        <f>IF($D62="","",VLOOKUP($D62,'[3]男單45歲名單'!$A$7:$P$70,3))</f>
      </c>
      <c r="G62" s="40"/>
      <c r="H62" s="43">
        <f>IF($D62="","",VLOOKUP($D62,'[3]男單45歲名單'!$A$7:$P$70,4))</f>
      </c>
      <c r="I62" s="214"/>
      <c r="J62" s="273"/>
      <c r="K62" s="278"/>
      <c r="L62" s="62"/>
      <c r="M62" s="77"/>
      <c r="N62" s="68"/>
      <c r="O62" s="72"/>
      <c r="P62" s="68"/>
      <c r="Q62" s="72"/>
      <c r="R62" s="50"/>
    </row>
    <row r="63" spans="1:18" s="51" customFormat="1" ht="22.5" customHeight="1">
      <c r="A63" s="39" t="s">
        <v>120</v>
      </c>
      <c r="B63" s="40">
        <v>11</v>
      </c>
      <c r="C63" s="40">
        <f>IF($D63="","",VLOOKUP($D63,'[3]男單45歲名單'!$A$7:$P$70,16))</f>
        <v>11</v>
      </c>
      <c r="D63" s="41">
        <v>12</v>
      </c>
      <c r="E63" s="42" t="str">
        <f>UPPER(IF($D63="","",VLOOKUP($D63,'[3]男單45歲名單'!$A$7:$P$70,2)))</f>
        <v>羅  欽</v>
      </c>
      <c r="F63" s="43"/>
      <c r="G63" s="40"/>
      <c r="H63" s="43" t="str">
        <f>IF($D63="","",VLOOKUP($D63,'[3]男單45歲名單'!$A$7:$P$70,4))</f>
        <v>臺中市</v>
      </c>
      <c r="I63" s="215"/>
      <c r="J63" s="62"/>
      <c r="K63" s="77"/>
      <c r="L63" s="77"/>
      <c r="M63" s="196"/>
      <c r="N63" s="270" t="s">
        <v>393</v>
      </c>
      <c r="O63" s="271"/>
      <c r="P63" s="58">
        <f>UPPER(IF(OR(O63="a",O63="as"),N59,IF(OR(O63="b",O63="bs"),N67,)))</f>
      </c>
      <c r="Q63" s="76"/>
      <c r="R63" s="50"/>
    </row>
    <row r="64" spans="1:18" s="51" customFormat="1" ht="22.5" customHeight="1">
      <c r="A64" s="39" t="s">
        <v>121</v>
      </c>
      <c r="B64" s="40">
        <v>15</v>
      </c>
      <c r="C64" s="40">
        <f>IF($D64="","",VLOOKUP($D64,'[3]男單45歲名單'!$A$7:$P$70,16))</f>
        <v>18</v>
      </c>
      <c r="D64" s="41">
        <v>15</v>
      </c>
      <c r="E64" s="42" t="str">
        <f>UPPER(IF($D64="","",VLOOKUP($D64,'[3]男單45歲名單'!$A$7:$P$70,2)))</f>
        <v>吳仕傑</v>
      </c>
      <c r="F64" s="43"/>
      <c r="G64" s="40"/>
      <c r="H64" s="43" t="str">
        <f>IF($D64="","",VLOOKUP($D64,'[3]男單45歲名單'!$A$7:$P$70,4))</f>
        <v>宜蘭縣</v>
      </c>
      <c r="I64" s="214"/>
      <c r="J64" s="58">
        <f>UPPER(IF(OR(I65="a",I65="as"),E64,IF(OR(I65="b",I65="bs"),E65,)))</f>
      </c>
      <c r="K64" s="67"/>
      <c r="L64" s="68"/>
      <c r="M64" s="68"/>
      <c r="N64" s="270"/>
      <c r="O64" s="271"/>
      <c r="P64" s="62"/>
      <c r="Q64" s="77"/>
      <c r="R64" s="50"/>
    </row>
    <row r="65" spans="1:18" s="51" customFormat="1" ht="22.5" customHeight="1">
      <c r="A65" s="39" t="s">
        <v>122</v>
      </c>
      <c r="B65" s="40">
        <f>IF($D65="","",VLOOKUP($D65,'[3]男單45歲名單'!$A$7:$P$70,15))</f>
      </c>
      <c r="C65" s="40">
        <f>IF($D65="","",VLOOKUP($D65,'[3]男單45歲名單'!$A$7:$P$70,16))</f>
      </c>
      <c r="D65" s="41"/>
      <c r="E65" s="42" t="s">
        <v>12</v>
      </c>
      <c r="F65" s="43"/>
      <c r="G65" s="40"/>
      <c r="H65" s="43">
        <f>IF($D65="","",VLOOKUP($D65,'[3]男單45歲名單'!$A$7:$P$70,4))</f>
      </c>
      <c r="I65" s="215"/>
      <c r="J65" s="272" t="s">
        <v>386</v>
      </c>
      <c r="K65" s="277"/>
      <c r="L65" s="58">
        <f>UPPER(IF(OR(K65="a",K65="as"),J64,IF(OR(K65="b",K65="bs"),J65,)))</f>
      </c>
      <c r="M65" s="67"/>
      <c r="N65" s="68"/>
      <c r="O65" s="72"/>
      <c r="P65" s="68"/>
      <c r="Q65" s="77"/>
      <c r="R65" s="50"/>
    </row>
    <row r="66" spans="1:18" s="51" customFormat="1" ht="22.5" customHeight="1">
      <c r="A66" s="39" t="s">
        <v>123</v>
      </c>
      <c r="B66" s="40"/>
      <c r="C66" s="40">
        <f>IF($D66="","",VLOOKUP($D66,'[3]男單45歲名單'!$A$7:$P$70,16))</f>
        <v>23</v>
      </c>
      <c r="D66" s="41">
        <v>16</v>
      </c>
      <c r="E66" s="42" t="str">
        <f>UPPER(IF($D66="","",VLOOKUP($D66,'[3]男單45歲名單'!$A$7:$P$70,2)))</f>
        <v>閔子甦</v>
      </c>
      <c r="F66" s="43"/>
      <c r="G66" s="40"/>
      <c r="H66" s="43" t="str">
        <f>IF($D66="","",VLOOKUP($D66,'[3]男單45歲名單'!$A$7:$P$70,4))</f>
        <v>高雄市</v>
      </c>
      <c r="I66" s="214"/>
      <c r="J66" s="273"/>
      <c r="K66" s="278"/>
      <c r="L66" s="62"/>
      <c r="M66" s="72"/>
      <c r="N66" s="68"/>
      <c r="O66" s="72"/>
      <c r="P66" s="68"/>
      <c r="Q66" s="77"/>
      <c r="R66" s="50"/>
    </row>
    <row r="67" spans="1:18" s="51" customFormat="1" ht="22.5" customHeight="1">
      <c r="A67" s="39" t="s">
        <v>124</v>
      </c>
      <c r="B67" s="40">
        <f>IF($D67="","",VLOOKUP($D67,'[3]男單45歲名單'!$A$7:$P$70,15))</f>
      </c>
      <c r="C67" s="40">
        <f>IF($D67="","",VLOOKUP($D67,'[3]男單45歲名單'!$A$7:$P$70,16))</f>
      </c>
      <c r="D67" s="41"/>
      <c r="E67" s="42" t="s">
        <v>12</v>
      </c>
      <c r="F67" s="43"/>
      <c r="G67" s="40"/>
      <c r="H67" s="43">
        <f>IF($D67="","",VLOOKUP($D67,'[3]男單45歲名單'!$A$7:$P$70,4))</f>
      </c>
      <c r="I67" s="215"/>
      <c r="J67" s="62"/>
      <c r="K67" s="77"/>
      <c r="L67" s="270" t="s">
        <v>391</v>
      </c>
      <c r="M67" s="271"/>
      <c r="N67" s="58">
        <f>UPPER(IF(OR(M67="a",M67="as"),L65,IF(OR(M67="b",M67="bs"),L69,)))</f>
      </c>
      <c r="O67" s="76"/>
      <c r="P67" s="68"/>
      <c r="Q67" s="77"/>
      <c r="R67" s="50"/>
    </row>
    <row r="68" spans="1:18" s="51" customFormat="1" ht="22.5" customHeight="1">
      <c r="A68" s="39" t="s">
        <v>125</v>
      </c>
      <c r="B68" s="40"/>
      <c r="C68" s="40"/>
      <c r="D68" s="41">
        <v>38</v>
      </c>
      <c r="E68" s="42" t="str">
        <f>UPPER(IF($D68="","",VLOOKUP($D68,'[3]男單45歲名單'!$A$7:$P$70,2)))</f>
        <v>段澤球</v>
      </c>
      <c r="F68" s="43"/>
      <c r="G68" s="40"/>
      <c r="H68" s="43" t="str">
        <f>IF($D68="","",VLOOKUP($D68,'[3]男單45歲名單'!$A$7:$P$70,4))</f>
        <v>新北市</v>
      </c>
      <c r="I68" s="214"/>
      <c r="J68" s="58">
        <f>UPPER(IF(OR(I69="a",I69="as"),E68,IF(OR(I69="b",I69="bs"),E69,)))</f>
      </c>
      <c r="K68" s="67"/>
      <c r="L68" s="270"/>
      <c r="M68" s="271"/>
      <c r="N68" s="62"/>
      <c r="O68" s="68"/>
      <c r="P68" s="68"/>
      <c r="Q68" s="68"/>
      <c r="R68" s="50"/>
    </row>
    <row r="69" spans="1:18" s="51" customFormat="1" ht="22.5" customHeight="1">
      <c r="A69" s="39" t="s">
        <v>126</v>
      </c>
      <c r="B69" s="40"/>
      <c r="C69" s="40"/>
      <c r="D69" s="41">
        <v>25</v>
      </c>
      <c r="E69" s="42" t="str">
        <f>UPPER(IF($D69="","",VLOOKUP($D69,'[3]男單45歲名單'!$A$7:$P$70,2)))</f>
        <v>彭國明</v>
      </c>
      <c r="F69" s="43" t="s">
        <v>379</v>
      </c>
      <c r="G69" s="40"/>
      <c r="H69" s="43" t="str">
        <f>IF($D69="","",VLOOKUP($D69,'[3]男單45歲名單'!$A$7:$P$70,4))</f>
        <v>臺中市</v>
      </c>
      <c r="I69" s="215"/>
      <c r="J69" s="272" t="s">
        <v>387</v>
      </c>
      <c r="K69" s="277"/>
      <c r="L69" s="58">
        <f>UPPER(IF(OR(K69="a",K69="as"),J68,IF(OR(K69="b",K69="bs"),J69,)))</f>
      </c>
      <c r="M69" s="216"/>
      <c r="O69" s="68"/>
      <c r="Q69" s="68"/>
      <c r="R69" s="50"/>
    </row>
    <row r="70" spans="1:18" s="51" customFormat="1" ht="22.5" customHeight="1">
      <c r="A70" s="39" t="s">
        <v>127</v>
      </c>
      <c r="B70" s="40">
        <f>IF($D70="","",VLOOKUP($D70,'[3]男單45歲名單'!$A$7:$P$70,15))</f>
      </c>
      <c r="C70" s="40">
        <f>IF($D70="","",VLOOKUP($D70,'[3]男單45歲名單'!$A$7:$P$70,16))</f>
      </c>
      <c r="D70" s="41"/>
      <c r="E70" s="42" t="s">
        <v>12</v>
      </c>
      <c r="F70" s="43">
        <f>IF($D70="","",VLOOKUP($D70,'[3]男單45歲名單'!$A$7:$P$70,3))</f>
      </c>
      <c r="G70" s="40"/>
      <c r="H70" s="43">
        <f>IF($D70="","",VLOOKUP($D70,'[3]男單45歲名單'!$A$7:$P$70,4))</f>
      </c>
      <c r="I70" s="214"/>
      <c r="J70" s="273"/>
      <c r="K70" s="278"/>
      <c r="L70" s="62"/>
      <c r="M70" s="77"/>
      <c r="Q70" s="68"/>
      <c r="R70" s="50"/>
    </row>
    <row r="71" spans="1:18" s="51" customFormat="1" ht="22.5" customHeight="1">
      <c r="A71" s="39" t="s">
        <v>128</v>
      </c>
      <c r="B71" s="40">
        <v>2</v>
      </c>
      <c r="C71" s="40">
        <f>IF($D71="","",VLOOKUP($D71,'[3]男單45歲名單'!$A$7:$P$70,16))</f>
        <v>1</v>
      </c>
      <c r="D71" s="41">
        <v>2</v>
      </c>
      <c r="E71" s="42" t="str">
        <f>UPPER(IF($D71="","",VLOOKUP($D71,'[3]男單45歲名單'!$A$7:$P$70,2)))</f>
        <v>譚若恆</v>
      </c>
      <c r="F71" s="43"/>
      <c r="G71" s="40"/>
      <c r="H71" s="43" t="str">
        <f>IF($D71="","",VLOOKUP($D71,'[3]男單45歲名單'!$A$7:$P$70,4))</f>
        <v>高雄市</v>
      </c>
      <c r="I71" s="215"/>
      <c r="J71" s="62"/>
      <c r="K71" s="68"/>
      <c r="L71" s="77"/>
      <c r="M71" s="196"/>
      <c r="N71" s="220" t="s">
        <v>9</v>
      </c>
      <c r="O71" s="221"/>
      <c r="P71" s="217"/>
      <c r="Q71" s="77"/>
      <c r="R71" s="50"/>
    </row>
    <row r="72" spans="1:18" s="51" customFormat="1" ht="25.5" customHeight="1">
      <c r="A72" s="186"/>
      <c r="B72" s="186"/>
      <c r="C72" s="186"/>
      <c r="D72" s="222"/>
      <c r="E72" s="223"/>
      <c r="F72" s="224"/>
      <c r="G72" s="224"/>
      <c r="H72" s="224"/>
      <c r="I72" s="196"/>
      <c r="J72" s="68"/>
      <c r="K72" s="68"/>
      <c r="L72" s="77"/>
      <c r="M72" s="196"/>
      <c r="N72" s="272" t="s">
        <v>395</v>
      </c>
      <c r="O72" s="225"/>
      <c r="P72" s="226" t="s">
        <v>13</v>
      </c>
      <c r="Q72" s="77"/>
      <c r="R72" s="50"/>
    </row>
    <row r="73" spans="2:17" ht="25.5" customHeight="1">
      <c r="B73" s="227"/>
      <c r="C73" s="227"/>
      <c r="D73" s="227"/>
      <c r="E73" s="228"/>
      <c r="F73" s="227"/>
      <c r="G73" s="227"/>
      <c r="H73" s="227"/>
      <c r="I73" s="229"/>
      <c r="J73" s="227"/>
      <c r="N73" s="273"/>
      <c r="O73" s="76"/>
      <c r="P73" s="68"/>
      <c r="Q73" s="99"/>
    </row>
    <row r="74" spans="5:17" ht="9" customHeight="1">
      <c r="E74" s="100"/>
      <c r="N74" s="68"/>
      <c r="O74" s="68"/>
      <c r="P74" s="68"/>
      <c r="Q74" s="68"/>
    </row>
    <row r="75" spans="5:17" ht="15">
      <c r="E75" s="100"/>
      <c r="N75" s="68"/>
      <c r="O75" s="68"/>
      <c r="P75" s="68"/>
      <c r="Q75" s="68"/>
    </row>
    <row r="76" ht="15">
      <c r="E76" s="100"/>
    </row>
    <row r="77" ht="15">
      <c r="E77" s="100"/>
    </row>
    <row r="78" ht="15">
      <c r="E78" s="100"/>
    </row>
    <row r="79" ht="15">
      <c r="E79" s="100"/>
    </row>
    <row r="80" ht="15">
      <c r="E80" s="100"/>
    </row>
    <row r="81" ht="15">
      <c r="E81" s="100"/>
    </row>
    <row r="82" ht="15">
      <c r="E82" s="100"/>
    </row>
    <row r="83" ht="15">
      <c r="E83" s="100"/>
    </row>
    <row r="84" ht="15">
      <c r="E84" s="100"/>
    </row>
    <row r="85" ht="15">
      <c r="E85" s="100"/>
    </row>
    <row r="86" ht="15">
      <c r="E86" s="100"/>
    </row>
    <row r="87" ht="15">
      <c r="E87" s="100"/>
    </row>
    <row r="88" ht="15">
      <c r="E88" s="100"/>
    </row>
    <row r="89" ht="15">
      <c r="E89" s="100"/>
    </row>
    <row r="90" ht="15">
      <c r="E90" s="100"/>
    </row>
    <row r="91" ht="15">
      <c r="E91" s="100"/>
    </row>
    <row r="92" ht="15">
      <c r="E92" s="100"/>
    </row>
    <row r="93" ht="15">
      <c r="E93" s="100"/>
    </row>
    <row r="94" ht="15">
      <c r="E94" s="100"/>
    </row>
    <row r="95" ht="15">
      <c r="E95" s="100"/>
    </row>
    <row r="96" ht="15">
      <c r="E96" s="100"/>
    </row>
    <row r="97" ht="15">
      <c r="E97" s="100"/>
    </row>
  </sheetData>
  <sheetProtection/>
  <mergeCells count="31">
    <mergeCell ref="L67:M68"/>
    <mergeCell ref="J69:K70"/>
    <mergeCell ref="N72:N73"/>
    <mergeCell ref="L59:M60"/>
    <mergeCell ref="J61:K62"/>
    <mergeCell ref="N63:O64"/>
    <mergeCell ref="J65:K66"/>
    <mergeCell ref="L51:M52"/>
    <mergeCell ref="J53:K54"/>
    <mergeCell ref="N55:N56"/>
    <mergeCell ref="J57:K58"/>
    <mergeCell ref="L43:M44"/>
    <mergeCell ref="J45:K46"/>
    <mergeCell ref="N47:O48"/>
    <mergeCell ref="J49:K50"/>
    <mergeCell ref="J32:K33"/>
    <mergeCell ref="L34:M35"/>
    <mergeCell ref="J36:K37"/>
    <mergeCell ref="J41:K42"/>
    <mergeCell ref="J24:K25"/>
    <mergeCell ref="L26:M27"/>
    <mergeCell ref="J28:K29"/>
    <mergeCell ref="N30:O31"/>
    <mergeCell ref="J16:K17"/>
    <mergeCell ref="L18:M19"/>
    <mergeCell ref="J20:K21"/>
    <mergeCell ref="N22:N23"/>
    <mergeCell ref="J8:K9"/>
    <mergeCell ref="L10:M11"/>
    <mergeCell ref="J12:K13"/>
    <mergeCell ref="N14:O15"/>
  </mergeCells>
  <conditionalFormatting sqref="G7:G38 G40:G71">
    <cfRule type="expression" priority="1" dxfId="270" stopIfTrue="1">
      <formula>AND($D7&lt;9,$C7&gt;0)</formula>
    </cfRule>
  </conditionalFormatting>
  <conditionalFormatting sqref="H40:H71 H7:H38 F7:F38 F40:F71">
    <cfRule type="expression" priority="2" dxfId="270" stopIfTrue="1">
      <formula>AND($D7&lt;17,$C7&gt;0)</formula>
    </cfRule>
  </conditionalFormatting>
  <conditionalFormatting sqref="L10 N14 N72 N38 L18 L26 L34 N30 L43 L51 L59 L67 N47 N63">
    <cfRule type="expression" priority="3" dxfId="271" stopIfTrue="1">
      <formula>AND($N$2="CU",L10="Umpire")</formula>
    </cfRule>
    <cfRule type="expression" priority="4" dxfId="272" stopIfTrue="1">
      <formula>AND($N$2="CU",L10&lt;&gt;"Umpire",M10&lt;&gt;"")</formula>
    </cfRule>
    <cfRule type="expression" priority="5" dxfId="273" stopIfTrue="1">
      <formula>AND($N$2="CU",L10&lt;&gt;"Umpire")</formula>
    </cfRule>
  </conditionalFormatting>
  <conditionalFormatting sqref="L8 L12 L16 L20 L24 L28 L32 L36 L41 L45 L49 L53 L57 L61 L65 L69 N18 N26 N34 N43 N51 N59 N67 P14 P30 P47 P63 N10 P38">
    <cfRule type="expression" priority="6" dxfId="270" stopIfTrue="1">
      <formula>K8="as"</formula>
    </cfRule>
    <cfRule type="expression" priority="7" dxfId="270" stopIfTrue="1">
      <formula>K8="bs"</formula>
    </cfRule>
  </conditionalFormatting>
  <conditionalFormatting sqref="J7 J44 J11 J15 J48 J19 J64 J23 J52 J27 P22 J31 J35 J68 J40 J56 J60 P55">
    <cfRule type="expression" priority="8" dxfId="270" stopIfTrue="1">
      <formula>I8="as"</formula>
    </cfRule>
    <cfRule type="expression" priority="9" dxfId="270" stopIfTrue="1">
      <formula>I8="bs"</formula>
    </cfRule>
  </conditionalFormatting>
  <conditionalFormatting sqref="D7:D38 D40:D71">
    <cfRule type="expression" priority="10" dxfId="274" stopIfTrue="1">
      <formula>$D7&lt;17</formula>
    </cfRule>
  </conditionalFormatting>
  <conditionalFormatting sqref="O72 I8 I10 I12 I14 I65 I67 I69 I71 I38 O56 O23 I16 I18 I20 I22 I24 I26 I28 I30 I32 I34 I36 I63 I41 I43 I45 I47 I49 I51 I53 I55 I57 I59 I61 O38">
    <cfRule type="expression" priority="11" dxfId="276" stopIfTrue="1">
      <formula>$N$2="CU"</formula>
    </cfRule>
  </conditionalFormatting>
  <conditionalFormatting sqref="B7:B38 B40:B71">
    <cfRule type="cellIs" priority="12" dxfId="275" operator="equal" stopIfTrue="1">
      <formula>"QA"</formula>
    </cfRule>
    <cfRule type="cellIs" priority="13" dxfId="275" operator="equal" stopIfTrue="1">
      <formula>"DA"</formula>
    </cfRule>
  </conditionalFormatting>
  <dataValidations count="1">
    <dataValidation type="list" allowBlank="1" showInputMessage="1" sqref="N72 L26 N30 L43 L51 L59 N14 L34 L67 N47 L18 N38 L10 N63">
      <formula1>$T$7:$T$16</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T97"/>
  <sheetViews>
    <sheetView showGridLines="0" zoomScalePageLayoutView="0" workbookViewId="0" topLeftCell="A31">
      <selection activeCell="V10" sqref="V10"/>
    </sheetView>
  </sheetViews>
  <sheetFormatPr defaultColWidth="9.00390625" defaultRowHeight="15.75"/>
  <cols>
    <col min="1" max="1" width="2.25390625" style="99" customWidth="1"/>
    <col min="2" max="3" width="2.625" style="99" customWidth="1"/>
    <col min="4" max="4" width="0.2421875" style="99" customWidth="1"/>
    <col min="5" max="5" width="8.50390625" style="99" customWidth="1"/>
    <col min="6" max="6" width="11.875" style="99" customWidth="1"/>
    <col min="7" max="7" width="0.2421875" style="99" customWidth="1"/>
    <col min="8" max="8" width="5.375" style="99" customWidth="1"/>
    <col min="9" max="9" width="0.875" style="101" customWidth="1"/>
    <col min="10" max="10" width="13.50390625" style="99" customWidth="1"/>
    <col min="11" max="11" width="0.2421875" style="101" customWidth="1"/>
    <col min="12" max="12" width="13.50390625" style="99" customWidth="1"/>
    <col min="13" max="13" width="0.2421875" style="102" customWidth="1"/>
    <col min="14" max="14" width="13.50390625" style="99" customWidth="1"/>
    <col min="15" max="15" width="0.2421875" style="101" customWidth="1"/>
    <col min="16" max="16" width="13.50390625" style="99" customWidth="1"/>
    <col min="17" max="17" width="0.12890625" style="102" customWidth="1"/>
    <col min="18" max="18" width="0" style="99" hidden="1" customWidth="1"/>
    <col min="19" max="19" width="7.25390625" style="99" customWidth="1"/>
    <col min="20" max="20" width="10.00390625" style="99" hidden="1" customWidth="1"/>
    <col min="21" max="16384" width="9.00390625" style="99" customWidth="1"/>
  </cols>
  <sheetData>
    <row r="1" spans="1:17" s="3" customFormat="1" ht="16.5" customHeight="1">
      <c r="A1" s="1" t="s">
        <v>138</v>
      </c>
      <c r="B1" s="2"/>
      <c r="C1" s="2"/>
      <c r="E1" s="4"/>
      <c r="I1" s="5"/>
      <c r="K1" s="5"/>
      <c r="M1" s="6"/>
      <c r="O1" s="5"/>
      <c r="Q1" s="6"/>
    </row>
    <row r="2" spans="1:17" s="12" customFormat="1" ht="6" customHeight="1">
      <c r="A2" s="7"/>
      <c r="B2" s="7"/>
      <c r="C2" s="7"/>
      <c r="D2" s="7"/>
      <c r="E2" s="7"/>
      <c r="F2" s="7"/>
      <c r="G2" s="7"/>
      <c r="H2" s="7"/>
      <c r="I2" s="8"/>
      <c r="J2" s="9"/>
      <c r="K2" s="8"/>
      <c r="L2" s="9"/>
      <c r="M2" s="8"/>
      <c r="N2" s="8"/>
      <c r="O2" s="8"/>
      <c r="P2" s="10"/>
      <c r="Q2" s="11"/>
    </row>
    <row r="3" spans="1:17" s="18" customFormat="1" ht="9.75">
      <c r="A3" s="13" t="s">
        <v>0</v>
      </c>
      <c r="B3" s="13"/>
      <c r="C3" s="13"/>
      <c r="D3" s="13"/>
      <c r="E3" s="14"/>
      <c r="F3" s="13" t="s">
        <v>1</v>
      </c>
      <c r="G3" s="14"/>
      <c r="H3" s="13"/>
      <c r="I3" s="15"/>
      <c r="J3" s="13"/>
      <c r="K3" s="16"/>
      <c r="L3" s="117"/>
      <c r="M3" s="16"/>
      <c r="N3" s="13"/>
      <c r="O3" s="15"/>
      <c r="P3" s="14"/>
      <c r="Q3" s="17" t="s">
        <v>2</v>
      </c>
    </row>
    <row r="4" spans="1:17" s="26" customFormat="1" ht="11.25" customHeight="1" thickBot="1">
      <c r="A4" s="19" t="str">
        <f>'[4]Week SetUp'!$A$10</f>
        <v>2013/11/2-11/4</v>
      </c>
      <c r="B4" s="19"/>
      <c r="C4" s="19"/>
      <c r="D4" s="20"/>
      <c r="E4" s="20"/>
      <c r="F4" s="20" t="str">
        <f>'[4]Week SetUp'!$C$10</f>
        <v>臺中市</v>
      </c>
      <c r="G4" s="21"/>
      <c r="H4" s="20"/>
      <c r="I4" s="22"/>
      <c r="J4" s="23"/>
      <c r="K4" s="22"/>
      <c r="L4" s="126"/>
      <c r="M4" s="22"/>
      <c r="N4" s="20"/>
      <c r="O4" s="22"/>
      <c r="P4" s="20"/>
      <c r="Q4" s="25" t="str">
        <f>'[4]Week SetUp'!$E$10</f>
        <v>王正松</v>
      </c>
    </row>
    <row r="5" spans="1:17" s="31" customFormat="1" ht="9.75">
      <c r="A5" s="27"/>
      <c r="B5" s="28" t="s">
        <v>3</v>
      </c>
      <c r="C5" s="28" t="s">
        <v>4</v>
      </c>
      <c r="D5" s="28"/>
      <c r="E5" s="28" t="s">
        <v>5</v>
      </c>
      <c r="F5" s="29"/>
      <c r="G5" s="14"/>
      <c r="H5" s="28" t="s">
        <v>63</v>
      </c>
      <c r="I5" s="30"/>
      <c r="J5" s="28" t="s">
        <v>6</v>
      </c>
      <c r="K5" s="30"/>
      <c r="L5" s="28" t="s">
        <v>64</v>
      </c>
      <c r="M5" s="30"/>
      <c r="N5" s="28" t="s">
        <v>7</v>
      </c>
      <c r="O5" s="30"/>
      <c r="P5" s="28" t="s">
        <v>8</v>
      </c>
      <c r="Q5" s="16"/>
    </row>
    <row r="6" spans="1:17" s="31" customFormat="1" ht="4.5" customHeight="1" thickBot="1">
      <c r="A6" s="32"/>
      <c r="B6" s="33"/>
      <c r="C6" s="34"/>
      <c r="D6" s="33"/>
      <c r="E6" s="35"/>
      <c r="F6" s="35"/>
      <c r="G6" s="36"/>
      <c r="H6" s="35"/>
      <c r="I6" s="37"/>
      <c r="J6" s="33"/>
      <c r="K6" s="37"/>
      <c r="L6" s="33"/>
      <c r="M6" s="37"/>
      <c r="N6" s="33"/>
      <c r="O6" s="37"/>
      <c r="P6" s="33"/>
      <c r="Q6" s="38"/>
    </row>
    <row r="7" spans="1:20" s="51" customFormat="1" ht="23.25" customHeight="1">
      <c r="A7" s="39" t="s">
        <v>65</v>
      </c>
      <c r="B7" s="40">
        <v>1</v>
      </c>
      <c r="C7" s="40">
        <f>IF($D7="","",VLOOKUP($D7,'[4]男單50歲名單'!$A$7:$P$70,16))</f>
        <v>1</v>
      </c>
      <c r="D7" s="41">
        <v>1</v>
      </c>
      <c r="E7" s="42" t="str">
        <f>UPPER(IF($D7="","",VLOOKUP($D7,'[4]男單50歲名單'!$A$7:$P$70,2)))</f>
        <v>陳進祿</v>
      </c>
      <c r="F7" s="43"/>
      <c r="G7" s="40"/>
      <c r="H7" s="43" t="str">
        <f>IF($D7="","",VLOOKUP($D7,'[4]男單50歲名單'!$A$7:$P$70,4))</f>
        <v>彰化縣</v>
      </c>
      <c r="I7" s="214"/>
      <c r="J7" s="58">
        <f>UPPER(IF(OR(I8="a",I8="as"),E7,IF(OR(I8="b",I8="bs"),E8,)))</f>
      </c>
      <c r="K7" s="67"/>
      <c r="L7" s="68"/>
      <c r="M7" s="68"/>
      <c r="N7" s="46" t="s">
        <v>10</v>
      </c>
      <c r="O7" s="68"/>
      <c r="P7" s="68"/>
      <c r="Q7" s="68"/>
      <c r="R7" s="50"/>
      <c r="T7" s="52" t="e">
        <f>#REF!</f>
        <v>#REF!</v>
      </c>
    </row>
    <row r="8" spans="1:20" s="51" customFormat="1" ht="23.25" customHeight="1">
      <c r="A8" s="39" t="s">
        <v>66</v>
      </c>
      <c r="B8" s="40">
        <f>IF($D8="","",VLOOKUP($D8,'[4]男單50歲名單'!$A$7:$P$70,15))</f>
      </c>
      <c r="C8" s="40">
        <f>IF($D8="","",VLOOKUP($D8,'[4]男單50歲名單'!$A$7:$P$70,16))</f>
      </c>
      <c r="D8" s="41"/>
      <c r="E8" s="42" t="s">
        <v>12</v>
      </c>
      <c r="F8" s="43"/>
      <c r="G8" s="40"/>
      <c r="H8" s="43">
        <f>IF($D8="","",VLOOKUP($D8,'[4]男單50歲名單'!$A$7:$P$70,4))</f>
      </c>
      <c r="I8" s="215"/>
      <c r="J8" s="272" t="s">
        <v>433</v>
      </c>
      <c r="K8" s="277"/>
      <c r="L8" s="58">
        <f>UPPER(IF(OR(K8="a",K8="as"),J7,IF(OR(K8="b",K8="bs"),J8,)))</f>
      </c>
      <c r="M8" s="67"/>
      <c r="N8" s="68"/>
      <c r="O8" s="68"/>
      <c r="P8" s="68"/>
      <c r="Q8" s="68"/>
      <c r="R8" s="50"/>
      <c r="T8" s="60" t="e">
        <f>#REF!</f>
        <v>#REF!</v>
      </c>
    </row>
    <row r="9" spans="1:20" s="51" customFormat="1" ht="23.25" customHeight="1">
      <c r="A9" s="39" t="s">
        <v>67</v>
      </c>
      <c r="B9" s="40"/>
      <c r="C9" s="40"/>
      <c r="D9" s="41">
        <v>28</v>
      </c>
      <c r="E9" s="42" t="str">
        <f>UPPER(IF($D9="","",VLOOKUP($D9,'[4]男單50歲名單'!$A$7:$P$70,2)))</f>
        <v>郭飛龍</v>
      </c>
      <c r="F9" s="43"/>
      <c r="G9" s="40"/>
      <c r="H9" s="43" t="str">
        <f>IF($D9="","",VLOOKUP($D9,'[4]男單50歲名單'!$A$7:$P$70,4))</f>
        <v>臺北市</v>
      </c>
      <c r="I9" s="214"/>
      <c r="J9" s="273"/>
      <c r="K9" s="278"/>
      <c r="L9" s="62"/>
      <c r="M9" s="72"/>
      <c r="N9" s="68"/>
      <c r="O9" s="68"/>
      <c r="P9" s="68"/>
      <c r="Q9" s="68"/>
      <c r="R9" s="50"/>
      <c r="T9" s="60" t="e">
        <f>#REF!</f>
        <v>#REF!</v>
      </c>
    </row>
    <row r="10" spans="1:20" s="51" customFormat="1" ht="23.25" customHeight="1">
      <c r="A10" s="39" t="s">
        <v>68</v>
      </c>
      <c r="B10" s="40"/>
      <c r="C10" s="40"/>
      <c r="D10" s="41">
        <v>39</v>
      </c>
      <c r="E10" s="42" t="str">
        <f>UPPER(IF($D10="","",VLOOKUP($D10,'[4]男單50歲名單'!$A$7:$P$70,2)))</f>
        <v>余建政</v>
      </c>
      <c r="F10" s="43" t="s">
        <v>423</v>
      </c>
      <c r="G10" s="40"/>
      <c r="H10" s="43" t="str">
        <f>IF($D10="","",VLOOKUP($D10,'[4]男單50歲名單'!$A$7:$P$70,4))</f>
        <v>高雄市</v>
      </c>
      <c r="I10" s="215"/>
      <c r="J10" s="62"/>
      <c r="K10" s="77"/>
      <c r="L10" s="270" t="s">
        <v>441</v>
      </c>
      <c r="M10" s="271"/>
      <c r="N10" s="58">
        <f>UPPER(IF(OR(M10="a",M10="as"),L8,IF(OR(M10="b",M10="bs"),L12,)))</f>
      </c>
      <c r="O10" s="67"/>
      <c r="P10" s="68"/>
      <c r="Q10" s="68"/>
      <c r="R10" s="50"/>
      <c r="T10" s="60" t="e">
        <f>#REF!</f>
        <v>#REF!</v>
      </c>
    </row>
    <row r="11" spans="1:20" s="51" customFormat="1" ht="23.25" customHeight="1">
      <c r="A11" s="39" t="s">
        <v>69</v>
      </c>
      <c r="B11" s="40"/>
      <c r="C11" s="40"/>
      <c r="D11" s="41">
        <v>51</v>
      </c>
      <c r="E11" s="42" t="str">
        <f>UPPER(IF($D11="","",VLOOKUP($D11,'[4]男單50歲名單'!$A$7:$P$70,2)))</f>
        <v>楊童遠</v>
      </c>
      <c r="F11" s="43"/>
      <c r="G11" s="40"/>
      <c r="H11" s="43" t="str">
        <f>IF($D11="","",VLOOKUP($D11,'[4]男單50歲名單'!$A$7:$P$70,4))</f>
        <v>花蓮市</v>
      </c>
      <c r="I11" s="214"/>
      <c r="J11" s="58">
        <f>UPPER(IF(OR(I12="a",I12="as"),E11,IF(OR(I12="b",I12="bs"),E12,)))</f>
      </c>
      <c r="K11" s="67"/>
      <c r="L11" s="270"/>
      <c r="M11" s="271"/>
      <c r="N11" s="62"/>
      <c r="O11" s="69"/>
      <c r="P11" s="68"/>
      <c r="Q11" s="68"/>
      <c r="R11" s="50"/>
      <c r="T11" s="60" t="e">
        <f>#REF!</f>
        <v>#REF!</v>
      </c>
    </row>
    <row r="12" spans="1:20" s="51" customFormat="1" ht="23.25" customHeight="1">
      <c r="A12" s="39" t="s">
        <v>70</v>
      </c>
      <c r="B12" s="40"/>
      <c r="C12" s="40"/>
      <c r="D12" s="41">
        <v>26</v>
      </c>
      <c r="E12" s="42" t="str">
        <f>UPPER(IF($D12="","",VLOOKUP($D12,'[4]男單50歲名單'!$A$7:$P$70,2)))</f>
        <v>簡金標</v>
      </c>
      <c r="F12" s="43" t="s">
        <v>424</v>
      </c>
      <c r="G12" s="40"/>
      <c r="H12" s="43" t="str">
        <f>IF($D12="","",VLOOKUP($D12,'[4]男單50歲名單'!$A$7:$P$70,4))</f>
        <v>臺中市</v>
      </c>
      <c r="I12" s="215"/>
      <c r="J12" s="272" t="s">
        <v>434</v>
      </c>
      <c r="K12" s="277"/>
      <c r="L12" s="58">
        <f>UPPER(IF(OR(K12="a",K12="as"),J11,IF(OR(K12="b",K12="bs"),J12,)))</f>
      </c>
      <c r="M12" s="216"/>
      <c r="N12" s="68"/>
      <c r="O12" s="72"/>
      <c r="P12" s="68"/>
      <c r="Q12" s="68"/>
      <c r="R12" s="50"/>
      <c r="T12" s="60" t="e">
        <f>#REF!</f>
        <v>#REF!</v>
      </c>
    </row>
    <row r="13" spans="1:20" s="51" customFormat="1" ht="23.25" customHeight="1">
      <c r="A13" s="39" t="s">
        <v>71</v>
      </c>
      <c r="B13" s="40"/>
      <c r="C13" s="40"/>
      <c r="D13" s="41">
        <v>41</v>
      </c>
      <c r="E13" s="42" t="str">
        <f>UPPER(IF($D13="","",VLOOKUP($D13,'[4]男單50歲名單'!$A$7:$P$70,2)))</f>
        <v>彭榮勝</v>
      </c>
      <c r="F13" s="43"/>
      <c r="G13" s="40"/>
      <c r="H13" s="43" t="str">
        <f>IF($D13="","",VLOOKUP($D13,'[4]男單50歲名單'!$A$7:$P$70,4))</f>
        <v>楊梅市</v>
      </c>
      <c r="I13" s="214"/>
      <c r="J13" s="273"/>
      <c r="K13" s="278"/>
      <c r="L13" s="62"/>
      <c r="M13" s="77"/>
      <c r="N13" s="68"/>
      <c r="O13" s="72"/>
      <c r="P13" s="68"/>
      <c r="Q13" s="68"/>
      <c r="R13" s="50"/>
      <c r="T13" s="60" t="e">
        <f>#REF!</f>
        <v>#REF!</v>
      </c>
    </row>
    <row r="14" spans="1:20" s="51" customFormat="1" ht="23.25" customHeight="1">
      <c r="A14" s="39" t="s">
        <v>72</v>
      </c>
      <c r="B14" s="40">
        <v>15</v>
      </c>
      <c r="C14" s="40">
        <f>IF($D14="","",VLOOKUP($D14,'[4]男單50歲名單'!$A$7:$P$70,16))</f>
        <v>17</v>
      </c>
      <c r="D14" s="41">
        <v>12</v>
      </c>
      <c r="E14" s="42" t="str">
        <f>UPPER(IF($D14="","",VLOOKUP($D14,'[4]男單50歲名單'!$A$7:$P$70,2)))</f>
        <v>楊源順</v>
      </c>
      <c r="F14" s="43" t="s">
        <v>425</v>
      </c>
      <c r="G14" s="40"/>
      <c r="H14" s="43" t="str">
        <f>IF($D14="","",VLOOKUP($D14,'[4]男單50歲名單'!$A$7:$P$70,4))</f>
        <v>臺中市</v>
      </c>
      <c r="I14" s="215"/>
      <c r="J14" s="62"/>
      <c r="K14" s="68"/>
      <c r="L14" s="77"/>
      <c r="M14" s="196"/>
      <c r="N14" s="270" t="s">
        <v>445</v>
      </c>
      <c r="O14" s="271"/>
      <c r="P14" s="58">
        <f>UPPER(IF(OR(O14="a",O14="as"),N10,IF(OR(O14="b",O14="bs"),N18,)))</f>
      </c>
      <c r="Q14" s="67"/>
      <c r="R14" s="50"/>
      <c r="T14" s="60" t="e">
        <f>#REF!</f>
        <v>#REF!</v>
      </c>
    </row>
    <row r="15" spans="1:20" s="51" customFormat="1" ht="23.25" customHeight="1">
      <c r="A15" s="39" t="s">
        <v>73</v>
      </c>
      <c r="B15" s="40">
        <v>9</v>
      </c>
      <c r="C15" s="40">
        <f>IF($D15="","",VLOOKUP($D15,'[4]男單50歲名單'!$A$7:$P$70,16))</f>
        <v>8</v>
      </c>
      <c r="D15" s="41">
        <v>5</v>
      </c>
      <c r="E15" s="42" t="str">
        <f>UPPER(IF($D15="","",VLOOKUP($D15,'[4]男單50歲名單'!$A$7:$P$70,2)))</f>
        <v>劉建宏</v>
      </c>
      <c r="F15" s="43"/>
      <c r="G15" s="40"/>
      <c r="H15" s="43" t="str">
        <f>IF($D15="","",VLOOKUP($D15,'[4]男單50歲名單'!$A$7:$P$70,4))</f>
        <v>高雄市</v>
      </c>
      <c r="I15" s="214"/>
      <c r="J15" s="58">
        <f>UPPER(IF(OR(I16="a",I16="as"),E15,IF(OR(I16="b",I16="bs"),E16,)))</f>
      </c>
      <c r="K15" s="67"/>
      <c r="L15" s="68"/>
      <c r="M15" s="68"/>
      <c r="N15" s="270"/>
      <c r="O15" s="271"/>
      <c r="P15" s="62"/>
      <c r="Q15" s="69"/>
      <c r="R15" s="50"/>
      <c r="T15" s="60" t="e">
        <f>#REF!</f>
        <v>#REF!</v>
      </c>
    </row>
    <row r="16" spans="1:20" s="51" customFormat="1" ht="23.25" customHeight="1" thickBot="1">
      <c r="A16" s="39" t="s">
        <v>74</v>
      </c>
      <c r="B16" s="40">
        <f>IF($D16="","",VLOOKUP($D16,'[4]男單50歲名單'!$A$7:$P$70,15))</f>
      </c>
      <c r="C16" s="40">
        <f>IF($D16="","",VLOOKUP($D16,'[4]男單50歲名單'!$A$7:$P$70,16))</f>
      </c>
      <c r="D16" s="41"/>
      <c r="E16" s="42" t="s">
        <v>12</v>
      </c>
      <c r="F16" s="43"/>
      <c r="G16" s="40"/>
      <c r="H16" s="43">
        <f>IF($D16="","",VLOOKUP($D16,'[4]男單50歲名單'!$A$7:$P$70,4))</f>
      </c>
      <c r="I16" s="215"/>
      <c r="J16" s="272" t="s">
        <v>435</v>
      </c>
      <c r="K16" s="277"/>
      <c r="L16" s="58">
        <f>UPPER(IF(OR(K16="a",K16="as"),J15,IF(OR(K16="b",K16="bs"),J16,)))</f>
      </c>
      <c r="M16" s="67"/>
      <c r="N16" s="68"/>
      <c r="O16" s="72"/>
      <c r="P16" s="68"/>
      <c r="Q16" s="72"/>
      <c r="R16" s="50"/>
      <c r="T16" s="75" t="e">
        <f>#REF!</f>
        <v>#REF!</v>
      </c>
    </row>
    <row r="17" spans="1:18" s="51" customFormat="1" ht="23.25" customHeight="1">
      <c r="A17" s="39" t="s">
        <v>75</v>
      </c>
      <c r="B17" s="40"/>
      <c r="C17" s="40"/>
      <c r="D17" s="41">
        <v>38</v>
      </c>
      <c r="E17" s="42" t="str">
        <f>UPPER(IF($D17="","",VLOOKUP($D17,'[4]男單50歲名單'!$A$7:$P$70,2)))</f>
        <v>宋進清</v>
      </c>
      <c r="F17" s="43"/>
      <c r="G17" s="40"/>
      <c r="H17" s="43" t="str">
        <f>IF($D17="","",VLOOKUP($D17,'[4]男單50歲名單'!$A$7:$P$70,4))</f>
        <v>高雄市</v>
      </c>
      <c r="I17" s="214"/>
      <c r="J17" s="273"/>
      <c r="K17" s="278"/>
      <c r="L17" s="62"/>
      <c r="M17" s="72"/>
      <c r="N17" s="68"/>
      <c r="O17" s="72"/>
      <c r="P17" s="68"/>
      <c r="Q17" s="72"/>
      <c r="R17" s="50"/>
    </row>
    <row r="18" spans="1:18" s="51" customFormat="1" ht="23.25" customHeight="1">
      <c r="A18" s="39" t="s">
        <v>76</v>
      </c>
      <c r="B18" s="40"/>
      <c r="C18" s="40"/>
      <c r="D18" s="41">
        <v>25</v>
      </c>
      <c r="E18" s="42" t="str">
        <f>UPPER(IF($D18="","",VLOOKUP($D18,'[4]男單50歲名單'!$A$7:$P$70,2)))</f>
        <v>蕭永棋</v>
      </c>
      <c r="F18" s="43" t="s">
        <v>426</v>
      </c>
      <c r="G18" s="40"/>
      <c r="H18" s="43" t="str">
        <f>IF($D18="","",VLOOKUP($D18,'[4]男單50歲名單'!$A$7:$P$70,4))</f>
        <v>臺中市</v>
      </c>
      <c r="I18" s="215"/>
      <c r="J18" s="62"/>
      <c r="K18" s="77"/>
      <c r="L18" s="270" t="s">
        <v>442</v>
      </c>
      <c r="M18" s="271"/>
      <c r="N18" s="58">
        <f>UPPER(IF(OR(M18="a",M18="as"),L16,IF(OR(M18="b",M18="bs"),L20,)))</f>
      </c>
      <c r="O18" s="76"/>
      <c r="P18" s="68"/>
      <c r="Q18" s="72"/>
      <c r="R18" s="50"/>
    </row>
    <row r="19" spans="1:18" s="51" customFormat="1" ht="23.25" customHeight="1">
      <c r="A19" s="39" t="s">
        <v>77</v>
      </c>
      <c r="B19" s="40"/>
      <c r="C19" s="40"/>
      <c r="D19" s="41">
        <v>30</v>
      </c>
      <c r="E19" s="42" t="str">
        <f>UPPER(IF($D19="","",VLOOKUP($D19,'[4]男單50歲名單'!$A$7:$P$70,2)))</f>
        <v>張隆鎮</v>
      </c>
      <c r="F19" s="43"/>
      <c r="G19" s="40"/>
      <c r="H19" s="43" t="str">
        <f>IF($D19="","",VLOOKUP($D19,'[4]男單50歲名單'!$A$7:$P$70,4))</f>
        <v>臺中市</v>
      </c>
      <c r="I19" s="214"/>
      <c r="J19" s="58">
        <f>UPPER(IF(OR(I20="a",I20="as"),E19,IF(OR(I20="b",I20="bs"),E20,)))</f>
      </c>
      <c r="K19" s="67"/>
      <c r="L19" s="270"/>
      <c r="M19" s="271"/>
      <c r="N19" s="62"/>
      <c r="O19" s="68"/>
      <c r="P19" s="68"/>
      <c r="Q19" s="72"/>
      <c r="R19" s="50"/>
    </row>
    <row r="20" spans="1:18" s="51" customFormat="1" ht="23.25" customHeight="1">
      <c r="A20" s="39" t="s">
        <v>78</v>
      </c>
      <c r="B20" s="40"/>
      <c r="C20" s="40"/>
      <c r="D20" s="41">
        <v>52</v>
      </c>
      <c r="E20" s="42" t="str">
        <f>UPPER(IF($D20="","",VLOOKUP($D20,'[4]男單50歲名單'!$A$7:$P$70,2)))</f>
        <v>朱崇禮</v>
      </c>
      <c r="F20" s="43" t="s">
        <v>427</v>
      </c>
      <c r="G20" s="40"/>
      <c r="H20" s="43" t="str">
        <f>IF($D20="","",VLOOKUP($D20,'[4]男單50歲名單'!$A$7:$P$70,4))</f>
        <v>臺東市</v>
      </c>
      <c r="I20" s="215"/>
      <c r="J20" s="272" t="s">
        <v>436</v>
      </c>
      <c r="K20" s="277"/>
      <c r="L20" s="58">
        <f>UPPER(IF(OR(K20="a",K20="as"),J19,IF(OR(K20="b",K20="bs"),J20,)))</f>
      </c>
      <c r="M20" s="216"/>
      <c r="N20" s="68"/>
      <c r="O20" s="68"/>
      <c r="P20" s="68"/>
      <c r="Q20" s="72"/>
      <c r="R20" s="50"/>
    </row>
    <row r="21" spans="1:18" s="51" customFormat="1" ht="23.25" customHeight="1">
      <c r="A21" s="39" t="s">
        <v>79</v>
      </c>
      <c r="B21" s="40">
        <f>IF($D21="","",VLOOKUP($D21,'[4]男單50歲名單'!$A$7:$P$70,15))</f>
      </c>
      <c r="C21" s="40">
        <f>IF($D21="","",VLOOKUP($D21,'[4]男單50歲名單'!$A$7:$P$70,16))</f>
      </c>
      <c r="D21" s="41"/>
      <c r="E21" s="42" t="s">
        <v>12</v>
      </c>
      <c r="F21" s="43"/>
      <c r="G21" s="40"/>
      <c r="H21" s="43">
        <f>IF($D21="","",VLOOKUP($D21,'[4]男單50歲名單'!$A$7:$P$70,4))</f>
      </c>
      <c r="I21" s="214"/>
      <c r="J21" s="273"/>
      <c r="K21" s="278"/>
      <c r="L21" s="62"/>
      <c r="M21" s="77"/>
      <c r="N21" s="68"/>
      <c r="O21" s="68"/>
      <c r="P21" s="68"/>
      <c r="Q21" s="72"/>
      <c r="R21" s="50"/>
    </row>
    <row r="22" spans="1:18" s="51" customFormat="1" ht="23.25" customHeight="1">
      <c r="A22" s="39" t="s">
        <v>80</v>
      </c>
      <c r="B22" s="40">
        <v>5</v>
      </c>
      <c r="C22" s="40">
        <f>IF($D22="","",VLOOKUP($D22,'[4]男單50歲名單'!$A$7:$P$70,16))</f>
        <v>8</v>
      </c>
      <c r="D22" s="41">
        <v>11</v>
      </c>
      <c r="E22" s="42" t="str">
        <f>UPPER(IF($D22="","",VLOOKUP($D22,'[4]男單50歲名單'!$A$7:$P$70,2)))</f>
        <v>邱炳煌</v>
      </c>
      <c r="F22" s="43"/>
      <c r="G22" s="40"/>
      <c r="H22" s="43" t="str">
        <f>IF($D22="","",VLOOKUP($D22,'[4]男單50歲名單'!$A$7:$P$70,4))</f>
        <v>屏東市</v>
      </c>
      <c r="I22" s="215"/>
      <c r="J22" s="62"/>
      <c r="K22" s="68"/>
      <c r="L22" s="77"/>
      <c r="M22" s="196"/>
      <c r="N22" s="279"/>
      <c r="O22" s="81"/>
      <c r="P22" s="242" t="s">
        <v>447</v>
      </c>
      <c r="Q22" s="82"/>
      <c r="R22" s="50"/>
    </row>
    <row r="23" spans="1:18" s="51" customFormat="1" ht="23.25" customHeight="1">
      <c r="A23" s="39" t="s">
        <v>81</v>
      </c>
      <c r="B23" s="40">
        <v>4</v>
      </c>
      <c r="C23" s="40">
        <f>IF($D23="","",VLOOKUP($D23,'[4]男單50歲名單'!$A$7:$P$70,16))</f>
        <v>4</v>
      </c>
      <c r="D23" s="41">
        <v>3</v>
      </c>
      <c r="E23" s="42" t="str">
        <f>UPPER(IF($D23="","",VLOOKUP($D23,'[4]男單50歲名單'!$A$7:$P$70,2)))</f>
        <v>李潮勝</v>
      </c>
      <c r="F23" s="43"/>
      <c r="G23" s="40"/>
      <c r="H23" s="43" t="str">
        <f>IF($D23="","",VLOOKUP($D23,'[4]男單50歲名單'!$A$7:$P$70,4))</f>
        <v>臺中市</v>
      </c>
      <c r="I23" s="214"/>
      <c r="J23" s="58">
        <f>UPPER(IF(OR(I24="a",I24="as"),E23,IF(OR(I24="b",I24="bs"),E24,)))</f>
      </c>
      <c r="K23" s="67"/>
      <c r="L23" s="68"/>
      <c r="M23" s="68"/>
      <c r="N23" s="279"/>
      <c r="O23" s="83"/>
      <c r="P23" s="71"/>
      <c r="Q23" s="73"/>
      <c r="R23" s="50"/>
    </row>
    <row r="24" spans="1:18" s="51" customFormat="1" ht="23.25" customHeight="1">
      <c r="A24" s="39" t="s">
        <v>82</v>
      </c>
      <c r="B24" s="40">
        <f>IF($D24="","",VLOOKUP($D24,'[4]男單50歲名單'!$A$7:$P$70,15))</f>
      </c>
      <c r="C24" s="40">
        <f>IF($D24="","",VLOOKUP($D24,'[4]男單50歲名單'!$A$7:$P$70,16))</f>
      </c>
      <c r="D24" s="41"/>
      <c r="E24" s="42" t="s">
        <v>12</v>
      </c>
      <c r="F24" s="43"/>
      <c r="G24" s="40"/>
      <c r="H24" s="43">
        <f>IF($D24="","",VLOOKUP($D24,'[4]男單50歲名單'!$A$7:$P$70,4))</f>
      </c>
      <c r="I24" s="215"/>
      <c r="J24" s="272" t="s">
        <v>437</v>
      </c>
      <c r="K24" s="277"/>
      <c r="L24" s="58">
        <f>UPPER(IF(OR(K24="a",K24="as"),J23,IF(OR(K24="b",K24="bs"),J24,)))</f>
      </c>
      <c r="M24" s="67"/>
      <c r="N24" s="68"/>
      <c r="O24" s="68"/>
      <c r="P24" s="68"/>
      <c r="Q24" s="72"/>
      <c r="R24" s="50"/>
    </row>
    <row r="25" spans="1:18" s="51" customFormat="1" ht="23.25" customHeight="1">
      <c r="A25" s="39" t="s">
        <v>83</v>
      </c>
      <c r="B25" s="40"/>
      <c r="C25" s="40"/>
      <c r="D25" s="41">
        <v>46</v>
      </c>
      <c r="E25" s="42" t="str">
        <f>UPPER(IF($D25="","",VLOOKUP($D25,'[4]男單50歲名單'!$A$7:$P$70,2)))</f>
        <v>徐榮海</v>
      </c>
      <c r="F25" s="43"/>
      <c r="G25" s="40"/>
      <c r="H25" s="43" t="str">
        <f>IF($D25="","",VLOOKUP($D25,'[4]男單50歲名單'!$A$7:$P$70,4))</f>
        <v>新北市</v>
      </c>
      <c r="I25" s="214"/>
      <c r="J25" s="273"/>
      <c r="K25" s="278"/>
      <c r="L25" s="62"/>
      <c r="M25" s="72"/>
      <c r="N25" s="68"/>
      <c r="O25" s="68"/>
      <c r="P25" s="68"/>
      <c r="Q25" s="72"/>
      <c r="R25" s="50"/>
    </row>
    <row r="26" spans="1:18" s="51" customFormat="1" ht="23.25" customHeight="1">
      <c r="A26" s="39" t="s">
        <v>84</v>
      </c>
      <c r="B26" s="40"/>
      <c r="C26" s="40">
        <f>IF($D26="","",VLOOKUP($D26,'[4]男單50歲名單'!$A$7:$P$70,16))</f>
        <v>25</v>
      </c>
      <c r="D26" s="41">
        <v>20</v>
      </c>
      <c r="E26" s="42" t="str">
        <f>UPPER(IF($D26="","",VLOOKUP($D26,'[4]男單50歲名單'!$A$7:$P$70,2)))</f>
        <v>林志光</v>
      </c>
      <c r="F26" s="43" t="s">
        <v>428</v>
      </c>
      <c r="G26" s="40"/>
      <c r="H26" s="43" t="str">
        <f>IF($D26="","",VLOOKUP($D26,'[4]男單50歲名單'!$A$7:$P$70,4))</f>
        <v>臺中市</v>
      </c>
      <c r="I26" s="215"/>
      <c r="J26" s="62"/>
      <c r="K26" s="77"/>
      <c r="L26" s="270" t="s">
        <v>443</v>
      </c>
      <c r="M26" s="271"/>
      <c r="N26" s="58">
        <f>UPPER(IF(OR(M26="a",M26="as"),L24,IF(OR(M26="b",M26="bs"),L28,)))</f>
      </c>
      <c r="O26" s="67"/>
      <c r="P26" s="68"/>
      <c r="Q26" s="72"/>
      <c r="R26" s="50"/>
    </row>
    <row r="27" spans="1:18" s="51" customFormat="1" ht="23.25" customHeight="1">
      <c r="A27" s="39" t="s">
        <v>85</v>
      </c>
      <c r="B27" s="40"/>
      <c r="C27" s="40"/>
      <c r="D27" s="41">
        <v>27</v>
      </c>
      <c r="E27" s="42" t="str">
        <f>UPPER(IF($D27="","",VLOOKUP($D27,'[4]男單50歲名單'!$A$7:$P$70,2)))</f>
        <v>王志旭</v>
      </c>
      <c r="F27" s="43"/>
      <c r="G27" s="40"/>
      <c r="H27" s="43" t="str">
        <f>IF($D27="","",VLOOKUP($D27,'[4]男單50歲名單'!$A$7:$P$70,4))</f>
        <v>臺北市</v>
      </c>
      <c r="I27" s="214"/>
      <c r="J27" s="58">
        <f>UPPER(IF(OR(I28="a",I28="as"),E27,IF(OR(I28="b",I28="bs"),E28,)))</f>
      </c>
      <c r="K27" s="67"/>
      <c r="L27" s="270"/>
      <c r="M27" s="271"/>
      <c r="N27" s="62"/>
      <c r="O27" s="69"/>
      <c r="P27" s="68"/>
      <c r="Q27" s="72"/>
      <c r="R27" s="50"/>
    </row>
    <row r="28" spans="1:18" s="51" customFormat="1" ht="23.25" customHeight="1">
      <c r="A28" s="39" t="s">
        <v>86</v>
      </c>
      <c r="B28" s="40"/>
      <c r="C28" s="40"/>
      <c r="D28" s="41">
        <v>32</v>
      </c>
      <c r="E28" s="42" t="str">
        <f>UPPER(IF($D28="","",VLOOKUP($D28,'[4]男單50歲名單'!$A$7:$P$70,2)))</f>
        <v>劉良景</v>
      </c>
      <c r="F28" s="43" t="s">
        <v>429</v>
      </c>
      <c r="G28" s="40"/>
      <c r="H28" s="43" t="str">
        <f>IF($D28="","",VLOOKUP($D28,'[4]男單50歲名單'!$A$7:$P$70,4))</f>
        <v>臺中市</v>
      </c>
      <c r="I28" s="215"/>
      <c r="J28" s="272" t="s">
        <v>438</v>
      </c>
      <c r="K28" s="277"/>
      <c r="L28" s="58">
        <f>UPPER(IF(OR(K28="a",K28="as"),J27,IF(OR(K28="b",K28="bs"),J28,)))</f>
      </c>
      <c r="M28" s="216"/>
      <c r="N28" s="68"/>
      <c r="O28" s="72"/>
      <c r="P28" s="68"/>
      <c r="Q28" s="72"/>
      <c r="R28" s="50"/>
    </row>
    <row r="29" spans="1:18" s="51" customFormat="1" ht="23.25" customHeight="1">
      <c r="A29" s="39" t="s">
        <v>87</v>
      </c>
      <c r="B29" s="40"/>
      <c r="C29" s="40"/>
      <c r="D29" s="41">
        <v>23</v>
      </c>
      <c r="E29" s="42" t="str">
        <f>UPPER(IF($D29="","",VLOOKUP($D29,'[4]男單50歲名單'!$A$7:$P$70,2)))</f>
        <v>李鴻晉</v>
      </c>
      <c r="F29" s="43"/>
      <c r="G29" s="40"/>
      <c r="H29" s="43" t="str">
        <f>IF($D29="","",VLOOKUP($D29,'[4]男單50歲名單'!$A$7:$P$70,4))</f>
        <v>基隆市</v>
      </c>
      <c r="I29" s="214"/>
      <c r="J29" s="273"/>
      <c r="K29" s="278"/>
      <c r="L29" s="62"/>
      <c r="M29" s="77"/>
      <c r="N29" s="68"/>
      <c r="O29" s="72"/>
      <c r="P29" s="68"/>
      <c r="Q29" s="72"/>
      <c r="R29" s="50"/>
    </row>
    <row r="30" spans="1:18" s="51" customFormat="1" ht="23.25" customHeight="1">
      <c r="A30" s="39" t="s">
        <v>88</v>
      </c>
      <c r="B30" s="40">
        <v>14</v>
      </c>
      <c r="C30" s="40">
        <f>IF($D30="","",VLOOKUP($D30,'[4]男單50歲名單'!$A$7:$P$70,16))</f>
        <v>17</v>
      </c>
      <c r="D30" s="41">
        <v>14</v>
      </c>
      <c r="E30" s="42" t="str">
        <f>UPPER(IF($D30="","",VLOOKUP($D30,'[4]男單50歲名單'!$A$7:$P$70,2)))</f>
        <v>陳順東</v>
      </c>
      <c r="F30" s="43" t="s">
        <v>430</v>
      </c>
      <c r="G30" s="40"/>
      <c r="H30" s="43" t="str">
        <f>IF($D30="","",VLOOKUP($D30,'[4]男單50歲名單'!$A$7:$P$70,4))</f>
        <v>桃園市</v>
      </c>
      <c r="I30" s="215"/>
      <c r="J30" s="62"/>
      <c r="K30" s="68"/>
      <c r="L30" s="77"/>
      <c r="M30" s="196"/>
      <c r="N30" s="270" t="s">
        <v>446</v>
      </c>
      <c r="O30" s="271"/>
      <c r="P30" s="58">
        <f>UPPER(IF(OR(O30="a",O30="as"),N26,IF(OR(O30="b",O30="bs"),N34,)))</f>
      </c>
      <c r="Q30" s="76"/>
      <c r="R30" s="50"/>
    </row>
    <row r="31" spans="1:18" s="51" customFormat="1" ht="23.25" customHeight="1">
      <c r="A31" s="39" t="s">
        <v>89</v>
      </c>
      <c r="B31" s="40">
        <v>12</v>
      </c>
      <c r="C31" s="40">
        <f>IF($D31="","",VLOOKUP($D31,'[4]男單50歲名單'!$A$7:$P$70,16))</f>
        <v>17</v>
      </c>
      <c r="D31" s="41">
        <v>13</v>
      </c>
      <c r="E31" s="42" t="str">
        <f>UPPER(IF($D31="","",VLOOKUP($D31,'[4]男單50歲名單'!$A$7:$P$70,2)))</f>
        <v>林世傑</v>
      </c>
      <c r="F31" s="43"/>
      <c r="G31" s="40"/>
      <c r="H31" s="43" t="str">
        <f>IF($D31="","",VLOOKUP($D31,'[4]男單50歲名單'!$A$7:$P$70,4))</f>
        <v>臺南市</v>
      </c>
      <c r="I31" s="214"/>
      <c r="J31" s="58">
        <f>UPPER(IF(OR(I32="a",I32="as"),E31,IF(OR(I32="b",I32="bs"),E32,)))</f>
      </c>
      <c r="K31" s="67"/>
      <c r="L31" s="68"/>
      <c r="M31" s="68"/>
      <c r="N31" s="270"/>
      <c r="O31" s="271"/>
      <c r="P31" s="62"/>
      <c r="Q31" s="77"/>
      <c r="R31" s="50"/>
    </row>
    <row r="32" spans="1:18" s="51" customFormat="1" ht="23.25" customHeight="1">
      <c r="A32" s="39" t="s">
        <v>90</v>
      </c>
      <c r="B32" s="40">
        <f>IF($D32="","",VLOOKUP($D32,'[4]男單50歲名單'!$A$7:$P$70,15))</f>
      </c>
      <c r="C32" s="40">
        <f>IF($D32="","",VLOOKUP($D32,'[4]男單50歲名單'!$A$7:$P$70,16))</f>
      </c>
      <c r="D32" s="41"/>
      <c r="E32" s="42" t="s">
        <v>12</v>
      </c>
      <c r="F32" s="43"/>
      <c r="G32" s="40"/>
      <c r="H32" s="43">
        <f>IF($D32="","",VLOOKUP($D32,'[4]男單50歲名單'!$A$7:$P$70,4))</f>
      </c>
      <c r="I32" s="215"/>
      <c r="J32" s="272" t="s">
        <v>439</v>
      </c>
      <c r="K32" s="277"/>
      <c r="L32" s="58">
        <f>UPPER(IF(OR(K32="a",K32="as"),J31,IF(OR(K32="b",K32="bs"),J32,)))</f>
      </c>
      <c r="M32" s="67"/>
      <c r="N32" s="68"/>
      <c r="O32" s="72"/>
      <c r="P32" s="68"/>
      <c r="Q32" s="77"/>
      <c r="R32" s="50"/>
    </row>
    <row r="33" spans="1:18" s="51" customFormat="1" ht="23.25" customHeight="1">
      <c r="A33" s="39" t="s">
        <v>91</v>
      </c>
      <c r="B33" s="40"/>
      <c r="C33" s="40"/>
      <c r="D33" s="41">
        <v>36</v>
      </c>
      <c r="E33" s="42" t="str">
        <f>UPPER(IF($D33="","",VLOOKUP($D33,'[4]男單50歲名單'!$A$7:$P$70,2)))</f>
        <v>鄭振中</v>
      </c>
      <c r="F33" s="43"/>
      <c r="G33" s="40"/>
      <c r="H33" s="43" t="str">
        <f>IF($D33="","",VLOOKUP($D33,'[4]男單50歲名單'!$A$7:$P$70,4))</f>
        <v>臺中市</v>
      </c>
      <c r="I33" s="214"/>
      <c r="J33" s="273"/>
      <c r="K33" s="278"/>
      <c r="L33" s="62"/>
      <c r="M33" s="72"/>
      <c r="N33" s="68"/>
      <c r="O33" s="72"/>
      <c r="P33" s="68"/>
      <c r="Q33" s="77"/>
      <c r="R33" s="50"/>
    </row>
    <row r="34" spans="1:18" s="51" customFormat="1" ht="23.25" customHeight="1">
      <c r="A34" s="39" t="s">
        <v>92</v>
      </c>
      <c r="B34" s="40"/>
      <c r="C34" s="40"/>
      <c r="D34" s="41">
        <v>45</v>
      </c>
      <c r="E34" s="42" t="str">
        <f>UPPER(IF($D34="","",VLOOKUP($D34,'[4]男單50歲名單'!$A$7:$P$70,2)))</f>
        <v>許惠旺</v>
      </c>
      <c r="F34" s="43" t="s">
        <v>431</v>
      </c>
      <c r="G34" s="40"/>
      <c r="H34" s="43" t="str">
        <f>IF($D34="","",VLOOKUP($D34,'[4]男單50歲名單'!$A$7:$P$70,4))</f>
        <v>雲林縣</v>
      </c>
      <c r="I34" s="215"/>
      <c r="J34" s="62"/>
      <c r="K34" s="77"/>
      <c r="L34" s="270" t="s">
        <v>444</v>
      </c>
      <c r="M34" s="271"/>
      <c r="N34" s="58">
        <f>UPPER(IF(OR(M34="a",M34="as"),L32,IF(OR(M34="b",M34="bs"),L36,)))</f>
      </c>
      <c r="O34" s="76"/>
      <c r="P34" s="68"/>
      <c r="Q34" s="77"/>
      <c r="R34" s="50"/>
    </row>
    <row r="35" spans="1:18" s="51" customFormat="1" ht="23.25" customHeight="1">
      <c r="A35" s="39" t="s">
        <v>93</v>
      </c>
      <c r="B35" s="40"/>
      <c r="C35" s="40">
        <f>IF($D35="","",VLOOKUP($D35,'[4]男單50歲名單'!$A$7:$P$70,16))</f>
        <v>25</v>
      </c>
      <c r="D35" s="41">
        <v>18</v>
      </c>
      <c r="E35" s="42" t="str">
        <f>UPPER(IF($D35="","",VLOOKUP($D35,'[4]男單50歲名單'!$A$7:$P$70,2)))</f>
        <v>林士章</v>
      </c>
      <c r="F35" s="43"/>
      <c r="G35" s="40"/>
      <c r="H35" s="43" t="str">
        <f>IF($D35="","",VLOOKUP($D35,'[4]男單50歲名單'!$A$7:$P$70,4))</f>
        <v>三重市</v>
      </c>
      <c r="I35" s="214"/>
      <c r="J35" s="58">
        <f>UPPER(IF(OR(I36="a",I36="as"),E35,IF(OR(I36="b",I36="bs"),E36,)))</f>
      </c>
      <c r="K35" s="67"/>
      <c r="L35" s="270"/>
      <c r="M35" s="271"/>
      <c r="N35" s="62"/>
      <c r="O35" s="68"/>
      <c r="P35" s="68"/>
      <c r="Q35" s="68"/>
      <c r="R35" s="50"/>
    </row>
    <row r="36" spans="1:19" s="51" customFormat="1" ht="23.25" customHeight="1">
      <c r="A36" s="39" t="s">
        <v>94</v>
      </c>
      <c r="B36" s="40"/>
      <c r="C36" s="40"/>
      <c r="D36" s="41">
        <v>40</v>
      </c>
      <c r="E36" s="42" t="str">
        <f>UPPER(IF($D36="","",VLOOKUP($D36,'[4]男單50歲名單'!$A$7:$P$70,2)))</f>
        <v>劉宏德</v>
      </c>
      <c r="F36" s="43" t="s">
        <v>432</v>
      </c>
      <c r="G36" s="40"/>
      <c r="H36" s="43" t="str">
        <f>IF($D36="","",VLOOKUP($D36,'[4]男單50歲名單'!$A$7:$P$70,4))</f>
        <v>桃園縣</v>
      </c>
      <c r="I36" s="215"/>
      <c r="J36" s="272" t="s">
        <v>440</v>
      </c>
      <c r="K36" s="277"/>
      <c r="L36" s="58">
        <f>UPPER(IF(OR(K36="a",K36="as"),J35,IF(OR(K36="b",K36="bs"),J36,)))</f>
      </c>
      <c r="M36" s="216"/>
      <c r="N36" s="217"/>
      <c r="O36" s="68"/>
      <c r="P36" s="217"/>
      <c r="Q36" s="68"/>
      <c r="R36" s="138"/>
      <c r="S36" s="138"/>
    </row>
    <row r="37" spans="1:19" s="51" customFormat="1" ht="23.25" customHeight="1">
      <c r="A37" s="39" t="s">
        <v>95</v>
      </c>
      <c r="B37" s="40">
        <f>IF($D37="","",VLOOKUP($D37,'[4]男單50歲名單'!$A$7:$P$70,15))</f>
      </c>
      <c r="C37" s="40">
        <f>IF($D37="","",VLOOKUP($D37,'[4]男單50歲名單'!$A$7:$P$70,16))</f>
      </c>
      <c r="D37" s="41"/>
      <c r="E37" s="42" t="s">
        <v>12</v>
      </c>
      <c r="F37" s="43"/>
      <c r="G37" s="40"/>
      <c r="H37" s="43">
        <f>IF($D37="","",VLOOKUP($D37,'[4]男單50歲名單'!$A$7:$P$70,4))</f>
      </c>
      <c r="I37" s="214"/>
      <c r="J37" s="273"/>
      <c r="K37" s="278"/>
      <c r="L37" s="62"/>
      <c r="M37" s="77"/>
      <c r="N37" s="71">
        <f>UPPER(IF(OR(O23="a",O23="as"),P8,IF(OR(O23="b",O23="bs"),P30,)))</f>
      </c>
      <c r="O37" s="77"/>
      <c r="P37" s="217"/>
      <c r="Q37" s="68"/>
      <c r="R37" s="138"/>
      <c r="S37" s="138"/>
    </row>
    <row r="38" spans="1:19" s="51" customFormat="1" ht="23.25" customHeight="1">
      <c r="A38" s="39" t="s">
        <v>96</v>
      </c>
      <c r="B38" s="40">
        <v>6</v>
      </c>
      <c r="C38" s="40">
        <f>IF($D38="","",VLOOKUP($D38,'[4]男單50歲名單'!$A$7:$P$70,16))</f>
        <v>8</v>
      </c>
      <c r="D38" s="41">
        <v>10</v>
      </c>
      <c r="E38" s="42" t="str">
        <f>UPPER(IF($D38="","",VLOOKUP($D38,'[4]男單50歲名單'!$A$7:$P$70,2)))</f>
        <v>陳柱明</v>
      </c>
      <c r="F38" s="43"/>
      <c r="G38" s="40"/>
      <c r="H38" s="43" t="str">
        <f>IF($D38="","",VLOOKUP($D38,'[4]男單50歲名單'!$A$7:$P$70,4))</f>
        <v>高雄市</v>
      </c>
      <c r="I38" s="215"/>
      <c r="J38" s="62"/>
      <c r="K38" s="68"/>
      <c r="L38" s="77"/>
      <c r="M38" s="218"/>
      <c r="N38" s="86" t="s">
        <v>11</v>
      </c>
      <c r="O38" s="195"/>
      <c r="P38" s="71">
        <f>UPPER(IF(OR(O38="a",O38="as"),N37,IF(OR(O38="b",O38="bs"),N40,)))</f>
      </c>
      <c r="Q38" s="77"/>
      <c r="R38" s="138"/>
      <c r="S38" s="138"/>
    </row>
    <row r="39" ht="11.25" customHeight="1">
      <c r="E39" s="100"/>
    </row>
    <row r="40" spans="1:19" s="51" customFormat="1" ht="22.5" customHeight="1">
      <c r="A40" s="39" t="s">
        <v>97</v>
      </c>
      <c r="B40" s="40">
        <v>8</v>
      </c>
      <c r="C40" s="40">
        <f>IF($D40="","",VLOOKUP($D40,'[4]男單50歲名單'!$A$7:$P$70,16))</f>
        <v>8</v>
      </c>
      <c r="D40" s="41">
        <v>6</v>
      </c>
      <c r="E40" s="42" t="str">
        <f>UPPER(IF($D40="","",VLOOKUP($D40,'[4]男單50歲名單'!$A$7:$P$70,2)))</f>
        <v>孫福源</v>
      </c>
      <c r="F40" s="43"/>
      <c r="G40" s="40"/>
      <c r="H40" s="43" t="str">
        <f>IF($D40="","",VLOOKUP($D40,'[4]男單50歲名單'!$A$7:$P$70,4))</f>
        <v>彰化縣</v>
      </c>
      <c r="I40" s="214"/>
      <c r="J40" s="58">
        <f>UPPER(IF(OR(I41="a",I41="as"),E40,IF(OR(I41="b",I41="bs"),E41,)))</f>
      </c>
      <c r="K40" s="67"/>
      <c r="L40" s="68"/>
      <c r="M40" s="219"/>
      <c r="N40" s="71">
        <f>UPPER(IF(OR(O56="a",O56="as"),P47,IF(OR(O56="b",O56="bs"),P63,)))</f>
      </c>
      <c r="O40" s="77"/>
      <c r="P40" s="77"/>
      <c r="Q40" s="68"/>
      <c r="R40" s="138"/>
      <c r="S40" s="138"/>
    </row>
    <row r="41" spans="1:19" s="51" customFormat="1" ht="22.5" customHeight="1">
      <c r="A41" s="39" t="s">
        <v>98</v>
      </c>
      <c r="B41" s="40">
        <f>IF($D41="","",VLOOKUP($D41,'[4]男單50歲名單'!$A$7:$P$70,15))</f>
      </c>
      <c r="C41" s="40">
        <f>IF($D41="","",VLOOKUP($D41,'[4]男單50歲名單'!$A$7:$P$70,16))</f>
      </c>
      <c r="D41" s="41"/>
      <c r="E41" s="42" t="s">
        <v>12</v>
      </c>
      <c r="F41" s="43"/>
      <c r="G41" s="40"/>
      <c r="H41" s="43">
        <f>IF($D41="","",VLOOKUP($D41,'[4]男單50歲名單'!$A$7:$P$70,4))</f>
      </c>
      <c r="I41" s="215"/>
      <c r="J41" s="272" t="s">
        <v>458</v>
      </c>
      <c r="K41" s="277"/>
      <c r="L41" s="58">
        <f>UPPER(IF(OR(K41="a",K41="as"),J40,IF(OR(K41="b",K41="bs"),J41,)))</f>
      </c>
      <c r="M41" s="67"/>
      <c r="N41" s="68"/>
      <c r="O41" s="68"/>
      <c r="P41" s="68"/>
      <c r="Q41" s="68"/>
      <c r="R41" s="138"/>
      <c r="S41" s="138"/>
    </row>
    <row r="42" spans="1:19" s="51" customFormat="1" ht="22.5" customHeight="1">
      <c r="A42" s="39" t="s">
        <v>99</v>
      </c>
      <c r="B42" s="40"/>
      <c r="C42" s="40"/>
      <c r="D42" s="41">
        <v>42</v>
      </c>
      <c r="E42" s="42" t="str">
        <f>UPPER(IF($D42="","",VLOOKUP($D42,'[4]男單50歲名單'!$A$7:$P$70,2)))</f>
        <v>劉昌裕</v>
      </c>
      <c r="F42" s="43"/>
      <c r="G42" s="40"/>
      <c r="H42" s="43" t="str">
        <f>IF($D42="","",VLOOKUP($D42,'[4]男單50歲名單'!$A$7:$P$70,4))</f>
        <v>楊梅市</v>
      </c>
      <c r="I42" s="214"/>
      <c r="J42" s="273"/>
      <c r="K42" s="278"/>
      <c r="L42" s="62"/>
      <c r="M42" s="72"/>
      <c r="N42" s="68"/>
      <c r="O42" s="68"/>
      <c r="P42" s="68"/>
      <c r="Q42" s="68"/>
      <c r="R42" s="138"/>
      <c r="S42" s="138"/>
    </row>
    <row r="43" spans="1:19" s="51" customFormat="1" ht="22.5" customHeight="1">
      <c r="A43" s="39" t="s">
        <v>100</v>
      </c>
      <c r="B43" s="40"/>
      <c r="C43" s="40"/>
      <c r="D43" s="41">
        <v>34</v>
      </c>
      <c r="E43" s="42" t="str">
        <f>UPPER(IF($D43="","",VLOOKUP($D43,'[4]男單50歲名單'!$A$7:$P$70,2)))</f>
        <v>陳政達</v>
      </c>
      <c r="F43" s="43" t="s">
        <v>448</v>
      </c>
      <c r="G43" s="40"/>
      <c r="H43" s="43" t="str">
        <f>IF($D43="","",VLOOKUP($D43,'[4]男單50歲名單'!$A$7:$P$70,4))</f>
        <v>桃園縣</v>
      </c>
      <c r="I43" s="215"/>
      <c r="J43" s="62"/>
      <c r="K43" s="77"/>
      <c r="L43" s="270" t="s">
        <v>466</v>
      </c>
      <c r="M43" s="271"/>
      <c r="N43" s="58">
        <f>UPPER(IF(OR(M43="a",M43="as"),L41,IF(OR(M43="b",M43="bs"),L45,)))</f>
      </c>
      <c r="O43" s="67"/>
      <c r="P43" s="68"/>
      <c r="Q43" s="68"/>
      <c r="R43" s="138"/>
      <c r="S43" s="138"/>
    </row>
    <row r="44" spans="1:18" s="51" customFormat="1" ht="22.5" customHeight="1">
      <c r="A44" s="39" t="s">
        <v>101</v>
      </c>
      <c r="B44" s="40"/>
      <c r="C44" s="40"/>
      <c r="D44" s="41">
        <v>48</v>
      </c>
      <c r="E44" s="42" t="str">
        <f>UPPER(IF($D44="","",VLOOKUP($D44,'[4]男單50歲名單'!$A$7:$P$70,2)))</f>
        <v>林致中</v>
      </c>
      <c r="F44" s="43"/>
      <c r="G44" s="40"/>
      <c r="H44" s="43" t="str">
        <f>IF($D44="","",VLOOKUP($D44,'[4]男單50歲名單'!$A$7:$P$70,4))</f>
        <v>臺中市</v>
      </c>
      <c r="I44" s="214"/>
      <c r="J44" s="58">
        <f>UPPER(IF(OR(I45="a",I45="as"),E44,IF(OR(I45="b",I45="bs"),E45,)))</f>
      </c>
      <c r="K44" s="67"/>
      <c r="L44" s="270"/>
      <c r="M44" s="271"/>
      <c r="N44" s="62"/>
      <c r="O44" s="69"/>
      <c r="P44" s="68"/>
      <c r="Q44" s="68"/>
      <c r="R44" s="50"/>
    </row>
    <row r="45" spans="1:18" s="51" customFormat="1" ht="22.5" customHeight="1">
      <c r="A45" s="39" t="s">
        <v>102</v>
      </c>
      <c r="B45" s="40"/>
      <c r="C45" s="40"/>
      <c r="D45" s="41">
        <v>47</v>
      </c>
      <c r="E45" s="42" t="str">
        <f>UPPER(IF($D45="","",VLOOKUP($D45,'[4]男單50歲名單'!$A$7:$P$70,2)))</f>
        <v>黃富南</v>
      </c>
      <c r="F45" s="43" t="s">
        <v>449</v>
      </c>
      <c r="G45" s="40"/>
      <c r="H45" s="43" t="str">
        <f>IF($D45="","",VLOOKUP($D45,'[4]男單50歲名單'!$A$7:$P$70,4))</f>
        <v>高雄市</v>
      </c>
      <c r="I45" s="215"/>
      <c r="J45" s="272" t="s">
        <v>459</v>
      </c>
      <c r="K45" s="277"/>
      <c r="L45" s="58">
        <f>UPPER(IF(OR(K45="a",K45="as"),J44,IF(OR(K45="b",K45="bs"),J45,)))</f>
      </c>
      <c r="M45" s="216"/>
      <c r="N45" s="68"/>
      <c r="O45" s="72"/>
      <c r="P45" s="68"/>
      <c r="Q45" s="68"/>
      <c r="R45" s="50"/>
    </row>
    <row r="46" spans="1:18" s="51" customFormat="1" ht="22.5" customHeight="1">
      <c r="A46" s="39" t="s">
        <v>103</v>
      </c>
      <c r="B46" s="40">
        <f>IF($D46="","",VLOOKUP($D46,'[4]男單50歲名單'!$A$7:$P$70,15))</f>
      </c>
      <c r="C46" s="40">
        <f>IF($D46="","",VLOOKUP($D46,'[4]男單50歲名單'!$A$7:$P$70,16))</f>
      </c>
      <c r="D46" s="41"/>
      <c r="E46" s="42" t="s">
        <v>12</v>
      </c>
      <c r="F46" s="43"/>
      <c r="G46" s="40"/>
      <c r="H46" s="43">
        <f>IF($D46="","",VLOOKUP($D46,'[4]男單50歲名單'!$A$7:$P$70,4))</f>
      </c>
      <c r="I46" s="214"/>
      <c r="J46" s="273"/>
      <c r="K46" s="278"/>
      <c r="L46" s="62"/>
      <c r="M46" s="77"/>
      <c r="N46" s="68"/>
      <c r="O46" s="72"/>
      <c r="P46" s="68"/>
      <c r="Q46" s="68"/>
      <c r="R46" s="50"/>
    </row>
    <row r="47" spans="1:18" s="51" customFormat="1" ht="22.5" customHeight="1">
      <c r="A47" s="39" t="s">
        <v>104</v>
      </c>
      <c r="B47" s="40">
        <v>11</v>
      </c>
      <c r="C47" s="40">
        <f>IF($D47="","",VLOOKUP($D47,'[4]男單50歲名單'!$A$7:$P$70,16))</f>
        <v>8</v>
      </c>
      <c r="D47" s="41">
        <v>9</v>
      </c>
      <c r="E47" s="42" t="str">
        <f>UPPER(IF($D47="","",VLOOKUP($D47,'[4]男單50歲名單'!$A$7:$P$70,2)))</f>
        <v>劉有原</v>
      </c>
      <c r="F47" s="43"/>
      <c r="G47" s="40"/>
      <c r="H47" s="43" t="str">
        <f>IF($D47="","",VLOOKUP($D47,'[4]男單50歲名單'!$A$7:$P$70,4))</f>
        <v>臺中市</v>
      </c>
      <c r="I47" s="215"/>
      <c r="J47" s="62"/>
      <c r="K47" s="68"/>
      <c r="L47" s="77"/>
      <c r="M47" s="196"/>
      <c r="N47" s="270" t="s">
        <v>470</v>
      </c>
      <c r="O47" s="271"/>
      <c r="P47" s="58">
        <f>UPPER(IF(OR(O47="a",O47="as"),N43,IF(OR(O47="b",O47="bs"),N51,)))</f>
      </c>
      <c r="Q47" s="67"/>
      <c r="R47" s="50"/>
    </row>
    <row r="48" spans="1:18" s="51" customFormat="1" ht="22.5" customHeight="1">
      <c r="A48" s="39" t="s">
        <v>105</v>
      </c>
      <c r="B48" s="40">
        <v>13</v>
      </c>
      <c r="C48" s="40">
        <f>IF($D48="","",VLOOKUP($D48,'[4]男單50歲名單'!$A$7:$P$70,16))</f>
        <v>17</v>
      </c>
      <c r="D48" s="41">
        <v>16</v>
      </c>
      <c r="E48" s="42" t="str">
        <f>UPPER(IF($D48="","",VLOOKUP($D48,'[4]男單50歲名單'!$A$7:$P$70,2)))</f>
        <v>黃立中</v>
      </c>
      <c r="F48" s="43"/>
      <c r="G48" s="40"/>
      <c r="H48" s="43" t="str">
        <f>IF($D48="","",VLOOKUP($D48,'[4]男單50歲名單'!$A$7:$P$70,4))</f>
        <v>臺中市</v>
      </c>
      <c r="I48" s="214"/>
      <c r="J48" s="58">
        <f>UPPER(IF(OR(I49="a",I49="as"),E48,IF(OR(I49="b",I49="bs"),E49,)))</f>
      </c>
      <c r="K48" s="67"/>
      <c r="L48" s="68"/>
      <c r="M48" s="68"/>
      <c r="N48" s="270"/>
      <c r="O48" s="271"/>
      <c r="P48" s="62"/>
      <c r="Q48" s="69"/>
      <c r="R48" s="50"/>
    </row>
    <row r="49" spans="1:18" s="51" customFormat="1" ht="22.5" customHeight="1">
      <c r="A49" s="39" t="s">
        <v>106</v>
      </c>
      <c r="B49" s="40"/>
      <c r="C49" s="40"/>
      <c r="D49" s="41">
        <v>31</v>
      </c>
      <c r="E49" s="42" t="str">
        <f>UPPER(IF($D49="","",VLOOKUP($D49,'[4]男單50歲名單'!$A$7:$P$70,2)))</f>
        <v>林崇堅</v>
      </c>
      <c r="F49" s="43" t="s">
        <v>450</v>
      </c>
      <c r="G49" s="40"/>
      <c r="H49" s="43" t="str">
        <f>IF($D49="","",VLOOKUP($D49,'[4]男單50歲名單'!$A$7:$P$70,4))</f>
        <v>臺北市</v>
      </c>
      <c r="I49" s="215"/>
      <c r="J49" s="272" t="s">
        <v>460</v>
      </c>
      <c r="K49" s="277"/>
      <c r="L49" s="58">
        <f>UPPER(IF(OR(K49="a",K49="as"),J48,IF(OR(K49="b",K49="bs"),J49,)))</f>
      </c>
      <c r="M49" s="67"/>
      <c r="N49" s="68"/>
      <c r="O49" s="72"/>
      <c r="P49" s="68"/>
      <c r="Q49" s="72"/>
      <c r="R49" s="50"/>
    </row>
    <row r="50" spans="1:18" s="51" customFormat="1" ht="22.5" customHeight="1">
      <c r="A50" s="39" t="s">
        <v>107</v>
      </c>
      <c r="B50" s="40"/>
      <c r="C50" s="40"/>
      <c r="D50" s="41">
        <v>43</v>
      </c>
      <c r="E50" s="42" t="str">
        <f>UPPER(IF($D50="","",VLOOKUP($D50,'[4]男單50歲名單'!$A$7:$P$70,2)))</f>
        <v>黃春勝</v>
      </c>
      <c r="F50" s="43"/>
      <c r="G50" s="40"/>
      <c r="H50" s="43" t="str">
        <f>IF($D50="","",VLOOKUP($D50,'[4]男單50歲名單'!$A$7:$P$70,4))</f>
        <v>臺中市</v>
      </c>
      <c r="I50" s="214"/>
      <c r="J50" s="273"/>
      <c r="K50" s="278"/>
      <c r="L50" s="62"/>
      <c r="M50" s="72"/>
      <c r="N50" s="68"/>
      <c r="O50" s="72"/>
      <c r="P50" s="68"/>
      <c r="Q50" s="72"/>
      <c r="R50" s="50"/>
    </row>
    <row r="51" spans="1:18" s="51" customFormat="1" ht="22.5" customHeight="1">
      <c r="A51" s="39" t="s">
        <v>108</v>
      </c>
      <c r="B51" s="40"/>
      <c r="C51" s="40"/>
      <c r="D51" s="41">
        <v>44</v>
      </c>
      <c r="E51" s="42" t="str">
        <f>UPPER(IF($D51="","",VLOOKUP($D51,'[4]男單50歲名單'!$A$7:$P$70,2)))</f>
        <v>陳金來</v>
      </c>
      <c r="F51" s="43" t="s">
        <v>451</v>
      </c>
      <c r="G51" s="40"/>
      <c r="H51" s="43" t="str">
        <f>IF($D51="","",VLOOKUP($D51,'[4]男單50歲名單'!$A$7:$P$70,4))</f>
        <v>新竹市</v>
      </c>
      <c r="I51" s="215"/>
      <c r="J51" s="62"/>
      <c r="K51" s="77"/>
      <c r="L51" s="270" t="s">
        <v>467</v>
      </c>
      <c r="M51" s="271"/>
      <c r="N51" s="58">
        <f>UPPER(IF(OR(M51="a",M51="as"),L49,IF(OR(M51="b",M51="bs"),L53,)))</f>
      </c>
      <c r="O51" s="76"/>
      <c r="P51" s="68"/>
      <c r="Q51" s="72"/>
      <c r="R51" s="50"/>
    </row>
    <row r="52" spans="1:18" s="51" customFormat="1" ht="22.5" customHeight="1">
      <c r="A52" s="39" t="s">
        <v>109</v>
      </c>
      <c r="B52" s="40"/>
      <c r="C52" s="40"/>
      <c r="D52" s="41">
        <v>50</v>
      </c>
      <c r="E52" s="42" t="str">
        <f>UPPER(IF($D52="","",VLOOKUP($D52,'[4]男單50歲名單'!$A$7:$P$70,2)))</f>
        <v>鍾富宇</v>
      </c>
      <c r="F52" s="43"/>
      <c r="G52" s="40"/>
      <c r="H52" s="43" t="str">
        <f>IF($D52="","",VLOOKUP($D52,'[4]男單50歲名單'!$A$7:$P$70,4))</f>
        <v>臺北市</v>
      </c>
      <c r="I52" s="214"/>
      <c r="J52" s="58">
        <f>UPPER(IF(OR(I53="a",I53="as"),E52,IF(OR(I53="b",I53="bs"),E53,)))</f>
      </c>
      <c r="K52" s="67"/>
      <c r="L52" s="270"/>
      <c r="M52" s="271"/>
      <c r="N52" s="62"/>
      <c r="O52" s="68"/>
      <c r="P52" s="68"/>
      <c r="Q52" s="72"/>
      <c r="R52" s="50"/>
    </row>
    <row r="53" spans="1:18" s="51" customFormat="1" ht="22.5" customHeight="1">
      <c r="A53" s="39" t="s">
        <v>110</v>
      </c>
      <c r="B53" s="40"/>
      <c r="C53" s="40">
        <f>IF($D53="","",VLOOKUP($D53,'[4]男單50歲名單'!$A$7:$P$70,16))</f>
        <v>25</v>
      </c>
      <c r="D53" s="41">
        <v>17</v>
      </c>
      <c r="E53" s="42" t="str">
        <f>UPPER(IF($D53="","",VLOOKUP($D53,'[4]男單50歲名單'!$A$7:$P$70,2)))</f>
        <v>羅步銘</v>
      </c>
      <c r="F53" s="43" t="s">
        <v>452</v>
      </c>
      <c r="G53" s="40"/>
      <c r="H53" s="43" t="str">
        <f>IF($D53="","",VLOOKUP($D53,'[4]男單50歲名單'!$A$7:$P$70,4))</f>
        <v>高雄市</v>
      </c>
      <c r="I53" s="215"/>
      <c r="J53" s="272" t="s">
        <v>461</v>
      </c>
      <c r="K53" s="277"/>
      <c r="L53" s="58">
        <f>UPPER(IF(OR(K53="a",K53="as"),J52,IF(OR(K53="b",K53="bs"),J53,)))</f>
      </c>
      <c r="M53" s="216"/>
      <c r="N53" s="68"/>
      <c r="O53" s="68"/>
      <c r="P53" s="68"/>
      <c r="Q53" s="72"/>
      <c r="R53" s="50"/>
    </row>
    <row r="54" spans="1:18" s="51" customFormat="1" ht="22.5" customHeight="1">
      <c r="A54" s="39" t="s">
        <v>111</v>
      </c>
      <c r="B54" s="40">
        <f>IF($D54="","",VLOOKUP($D54,'[4]男單50歲名單'!$A$7:$P$70,15))</f>
      </c>
      <c r="C54" s="40">
        <f>IF($D54="","",VLOOKUP($D54,'[4]男單50歲名單'!$A$7:$P$70,16))</f>
      </c>
      <c r="D54" s="41"/>
      <c r="E54" s="42" t="s">
        <v>12</v>
      </c>
      <c r="F54" s="43"/>
      <c r="G54" s="40"/>
      <c r="H54" s="43">
        <f>IF($D54="","",VLOOKUP($D54,'[4]男單50歲名單'!$A$7:$P$70,4))</f>
      </c>
      <c r="I54" s="214"/>
      <c r="J54" s="273"/>
      <c r="K54" s="278"/>
      <c r="L54" s="62"/>
      <c r="M54" s="77"/>
      <c r="N54" s="68"/>
      <c r="O54" s="68"/>
      <c r="P54" s="68"/>
      <c r="Q54" s="72"/>
      <c r="R54" s="50"/>
    </row>
    <row r="55" spans="1:18" s="51" customFormat="1" ht="22.5" customHeight="1">
      <c r="A55" s="39" t="s">
        <v>112</v>
      </c>
      <c r="B55" s="40">
        <v>3</v>
      </c>
      <c r="C55" s="40">
        <f>IF($D55="","",VLOOKUP($D55,'[4]男單50歲名單'!$A$7:$P$70,16))</f>
        <v>4</v>
      </c>
      <c r="D55" s="41">
        <v>4</v>
      </c>
      <c r="E55" s="42" t="str">
        <f>UPPER(IF($D55="","",VLOOKUP($D55,'[4]男單50歲名單'!$A$7:$P$70,2)))</f>
        <v>巫俍興</v>
      </c>
      <c r="F55" s="43"/>
      <c r="G55" s="40"/>
      <c r="H55" s="43" t="str">
        <f>IF($D55="","",VLOOKUP($D55,'[4]男單50歲名單'!$A$7:$P$70,4))</f>
        <v>臺中市</v>
      </c>
      <c r="I55" s="215"/>
      <c r="J55" s="62"/>
      <c r="K55" s="68"/>
      <c r="L55" s="77"/>
      <c r="M55" s="196"/>
      <c r="N55" s="279"/>
      <c r="O55" s="81"/>
      <c r="P55" s="242" t="s">
        <v>472</v>
      </c>
      <c r="Q55" s="82"/>
      <c r="R55" s="50"/>
    </row>
    <row r="56" spans="1:18" s="51" customFormat="1" ht="22.5" customHeight="1">
      <c r="A56" s="39" t="s">
        <v>113</v>
      </c>
      <c r="B56" s="40">
        <v>7</v>
      </c>
      <c r="C56" s="40">
        <f>IF($D56="","",VLOOKUP($D56,'[4]男單50歲名單'!$A$7:$P$70,16))</f>
        <v>8</v>
      </c>
      <c r="D56" s="41">
        <v>8</v>
      </c>
      <c r="E56" s="42" t="str">
        <f>UPPER(IF($D56="","",VLOOKUP($D56,'[4]男單50歲名單'!$A$7:$P$70,2)))</f>
        <v>范振祥</v>
      </c>
      <c r="F56" s="43"/>
      <c r="G56" s="40"/>
      <c r="H56" s="43" t="str">
        <f>IF($D56="","",VLOOKUP($D56,'[4]男單50歲名單'!$A$7:$P$70,4))</f>
        <v>桃園縣</v>
      </c>
      <c r="I56" s="214"/>
      <c r="J56" s="58">
        <f>UPPER(IF(OR(I57="a",I57="as"),E56,IF(OR(I57="b",I57="bs"),E57,)))</f>
      </c>
      <c r="K56" s="67"/>
      <c r="L56" s="68"/>
      <c r="M56" s="68"/>
      <c r="N56" s="279"/>
      <c r="O56" s="83"/>
      <c r="P56" s="71"/>
      <c r="Q56" s="73"/>
      <c r="R56" s="50"/>
    </row>
    <row r="57" spans="1:18" s="51" customFormat="1" ht="22.5" customHeight="1">
      <c r="A57" s="39" t="s">
        <v>114</v>
      </c>
      <c r="B57" s="40">
        <f>IF($D57="","",VLOOKUP($D57,'[4]男單50歲名單'!$A$7:$P$70,15))</f>
      </c>
      <c r="C57" s="40">
        <f>IF($D57="","",VLOOKUP($D57,'[4]男單50歲名單'!$A$7:$P$70,16))</f>
      </c>
      <c r="D57" s="41"/>
      <c r="E57" s="42" t="s">
        <v>12</v>
      </c>
      <c r="F57" s="43"/>
      <c r="G57" s="40"/>
      <c r="H57" s="43">
        <f>IF($D57="","",VLOOKUP($D57,'[4]男單50歲名單'!$A$7:$P$70,4))</f>
      </c>
      <c r="I57" s="215"/>
      <c r="J57" s="272" t="s">
        <v>462</v>
      </c>
      <c r="K57" s="277"/>
      <c r="L57" s="58">
        <f>UPPER(IF(OR(K57="a",K57="as"),J56,IF(OR(K57="b",K57="bs"),J57,)))</f>
      </c>
      <c r="M57" s="67"/>
      <c r="N57" s="68"/>
      <c r="O57" s="68"/>
      <c r="P57" s="68"/>
      <c r="Q57" s="72"/>
      <c r="R57" s="50"/>
    </row>
    <row r="58" spans="1:18" s="51" customFormat="1" ht="22.5" customHeight="1">
      <c r="A58" s="39" t="s">
        <v>115</v>
      </c>
      <c r="B58" s="40"/>
      <c r="C58" s="40"/>
      <c r="D58" s="41">
        <v>33</v>
      </c>
      <c r="E58" s="42" t="str">
        <f>UPPER(IF($D58="","",VLOOKUP($D58,'[4]男單50歲名單'!$A$7:$P$70,2)))</f>
        <v>游象添</v>
      </c>
      <c r="F58" s="43"/>
      <c r="G58" s="40"/>
      <c r="H58" s="43" t="str">
        <f>IF($D58="","",VLOOKUP($D58,'[4]男單50歲名單'!$A$7:$P$70,4))</f>
        <v>臺中市</v>
      </c>
      <c r="I58" s="214"/>
      <c r="J58" s="273"/>
      <c r="K58" s="278"/>
      <c r="L58" s="62"/>
      <c r="M58" s="72"/>
      <c r="N58" s="68"/>
      <c r="O58" s="68"/>
      <c r="P58" s="68"/>
      <c r="Q58" s="72"/>
      <c r="R58" s="50"/>
    </row>
    <row r="59" spans="1:18" s="51" customFormat="1" ht="22.5" customHeight="1">
      <c r="A59" s="39" t="s">
        <v>116</v>
      </c>
      <c r="B59" s="40"/>
      <c r="C59" s="40"/>
      <c r="D59" s="41">
        <v>37</v>
      </c>
      <c r="E59" s="42" t="str">
        <f>UPPER(IF($D59="","",VLOOKUP($D59,'[4]男單50歲名單'!$A$7:$P$70,2)))</f>
        <v>游輝慶</v>
      </c>
      <c r="F59" s="43" t="s">
        <v>453</v>
      </c>
      <c r="G59" s="40"/>
      <c r="H59" s="43" t="str">
        <f>IF($D59="","",VLOOKUP($D59,'[4]男單50歲名單'!$A$7:$P$70,4))</f>
        <v>高雄市</v>
      </c>
      <c r="I59" s="215"/>
      <c r="J59" s="62"/>
      <c r="K59" s="77"/>
      <c r="L59" s="270" t="s">
        <v>468</v>
      </c>
      <c r="M59" s="271"/>
      <c r="N59" s="58">
        <f>UPPER(IF(OR(M59="a",M59="as"),L57,IF(OR(M59="b",M59="bs"),L61,)))</f>
      </c>
      <c r="O59" s="67"/>
      <c r="P59" s="68"/>
      <c r="Q59" s="72"/>
      <c r="R59" s="50"/>
    </row>
    <row r="60" spans="1:18" s="51" customFormat="1" ht="22.5" customHeight="1">
      <c r="A60" s="39" t="s">
        <v>117</v>
      </c>
      <c r="B60" s="40"/>
      <c r="C60" s="40"/>
      <c r="D60" s="41">
        <v>22</v>
      </c>
      <c r="E60" s="42" t="str">
        <f>UPPER(IF($D60="","",VLOOKUP($D60,'[4]男單50歲名單'!$A$7:$P$70,2)))</f>
        <v>周克中</v>
      </c>
      <c r="F60" s="43"/>
      <c r="G60" s="40"/>
      <c r="H60" s="43" t="str">
        <f>IF($D60="","",VLOOKUP($D60,'[4]男單50歲名單'!$A$7:$P$70,4))</f>
        <v>桃園縣</v>
      </c>
      <c r="I60" s="214"/>
      <c r="J60" s="58">
        <f>UPPER(IF(OR(I61="a",I61="as"),E60,IF(OR(I61="b",I61="bs"),E61,)))</f>
      </c>
      <c r="K60" s="67"/>
      <c r="L60" s="270"/>
      <c r="M60" s="271"/>
      <c r="N60" s="62"/>
      <c r="O60" s="69"/>
      <c r="P60" s="68"/>
      <c r="Q60" s="72"/>
      <c r="R60" s="50"/>
    </row>
    <row r="61" spans="1:18" s="51" customFormat="1" ht="22.5" customHeight="1">
      <c r="A61" s="39" t="s">
        <v>118</v>
      </c>
      <c r="B61" s="40"/>
      <c r="C61" s="40">
        <f>IF($D61="","",VLOOKUP($D61,'[4]男單50歲名單'!$A$7:$P$70,16))</f>
        <v>25</v>
      </c>
      <c r="D61" s="41">
        <v>19</v>
      </c>
      <c r="E61" s="42" t="str">
        <f>UPPER(IF($D61="","",VLOOKUP($D61,'[4]男單50歲名單'!$A$7:$P$70,2)))</f>
        <v>陳宜胤</v>
      </c>
      <c r="F61" s="43" t="s">
        <v>454</v>
      </c>
      <c r="G61" s="40"/>
      <c r="H61" s="43" t="str">
        <f>IF($D61="","",VLOOKUP($D61,'[4]男單50歲名單'!$A$7:$P$70,4))</f>
        <v>臺北市</v>
      </c>
      <c r="I61" s="215"/>
      <c r="J61" s="272" t="s">
        <v>463</v>
      </c>
      <c r="K61" s="277"/>
      <c r="L61" s="58">
        <f>UPPER(IF(OR(K61="a",K61="as"),J60,IF(OR(K61="b",K61="bs"),J61,)))</f>
      </c>
      <c r="M61" s="216"/>
      <c r="N61" s="68"/>
      <c r="O61" s="72"/>
      <c r="P61" s="68"/>
      <c r="Q61" s="72"/>
      <c r="R61" s="50"/>
    </row>
    <row r="62" spans="1:18" s="51" customFormat="1" ht="22.5" customHeight="1">
      <c r="A62" s="39" t="s">
        <v>119</v>
      </c>
      <c r="B62" s="40">
        <f>IF($D62="","",VLOOKUP($D62,'[4]男單50歲名單'!$A$7:$P$70,15))</f>
      </c>
      <c r="C62" s="40">
        <f>IF($D62="","",VLOOKUP($D62,'[4]男單50歲名單'!$A$7:$P$70,16))</f>
      </c>
      <c r="D62" s="41"/>
      <c r="E62" s="42" t="s">
        <v>12</v>
      </c>
      <c r="F62" s="43"/>
      <c r="G62" s="40"/>
      <c r="H62" s="43">
        <f>IF($D62="","",VLOOKUP($D62,'[4]男單50歲名單'!$A$7:$P$70,4))</f>
      </c>
      <c r="I62" s="214"/>
      <c r="J62" s="273"/>
      <c r="K62" s="278"/>
      <c r="L62" s="62"/>
      <c r="M62" s="77"/>
      <c r="N62" s="68"/>
      <c r="O62" s="72"/>
      <c r="P62" s="68"/>
      <c r="Q62" s="72"/>
      <c r="R62" s="50"/>
    </row>
    <row r="63" spans="1:18" s="51" customFormat="1" ht="22.5" customHeight="1">
      <c r="A63" s="39" t="s">
        <v>120</v>
      </c>
      <c r="B63" s="40">
        <v>10</v>
      </c>
      <c r="C63" s="40">
        <f>IF($D63="","",VLOOKUP($D63,'[4]男單50歲名單'!$A$7:$P$70,16))</f>
        <v>8</v>
      </c>
      <c r="D63" s="41">
        <v>7</v>
      </c>
      <c r="E63" s="42" t="str">
        <f>UPPER(IF($D63="","",VLOOKUP($D63,'[4]男單50歲名單'!$A$7:$P$70,2)))</f>
        <v>陳秋國</v>
      </c>
      <c r="F63" s="43"/>
      <c r="G63" s="40"/>
      <c r="H63" s="43" t="str">
        <f>IF($D63="","",VLOOKUP($D63,'[4]男單50歲名單'!$A$7:$P$70,4))</f>
        <v>彰化縣</v>
      </c>
      <c r="I63" s="215"/>
      <c r="J63" s="62"/>
      <c r="K63" s="68"/>
      <c r="L63" s="77"/>
      <c r="M63" s="196"/>
      <c r="N63" s="270" t="s">
        <v>471</v>
      </c>
      <c r="O63" s="271"/>
      <c r="P63" s="58">
        <f>UPPER(IF(OR(O63="a",O63="as"),N59,IF(OR(O63="b",O63="bs"),N67,)))</f>
      </c>
      <c r="Q63" s="76"/>
      <c r="R63" s="50"/>
    </row>
    <row r="64" spans="1:18" s="51" customFormat="1" ht="22.5" customHeight="1">
      <c r="A64" s="39" t="s">
        <v>121</v>
      </c>
      <c r="B64" s="40">
        <v>16</v>
      </c>
      <c r="C64" s="40">
        <f>IF($D64="","",VLOOKUP($D64,'[4]男單50歲名單'!$A$7:$P$70,16))</f>
        <v>17</v>
      </c>
      <c r="D64" s="41">
        <v>15</v>
      </c>
      <c r="E64" s="42" t="str">
        <f>UPPER(IF($D64="","",VLOOKUP($D64,'[4]男單50歲名單'!$A$7:$P$70,2)))</f>
        <v>龔飛彪</v>
      </c>
      <c r="F64" s="43"/>
      <c r="G64" s="40"/>
      <c r="H64" s="43" t="str">
        <f>IF($D64="","",VLOOKUP($D64,'[4]男單50歲名單'!$A$7:$P$70,4))</f>
        <v>高雄市</v>
      </c>
      <c r="I64" s="214"/>
      <c r="J64" s="58">
        <f>UPPER(IF(OR(I65="a",I65="as"),E64,IF(OR(I65="b",I65="bs"),E65,)))</f>
      </c>
      <c r="K64" s="67"/>
      <c r="L64" s="68"/>
      <c r="M64" s="68"/>
      <c r="N64" s="270"/>
      <c r="O64" s="271"/>
      <c r="P64" s="62"/>
      <c r="Q64" s="77"/>
      <c r="R64" s="50"/>
    </row>
    <row r="65" spans="1:18" s="51" customFormat="1" ht="22.5" customHeight="1">
      <c r="A65" s="39" t="s">
        <v>122</v>
      </c>
      <c r="B65" s="40"/>
      <c r="C65" s="40"/>
      <c r="D65" s="41">
        <v>35</v>
      </c>
      <c r="E65" s="42" t="str">
        <f>UPPER(IF($D65="","",VLOOKUP($D65,'[4]男單50歲名單'!$A$7:$P$70,2)))</f>
        <v>楊政忠</v>
      </c>
      <c r="F65" s="43" t="s">
        <v>455</v>
      </c>
      <c r="G65" s="40"/>
      <c r="H65" s="43" t="str">
        <f>IF($D65="","",VLOOKUP($D65,'[4]男單50歲名單'!$A$7:$P$70,4))</f>
        <v>臺中市</v>
      </c>
      <c r="I65" s="215"/>
      <c r="J65" s="272" t="s">
        <v>464</v>
      </c>
      <c r="K65" s="277"/>
      <c r="L65" s="58">
        <f>UPPER(IF(OR(K65="a",K65="as"),J64,IF(OR(K65="b",K65="bs"),J65,)))</f>
      </c>
      <c r="M65" s="67"/>
      <c r="N65" s="68"/>
      <c r="O65" s="72"/>
      <c r="P65" s="68"/>
      <c r="Q65" s="77"/>
      <c r="R65" s="50"/>
    </row>
    <row r="66" spans="1:18" s="51" customFormat="1" ht="22.5" customHeight="1">
      <c r="A66" s="39" t="s">
        <v>123</v>
      </c>
      <c r="B66" s="40"/>
      <c r="C66" s="40"/>
      <c r="D66" s="41">
        <v>24</v>
      </c>
      <c r="E66" s="42" t="str">
        <f>UPPER(IF($D66="","",VLOOKUP($D66,'[4]男單50歲名單'!$A$7:$P$70,2)))</f>
        <v>張立志</v>
      </c>
      <c r="F66" s="43"/>
      <c r="G66" s="40"/>
      <c r="H66" s="43" t="str">
        <f>IF($D66="","",VLOOKUP($D66,'[4]男單50歲名單'!$A$7:$P$70,4))</f>
        <v>高雄市</v>
      </c>
      <c r="I66" s="214"/>
      <c r="J66" s="273"/>
      <c r="K66" s="278"/>
      <c r="L66" s="62"/>
      <c r="M66" s="72"/>
      <c r="N66" s="68"/>
      <c r="O66" s="72"/>
      <c r="P66" s="68"/>
      <c r="Q66" s="77"/>
      <c r="R66" s="50"/>
    </row>
    <row r="67" spans="1:18" s="51" customFormat="1" ht="22.5" customHeight="1">
      <c r="A67" s="39" t="s">
        <v>124</v>
      </c>
      <c r="B67" s="40"/>
      <c r="C67" s="40"/>
      <c r="D67" s="41">
        <v>29</v>
      </c>
      <c r="E67" s="42" t="str">
        <f>UPPER(IF($D67="","",VLOOKUP($D67,'[4]男單50歲名單'!$A$7:$P$70,2)))</f>
        <v>翁德政</v>
      </c>
      <c r="F67" s="43" t="s">
        <v>456</v>
      </c>
      <c r="G67" s="40"/>
      <c r="H67" s="43" t="str">
        <f>IF($D67="","",VLOOKUP($D67,'[4]男單50歲名單'!$A$7:$P$70,4))</f>
        <v>臺北市</v>
      </c>
      <c r="I67" s="215"/>
      <c r="J67" s="62"/>
      <c r="K67" s="77"/>
      <c r="L67" s="270" t="s">
        <v>469</v>
      </c>
      <c r="M67" s="271"/>
      <c r="N67" s="58">
        <f>UPPER(IF(OR(M67="a",M67="as"),L65,IF(OR(M67="b",M67="bs"),L69,)))</f>
      </c>
      <c r="O67" s="76"/>
      <c r="P67" s="68"/>
      <c r="Q67" s="77"/>
      <c r="R67" s="50"/>
    </row>
    <row r="68" spans="1:18" s="51" customFormat="1" ht="22.5" customHeight="1">
      <c r="A68" s="39" t="s">
        <v>125</v>
      </c>
      <c r="B68" s="40"/>
      <c r="C68" s="40">
        <f>IF($D68="","",VLOOKUP($D68,'[4]男單50歲名單'!$A$7:$P$70,16))</f>
        <v>25</v>
      </c>
      <c r="D68" s="41">
        <v>21</v>
      </c>
      <c r="E68" s="42" t="str">
        <f>UPPER(IF($D68="","",VLOOKUP($D68,'[4]男單50歲名單'!$A$7:$P$70,2)))</f>
        <v>劉詠恩</v>
      </c>
      <c r="F68" s="43"/>
      <c r="G68" s="40"/>
      <c r="H68" s="43" t="str">
        <f>IF($D68="","",VLOOKUP($D68,'[4]男單50歲名單'!$A$7:$P$70,4))</f>
        <v>臺中市</v>
      </c>
      <c r="I68" s="214"/>
      <c r="J68" s="58">
        <f>UPPER(IF(OR(I69="a",I69="as"),E68,IF(OR(I69="b",I69="bs"),E69,)))</f>
      </c>
      <c r="K68" s="67"/>
      <c r="L68" s="270"/>
      <c r="M68" s="271"/>
      <c r="N68" s="62"/>
      <c r="O68" s="68"/>
      <c r="P68" s="68"/>
      <c r="Q68" s="68"/>
      <c r="R68" s="50"/>
    </row>
    <row r="69" spans="1:18" s="51" customFormat="1" ht="22.5" customHeight="1">
      <c r="A69" s="39" t="s">
        <v>126</v>
      </c>
      <c r="B69" s="40"/>
      <c r="C69" s="40"/>
      <c r="D69" s="41">
        <v>49</v>
      </c>
      <c r="E69" s="42" t="str">
        <f>UPPER(IF($D69="","",VLOOKUP($D69,'[4]男單50歲名單'!$A$7:$P$70,2)))</f>
        <v>高永裕</v>
      </c>
      <c r="F69" s="43" t="s">
        <v>457</v>
      </c>
      <c r="G69" s="40"/>
      <c r="H69" s="43" t="str">
        <f>IF($D69="","",VLOOKUP($D69,'[4]男單50歲名單'!$A$7:$P$70,4))</f>
        <v>楊梅市</v>
      </c>
      <c r="I69" s="215"/>
      <c r="J69" s="272" t="s">
        <v>465</v>
      </c>
      <c r="K69" s="277"/>
      <c r="L69" s="58">
        <f>UPPER(IF(OR(K69="a",K69="as"),J68,IF(OR(K69="b",K69="bs"),J69,)))</f>
      </c>
      <c r="M69" s="216"/>
      <c r="O69" s="68"/>
      <c r="Q69" s="68"/>
      <c r="R69" s="50"/>
    </row>
    <row r="70" spans="1:18" s="51" customFormat="1" ht="22.5" customHeight="1">
      <c r="A70" s="39" t="s">
        <v>127</v>
      </c>
      <c r="B70" s="40">
        <f>IF($D70="","",VLOOKUP($D70,'[4]男單50歲名單'!$A$7:$P$70,15))</f>
      </c>
      <c r="C70" s="40">
        <f>IF($D70="","",VLOOKUP($D70,'[4]男單50歲名單'!$A$7:$P$70,16))</f>
      </c>
      <c r="D70" s="41"/>
      <c r="E70" s="42" t="s">
        <v>60</v>
      </c>
      <c r="F70" s="43"/>
      <c r="G70" s="40"/>
      <c r="H70" s="43">
        <f>IF($D70="","",VLOOKUP($D70,'[4]男單50歲名單'!$A$7:$P$70,4))</f>
      </c>
      <c r="I70" s="214"/>
      <c r="J70" s="273"/>
      <c r="K70" s="278"/>
      <c r="L70" s="62"/>
      <c r="M70" s="77"/>
      <c r="Q70" s="68"/>
      <c r="R70" s="50"/>
    </row>
    <row r="71" spans="1:18" s="51" customFormat="1" ht="22.5" customHeight="1">
      <c r="A71" s="39" t="s">
        <v>128</v>
      </c>
      <c r="B71" s="40">
        <v>2</v>
      </c>
      <c r="C71" s="40">
        <f>IF($D71="","",VLOOKUP($D71,'[4]男單50歲名單'!$A$7:$P$70,16))</f>
        <v>3</v>
      </c>
      <c r="D71" s="41">
        <v>2</v>
      </c>
      <c r="E71" s="42" t="str">
        <f>UPPER(IF($D71="","",VLOOKUP($D71,'[4]男單50歲名單'!$A$7:$P$70,2)))</f>
        <v>賴經寬</v>
      </c>
      <c r="F71" s="43"/>
      <c r="G71" s="40"/>
      <c r="H71" s="43" t="str">
        <f>IF($D71="","",VLOOKUP($D71,'[4]男單50歲名單'!$A$7:$P$70,4))</f>
        <v>臺中市</v>
      </c>
      <c r="I71" s="215"/>
      <c r="J71" s="62"/>
      <c r="K71" s="68"/>
      <c r="L71" s="77"/>
      <c r="M71" s="196"/>
      <c r="N71" s="220" t="s">
        <v>54</v>
      </c>
      <c r="O71" s="221"/>
      <c r="P71" s="217"/>
      <c r="Q71" s="77"/>
      <c r="R71" s="50"/>
    </row>
    <row r="72" spans="1:18" s="51" customFormat="1" ht="25.5" customHeight="1">
      <c r="A72" s="186"/>
      <c r="B72" s="186"/>
      <c r="C72" s="186"/>
      <c r="D72" s="222"/>
      <c r="E72" s="223"/>
      <c r="F72" s="224"/>
      <c r="G72" s="224"/>
      <c r="H72" s="224"/>
      <c r="I72" s="196"/>
      <c r="J72" s="68"/>
      <c r="K72" s="68"/>
      <c r="L72" s="77"/>
      <c r="M72" s="196"/>
      <c r="N72" s="272" t="s">
        <v>473</v>
      </c>
      <c r="O72" s="225"/>
      <c r="P72" s="226" t="s">
        <v>55</v>
      </c>
      <c r="Q72" s="77"/>
      <c r="R72" s="50"/>
    </row>
    <row r="73" spans="2:17" ht="25.5" customHeight="1">
      <c r="B73" s="227"/>
      <c r="C73" s="227"/>
      <c r="D73" s="227"/>
      <c r="E73" s="228"/>
      <c r="F73" s="227"/>
      <c r="G73" s="227"/>
      <c r="H73" s="227"/>
      <c r="I73" s="229"/>
      <c r="J73" s="227"/>
      <c r="N73" s="273"/>
      <c r="O73" s="76"/>
      <c r="P73" s="68"/>
      <c r="Q73" s="99"/>
    </row>
    <row r="74" spans="5:17" ht="9" customHeight="1">
      <c r="E74" s="100"/>
      <c r="N74" s="68"/>
      <c r="O74" s="68"/>
      <c r="P74" s="68"/>
      <c r="Q74" s="68"/>
    </row>
    <row r="75" spans="5:17" ht="15">
      <c r="E75" s="100"/>
      <c r="N75" s="68"/>
      <c r="O75" s="68"/>
      <c r="P75" s="68"/>
      <c r="Q75" s="68"/>
    </row>
    <row r="76" ht="15">
      <c r="E76" s="100"/>
    </row>
    <row r="77" ht="15">
      <c r="E77" s="100"/>
    </row>
    <row r="78" ht="15">
      <c r="E78" s="100"/>
    </row>
    <row r="79" ht="15">
      <c r="E79" s="100"/>
    </row>
    <row r="80" ht="15">
      <c r="E80" s="100"/>
    </row>
    <row r="81" ht="15">
      <c r="E81" s="100"/>
    </row>
    <row r="82" ht="15">
      <c r="E82" s="100"/>
    </row>
    <row r="83" ht="15">
      <c r="E83" s="100"/>
    </row>
    <row r="84" ht="15">
      <c r="E84" s="100"/>
    </row>
    <row r="85" ht="15">
      <c r="E85" s="100"/>
    </row>
    <row r="86" ht="15">
      <c r="E86" s="100"/>
    </row>
    <row r="87" ht="15">
      <c r="E87" s="100"/>
    </row>
    <row r="88" ht="15">
      <c r="E88" s="100"/>
    </row>
    <row r="89" ht="15">
      <c r="E89" s="100"/>
    </row>
    <row r="90" ht="15">
      <c r="E90" s="100"/>
    </row>
    <row r="91" ht="15">
      <c r="E91" s="100"/>
    </row>
    <row r="92" ht="15">
      <c r="E92" s="100"/>
    </row>
    <row r="93" ht="15">
      <c r="E93" s="100"/>
    </row>
    <row r="94" ht="15">
      <c r="E94" s="100"/>
    </row>
    <row r="95" ht="15">
      <c r="E95" s="100"/>
    </row>
    <row r="96" ht="15">
      <c r="E96" s="100"/>
    </row>
    <row r="97" ht="15">
      <c r="E97" s="100"/>
    </row>
  </sheetData>
  <sheetProtection/>
  <mergeCells count="31">
    <mergeCell ref="L67:M68"/>
    <mergeCell ref="J69:K70"/>
    <mergeCell ref="N72:N73"/>
    <mergeCell ref="L59:M60"/>
    <mergeCell ref="J61:K62"/>
    <mergeCell ref="N63:O64"/>
    <mergeCell ref="J65:K66"/>
    <mergeCell ref="L51:M52"/>
    <mergeCell ref="J53:K54"/>
    <mergeCell ref="N55:N56"/>
    <mergeCell ref="J57:K58"/>
    <mergeCell ref="L43:M44"/>
    <mergeCell ref="J45:K46"/>
    <mergeCell ref="N47:O48"/>
    <mergeCell ref="J49:K50"/>
    <mergeCell ref="J32:K33"/>
    <mergeCell ref="L34:M35"/>
    <mergeCell ref="J36:K37"/>
    <mergeCell ref="J41:K42"/>
    <mergeCell ref="J24:K25"/>
    <mergeCell ref="L26:M27"/>
    <mergeCell ref="J28:K29"/>
    <mergeCell ref="N30:O31"/>
    <mergeCell ref="J16:K17"/>
    <mergeCell ref="L18:M19"/>
    <mergeCell ref="J20:K21"/>
    <mergeCell ref="N22:N23"/>
    <mergeCell ref="J8:K9"/>
    <mergeCell ref="L10:M11"/>
    <mergeCell ref="J12:K13"/>
    <mergeCell ref="N14:O15"/>
  </mergeCells>
  <conditionalFormatting sqref="G7:G38 G40:G71">
    <cfRule type="expression" priority="1" dxfId="270" stopIfTrue="1">
      <formula>AND($D7&lt;9,$C7&gt;0)</formula>
    </cfRule>
  </conditionalFormatting>
  <conditionalFormatting sqref="H40:H71 H7:H38 F7:F38 F40:F71">
    <cfRule type="expression" priority="2" dxfId="270" stopIfTrue="1">
      <formula>AND($D7&lt;17,$C7&gt;0)</formula>
    </cfRule>
  </conditionalFormatting>
  <conditionalFormatting sqref="L10 N14 N72 N38 L18 L26 L34 N30 L43 L51 L59 L67 N47 N63">
    <cfRule type="expression" priority="3" dxfId="271" stopIfTrue="1">
      <formula>AND($N$2="CU",L10="Umpire")</formula>
    </cfRule>
    <cfRule type="expression" priority="4" dxfId="272" stopIfTrue="1">
      <formula>AND($N$2="CU",L10&lt;&gt;"Umpire",M10&lt;&gt;"")</formula>
    </cfRule>
    <cfRule type="expression" priority="5" dxfId="273" stopIfTrue="1">
      <formula>AND($N$2="CU",L10&lt;&gt;"Umpire")</formula>
    </cfRule>
  </conditionalFormatting>
  <conditionalFormatting sqref="L8 L12 L16 L20 L24 L28 L32 L36 L41 L45 L49 L53 L57 L61 L65 L69 N18 N26 N34 N43 N51 N59 N67 P14 P30 P47 P63 N10 P38">
    <cfRule type="expression" priority="6" dxfId="270" stopIfTrue="1">
      <formula>K8="as"</formula>
    </cfRule>
    <cfRule type="expression" priority="7" dxfId="270" stopIfTrue="1">
      <formula>K8="bs"</formula>
    </cfRule>
  </conditionalFormatting>
  <conditionalFormatting sqref="J7 J44 J11 J15 J48 J19 J64 J23 J52 J27 P22 J31 J56 J35 J68 J40 J60 P55">
    <cfRule type="expression" priority="8" dxfId="270" stopIfTrue="1">
      <formula>I8="as"</formula>
    </cfRule>
    <cfRule type="expression" priority="9" dxfId="270" stopIfTrue="1">
      <formula>I8="bs"</formula>
    </cfRule>
  </conditionalFormatting>
  <conditionalFormatting sqref="D7:D38 D40:D71">
    <cfRule type="expression" priority="10" dxfId="274" stopIfTrue="1">
      <formula>$D7&lt;17</formula>
    </cfRule>
  </conditionalFormatting>
  <conditionalFormatting sqref="O72 I8 I10 I12 I14 I16 I18 I20 I22 I24 I26 I28 I30 I32 I34 I36 O38 I41 I43 I45 I47 I49 I51 I53 I55 I57 I59 I61 I63 I65 I67 I69 I71 O23 O56 I38">
    <cfRule type="expression" priority="11" dxfId="276" stopIfTrue="1">
      <formula>$N$2="CU"</formula>
    </cfRule>
  </conditionalFormatting>
  <conditionalFormatting sqref="B7:B38 B40:B71">
    <cfRule type="cellIs" priority="12" dxfId="275" operator="equal" stopIfTrue="1">
      <formula>"QA"</formula>
    </cfRule>
    <cfRule type="cellIs" priority="13" dxfId="275" operator="equal" stopIfTrue="1">
      <formula>"DA"</formula>
    </cfRule>
  </conditionalFormatting>
  <dataValidations count="1">
    <dataValidation type="list" allowBlank="1" showInputMessage="1" sqref="N72 L26 N30 L43 L51 L59 N14 L34 L67 N47 L18 N38 L10 N63">
      <formula1>$T$7:$T$16</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T102"/>
  <sheetViews>
    <sheetView showGridLines="0" zoomScalePageLayoutView="0" workbookViewId="0" topLeftCell="A1">
      <selection activeCell="V19" sqref="V19"/>
    </sheetView>
  </sheetViews>
  <sheetFormatPr defaultColWidth="9.00390625" defaultRowHeight="15.75"/>
  <cols>
    <col min="1" max="1" width="2.625" style="99" customWidth="1"/>
    <col min="2" max="2" width="2.00390625" style="99" customWidth="1"/>
    <col min="3" max="3" width="2.50390625" style="99" customWidth="1"/>
    <col min="4" max="4" width="0.2421875" style="99" customWidth="1"/>
    <col min="5" max="5" width="8.50390625" style="99" customWidth="1"/>
    <col min="6" max="6" width="11.875" style="99" customWidth="1"/>
    <col min="7" max="7" width="0.2421875" style="99" customWidth="1"/>
    <col min="8" max="8" width="5.75390625" style="99" customWidth="1"/>
    <col min="9" max="9" width="0.2421875" style="101" customWidth="1"/>
    <col min="10" max="10" width="13.75390625" style="99" customWidth="1"/>
    <col min="11" max="11" width="0.2421875" style="101" customWidth="1"/>
    <col min="12" max="12" width="13.75390625" style="99" customWidth="1"/>
    <col min="13" max="13" width="0.2421875" style="102" customWidth="1"/>
    <col min="14" max="14" width="13.75390625" style="99" customWidth="1"/>
    <col min="15" max="15" width="0.2421875" style="101" customWidth="1"/>
    <col min="16" max="16" width="13.75390625" style="99" customWidth="1"/>
    <col min="17" max="17" width="0.2421875" style="102" customWidth="1"/>
    <col min="18" max="18" width="0" style="99" hidden="1" customWidth="1"/>
    <col min="19" max="19" width="7.625" style="99" customWidth="1"/>
    <col min="20" max="20" width="8.00390625" style="99" hidden="1" customWidth="1"/>
    <col min="21" max="16384" width="9.00390625" style="99" customWidth="1"/>
  </cols>
  <sheetData>
    <row r="1" spans="1:17" s="3" customFormat="1" ht="16.5" customHeight="1">
      <c r="A1" s="1" t="s">
        <v>179</v>
      </c>
      <c r="B1" s="2"/>
      <c r="C1" s="2"/>
      <c r="E1" s="4"/>
      <c r="I1" s="5"/>
      <c r="K1" s="5"/>
      <c r="M1" s="6"/>
      <c r="O1" s="5"/>
      <c r="Q1" s="6"/>
    </row>
    <row r="2" spans="1:17" s="12" customFormat="1" ht="6.75" customHeight="1">
      <c r="A2" s="7"/>
      <c r="B2" s="7"/>
      <c r="C2" s="7"/>
      <c r="D2" s="7"/>
      <c r="E2" s="7"/>
      <c r="F2" s="7"/>
      <c r="G2" s="7"/>
      <c r="H2" s="7"/>
      <c r="I2" s="8"/>
      <c r="J2" s="9"/>
      <c r="K2" s="8"/>
      <c r="L2" s="9"/>
      <c r="M2" s="8"/>
      <c r="N2" s="8"/>
      <c r="O2" s="8"/>
      <c r="P2" s="10"/>
      <c r="Q2" s="11"/>
    </row>
    <row r="3" spans="1:17" s="18" customFormat="1" ht="11.25" customHeight="1">
      <c r="A3" s="13" t="s">
        <v>180</v>
      </c>
      <c r="B3" s="13"/>
      <c r="C3" s="13"/>
      <c r="D3" s="13"/>
      <c r="E3" s="14"/>
      <c r="F3" s="13" t="s">
        <v>181</v>
      </c>
      <c r="G3" s="14"/>
      <c r="H3" s="13"/>
      <c r="I3" s="15"/>
      <c r="J3" s="13"/>
      <c r="K3" s="16"/>
      <c r="L3" s="13"/>
      <c r="M3" s="16"/>
      <c r="N3" s="13"/>
      <c r="O3" s="15"/>
      <c r="P3" s="14"/>
      <c r="Q3" s="17" t="s">
        <v>182</v>
      </c>
    </row>
    <row r="4" spans="1:17" s="26" customFormat="1" ht="11.25" customHeight="1" thickBot="1">
      <c r="A4" s="19" t="str">
        <f>'[6]Week SetUp'!$A$10</f>
        <v>2013/11/2-11/4</v>
      </c>
      <c r="B4" s="19"/>
      <c r="C4" s="19"/>
      <c r="D4" s="20"/>
      <c r="E4" s="20"/>
      <c r="F4" s="20" t="str">
        <f>'[6]Week SetUp'!$C$10</f>
        <v>臺中市</v>
      </c>
      <c r="G4" s="21"/>
      <c r="H4" s="20"/>
      <c r="I4" s="22"/>
      <c r="J4" s="23"/>
      <c r="K4" s="22"/>
      <c r="L4" s="24"/>
      <c r="M4" s="22"/>
      <c r="N4" s="20"/>
      <c r="O4" s="22"/>
      <c r="P4" s="20"/>
      <c r="Q4" s="25" t="str">
        <f>'[6]Week SetUp'!$E$10</f>
        <v>王正松</v>
      </c>
    </row>
    <row r="5" spans="1:17" s="31" customFormat="1" ht="12" customHeight="1">
      <c r="A5" s="27"/>
      <c r="B5" s="28" t="s">
        <v>183</v>
      </c>
      <c r="C5" s="28" t="s">
        <v>184</v>
      </c>
      <c r="D5" s="28"/>
      <c r="E5" s="28" t="s">
        <v>185</v>
      </c>
      <c r="F5" s="29"/>
      <c r="G5" s="14"/>
      <c r="H5" s="29"/>
      <c r="I5" s="30"/>
      <c r="J5" s="28" t="s">
        <v>186</v>
      </c>
      <c r="K5" s="30"/>
      <c r="L5" s="28" t="s">
        <v>187</v>
      </c>
      <c r="M5" s="30"/>
      <c r="N5" s="28" t="s">
        <v>188</v>
      </c>
      <c r="O5" s="30"/>
      <c r="P5" s="28" t="s">
        <v>189</v>
      </c>
      <c r="Q5" s="16"/>
    </row>
    <row r="6" spans="1:17" s="31" customFormat="1" ht="11.25" customHeight="1" thickBot="1">
      <c r="A6" s="32"/>
      <c r="B6" s="33"/>
      <c r="C6" s="34"/>
      <c r="D6" s="33"/>
      <c r="E6" s="35"/>
      <c r="F6" s="35"/>
      <c r="G6" s="36"/>
      <c r="H6" s="35"/>
      <c r="I6" s="37"/>
      <c r="J6" s="33"/>
      <c r="K6" s="37"/>
      <c r="L6" s="33"/>
      <c r="M6" s="37"/>
      <c r="O6" s="37"/>
      <c r="P6" s="33"/>
      <c r="Q6" s="38"/>
    </row>
    <row r="7" spans="1:20" s="51" customFormat="1" ht="14.25" customHeight="1">
      <c r="A7" s="39">
        <v>1</v>
      </c>
      <c r="B7" s="40">
        <v>1</v>
      </c>
      <c r="C7" s="40">
        <f>IF($D7="","",VLOOKUP($D7,'[6]男單55歲名單'!$A$7:$P$38,16))</f>
        <v>1</v>
      </c>
      <c r="D7" s="41">
        <v>1</v>
      </c>
      <c r="E7" s="42" t="str">
        <f>UPPER(IF($D7="","",VLOOKUP($D7,'[6]男單55歲名單'!$A$7:$P$38,2)))</f>
        <v>林榮基</v>
      </c>
      <c r="F7" s="40"/>
      <c r="G7" s="40"/>
      <c r="H7" s="43" t="str">
        <f>IF($D7="","",VLOOKUP($D7,'[6]男單55歲名單'!$A$7:$P$38,4))</f>
        <v>臺中市</v>
      </c>
      <c r="I7" s="44"/>
      <c r="J7" s="45"/>
      <c r="K7" s="45"/>
      <c r="L7" s="45"/>
      <c r="M7" s="45"/>
      <c r="N7" s="46" t="s">
        <v>191</v>
      </c>
      <c r="O7" s="47"/>
      <c r="P7" s="48"/>
      <c r="Q7" s="49"/>
      <c r="R7" s="50"/>
      <c r="T7" s="52" t="e">
        <f>#REF!</f>
        <v>#REF!</v>
      </c>
    </row>
    <row r="8" spans="1:20" s="51" customFormat="1" ht="12.75" customHeight="1">
      <c r="A8" s="39"/>
      <c r="B8" s="53"/>
      <c r="C8" s="53"/>
      <c r="D8" s="53"/>
      <c r="E8" s="54"/>
      <c r="F8" s="272" t="s">
        <v>505</v>
      </c>
      <c r="G8" s="55"/>
      <c r="H8" s="56" t="s">
        <v>11</v>
      </c>
      <c r="I8" s="57"/>
      <c r="J8" s="58">
        <f>UPPER(IF(OR(I8="a",I8="as"),E7,IF(OR(I8="b",I8="bs"),E9,)))</f>
      </c>
      <c r="K8" s="58"/>
      <c r="L8" s="45"/>
      <c r="M8" s="45"/>
      <c r="N8" s="46" t="s">
        <v>193</v>
      </c>
      <c r="O8" s="47"/>
      <c r="P8" s="48"/>
      <c r="Q8" s="49"/>
      <c r="R8" s="50"/>
      <c r="T8" s="60" t="e">
        <f>#REF!</f>
        <v>#REF!</v>
      </c>
    </row>
    <row r="9" spans="1:20" s="51" customFormat="1" ht="14.25" customHeight="1">
      <c r="A9" s="39">
        <v>2</v>
      </c>
      <c r="B9" s="40"/>
      <c r="C9" s="40">
        <f>IF($D9="","",VLOOKUP($D9,'[6]男單55歲名單'!$A$7:$P$38,16))</f>
        <v>20</v>
      </c>
      <c r="D9" s="41">
        <v>17</v>
      </c>
      <c r="E9" s="42" t="str">
        <f>UPPER(IF($D9="","",VLOOKUP($D9,'[6]男單55歲名單'!$A$7:$P$38,2)))</f>
        <v>王振榮</v>
      </c>
      <c r="F9" s="273"/>
      <c r="G9" s="40"/>
      <c r="H9" s="43" t="str">
        <f>IF($D9="","",VLOOKUP($D9,'[6]男單55歲名單'!$A$7:$P$38,4))</f>
        <v>彰化縣</v>
      </c>
      <c r="I9" s="61"/>
      <c r="J9" s="62"/>
      <c r="K9" s="63"/>
      <c r="L9" s="45"/>
      <c r="M9" s="45"/>
      <c r="N9" s="59"/>
      <c r="O9" s="47"/>
      <c r="P9" s="48"/>
      <c r="Q9" s="49"/>
      <c r="R9" s="50"/>
      <c r="T9" s="60" t="e">
        <f>#REF!</f>
        <v>#REF!</v>
      </c>
    </row>
    <row r="10" spans="1:20" s="51" customFormat="1" ht="4.5" customHeight="1">
      <c r="A10" s="39"/>
      <c r="B10" s="53"/>
      <c r="C10" s="53"/>
      <c r="D10" s="64"/>
      <c r="E10" s="54"/>
      <c r="F10" s="45"/>
      <c r="G10" s="55"/>
      <c r="H10" s="55"/>
      <c r="I10" s="65"/>
      <c r="J10" s="270" t="s">
        <v>529</v>
      </c>
      <c r="K10" s="271"/>
      <c r="L10" s="58">
        <f>UPPER(IF(OR(K10="a",K10="as"),J8,IF(OR(K10="b",K10="bs"),J12,)))</f>
      </c>
      <c r="M10" s="67"/>
      <c r="N10" s="68"/>
      <c r="O10" s="68"/>
      <c r="P10" s="48"/>
      <c r="Q10" s="49"/>
      <c r="R10" s="50"/>
      <c r="T10" s="60" t="e">
        <f>#REF!</f>
        <v>#REF!</v>
      </c>
    </row>
    <row r="11" spans="1:20" s="51" customFormat="1" ht="14.25" customHeight="1">
      <c r="A11" s="39">
        <v>3</v>
      </c>
      <c r="B11" s="40">
        <f>IF($D11="","",VLOOKUP($D11,'[6]男單55歲名單'!$A$7:$P$38,15))</f>
      </c>
      <c r="C11" s="40">
        <f>IF($D11="","",VLOOKUP($D11,'[6]男單55歲名單'!$A$7:$P$38,16))</f>
      </c>
      <c r="D11" s="41"/>
      <c r="E11" s="42" t="s">
        <v>194</v>
      </c>
      <c r="F11" s="40"/>
      <c r="G11" s="40"/>
      <c r="H11" s="43" t="s">
        <v>195</v>
      </c>
      <c r="I11" s="44"/>
      <c r="J11" s="270"/>
      <c r="K11" s="271"/>
      <c r="L11" s="62"/>
      <c r="M11" s="69"/>
      <c r="N11" s="68"/>
      <c r="O11" s="68"/>
      <c r="P11" s="48"/>
      <c r="Q11" s="49"/>
      <c r="R11" s="50"/>
      <c r="T11" s="60" t="e">
        <f>#REF!</f>
        <v>#REF!</v>
      </c>
    </row>
    <row r="12" spans="1:20" s="51" customFormat="1" ht="14.25" customHeight="1">
      <c r="A12" s="39" t="s">
        <v>196</v>
      </c>
      <c r="B12" s="40">
        <f>IF($D12="","",VLOOKUP($D12,'[6]男單55歲名單'!$A$7:$P$38,15))</f>
      </c>
      <c r="C12" s="40">
        <f>IF($D12="","",VLOOKUP($D12,'[6]男單55歲名單'!$A$7:$P$38,16))</f>
      </c>
      <c r="D12" s="41"/>
      <c r="E12" s="42" t="s">
        <v>197</v>
      </c>
      <c r="F12" s="43" t="s">
        <v>506</v>
      </c>
      <c r="G12" s="40"/>
      <c r="H12" s="192" t="s">
        <v>198</v>
      </c>
      <c r="I12" s="57"/>
      <c r="J12" s="58">
        <f>UPPER(IF(OR(I12="a",I12="as"),E11,IF(OR(I12="b",I12="bs"),E13,)))</f>
      </c>
      <c r="K12" s="70"/>
      <c r="L12" s="71"/>
      <c r="M12" s="72"/>
      <c r="N12" s="68"/>
      <c r="O12" s="68"/>
      <c r="P12" s="48"/>
      <c r="Q12" s="49"/>
      <c r="R12" s="50"/>
      <c r="T12" s="60" t="e">
        <f>#REF!</f>
        <v>#REF!</v>
      </c>
    </row>
    <row r="13" spans="1:20" s="51" customFormat="1" ht="14.25" customHeight="1">
      <c r="A13" s="39">
        <v>4</v>
      </c>
      <c r="B13" s="40"/>
      <c r="C13" s="40">
        <f>IF($D13="","",VLOOKUP($D13,'[6]男單55歲名單'!$A$7:$P$38,16))</f>
        <v>12</v>
      </c>
      <c r="D13" s="41">
        <v>13</v>
      </c>
      <c r="E13" s="42" t="str">
        <f>UPPER(IF($D13="","",VLOOKUP($D13,'[6]男單55歲名單'!$A$7:$P$38,2)))</f>
        <v>陳禮城</v>
      </c>
      <c r="F13" s="43" t="s">
        <v>507</v>
      </c>
      <c r="G13" s="40"/>
      <c r="H13" s="43" t="str">
        <f>IF($D13="","",VLOOKUP($D13,'[6]男單55歲名單'!$A$7:$P$38,4))</f>
        <v>新北市</v>
      </c>
      <c r="I13" s="61"/>
      <c r="J13" s="62"/>
      <c r="K13" s="45"/>
      <c r="L13" s="71"/>
      <c r="M13" s="72"/>
      <c r="N13" s="68"/>
      <c r="O13" s="68"/>
      <c r="P13" s="48"/>
      <c r="Q13" s="49"/>
      <c r="R13" s="50"/>
      <c r="T13" s="60" t="e">
        <f>#REF!</f>
        <v>#REF!</v>
      </c>
    </row>
    <row r="14" spans="1:20" s="51" customFormat="1" ht="4.5" customHeight="1">
      <c r="A14" s="39"/>
      <c r="B14" s="53"/>
      <c r="C14" s="53"/>
      <c r="D14" s="64"/>
      <c r="E14" s="54"/>
      <c r="F14" s="45"/>
      <c r="G14" s="55"/>
      <c r="H14" s="55"/>
      <c r="I14" s="65"/>
      <c r="J14" s="45"/>
      <c r="K14" s="45"/>
      <c r="L14" s="270" t="s">
        <v>537</v>
      </c>
      <c r="M14" s="271"/>
      <c r="N14" s="58">
        <f>UPPER(IF(OR(M14="a",M14="as"),L10,IF(OR(M14="b",M14="bs"),L18,)))</f>
      </c>
      <c r="O14" s="67"/>
      <c r="P14" s="48"/>
      <c r="Q14" s="49"/>
      <c r="R14" s="50"/>
      <c r="T14" s="60" t="e">
        <f>#REF!</f>
        <v>#REF!</v>
      </c>
    </row>
    <row r="15" spans="1:20" s="51" customFormat="1" ht="14.25" customHeight="1">
      <c r="A15" s="39">
        <v>5</v>
      </c>
      <c r="B15" s="40"/>
      <c r="C15" s="40">
        <f>IF($D15="","",VLOOKUP($D15,'[6]男單55歲名單'!$A$7:$P$38,16))</f>
        <v>11</v>
      </c>
      <c r="D15" s="41">
        <v>11</v>
      </c>
      <c r="E15" s="42" t="str">
        <f>UPPER(IF($D15="","",VLOOKUP($D15,'[6]男單55歲名單'!$A$7:$P$38,2)))</f>
        <v>謝明祥</v>
      </c>
      <c r="F15" s="40"/>
      <c r="G15" s="40"/>
      <c r="H15" s="43" t="str">
        <f>IF($D15="","",VLOOKUP($D15,'[6]男單55歲名單'!$A$7:$P$38,4))</f>
        <v>高雄市</v>
      </c>
      <c r="I15" s="44"/>
      <c r="J15" s="45"/>
      <c r="K15" s="45"/>
      <c r="L15" s="270"/>
      <c r="M15" s="271"/>
      <c r="N15" s="62"/>
      <c r="O15" s="73"/>
      <c r="P15" s="59"/>
      <c r="Q15" s="47"/>
      <c r="R15" s="50"/>
      <c r="T15" s="60" t="e">
        <f>#REF!</f>
        <v>#REF!</v>
      </c>
    </row>
    <row r="16" spans="1:20" s="51" customFormat="1" ht="14.25" customHeight="1" thickBot="1">
      <c r="A16" s="39" t="s">
        <v>199</v>
      </c>
      <c r="B16" s="40"/>
      <c r="C16" s="40"/>
      <c r="D16" s="41">
        <v>18</v>
      </c>
      <c r="E16" s="42" t="str">
        <f>UPPER(IF($D16="","",VLOOKUP($D16,'[6]男單55歲名單'!$A$7:$P$38,2)))</f>
        <v>黃禎宏</v>
      </c>
      <c r="F16" s="43" t="s">
        <v>508</v>
      </c>
      <c r="G16" s="40"/>
      <c r="H16" s="152" t="str">
        <f>IF($D16="","",VLOOKUP($D16,'[6]男單55歲名單'!$A$7:$P$38,4))</f>
        <v>新竹縣</v>
      </c>
      <c r="I16" s="57"/>
      <c r="J16" s="58">
        <f>UPPER(IF(OR(I16="a",I16="as"),E15,IF(OR(I16="b",I16="bs"),E17,)))</f>
      </c>
      <c r="K16" s="58"/>
      <c r="L16" s="45"/>
      <c r="M16" s="72"/>
      <c r="N16" s="74"/>
      <c r="O16" s="73"/>
      <c r="P16" s="59"/>
      <c r="Q16" s="47"/>
      <c r="R16" s="50"/>
      <c r="T16" s="75" t="e">
        <f>#REF!</f>
        <v>#REF!</v>
      </c>
    </row>
    <row r="17" spans="1:18" s="51" customFormat="1" ht="14.25" customHeight="1">
      <c r="A17" s="39">
        <v>6</v>
      </c>
      <c r="B17" s="40"/>
      <c r="C17" s="40"/>
      <c r="D17" s="41">
        <v>24</v>
      </c>
      <c r="E17" s="42" t="str">
        <f>UPPER(IF($D17="","",VLOOKUP($D17,'[6]男單55歲名單'!$A$7:$P$38,2)))</f>
        <v>林志榮</v>
      </c>
      <c r="F17" s="43" t="s">
        <v>509</v>
      </c>
      <c r="G17" s="40"/>
      <c r="H17" s="230" t="str">
        <f>IF($D17="","",VLOOKUP($D17,'[6]男單55歲名單'!$A$7:$P$38,4))</f>
        <v>臺南市</v>
      </c>
      <c r="I17" s="61"/>
      <c r="J17" s="62"/>
      <c r="K17" s="63"/>
      <c r="L17" s="45"/>
      <c r="M17" s="72"/>
      <c r="N17" s="74"/>
      <c r="O17" s="73"/>
      <c r="P17" s="59"/>
      <c r="Q17" s="47"/>
      <c r="R17" s="50"/>
    </row>
    <row r="18" spans="1:18" s="51" customFormat="1" ht="4.5" customHeight="1">
      <c r="A18" s="39"/>
      <c r="B18" s="53"/>
      <c r="C18" s="53"/>
      <c r="D18" s="64"/>
      <c r="E18" s="54"/>
      <c r="F18" s="45"/>
      <c r="G18" s="55"/>
      <c r="H18" s="55"/>
      <c r="I18" s="65"/>
      <c r="J18" s="270" t="s">
        <v>530</v>
      </c>
      <c r="K18" s="271"/>
      <c r="L18" s="58">
        <f>UPPER(IF(OR(K18="a",K18="as"),J16,IF(OR(K18="b",K18="bs"),J20,)))</f>
      </c>
      <c r="M18" s="76"/>
      <c r="N18" s="74"/>
      <c r="O18" s="73"/>
      <c r="P18" s="59"/>
      <c r="Q18" s="47"/>
      <c r="R18" s="50"/>
    </row>
    <row r="19" spans="1:18" s="51" customFormat="1" ht="14.25" customHeight="1">
      <c r="A19" s="39">
        <v>7</v>
      </c>
      <c r="B19" s="40"/>
      <c r="C19" s="40"/>
      <c r="D19" s="41">
        <v>19</v>
      </c>
      <c r="E19" s="42" t="str">
        <f>UPPER(IF($D19="","",VLOOKUP($D19,'[6]男單55歲名單'!$A$7:$P$38,2)))</f>
        <v>謝欽賢</v>
      </c>
      <c r="F19" s="40"/>
      <c r="G19" s="40"/>
      <c r="H19" s="43" t="str">
        <f>IF($D19="","",VLOOKUP($D19,'[6]男單55歲名單'!$A$7:$P$38,4))</f>
        <v>桃園市</v>
      </c>
      <c r="I19" s="44"/>
      <c r="J19" s="270"/>
      <c r="K19" s="271"/>
      <c r="L19" s="62"/>
      <c r="M19" s="68"/>
      <c r="N19" s="74"/>
      <c r="O19" s="73"/>
      <c r="P19" s="59"/>
      <c r="Q19" s="47"/>
      <c r="R19" s="50"/>
    </row>
    <row r="20" spans="1:18" s="51" customFormat="1" ht="11.25" customHeight="1">
      <c r="A20" s="39"/>
      <c r="B20" s="53"/>
      <c r="C20" s="53"/>
      <c r="D20" s="53"/>
      <c r="E20" s="54"/>
      <c r="F20" s="272" t="s">
        <v>510</v>
      </c>
      <c r="G20" s="55"/>
      <c r="H20" s="56" t="s">
        <v>11</v>
      </c>
      <c r="I20" s="57"/>
      <c r="J20" s="58">
        <f>UPPER(IF(OR(I20="a",I20="as"),E19,IF(OR(I20="b",I20="bs"),E21,)))</f>
      </c>
      <c r="K20" s="70"/>
      <c r="L20" s="71"/>
      <c r="M20" s="68"/>
      <c r="N20" s="74"/>
      <c r="O20" s="73"/>
      <c r="P20" s="59"/>
      <c r="Q20" s="47"/>
      <c r="R20" s="50"/>
    </row>
    <row r="21" spans="1:18" s="51" customFormat="1" ht="14.25" customHeight="1">
      <c r="A21" s="39">
        <v>8</v>
      </c>
      <c r="B21" s="40">
        <v>8</v>
      </c>
      <c r="C21" s="40">
        <f>IF($D21="","",VLOOKUP($D21,'[6]男單55歲名單'!$A$7:$P$38,16))</f>
        <v>8</v>
      </c>
      <c r="D21" s="41">
        <v>8</v>
      </c>
      <c r="E21" s="42" t="str">
        <f>UPPER(IF($D21="","",VLOOKUP($D21,'[6]男單55歲名單'!$A$7:$P$38,2)))</f>
        <v>賴昆光</v>
      </c>
      <c r="F21" s="273"/>
      <c r="G21" s="40"/>
      <c r="H21" s="43" t="str">
        <f>IF($D21="","",VLOOKUP($D21,'[6]男單55歲名單'!$A$7:$P$38,4))</f>
        <v>高雄市</v>
      </c>
      <c r="I21" s="61"/>
      <c r="J21" s="62"/>
      <c r="K21" s="45"/>
      <c r="L21" s="71"/>
      <c r="M21" s="68"/>
      <c r="N21" s="74"/>
      <c r="O21" s="73"/>
      <c r="P21" s="59"/>
      <c r="Q21" s="47"/>
      <c r="R21" s="50"/>
    </row>
    <row r="22" spans="1:18" s="51" customFormat="1" ht="4.5" customHeight="1">
      <c r="A22" s="39"/>
      <c r="B22" s="53"/>
      <c r="C22" s="53"/>
      <c r="D22" s="53"/>
      <c r="E22" s="54"/>
      <c r="F22" s="45"/>
      <c r="G22" s="55"/>
      <c r="H22" s="55"/>
      <c r="I22" s="65"/>
      <c r="J22" s="45"/>
      <c r="K22" s="45"/>
      <c r="L22" s="71"/>
      <c r="M22" s="77"/>
      <c r="N22" s="270" t="s">
        <v>541</v>
      </c>
      <c r="O22" s="271"/>
      <c r="P22" s="58">
        <f>UPPER(IF(OR(O22="a",O22="as"),N14,IF(OR(O22="b",O22="bs"),N30,)))</f>
      </c>
      <c r="Q22" s="78"/>
      <c r="R22" s="50"/>
    </row>
    <row r="23" spans="1:18" s="51" customFormat="1" ht="14.25" customHeight="1">
      <c r="A23" s="39" t="s">
        <v>200</v>
      </c>
      <c r="B23" s="40">
        <v>3</v>
      </c>
      <c r="C23" s="40">
        <f>IF($D23="","",VLOOKUP($D23,'[6]男單55歲名單'!$A$7:$P$38,16))</f>
        <v>3</v>
      </c>
      <c r="D23" s="41">
        <v>5</v>
      </c>
      <c r="E23" s="42" t="str">
        <f>UPPER(IF($D23="","",VLOOKUP($D23,'[6]男單55歲名單'!$A$7:$P$38,2)))</f>
        <v>葉豐田</v>
      </c>
      <c r="F23" s="40"/>
      <c r="G23" s="40"/>
      <c r="H23" s="43" t="str">
        <f>IF($D23="","",VLOOKUP($D23,'[6]男單55歲名單'!$A$7:$P$38,4))</f>
        <v>高雄市</v>
      </c>
      <c r="I23" s="44"/>
      <c r="J23" s="45"/>
      <c r="K23" s="45"/>
      <c r="L23" s="45"/>
      <c r="M23" s="68"/>
      <c r="N23" s="270"/>
      <c r="O23" s="271"/>
      <c r="P23" s="62"/>
      <c r="Q23" s="73"/>
      <c r="R23" s="50"/>
    </row>
    <row r="24" spans="1:18" s="51" customFormat="1" ht="14.25" customHeight="1">
      <c r="A24" s="39" t="s">
        <v>201</v>
      </c>
      <c r="B24" s="40">
        <f>IF($D24="","",VLOOKUP($D24,'[6]男單55歲名單'!$A$7:$P$38,15))</f>
      </c>
      <c r="C24" s="40">
        <f>IF($D24="","",VLOOKUP($D24,'[6]男單55歲名單'!$A$7:$P$38,16))</f>
      </c>
      <c r="D24" s="41"/>
      <c r="E24" s="42" t="s">
        <v>202</v>
      </c>
      <c r="F24" s="43" t="s">
        <v>511</v>
      </c>
      <c r="G24" s="40"/>
      <c r="H24" s="152" t="s">
        <v>203</v>
      </c>
      <c r="I24" s="57"/>
      <c r="J24" s="58">
        <f>UPPER(IF(OR(I24="a",I24="as"),E23,IF(OR(I24="b",I24="bs"),E25,)))</f>
      </c>
      <c r="K24" s="58"/>
      <c r="L24" s="45"/>
      <c r="M24" s="68"/>
      <c r="N24" s="59"/>
      <c r="O24" s="73"/>
      <c r="P24" s="59"/>
      <c r="Q24" s="73"/>
      <c r="R24" s="50"/>
    </row>
    <row r="25" spans="1:18" s="51" customFormat="1" ht="14.25" customHeight="1">
      <c r="A25" s="39" t="s">
        <v>204</v>
      </c>
      <c r="B25" s="40"/>
      <c r="C25" s="40"/>
      <c r="D25" s="41">
        <v>32</v>
      </c>
      <c r="E25" s="42" t="str">
        <f>UPPER(IF($D25="","",VLOOKUP($D25,'[6]男單55歲名單'!$A$7:$P$38,2)))</f>
        <v>陳源成</v>
      </c>
      <c r="F25" s="43" t="s">
        <v>512</v>
      </c>
      <c r="G25" s="40"/>
      <c r="H25" s="230" t="str">
        <f>IF($D25="","",VLOOKUP($D25,'[6]男單55歲名單'!$A$7:$P$38,4))</f>
        <v>苗栗縣</v>
      </c>
      <c r="I25" s="61"/>
      <c r="J25" s="62"/>
      <c r="K25" s="63"/>
      <c r="L25" s="45"/>
      <c r="M25" s="68"/>
      <c r="N25" s="59"/>
      <c r="O25" s="73"/>
      <c r="P25" s="59"/>
      <c r="Q25" s="73"/>
      <c r="R25" s="50"/>
    </row>
    <row r="26" spans="1:18" s="51" customFormat="1" ht="4.5" customHeight="1">
      <c r="A26" s="39"/>
      <c r="B26" s="53"/>
      <c r="C26" s="53"/>
      <c r="D26" s="64"/>
      <c r="E26" s="54"/>
      <c r="F26" s="45"/>
      <c r="G26" s="55"/>
      <c r="H26" s="55"/>
      <c r="I26" s="65"/>
      <c r="J26" s="270" t="s">
        <v>531</v>
      </c>
      <c r="K26" s="271"/>
      <c r="L26" s="58">
        <f>UPPER(IF(OR(K26="a",K26="as"),J24,IF(OR(K26="b",K26="bs"),J28,)))</f>
      </c>
      <c r="M26" s="67"/>
      <c r="N26" s="59"/>
      <c r="O26" s="73"/>
      <c r="P26" s="59"/>
      <c r="Q26" s="73"/>
      <c r="R26" s="50"/>
    </row>
    <row r="27" spans="1:18" s="51" customFormat="1" ht="14.25" customHeight="1">
      <c r="A27" s="39">
        <v>11</v>
      </c>
      <c r="B27" s="40"/>
      <c r="C27" s="40">
        <f>IF($D27="","",VLOOKUP($D27,'[6]男單55歲名單'!$A$7:$P$38,16))</f>
        <v>20</v>
      </c>
      <c r="D27" s="41">
        <v>16</v>
      </c>
      <c r="E27" s="42" t="str">
        <f>UPPER(IF($D27="","",VLOOKUP($D27,'[6]男單55歲名單'!$A$7:$P$38,2)))</f>
        <v>葉  為</v>
      </c>
      <c r="F27" s="40"/>
      <c r="G27" s="40"/>
      <c r="H27" s="43" t="str">
        <f>IF($D27="","",VLOOKUP($D27,'[6]男單55歲名單'!$A$7:$P$38,4))</f>
        <v>彰化縣</v>
      </c>
      <c r="I27" s="44"/>
      <c r="J27" s="270"/>
      <c r="K27" s="271"/>
      <c r="L27" s="62"/>
      <c r="M27" s="69"/>
      <c r="N27" s="59"/>
      <c r="O27" s="73"/>
      <c r="P27" s="59"/>
      <c r="Q27" s="73"/>
      <c r="R27" s="50"/>
    </row>
    <row r="28" spans="1:18" s="51" customFormat="1" ht="11.25" customHeight="1">
      <c r="A28" s="39"/>
      <c r="B28" s="53"/>
      <c r="C28" s="53"/>
      <c r="D28" s="64"/>
      <c r="E28" s="54"/>
      <c r="F28" s="272" t="s">
        <v>513</v>
      </c>
      <c r="G28" s="55"/>
      <c r="H28" s="56" t="s">
        <v>11</v>
      </c>
      <c r="I28" s="57"/>
      <c r="J28" s="58">
        <f>UPPER(IF(OR(I28="a",I28="as"),E27,IF(OR(I28="b",I28="bs"),E29,)))</f>
      </c>
      <c r="K28" s="70"/>
      <c r="L28" s="71"/>
      <c r="M28" s="72"/>
      <c r="N28" s="59"/>
      <c r="O28" s="73"/>
      <c r="P28" s="59"/>
      <c r="Q28" s="73"/>
      <c r="R28" s="50"/>
    </row>
    <row r="29" spans="1:18" s="51" customFormat="1" ht="14.25" customHeight="1">
      <c r="A29" s="39">
        <v>12</v>
      </c>
      <c r="B29" s="40"/>
      <c r="C29" s="40"/>
      <c r="D29" s="41">
        <v>25</v>
      </c>
      <c r="E29" s="42" t="str">
        <f>UPPER(IF($D29="","",VLOOKUP($D29,'[6]男單55歲名單'!$A$7:$P$38,2)))</f>
        <v>游貴柱</v>
      </c>
      <c r="F29" s="273"/>
      <c r="G29" s="40"/>
      <c r="H29" s="43" t="str">
        <f>IF($D29="","",VLOOKUP($D29,'[6]男單55歲名單'!$A$7:$P$38,4))</f>
        <v>南投縣</v>
      </c>
      <c r="I29" s="61"/>
      <c r="J29" s="62"/>
      <c r="K29" s="45"/>
      <c r="L29" s="71"/>
      <c r="M29" s="72"/>
      <c r="N29" s="59"/>
      <c r="O29" s="73"/>
      <c r="P29" s="59"/>
      <c r="Q29" s="73"/>
      <c r="R29" s="50"/>
    </row>
    <row r="30" spans="1:18" s="51" customFormat="1" ht="4.5" customHeight="1">
      <c r="A30" s="39"/>
      <c r="B30" s="53"/>
      <c r="C30" s="53"/>
      <c r="D30" s="64"/>
      <c r="E30" s="54"/>
      <c r="F30" s="45"/>
      <c r="G30" s="55"/>
      <c r="H30" s="55"/>
      <c r="I30" s="65"/>
      <c r="J30" s="45"/>
      <c r="K30" s="45"/>
      <c r="L30" s="270" t="s">
        <v>538</v>
      </c>
      <c r="M30" s="271"/>
      <c r="N30" s="58">
        <f>UPPER(IF(OR(M30="a",M30="as"),L26,IF(OR(M30="b",M30="bs"),L34,)))</f>
      </c>
      <c r="O30" s="79"/>
      <c r="P30" s="59"/>
      <c r="Q30" s="73"/>
      <c r="R30" s="50"/>
    </row>
    <row r="31" spans="1:18" s="51" customFormat="1" ht="14.25" customHeight="1">
      <c r="A31" s="39" t="s">
        <v>205</v>
      </c>
      <c r="B31" s="40"/>
      <c r="C31" s="40">
        <v>12</v>
      </c>
      <c r="D31" s="41">
        <v>12</v>
      </c>
      <c r="E31" s="42" t="str">
        <f>UPPER(IF($D31="","",VLOOKUP($D31,'[6]男單55歲名單'!$A$7:$P$38,2)))</f>
        <v>張天和</v>
      </c>
      <c r="F31" s="40"/>
      <c r="G31" s="40"/>
      <c r="H31" s="43" t="str">
        <f>IF($D31="","",VLOOKUP($D31,'[6]男單55歲名單'!$A$7:$P$38,4))</f>
        <v>臺中市</v>
      </c>
      <c r="I31" s="44"/>
      <c r="J31" s="45"/>
      <c r="K31" s="45"/>
      <c r="L31" s="270"/>
      <c r="M31" s="271"/>
      <c r="N31" s="62"/>
      <c r="O31" s="80"/>
      <c r="P31" s="59"/>
      <c r="Q31" s="73"/>
      <c r="R31" s="50"/>
    </row>
    <row r="32" spans="1:18" s="51" customFormat="1" ht="14.25" customHeight="1">
      <c r="A32" s="39" t="s">
        <v>206</v>
      </c>
      <c r="B32" s="40">
        <f>IF($D32="","",VLOOKUP($D32,'[6]男單55歲名單'!$A$7:$P$38,15))</f>
      </c>
      <c r="C32" s="40">
        <f>IF($D32="","",VLOOKUP($D32,'[6]男單55歲名單'!$A$7:$P$38,16))</f>
      </c>
      <c r="D32" s="41"/>
      <c r="E32" s="42" t="s">
        <v>207</v>
      </c>
      <c r="F32" s="43" t="s">
        <v>514</v>
      </c>
      <c r="G32" s="40"/>
      <c r="H32" s="152" t="s">
        <v>208</v>
      </c>
      <c r="I32" s="57"/>
      <c r="J32" s="58">
        <f>UPPER(IF(OR(I32="a",I32="as"),E31,IF(OR(I32="b",I32="bs"),E33,)))</f>
      </c>
      <c r="K32" s="58"/>
      <c r="L32" s="45"/>
      <c r="M32" s="72"/>
      <c r="N32" s="74"/>
      <c r="O32" s="80"/>
      <c r="P32" s="59"/>
      <c r="Q32" s="73"/>
      <c r="R32" s="50"/>
    </row>
    <row r="33" spans="1:18" s="51" customFormat="1" ht="14.25" customHeight="1">
      <c r="A33" s="39" t="s">
        <v>209</v>
      </c>
      <c r="B33" s="40">
        <f>IF($D33="","",VLOOKUP($D33,'[6]男單55歲名單'!$A$7:$P$38,15))</f>
      </c>
      <c r="C33" s="40">
        <f>IF($D33="","",VLOOKUP($D33,'[6]男單55歲名單'!$A$7:$P$38,16))</f>
      </c>
      <c r="D33" s="41"/>
      <c r="E33" s="42" t="s">
        <v>210</v>
      </c>
      <c r="F33" s="43" t="s">
        <v>515</v>
      </c>
      <c r="G33" s="40"/>
      <c r="H33" s="230" t="s">
        <v>211</v>
      </c>
      <c r="I33" s="61"/>
      <c r="J33" s="62"/>
      <c r="K33" s="63"/>
      <c r="L33" s="45"/>
      <c r="M33" s="72"/>
      <c r="N33" s="74"/>
      <c r="O33" s="80"/>
      <c r="P33" s="59"/>
      <c r="Q33" s="73"/>
      <c r="R33" s="50"/>
    </row>
    <row r="34" spans="1:18" s="51" customFormat="1" ht="4.5" customHeight="1">
      <c r="A34" s="39"/>
      <c r="B34" s="53"/>
      <c r="C34" s="53"/>
      <c r="D34" s="64"/>
      <c r="E34" s="54"/>
      <c r="F34" s="45"/>
      <c r="G34" s="55"/>
      <c r="H34" s="55"/>
      <c r="I34" s="65"/>
      <c r="J34" s="270" t="s">
        <v>532</v>
      </c>
      <c r="K34" s="271"/>
      <c r="L34" s="58">
        <f>UPPER(IF(OR(K34="a",K34="as"),J32,IF(OR(K34="b",K34="bs"),J36,)))</f>
      </c>
      <c r="M34" s="76"/>
      <c r="N34" s="74"/>
      <c r="O34" s="80"/>
      <c r="P34" s="59"/>
      <c r="Q34" s="73"/>
      <c r="R34" s="50"/>
    </row>
    <row r="35" spans="1:18" s="51" customFormat="1" ht="14.25" customHeight="1">
      <c r="A35" s="39">
        <v>15</v>
      </c>
      <c r="B35" s="40"/>
      <c r="C35" s="40"/>
      <c r="D35" s="41">
        <v>22</v>
      </c>
      <c r="E35" s="42" t="str">
        <f>UPPER(IF($D35="","",VLOOKUP($D35,'[6]男單55歲名單'!$A$7:$P$38,2)))</f>
        <v>戴文生</v>
      </c>
      <c r="F35" s="40"/>
      <c r="G35" s="40"/>
      <c r="H35" s="43" t="str">
        <f>IF($D35="","",VLOOKUP($D35,'[6]男單55歲名單'!$A$7:$P$38,4))</f>
        <v>臺南市</v>
      </c>
      <c r="I35" s="44"/>
      <c r="J35" s="270"/>
      <c r="K35" s="271"/>
      <c r="L35" s="62"/>
      <c r="M35" s="68"/>
      <c r="N35" s="74"/>
      <c r="O35" s="80"/>
      <c r="P35" s="59"/>
      <c r="Q35" s="73"/>
      <c r="R35" s="50"/>
    </row>
    <row r="36" spans="1:18" s="51" customFormat="1" ht="11.25" customHeight="1">
      <c r="A36" s="39"/>
      <c r="B36" s="53"/>
      <c r="C36" s="53"/>
      <c r="D36" s="53"/>
      <c r="E36" s="54"/>
      <c r="F36" s="272" t="s">
        <v>516</v>
      </c>
      <c r="G36" s="55"/>
      <c r="H36" s="56" t="s">
        <v>11</v>
      </c>
      <c r="I36" s="57"/>
      <c r="J36" s="58">
        <f>UPPER(IF(OR(I36="a",I36="as"),E35,IF(OR(I36="b",I36="bs"),E37,)))</f>
      </c>
      <c r="K36" s="70"/>
      <c r="L36" s="71"/>
      <c r="M36" s="68"/>
      <c r="N36" s="74"/>
      <c r="O36" s="80"/>
      <c r="P36" s="59"/>
      <c r="Q36" s="73"/>
      <c r="R36" s="50"/>
    </row>
    <row r="37" spans="1:18" s="51" customFormat="1" ht="14.25" customHeight="1">
      <c r="A37" s="39">
        <v>16</v>
      </c>
      <c r="B37" s="40">
        <v>7</v>
      </c>
      <c r="C37" s="40">
        <f>IF($D37="","",VLOOKUP($D37,'[6]男單55歲名單'!$A$7:$P$38,16))</f>
        <v>6</v>
      </c>
      <c r="D37" s="41">
        <v>6</v>
      </c>
      <c r="E37" s="42" t="str">
        <f>UPPER(IF($D37="","",VLOOKUP($D37,'[6]男單55歲名單'!$A$7:$P$38,2)))</f>
        <v>謝文勇</v>
      </c>
      <c r="F37" s="273"/>
      <c r="G37" s="40"/>
      <c r="H37" s="43" t="str">
        <f>IF($D37="","",VLOOKUP($D37,'[6]男單55歲名單'!$A$7:$P$38,4))</f>
        <v>宜蘭縣</v>
      </c>
      <c r="I37" s="61"/>
      <c r="J37" s="62"/>
      <c r="K37" s="45"/>
      <c r="L37" s="71"/>
      <c r="M37" s="68"/>
      <c r="N37" s="282" t="s">
        <v>13</v>
      </c>
      <c r="O37" s="80"/>
      <c r="P37" s="280" t="s">
        <v>543</v>
      </c>
      <c r="Q37" s="73"/>
      <c r="R37" s="50"/>
    </row>
    <row r="38" spans="1:18" s="51" customFormat="1" ht="4.5" customHeight="1">
      <c r="A38" s="39"/>
      <c r="B38" s="53"/>
      <c r="C38" s="53"/>
      <c r="D38" s="53"/>
      <c r="E38" s="54"/>
      <c r="F38" s="45"/>
      <c r="G38" s="55"/>
      <c r="H38" s="55"/>
      <c r="I38" s="65"/>
      <c r="J38" s="45"/>
      <c r="K38" s="45"/>
      <c r="L38" s="71"/>
      <c r="M38" s="77"/>
      <c r="N38" s="282"/>
      <c r="O38" s="81"/>
      <c r="P38" s="281"/>
      <c r="Q38" s="82"/>
      <c r="R38" s="50"/>
    </row>
    <row r="39" spans="1:18" s="51" customFormat="1" ht="14.25" customHeight="1">
      <c r="A39" s="39">
        <v>17</v>
      </c>
      <c r="B39" s="40">
        <v>6</v>
      </c>
      <c r="C39" s="40">
        <f>IF($D39="","",VLOOKUP($D39,'[6]男單55歲名單'!$A$7:$P$38,16))</f>
        <v>6</v>
      </c>
      <c r="D39" s="41">
        <v>7</v>
      </c>
      <c r="E39" s="42" t="str">
        <f>UPPER(IF($D39="","",VLOOKUP($D39,'[6]男單55歲名單'!$A$7:$P$38,2)))</f>
        <v>翁明俊</v>
      </c>
      <c r="F39" s="40"/>
      <c r="G39" s="40"/>
      <c r="H39" s="43" t="str">
        <f>IF($D39="","",VLOOKUP($D39,'[6]男單55歲名單'!$A$7:$P$38,4))</f>
        <v>臺北市</v>
      </c>
      <c r="I39" s="44"/>
      <c r="J39" s="45"/>
      <c r="K39" s="45"/>
      <c r="L39" s="45"/>
      <c r="M39" s="68"/>
      <c r="N39" s="282"/>
      <c r="O39" s="83"/>
      <c r="P39" s="84"/>
      <c r="Q39" s="85"/>
      <c r="R39" s="50"/>
    </row>
    <row r="40" spans="1:18" s="51" customFormat="1" ht="11.25" customHeight="1">
      <c r="A40" s="39"/>
      <c r="B40" s="53"/>
      <c r="C40" s="53"/>
      <c r="D40" s="53"/>
      <c r="E40" s="54"/>
      <c r="F40" s="272" t="s">
        <v>517</v>
      </c>
      <c r="G40" s="55"/>
      <c r="H40" s="56" t="s">
        <v>11</v>
      </c>
      <c r="I40" s="57"/>
      <c r="J40" s="58">
        <f>UPPER(IF(OR(I40="a",I40="as"),E39,IF(OR(I40="b",I40="bs"),E41,)))</f>
      </c>
      <c r="K40" s="58"/>
      <c r="L40" s="45"/>
      <c r="M40" s="68"/>
      <c r="N40" s="59"/>
      <c r="O40" s="47"/>
      <c r="P40" s="59"/>
      <c r="Q40" s="73"/>
      <c r="R40" s="50"/>
    </row>
    <row r="41" spans="1:18" s="51" customFormat="1" ht="14.25" customHeight="1">
      <c r="A41" s="39">
        <v>18</v>
      </c>
      <c r="B41" s="40">
        <f>IF($D41="","",VLOOKUP($D41,'[6]男單55歲名單'!$A$7:$P$38,15))</f>
      </c>
      <c r="C41" s="40">
        <f>IF($D41="","",VLOOKUP($D41,'[6]男單55歲名單'!$A$7:$P$38,16))</f>
      </c>
      <c r="D41" s="41"/>
      <c r="E41" s="42" t="s">
        <v>213</v>
      </c>
      <c r="F41" s="273"/>
      <c r="G41" s="40"/>
      <c r="H41" s="43" t="s">
        <v>214</v>
      </c>
      <c r="I41" s="61"/>
      <c r="J41" s="62"/>
      <c r="K41" s="63"/>
      <c r="L41" s="45"/>
      <c r="M41" s="68"/>
      <c r="N41" s="59"/>
      <c r="O41" s="47"/>
      <c r="P41" s="59"/>
      <c r="Q41" s="73"/>
      <c r="R41" s="50"/>
    </row>
    <row r="42" spans="1:18" s="51" customFormat="1" ht="4.5" customHeight="1">
      <c r="A42" s="39"/>
      <c r="B42" s="53"/>
      <c r="C42" s="53"/>
      <c r="D42" s="64"/>
      <c r="E42" s="54"/>
      <c r="F42" s="45"/>
      <c r="G42" s="55"/>
      <c r="H42" s="55"/>
      <c r="I42" s="65"/>
      <c r="J42" s="270" t="s">
        <v>533</v>
      </c>
      <c r="K42" s="271"/>
      <c r="L42" s="58">
        <f>UPPER(IF(OR(K42="a",K42="as"),J40,IF(OR(K42="b",K42="bs"),J44,)))</f>
      </c>
      <c r="M42" s="67"/>
      <c r="N42" s="59"/>
      <c r="O42" s="47"/>
      <c r="P42" s="59"/>
      <c r="Q42" s="73"/>
      <c r="R42" s="50"/>
    </row>
    <row r="43" spans="1:18" s="51" customFormat="1" ht="14.25" customHeight="1">
      <c r="A43" s="39" t="s">
        <v>215</v>
      </c>
      <c r="B43" s="40"/>
      <c r="C43" s="40"/>
      <c r="D43" s="41">
        <v>29</v>
      </c>
      <c r="E43" s="42" t="str">
        <f>UPPER(IF($D43="","",VLOOKUP($D43,'[6]男單55歲名單'!$A$7:$P$38,2)))</f>
        <v>藍德棟</v>
      </c>
      <c r="F43" s="40"/>
      <c r="G43" s="40"/>
      <c r="H43" s="43" t="str">
        <f>IF($D43="","",VLOOKUP($D43,'[6]男單55歲名單'!$A$7:$P$38,4))</f>
        <v>桃園縣</v>
      </c>
      <c r="I43" s="44"/>
      <c r="J43" s="270"/>
      <c r="K43" s="271"/>
      <c r="L43" s="62"/>
      <c r="M43" s="69"/>
      <c r="N43" s="59"/>
      <c r="O43" s="47"/>
      <c r="P43" s="59"/>
      <c r="Q43" s="73"/>
      <c r="R43" s="50"/>
    </row>
    <row r="44" spans="1:18" s="51" customFormat="1" ht="14.25" customHeight="1">
      <c r="A44" s="39" t="s">
        <v>216</v>
      </c>
      <c r="B44" s="40"/>
      <c r="C44" s="40"/>
      <c r="D44" s="41">
        <v>27</v>
      </c>
      <c r="E44" s="42" t="str">
        <f>UPPER(IF($D44="","",VLOOKUP($D44,'[6]男單55歲名單'!$A$7:$P$38,2)))</f>
        <v>羅光永</v>
      </c>
      <c r="F44" s="43" t="s">
        <v>518</v>
      </c>
      <c r="G44" s="40"/>
      <c r="H44" s="192" t="str">
        <f>IF($D44="","",VLOOKUP($D44,'[6]男單55歲名單'!$A$7:$P$38,4))</f>
        <v>臺中市</v>
      </c>
      <c r="I44" s="57"/>
      <c r="J44" s="58">
        <f>UPPER(IF(OR(I44="a",I44="as"),E43,IF(OR(I44="b",I44="bs"),E45,)))</f>
      </c>
      <c r="K44" s="70"/>
      <c r="L44" s="71"/>
      <c r="M44" s="72"/>
      <c r="N44" s="59"/>
      <c r="O44" s="47"/>
      <c r="P44" s="59"/>
      <c r="Q44" s="73"/>
      <c r="R44" s="50"/>
    </row>
    <row r="45" spans="1:18" s="51" customFormat="1" ht="14.25" customHeight="1">
      <c r="A45" s="39" t="s">
        <v>217</v>
      </c>
      <c r="B45" s="40"/>
      <c r="C45" s="40">
        <f>IF($D45="","",VLOOKUP($D45,'[6]男單55歲名單'!$A$7:$P$38,16))</f>
        <v>8</v>
      </c>
      <c r="D45" s="41">
        <v>10</v>
      </c>
      <c r="E45" s="42" t="str">
        <f>UPPER(IF($D45="","",VLOOKUP($D45,'[6]男單55歲名單'!$A$7:$P$38,2)))</f>
        <v>戴詒鵬</v>
      </c>
      <c r="F45" s="43" t="s">
        <v>519</v>
      </c>
      <c r="G45" s="40"/>
      <c r="H45" s="43" t="str">
        <f>IF($D45="","",VLOOKUP($D45,'[6]男單55歲名單'!$A$7:$P$38,4))</f>
        <v>臺北市</v>
      </c>
      <c r="I45" s="61"/>
      <c r="J45" s="62"/>
      <c r="K45" s="45"/>
      <c r="L45" s="71"/>
      <c r="M45" s="72"/>
      <c r="N45" s="59"/>
      <c r="O45" s="47"/>
      <c r="P45" s="59"/>
      <c r="Q45" s="73"/>
      <c r="R45" s="50"/>
    </row>
    <row r="46" spans="1:18" s="51" customFormat="1" ht="4.5" customHeight="1">
      <c r="A46" s="39"/>
      <c r="B46" s="53"/>
      <c r="C46" s="53"/>
      <c r="D46" s="64"/>
      <c r="E46" s="54"/>
      <c r="F46" s="45"/>
      <c r="G46" s="55"/>
      <c r="H46" s="55"/>
      <c r="I46" s="65"/>
      <c r="J46" s="45"/>
      <c r="K46" s="45"/>
      <c r="L46" s="270" t="s">
        <v>539</v>
      </c>
      <c r="M46" s="271"/>
      <c r="N46" s="58">
        <f>UPPER(IF(OR(M46="a",M46="as"),L42,IF(OR(M46="b",M46="bs"),L50,)))</f>
      </c>
      <c r="O46" s="78"/>
      <c r="P46" s="59"/>
      <c r="Q46" s="73"/>
      <c r="R46" s="50"/>
    </row>
    <row r="47" spans="1:18" s="51" customFormat="1" ht="14.25" customHeight="1">
      <c r="A47" s="39" t="s">
        <v>218</v>
      </c>
      <c r="B47" s="40"/>
      <c r="C47" s="40">
        <f>IF($D47="","",VLOOKUP($D47,'[6]男單55歲名單'!$A$7:$P$38,16))</f>
        <v>12</v>
      </c>
      <c r="D47" s="41">
        <v>14</v>
      </c>
      <c r="E47" s="42" t="str">
        <f>UPPER(IF($D47="","",VLOOKUP($D47,'[6]男單55歲名單'!$A$7:$P$38,2)))</f>
        <v>張東佶</v>
      </c>
      <c r="F47" s="40"/>
      <c r="G47" s="40"/>
      <c r="H47" s="43" t="str">
        <f>IF($D47="","",VLOOKUP($D47,'[6]男單55歲名單'!$A$7:$P$38,4))</f>
        <v>高雄市</v>
      </c>
      <c r="I47" s="44"/>
      <c r="J47" s="45"/>
      <c r="K47" s="45"/>
      <c r="L47" s="270"/>
      <c r="M47" s="271"/>
      <c r="N47" s="62"/>
      <c r="O47" s="73"/>
      <c r="P47" s="59"/>
      <c r="Q47" s="73"/>
      <c r="R47" s="50"/>
    </row>
    <row r="48" spans="1:18" s="51" customFormat="1" ht="14.25" customHeight="1">
      <c r="A48" s="39" t="s">
        <v>219</v>
      </c>
      <c r="B48" s="40"/>
      <c r="C48" s="40"/>
      <c r="D48" s="41">
        <v>21</v>
      </c>
      <c r="E48" s="42" t="str">
        <f>UPPER(IF($D48="","",VLOOKUP($D48,'[6]男單55歲名單'!$A$7:$P$38,2)))</f>
        <v>陳永富</v>
      </c>
      <c r="F48" s="43" t="s">
        <v>520</v>
      </c>
      <c r="G48" s="40"/>
      <c r="H48" s="152" t="str">
        <f>IF($D48="","",VLOOKUP($D48,'[6]男單55歲名單'!$A$7:$P$38,4))</f>
        <v>臺中市</v>
      </c>
      <c r="I48" s="57"/>
      <c r="J48" s="58">
        <f>UPPER(IF(OR(I48="a",I48="as"),E47,IF(OR(I48="b",I48="bs"),E49,)))</f>
      </c>
      <c r="K48" s="58"/>
      <c r="L48" s="45"/>
      <c r="M48" s="72"/>
      <c r="N48" s="74"/>
      <c r="O48" s="73"/>
      <c r="P48" s="59"/>
      <c r="Q48" s="73"/>
      <c r="R48" s="50"/>
    </row>
    <row r="49" spans="1:18" s="51" customFormat="1" ht="14.25" customHeight="1">
      <c r="A49" s="39" t="s">
        <v>220</v>
      </c>
      <c r="B49" s="40"/>
      <c r="C49" s="40"/>
      <c r="D49" s="41">
        <v>20</v>
      </c>
      <c r="E49" s="42" t="str">
        <f>UPPER(IF($D49="","",VLOOKUP($D49,'[6]男單55歲名單'!$A$7:$P$38,2)))</f>
        <v>張志中</v>
      </c>
      <c r="F49" s="43" t="s">
        <v>521</v>
      </c>
      <c r="G49" s="40"/>
      <c r="H49" s="230" t="str">
        <f>IF($D49="","",VLOOKUP($D49,'[6]男單55歲名單'!$A$7:$P$38,4))</f>
        <v>桃園縣</v>
      </c>
      <c r="I49" s="61"/>
      <c r="J49" s="62"/>
      <c r="K49" s="63"/>
      <c r="L49" s="45"/>
      <c r="M49" s="72"/>
      <c r="N49" s="74"/>
      <c r="O49" s="73"/>
      <c r="P49" s="59"/>
      <c r="Q49" s="73"/>
      <c r="R49" s="50"/>
    </row>
    <row r="50" spans="1:18" s="51" customFormat="1" ht="4.5" customHeight="1">
      <c r="A50" s="39"/>
      <c r="B50" s="53"/>
      <c r="C50" s="53"/>
      <c r="D50" s="64"/>
      <c r="E50" s="54"/>
      <c r="F50" s="45"/>
      <c r="G50" s="55"/>
      <c r="H50" s="55"/>
      <c r="I50" s="65"/>
      <c r="J50" s="270" t="s">
        <v>534</v>
      </c>
      <c r="K50" s="271"/>
      <c r="L50" s="58">
        <f>UPPER(IF(OR(K50="a",K50="as"),J48,IF(OR(K50="b",K50="bs"),J52,)))</f>
      </c>
      <c r="M50" s="76"/>
      <c r="N50" s="74"/>
      <c r="O50" s="73"/>
      <c r="P50" s="59"/>
      <c r="Q50" s="73"/>
      <c r="R50" s="50"/>
    </row>
    <row r="51" spans="1:18" s="51" customFormat="1" ht="14.25" customHeight="1">
      <c r="A51" s="39">
        <v>23</v>
      </c>
      <c r="B51" s="40">
        <f>IF($D51="","",VLOOKUP($D51,'[6]男單55歲名單'!$A$7:$P$38,15))</f>
      </c>
      <c r="C51" s="40">
        <f>IF($D51="","",VLOOKUP($D51,'[6]男單55歲名單'!$A$7:$P$38,16))</f>
      </c>
      <c r="D51" s="41"/>
      <c r="E51" s="42" t="s">
        <v>221</v>
      </c>
      <c r="F51" s="40"/>
      <c r="G51" s="40"/>
      <c r="H51" s="43" t="s">
        <v>195</v>
      </c>
      <c r="I51" s="44"/>
      <c r="J51" s="270"/>
      <c r="K51" s="271"/>
      <c r="L51" s="62"/>
      <c r="M51" s="68"/>
      <c r="N51" s="74"/>
      <c r="O51" s="73"/>
      <c r="P51" s="59"/>
      <c r="Q51" s="73"/>
      <c r="R51" s="50"/>
    </row>
    <row r="52" spans="1:18" s="51" customFormat="1" ht="11.25" customHeight="1">
      <c r="A52" s="39"/>
      <c r="B52" s="53"/>
      <c r="C52" s="53"/>
      <c r="D52" s="53"/>
      <c r="E52" s="54"/>
      <c r="F52" s="272" t="s">
        <v>522</v>
      </c>
      <c r="G52" s="55"/>
      <c r="H52" s="56" t="s">
        <v>11</v>
      </c>
      <c r="I52" s="57"/>
      <c r="J52" s="58">
        <f>UPPER(IF(OR(I52="a",I52="as"),E51,IF(OR(I52="b",I52="bs"),E53,)))</f>
      </c>
      <c r="K52" s="70"/>
      <c r="L52" s="71"/>
      <c r="M52" s="68"/>
      <c r="N52" s="74"/>
      <c r="O52" s="73"/>
      <c r="P52" s="59"/>
      <c r="Q52" s="73"/>
      <c r="R52" s="50"/>
    </row>
    <row r="53" spans="1:18" s="51" customFormat="1" ht="14.25" customHeight="1">
      <c r="A53" s="39">
        <v>24</v>
      </c>
      <c r="B53" s="40">
        <v>4</v>
      </c>
      <c r="C53" s="40">
        <f>IF($D53="","",VLOOKUP($D53,'[6]男單55歲名單'!$A$7:$P$38,16))</f>
        <v>3</v>
      </c>
      <c r="D53" s="41">
        <v>3</v>
      </c>
      <c r="E53" s="42" t="str">
        <f>UPPER(IF($D53="","",VLOOKUP($D53,'[6]男單55歲名單'!$A$7:$P$38,2)))</f>
        <v>宋偉雄</v>
      </c>
      <c r="F53" s="273"/>
      <c r="G53" s="40"/>
      <c r="H53" s="43" t="str">
        <f>IF($D53="","",VLOOKUP($D53,'[6]男單55歲名單'!$A$7:$P$38,4))</f>
        <v>新竹市</v>
      </c>
      <c r="I53" s="61"/>
      <c r="J53" s="62"/>
      <c r="K53" s="45"/>
      <c r="L53" s="71"/>
      <c r="M53" s="68"/>
      <c r="N53" s="74"/>
      <c r="O53" s="73"/>
      <c r="P53" s="59"/>
      <c r="Q53" s="73"/>
      <c r="R53" s="50"/>
    </row>
    <row r="54" spans="1:18" s="51" customFormat="1" ht="4.5" customHeight="1">
      <c r="A54" s="39"/>
      <c r="B54" s="53"/>
      <c r="C54" s="53"/>
      <c r="D54" s="53"/>
      <c r="E54" s="54"/>
      <c r="F54" s="45"/>
      <c r="G54" s="55"/>
      <c r="H54" s="55"/>
      <c r="I54" s="65"/>
      <c r="J54" s="45"/>
      <c r="K54" s="45"/>
      <c r="L54" s="71"/>
      <c r="M54" s="77"/>
      <c r="N54" s="270" t="s">
        <v>542</v>
      </c>
      <c r="O54" s="271"/>
      <c r="P54" s="58">
        <f>UPPER(IF(OR(O54="a",O54="as"),N46,IF(OR(O54="b",O54="bs"),N62,)))</f>
      </c>
      <c r="Q54" s="79"/>
      <c r="R54" s="50"/>
    </row>
    <row r="55" spans="1:18" s="51" customFormat="1" ht="14.25" customHeight="1">
      <c r="A55" s="39">
        <v>25</v>
      </c>
      <c r="B55" s="40">
        <v>5</v>
      </c>
      <c r="C55" s="40">
        <f>IF($D55="","",VLOOKUP($D55,'[6]男單55歲名單'!$A$7:$P$38,16))</f>
        <v>3</v>
      </c>
      <c r="D55" s="41">
        <v>4</v>
      </c>
      <c r="E55" s="42" t="str">
        <f>UPPER(IF($D55="","",VLOOKUP($D55,'[6]男單55歲名單'!$A$7:$P$38,2)))</f>
        <v>李芳茂</v>
      </c>
      <c r="F55" s="40"/>
      <c r="G55" s="40"/>
      <c r="H55" s="43" t="str">
        <f>IF($D55="","",VLOOKUP($D55,'[6]男單55歲名單'!$A$7:$P$38,4))</f>
        <v>高雄市</v>
      </c>
      <c r="I55" s="44"/>
      <c r="J55" s="45"/>
      <c r="K55" s="45"/>
      <c r="L55" s="45"/>
      <c r="M55" s="68"/>
      <c r="N55" s="270"/>
      <c r="O55" s="271"/>
      <c r="P55" s="62"/>
      <c r="Q55" s="88"/>
      <c r="R55" s="50"/>
    </row>
    <row r="56" spans="1:18" s="51" customFormat="1" ht="11.25" customHeight="1">
      <c r="A56" s="39"/>
      <c r="B56" s="53"/>
      <c r="C56" s="53"/>
      <c r="D56" s="53"/>
      <c r="E56" s="54"/>
      <c r="F56" s="272" t="s">
        <v>523</v>
      </c>
      <c r="G56" s="55"/>
      <c r="H56" s="56" t="s">
        <v>11</v>
      </c>
      <c r="I56" s="57"/>
      <c r="J56" s="58">
        <f>UPPER(IF(OR(I56="a",I56="as"),E55,IF(OR(I56="b",I56="bs"),E57,)))</f>
      </c>
      <c r="K56" s="58"/>
      <c r="L56" s="45"/>
      <c r="M56" s="68"/>
      <c r="N56" s="59"/>
      <c r="O56" s="73"/>
      <c r="P56" s="59"/>
      <c r="Q56" s="80"/>
      <c r="R56" s="50"/>
    </row>
    <row r="57" spans="1:18" s="51" customFormat="1" ht="14.25" customHeight="1">
      <c r="A57" s="39">
        <v>26</v>
      </c>
      <c r="B57" s="40"/>
      <c r="C57" s="40"/>
      <c r="D57" s="41">
        <v>31</v>
      </c>
      <c r="E57" s="43" t="str">
        <f>UPPER(IF($D57="","",VLOOKUP($D57,'[6]男單55歲名單'!$A$7:$P$38,2)))</f>
        <v>PIERROT</v>
      </c>
      <c r="F57" s="273"/>
      <c r="G57" s="40"/>
      <c r="H57" s="43" t="str">
        <f>IF($D57="","",VLOOKUP($D57,'[6]男單55歲名單'!$A$7:$P$38,4))</f>
        <v>南投縣</v>
      </c>
      <c r="I57" s="61"/>
      <c r="J57" s="62"/>
      <c r="K57" s="63"/>
      <c r="L57" s="45"/>
      <c r="M57" s="68"/>
      <c r="N57" s="59"/>
      <c r="O57" s="73"/>
      <c r="P57" s="59"/>
      <c r="Q57" s="80"/>
      <c r="R57" s="50"/>
    </row>
    <row r="58" spans="1:18" s="51" customFormat="1" ht="4.5" customHeight="1">
      <c r="A58" s="39"/>
      <c r="B58" s="53"/>
      <c r="C58" s="53"/>
      <c r="D58" s="64"/>
      <c r="E58" s="54"/>
      <c r="F58" s="45"/>
      <c r="G58" s="55"/>
      <c r="H58" s="55"/>
      <c r="I58" s="65"/>
      <c r="J58" s="270" t="s">
        <v>535</v>
      </c>
      <c r="K58" s="271"/>
      <c r="L58" s="58">
        <f>UPPER(IF(OR(K58="a",K58="as"),J56,IF(OR(K58="b",K58="bs"),J60,)))</f>
      </c>
      <c r="M58" s="67"/>
      <c r="N58" s="59"/>
      <c r="O58" s="73"/>
      <c r="P58" s="59"/>
      <c r="Q58" s="80"/>
      <c r="R58" s="50"/>
    </row>
    <row r="59" spans="1:18" s="51" customFormat="1" ht="14.25" customHeight="1">
      <c r="A59" s="39" t="s">
        <v>222</v>
      </c>
      <c r="B59" s="40"/>
      <c r="C59" s="40"/>
      <c r="D59" s="41">
        <v>26</v>
      </c>
      <c r="E59" s="42" t="str">
        <f>UPPER(IF($D59="","",VLOOKUP($D59,'[6]男單55歲名單'!$A$7:$P$38,2)))</f>
        <v>奚義華</v>
      </c>
      <c r="F59" s="40"/>
      <c r="G59" s="40"/>
      <c r="H59" s="43" t="str">
        <f>IF($D59="","",VLOOKUP($D59,'[6]男單55歲名單'!$A$7:$P$38,4))</f>
        <v>臺中市</v>
      </c>
      <c r="I59" s="44"/>
      <c r="J59" s="270"/>
      <c r="K59" s="271"/>
      <c r="L59" s="62"/>
      <c r="M59" s="69"/>
      <c r="N59" s="59"/>
      <c r="O59" s="73"/>
      <c r="P59" s="59"/>
      <c r="Q59" s="80"/>
      <c r="R59" s="89"/>
    </row>
    <row r="60" spans="1:18" s="51" customFormat="1" ht="14.25" customHeight="1">
      <c r="A60" s="39" t="s">
        <v>223</v>
      </c>
      <c r="B60" s="40">
        <f>IF($D60="","",VLOOKUP($D60,'[6]男單55歲名單'!$A$7:$P$38,15))</f>
      </c>
      <c r="C60" s="40">
        <f>IF($D60="","",VLOOKUP($D60,'[6]男單55歲名單'!$A$7:$P$38,16))</f>
      </c>
      <c r="D60" s="41"/>
      <c r="E60" s="42" t="s">
        <v>224</v>
      </c>
      <c r="F60" s="43" t="s">
        <v>524</v>
      </c>
      <c r="G60" s="40"/>
      <c r="H60" s="192" t="s">
        <v>225</v>
      </c>
      <c r="I60" s="57"/>
      <c r="J60" s="58">
        <f>UPPER(IF(OR(I60="a",I60="as"),E59,IF(OR(I60="b",I60="bs"),E61,)))</f>
      </c>
      <c r="K60" s="70"/>
      <c r="L60" s="71"/>
      <c r="M60" s="72"/>
      <c r="N60" s="59"/>
      <c r="O60" s="73"/>
      <c r="P60" s="59"/>
      <c r="Q60" s="80"/>
      <c r="R60" s="50"/>
    </row>
    <row r="61" spans="1:18" s="51" customFormat="1" ht="14.25" customHeight="1">
      <c r="A61" s="39" t="s">
        <v>226</v>
      </c>
      <c r="B61" s="40"/>
      <c r="C61" s="40">
        <f>IF($D61="","",VLOOKUP($D61,'[6]男單55歲名單'!$A$7:$P$38,16))</f>
        <v>8</v>
      </c>
      <c r="D61" s="41">
        <v>9</v>
      </c>
      <c r="E61" s="42" t="str">
        <f>UPPER(IF($D61="","",VLOOKUP($D61,'[6]男單55歲名單'!$A$7:$P$38,2)))</f>
        <v>王松村</v>
      </c>
      <c r="F61" s="43" t="s">
        <v>525</v>
      </c>
      <c r="G61" s="40"/>
      <c r="H61" s="43" t="str">
        <f>IF($D61="","",VLOOKUP($D61,'[6]男單55歲名單'!$A$7:$P$38,4))</f>
        <v>臺南市</v>
      </c>
      <c r="I61" s="61"/>
      <c r="J61" s="62"/>
      <c r="K61" s="45"/>
      <c r="L61" s="71"/>
      <c r="M61" s="72"/>
      <c r="N61" s="59"/>
      <c r="O61" s="73"/>
      <c r="P61" s="59"/>
      <c r="Q61" s="80"/>
      <c r="R61" s="50"/>
    </row>
    <row r="62" spans="1:18" s="51" customFormat="1" ht="4.5" customHeight="1">
      <c r="A62" s="39"/>
      <c r="B62" s="53"/>
      <c r="C62" s="53"/>
      <c r="D62" s="64"/>
      <c r="E62" s="54"/>
      <c r="F62" s="45"/>
      <c r="G62" s="55"/>
      <c r="H62" s="55"/>
      <c r="I62" s="65"/>
      <c r="J62" s="45"/>
      <c r="K62" s="45"/>
      <c r="L62" s="270" t="s">
        <v>540</v>
      </c>
      <c r="M62" s="271"/>
      <c r="N62" s="58">
        <f>UPPER(IF(OR(M62="a",M62="as"),L58,IF(OR(M62="b",M62="bs"),L66,)))</f>
      </c>
      <c r="O62" s="79"/>
      <c r="P62" s="59"/>
      <c r="Q62" s="80"/>
      <c r="R62" s="50"/>
    </row>
    <row r="63" spans="1:18" s="51" customFormat="1" ht="14.25" customHeight="1">
      <c r="A63" s="39" t="s">
        <v>227</v>
      </c>
      <c r="B63" s="40"/>
      <c r="C63" s="40">
        <f>IF($D63="","",VLOOKUP($D63,'[6]男單55歲名單'!$A$7:$P$38,16))</f>
        <v>12</v>
      </c>
      <c r="D63" s="41">
        <v>15</v>
      </c>
      <c r="E63" s="42" t="str">
        <f>UPPER(IF($D63="","",VLOOKUP($D63,'[6]男單55歲名單'!$A$7:$P$38,2)))</f>
        <v>尹大明</v>
      </c>
      <c r="F63" s="40"/>
      <c r="G63" s="40"/>
      <c r="H63" s="43" t="str">
        <f>IF($D63="","",VLOOKUP($D63,'[6]男單55歲名單'!$A$7:$P$38,4))</f>
        <v>臺北市</v>
      </c>
      <c r="I63" s="44"/>
      <c r="J63" s="45"/>
      <c r="K63" s="45"/>
      <c r="L63" s="270"/>
      <c r="M63" s="271"/>
      <c r="N63" s="62"/>
      <c r="O63" s="77"/>
      <c r="P63" s="48"/>
      <c r="Q63" s="49"/>
      <c r="R63" s="50"/>
    </row>
    <row r="64" spans="1:18" s="51" customFormat="1" ht="14.25" customHeight="1">
      <c r="A64" s="39" t="s">
        <v>228</v>
      </c>
      <c r="B64" s="40"/>
      <c r="C64" s="40"/>
      <c r="D64" s="41">
        <v>28</v>
      </c>
      <c r="E64" s="42" t="str">
        <f>UPPER(IF($D64="","",VLOOKUP($D64,'[6]男單55歲名單'!$A$7:$P$38,2)))</f>
        <v>傅里仁</v>
      </c>
      <c r="F64" s="43" t="s">
        <v>526</v>
      </c>
      <c r="G64" s="40"/>
      <c r="H64" s="152" t="str">
        <f>IF($D64="","",VLOOKUP($D64,'[6]男單55歲名單'!$A$7:$P$38,4))</f>
        <v>桃園縣</v>
      </c>
      <c r="I64" s="57"/>
      <c r="J64" s="58">
        <f>UPPER(IF(OR(I64="a",I64="as"),E63,IF(OR(I64="b",I64="bs"),E65,)))</f>
      </c>
      <c r="K64" s="58"/>
      <c r="L64" s="45"/>
      <c r="M64" s="72"/>
      <c r="N64" s="68"/>
      <c r="O64" s="77"/>
      <c r="P64" s="48"/>
      <c r="Q64" s="49"/>
      <c r="R64" s="50"/>
    </row>
    <row r="65" spans="1:18" s="51" customFormat="1" ht="14.25" customHeight="1">
      <c r="A65" s="39" t="s">
        <v>229</v>
      </c>
      <c r="B65" s="40"/>
      <c r="C65" s="40"/>
      <c r="D65" s="41">
        <v>23</v>
      </c>
      <c r="E65" s="42" t="str">
        <f>UPPER(IF($D65="","",VLOOKUP($D65,'[6]男單55歲名單'!$A$7:$P$38,2)))</f>
        <v>陳春生</v>
      </c>
      <c r="F65" s="43" t="s">
        <v>527</v>
      </c>
      <c r="G65" s="40"/>
      <c r="H65" s="230" t="str">
        <f>IF($D65="","",VLOOKUP($D65,'[6]男單55歲名單'!$A$7:$P$38,4))</f>
        <v>臺中市</v>
      </c>
      <c r="I65" s="61"/>
      <c r="J65" s="62"/>
      <c r="K65" s="63"/>
      <c r="L65" s="45"/>
      <c r="M65" s="72"/>
      <c r="N65" s="68"/>
      <c r="O65" s="77"/>
      <c r="P65" s="48"/>
      <c r="Q65" s="49"/>
      <c r="R65" s="50"/>
    </row>
    <row r="66" spans="1:18" s="51" customFormat="1" ht="4.5" customHeight="1">
      <c r="A66" s="39"/>
      <c r="B66" s="53"/>
      <c r="C66" s="53"/>
      <c r="D66" s="64"/>
      <c r="E66" s="54"/>
      <c r="F66" s="45"/>
      <c r="G66" s="55"/>
      <c r="H66" s="55"/>
      <c r="I66" s="65"/>
      <c r="J66" s="270" t="s">
        <v>536</v>
      </c>
      <c r="K66" s="271"/>
      <c r="L66" s="58">
        <f>UPPER(IF(OR(K66="a",K66="as"),J64,IF(OR(K66="b",K66="bs"),J68,)))</f>
      </c>
      <c r="M66" s="76"/>
      <c r="N66" s="68"/>
      <c r="O66" s="77"/>
      <c r="P66" s="48"/>
      <c r="Q66" s="49"/>
      <c r="R66" s="50"/>
    </row>
    <row r="67" spans="1:18" s="51" customFormat="1" ht="14.25" customHeight="1">
      <c r="A67" s="39">
        <v>31</v>
      </c>
      <c r="B67" s="40"/>
      <c r="C67" s="40"/>
      <c r="D67" s="41">
        <v>30</v>
      </c>
      <c r="E67" s="42" t="str">
        <f>UPPER(IF($D67="","",VLOOKUP($D67,'[6]男單55歲名單'!$A$7:$P$38,2)))</f>
        <v>侯俊韶</v>
      </c>
      <c r="F67" s="40"/>
      <c r="G67" s="40"/>
      <c r="H67" s="43" t="str">
        <f>IF($D67="","",VLOOKUP($D67,'[6]男單55歲名單'!$A$7:$P$38,4))</f>
        <v>臺北市</v>
      </c>
      <c r="I67" s="44"/>
      <c r="J67" s="270"/>
      <c r="K67" s="271"/>
      <c r="L67" s="62"/>
      <c r="M67" s="68"/>
      <c r="N67" s="68"/>
      <c r="O67" s="68"/>
      <c r="P67" s="48"/>
      <c r="Q67" s="49"/>
      <c r="R67" s="50"/>
    </row>
    <row r="68" spans="1:18" s="51" customFormat="1" ht="11.25" customHeight="1">
      <c r="A68" s="39"/>
      <c r="B68" s="53"/>
      <c r="C68" s="53"/>
      <c r="D68" s="53"/>
      <c r="E68" s="54"/>
      <c r="F68" s="272" t="s">
        <v>528</v>
      </c>
      <c r="G68" s="55"/>
      <c r="H68" s="56" t="s">
        <v>11</v>
      </c>
      <c r="I68" s="57"/>
      <c r="J68" s="58">
        <f>UPPER(IF(OR(I68="a",I68="as"),E67,IF(OR(I68="b",I68="bs"),E69,)))</f>
      </c>
      <c r="K68" s="70"/>
      <c r="L68" s="71"/>
      <c r="M68" s="68"/>
      <c r="N68" s="68"/>
      <c r="O68" s="68"/>
      <c r="P68" s="48"/>
      <c r="Q68" s="49"/>
      <c r="R68" s="50"/>
    </row>
    <row r="69" spans="1:18" s="51" customFormat="1" ht="14.25" customHeight="1">
      <c r="A69" s="39">
        <v>32</v>
      </c>
      <c r="B69" s="40">
        <v>2</v>
      </c>
      <c r="C69" s="40">
        <f>IF($D69="","",VLOOKUP($D69,'[6]男單55歲名單'!$A$7:$P$38,16))</f>
        <v>2</v>
      </c>
      <c r="D69" s="41">
        <v>2</v>
      </c>
      <c r="E69" s="42" t="str">
        <f>UPPER(IF($D69="","",VLOOKUP($D69,'[6]男單55歲名單'!$A$7:$P$38,2)))</f>
        <v>王明鴻</v>
      </c>
      <c r="F69" s="273"/>
      <c r="G69" s="40"/>
      <c r="H69" s="43" t="str">
        <f>IF($D69="","",VLOOKUP($D69,'[6]男單55歲名單'!$A$7:$P$38,4))</f>
        <v>宜蘭縣</v>
      </c>
      <c r="I69" s="61"/>
      <c r="J69" s="62"/>
      <c r="K69" s="45"/>
      <c r="L69" s="71"/>
      <c r="M69" s="71"/>
      <c r="N69" s="74"/>
      <c r="O69" s="80"/>
      <c r="P69" s="48"/>
      <c r="Q69" s="49"/>
      <c r="R69" s="50"/>
    </row>
    <row r="70" spans="1:18" s="51" customFormat="1" ht="6.75" customHeight="1">
      <c r="A70" s="90"/>
      <c r="B70" s="90"/>
      <c r="C70" s="90"/>
      <c r="D70" s="90"/>
      <c r="E70" s="91"/>
      <c r="F70" s="92"/>
      <c r="G70" s="92"/>
      <c r="H70" s="93"/>
      <c r="I70" s="94"/>
      <c r="J70" s="95"/>
      <c r="K70" s="96"/>
      <c r="L70" s="97"/>
      <c r="M70" s="98"/>
      <c r="N70" s="97"/>
      <c r="O70" s="98"/>
      <c r="P70" s="95"/>
      <c r="Q70" s="96"/>
      <c r="R70" s="50"/>
    </row>
    <row r="71" ht="15">
      <c r="E71" s="100"/>
    </row>
    <row r="72" ht="15">
      <c r="E72" s="100"/>
    </row>
    <row r="73" ht="15">
      <c r="E73" s="100"/>
    </row>
    <row r="74" ht="15">
      <c r="E74" s="100"/>
    </row>
    <row r="75" ht="15">
      <c r="E75" s="100"/>
    </row>
    <row r="76" ht="15">
      <c r="E76" s="100"/>
    </row>
    <row r="77" ht="15">
      <c r="E77" s="100"/>
    </row>
    <row r="78" ht="15">
      <c r="E78" s="100"/>
    </row>
    <row r="79" ht="15">
      <c r="E79" s="100"/>
    </row>
    <row r="80" ht="15">
      <c r="E80" s="100"/>
    </row>
    <row r="81" ht="15">
      <c r="E81" s="100"/>
    </row>
    <row r="82" ht="15">
      <c r="E82" s="100"/>
    </row>
    <row r="83" ht="15">
      <c r="E83" s="100"/>
    </row>
    <row r="84" ht="15">
      <c r="E84" s="100"/>
    </row>
    <row r="85" ht="15">
      <c r="E85" s="100"/>
    </row>
    <row r="86" ht="15">
      <c r="E86" s="100"/>
    </row>
    <row r="87" ht="15">
      <c r="E87" s="100"/>
    </row>
    <row r="88" ht="15">
      <c r="E88" s="100"/>
    </row>
    <row r="89" ht="15">
      <c r="E89" s="100"/>
    </row>
    <row r="90" ht="15">
      <c r="E90" s="100"/>
    </row>
    <row r="91" ht="15">
      <c r="E91" s="100"/>
    </row>
    <row r="92" ht="15">
      <c r="E92" s="100"/>
    </row>
    <row r="93" ht="15">
      <c r="E93" s="100"/>
    </row>
    <row r="94" ht="15">
      <c r="E94" s="100"/>
    </row>
    <row r="95" ht="15">
      <c r="E95" s="100"/>
    </row>
    <row r="96" ht="15">
      <c r="E96" s="100"/>
    </row>
    <row r="97" ht="15">
      <c r="E97" s="100"/>
    </row>
    <row r="98" ht="15">
      <c r="E98" s="100"/>
    </row>
    <row r="99" ht="15">
      <c r="E99" s="100"/>
    </row>
    <row r="100" ht="15">
      <c r="E100" s="100"/>
    </row>
    <row r="101" ht="15">
      <c r="E101" s="100"/>
    </row>
    <row r="102" ht="15">
      <c r="E102" s="100"/>
    </row>
  </sheetData>
  <sheetProtection/>
  <mergeCells count="24">
    <mergeCell ref="F68:F69"/>
    <mergeCell ref="F40:F41"/>
    <mergeCell ref="J42:K43"/>
    <mergeCell ref="L46:M47"/>
    <mergeCell ref="J50:K51"/>
    <mergeCell ref="F52:F53"/>
    <mergeCell ref="J26:K27"/>
    <mergeCell ref="F28:F29"/>
    <mergeCell ref="L62:M63"/>
    <mergeCell ref="N54:O55"/>
    <mergeCell ref="N37:N39"/>
    <mergeCell ref="J66:K67"/>
    <mergeCell ref="L30:M31"/>
    <mergeCell ref="J34:K35"/>
    <mergeCell ref="F36:F37"/>
    <mergeCell ref="P37:P38"/>
    <mergeCell ref="J58:K59"/>
    <mergeCell ref="F56:F57"/>
    <mergeCell ref="F8:F9"/>
    <mergeCell ref="J10:K11"/>
    <mergeCell ref="L14:M15"/>
    <mergeCell ref="J18:K19"/>
    <mergeCell ref="F20:F21"/>
    <mergeCell ref="N22:O23"/>
  </mergeCells>
  <conditionalFormatting sqref="G39 G41 G7 G9 G19 G51 G53 G21 G27 G29 G35 G37 G55 G57 G67 G69 G15:G17 G23:G25 G31:G33 G47:G49 G63:G65 G11:G13 G43:G45 G59:G61">
    <cfRule type="expression" priority="11" dxfId="270" stopIfTrue="1">
      <formula>AND($D7&lt;9,$C7&gt;0)</formula>
    </cfRule>
  </conditionalFormatting>
  <conditionalFormatting sqref="H8 H40 H16 L14 H20 H52 H36 H12 H28 J10 H56 H68 N22 H24 H32 H44 H48 H60 H64 J18 J26 J34 J42 J50 J58 J66 L30 L46 L62 N54">
    <cfRule type="expression" priority="8" dxfId="271" stopIfTrue="1">
      <formula>AND($N$2="CU",H8="Umpire")</formula>
    </cfRule>
    <cfRule type="expression" priority="9" dxfId="272" stopIfTrue="1">
      <formula>AND($N$2="CU",H8&lt;&gt;"Umpire",I8&lt;&gt;"")</formula>
    </cfRule>
    <cfRule type="expression" priority="10" dxfId="273" stopIfTrue="1">
      <formula>AND($N$2="CU",H8&lt;&gt;"Umpire")</formula>
    </cfRule>
  </conditionalFormatting>
  <conditionalFormatting sqref="D67 D21 D19 D27 D29 D37 D35 D39 D41 D51 D53 D55 D57 D69 D15:D17 D23:D25 D31:D33 D47:D49 D63:D65 D12:D13 D43:D45 D59:D61">
    <cfRule type="expression" priority="7" dxfId="274" stopIfTrue="1">
      <formula>AND($D12&lt;9,$C12&gt;0)</formula>
    </cfRule>
  </conditionalFormatting>
  <conditionalFormatting sqref="L10 L18 L26 L34 L42 L50 L58 L66 N14 N30 N46 N62 P22 P54 J8 J12 J16 J20 J24 J28 J32 J36 J40 J44 J48 J52 J56 J60 J64 J68">
    <cfRule type="expression" priority="5" dxfId="270" stopIfTrue="1">
      <formula>I8="as"</formula>
    </cfRule>
    <cfRule type="expression" priority="6" dxfId="270" stopIfTrue="1">
      <formula>I8="bs"</formula>
    </cfRule>
  </conditionalFormatting>
  <conditionalFormatting sqref="D7 D9 D11 D43 D59">
    <cfRule type="expression" priority="4" dxfId="274" stopIfTrue="1">
      <formula>$D7&lt;9</formula>
    </cfRule>
  </conditionalFormatting>
  <conditionalFormatting sqref="B7 B9 B19 B21 B27 B29 B35 B37 B39 B41 B51 B53 B55 B57 B67 B69 B15:B17 B23:B25 B31:B33 B47:B49 B63:B65 B11:B13 B43:B45 B59:B61">
    <cfRule type="cellIs" priority="2" dxfId="275" operator="equal" stopIfTrue="1">
      <formula>"QA"</formula>
    </cfRule>
    <cfRule type="cellIs" priority="3" dxfId="275" operator="equal" stopIfTrue="1">
      <formula>"DA"</formula>
    </cfRule>
  </conditionalFormatting>
  <conditionalFormatting sqref="I8 I12 I16 I20 I24 I28 I32 I36 I40 I44 I48 I52 I56 I60 I64 I68 O54 O39">
    <cfRule type="expression" priority="1" dxfId="276" stopIfTrue="1">
      <formula>$N$2="CU"</formula>
    </cfRule>
  </conditionalFormatting>
  <dataValidations count="2">
    <dataValidation type="list" allowBlank="1" showInputMessage="1" sqref="H8 L62 L46 H28 L30 H40 H20 J10 J66 H52 L14 H36 H56 J18 J26 H68 J58 J50 J42 J34">
      <formula1>$T$7:$T$16</formula1>
    </dataValidation>
    <dataValidation type="list" allowBlank="1" showInputMessage="1" sqref="N22 N54">
      <formula1>$U$8:$U$17</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T102"/>
  <sheetViews>
    <sheetView showGridLines="0" zoomScalePageLayoutView="0" workbookViewId="0" topLeftCell="A1">
      <selection activeCell="V19" sqref="V19"/>
    </sheetView>
  </sheetViews>
  <sheetFormatPr defaultColWidth="9.00390625" defaultRowHeight="15.75"/>
  <cols>
    <col min="1" max="1" width="2.125" style="99" customWidth="1"/>
    <col min="2" max="2" width="2.50390625" style="99" customWidth="1"/>
    <col min="3" max="3" width="2.375" style="99" customWidth="1"/>
    <col min="4" max="4" width="0.2421875" style="99" customWidth="1"/>
    <col min="5" max="5" width="8.50390625" style="99" customWidth="1"/>
    <col min="6" max="6" width="11.75390625" style="99" customWidth="1"/>
    <col min="7" max="7" width="0.2421875" style="99" customWidth="1"/>
    <col min="8" max="8" width="5.875" style="99" customWidth="1"/>
    <col min="9" max="9" width="0.2421875" style="101" customWidth="1"/>
    <col min="10" max="10" width="13.75390625" style="99" customWidth="1"/>
    <col min="11" max="11" width="0.2421875" style="101" customWidth="1"/>
    <col min="12" max="12" width="13.75390625" style="99" customWidth="1"/>
    <col min="13" max="13" width="0.2421875" style="102" customWidth="1"/>
    <col min="14" max="14" width="13.75390625" style="99" customWidth="1"/>
    <col min="15" max="15" width="0.2421875" style="101" customWidth="1"/>
    <col min="16" max="16" width="13.75390625" style="99" customWidth="1"/>
    <col min="17" max="17" width="0.2421875" style="102" customWidth="1"/>
    <col min="18" max="18" width="0" style="99" hidden="1" customWidth="1"/>
    <col min="19" max="19" width="7.625" style="99" customWidth="1"/>
    <col min="20" max="20" width="8.00390625" style="99" hidden="1" customWidth="1"/>
    <col min="21" max="16384" width="9.00390625" style="99" customWidth="1"/>
  </cols>
  <sheetData>
    <row r="1" spans="1:17" s="3" customFormat="1" ht="16.5" customHeight="1">
      <c r="A1" s="1" t="s">
        <v>230</v>
      </c>
      <c r="B1" s="2"/>
      <c r="C1" s="2"/>
      <c r="E1" s="4"/>
      <c r="I1" s="5"/>
      <c r="K1" s="5"/>
      <c r="M1" s="6"/>
      <c r="O1" s="5"/>
      <c r="Q1" s="6"/>
    </row>
    <row r="2" spans="1:17" s="12" customFormat="1" ht="8.25" customHeight="1">
      <c r="A2" s="7"/>
      <c r="B2" s="7"/>
      <c r="C2" s="7"/>
      <c r="D2" s="7"/>
      <c r="E2" s="7"/>
      <c r="F2" s="7"/>
      <c r="G2" s="7"/>
      <c r="H2" s="7"/>
      <c r="I2" s="8"/>
      <c r="J2" s="9"/>
      <c r="K2" s="8"/>
      <c r="L2" s="9"/>
      <c r="M2" s="8"/>
      <c r="N2" s="8"/>
      <c r="O2" s="8"/>
      <c r="P2" s="10"/>
      <c r="Q2" s="11"/>
    </row>
    <row r="3" spans="1:17" s="18" customFormat="1" ht="11.25" customHeight="1">
      <c r="A3" s="13" t="s">
        <v>0</v>
      </c>
      <c r="B3" s="13"/>
      <c r="C3" s="13"/>
      <c r="D3" s="13"/>
      <c r="E3" s="14"/>
      <c r="F3" s="13" t="s">
        <v>1</v>
      </c>
      <c r="G3" s="14"/>
      <c r="H3" s="13"/>
      <c r="I3" s="15"/>
      <c r="J3" s="13"/>
      <c r="K3" s="16"/>
      <c r="L3" s="13"/>
      <c r="M3" s="16"/>
      <c r="N3" s="13"/>
      <c r="O3" s="15"/>
      <c r="P3" s="14"/>
      <c r="Q3" s="17" t="s">
        <v>2</v>
      </c>
    </row>
    <row r="4" spans="1:17" s="26" customFormat="1" ht="14.25" customHeight="1" thickBot="1">
      <c r="A4" s="19" t="str">
        <f>'[7]Week SetUp'!$A$10</f>
        <v>2013/11/2-11/4</v>
      </c>
      <c r="B4" s="19"/>
      <c r="C4" s="19"/>
      <c r="D4" s="20"/>
      <c r="E4" s="20"/>
      <c r="F4" s="20" t="str">
        <f>'[7]Week SetUp'!$C$10</f>
        <v>臺中市</v>
      </c>
      <c r="G4" s="21"/>
      <c r="H4" s="20"/>
      <c r="I4" s="22"/>
      <c r="J4" s="23"/>
      <c r="K4" s="22"/>
      <c r="L4" s="24"/>
      <c r="M4" s="22"/>
      <c r="N4" s="20"/>
      <c r="O4" s="22"/>
      <c r="P4" s="20"/>
      <c r="Q4" s="25" t="str">
        <f>'[7]Week SetUp'!$E$10</f>
        <v>王正松</v>
      </c>
    </row>
    <row r="5" spans="1:17" s="31" customFormat="1" ht="12" customHeight="1">
      <c r="A5" s="27"/>
      <c r="B5" s="28" t="s">
        <v>3</v>
      </c>
      <c r="C5" s="28" t="s">
        <v>4</v>
      </c>
      <c r="D5" s="28"/>
      <c r="E5" s="28" t="s">
        <v>5</v>
      </c>
      <c r="F5" s="29"/>
      <c r="G5" s="14"/>
      <c r="H5" s="29"/>
      <c r="I5" s="30"/>
      <c r="J5" s="28" t="s">
        <v>6</v>
      </c>
      <c r="K5" s="30"/>
      <c r="L5" s="28" t="s">
        <v>7</v>
      </c>
      <c r="M5" s="30"/>
      <c r="N5" s="28" t="s">
        <v>8</v>
      </c>
      <c r="O5" s="30"/>
      <c r="P5" s="28" t="s">
        <v>9</v>
      </c>
      <c r="Q5" s="16"/>
    </row>
    <row r="6" spans="1:17" s="31" customFormat="1" ht="11.25" customHeight="1" thickBot="1">
      <c r="A6" s="32"/>
      <c r="B6" s="33"/>
      <c r="C6" s="34"/>
      <c r="D6" s="33"/>
      <c r="E6" s="35"/>
      <c r="F6" s="35"/>
      <c r="G6" s="36"/>
      <c r="H6" s="35"/>
      <c r="I6" s="37"/>
      <c r="J6" s="33"/>
      <c r="K6" s="37"/>
      <c r="L6" s="33"/>
      <c r="M6" s="37"/>
      <c r="O6" s="37"/>
      <c r="P6" s="33"/>
      <c r="Q6" s="38"/>
    </row>
    <row r="7" spans="1:20" s="51" customFormat="1" ht="13.5" customHeight="1">
      <c r="A7" s="39">
        <v>1</v>
      </c>
      <c r="B7" s="40">
        <v>1</v>
      </c>
      <c r="C7" s="40">
        <f>IF($D7="","",VLOOKUP($D7,'[7]男單60歲名單'!$A$7:$P$38,16))</f>
        <v>1</v>
      </c>
      <c r="D7" s="41">
        <v>1</v>
      </c>
      <c r="E7" s="42" t="str">
        <f>UPPER(IF($D7="","",VLOOKUP($D7,'[7]男單60歲名單'!$A$7:$P$38,2)))</f>
        <v>黃建賓</v>
      </c>
      <c r="F7" s="40"/>
      <c r="G7" s="40"/>
      <c r="H7" s="43" t="str">
        <f>IF($D7="","",VLOOKUP($D7,'[7]男單60歲名單'!$A$7:$P$38,4))</f>
        <v>臺中市</v>
      </c>
      <c r="I7" s="44"/>
      <c r="J7" s="45"/>
      <c r="K7" s="45"/>
      <c r="L7" s="45"/>
      <c r="M7" s="45"/>
      <c r="N7" s="46" t="s">
        <v>190</v>
      </c>
      <c r="O7" s="47"/>
      <c r="P7" s="48"/>
      <c r="Q7" s="49"/>
      <c r="R7" s="50"/>
      <c r="T7" s="52" t="e">
        <f>#REF!</f>
        <v>#REF!</v>
      </c>
    </row>
    <row r="8" spans="1:20" s="51" customFormat="1" ht="13.5" customHeight="1">
      <c r="A8" s="39"/>
      <c r="B8" s="53"/>
      <c r="C8" s="53"/>
      <c r="D8" s="53"/>
      <c r="E8" s="54"/>
      <c r="F8" s="272"/>
      <c r="G8" s="55"/>
      <c r="H8" s="56" t="s">
        <v>11</v>
      </c>
      <c r="I8" s="57"/>
      <c r="J8" s="58">
        <f>UPPER(IF(OR(I8="a",I8="as"),E7,IF(OR(I8="b",I8="bs"),E9,)))</f>
      </c>
      <c r="K8" s="58"/>
      <c r="L8" s="45"/>
      <c r="M8" s="45"/>
      <c r="N8" s="46" t="s">
        <v>192</v>
      </c>
      <c r="O8" s="47"/>
      <c r="P8" s="48"/>
      <c r="Q8" s="49"/>
      <c r="R8" s="50"/>
      <c r="T8" s="60" t="e">
        <f>#REF!</f>
        <v>#REF!</v>
      </c>
    </row>
    <row r="9" spans="1:20" s="51" customFormat="1" ht="13.5" customHeight="1">
      <c r="A9" s="39">
        <v>2</v>
      </c>
      <c r="B9" s="40">
        <f>IF($D9="","",VLOOKUP($D9,'[7]男單60歲名單'!$A$7:$P$38,15))</f>
      </c>
      <c r="C9" s="40">
        <f>IF($D9="","",VLOOKUP($D9,'[7]男單60歲名單'!$A$7:$P$38,16))</f>
      </c>
      <c r="D9" s="41"/>
      <c r="E9" s="42" t="s">
        <v>12</v>
      </c>
      <c r="F9" s="273"/>
      <c r="G9" s="40"/>
      <c r="H9" s="43">
        <f>IF($D9="","",VLOOKUP($D9,'[7]男單60歲名單'!$A$7:$P$38,4))</f>
      </c>
      <c r="I9" s="61"/>
      <c r="J9" s="62"/>
      <c r="K9" s="63"/>
      <c r="L9" s="45"/>
      <c r="M9" s="45"/>
      <c r="N9" s="59"/>
      <c r="O9" s="47"/>
      <c r="P9" s="48"/>
      <c r="Q9" s="49"/>
      <c r="R9" s="50"/>
      <c r="T9" s="60" t="e">
        <f>#REF!</f>
        <v>#REF!</v>
      </c>
    </row>
    <row r="10" spans="1:20" s="51" customFormat="1" ht="5.25" customHeight="1">
      <c r="A10" s="39"/>
      <c r="B10" s="53"/>
      <c r="C10" s="53"/>
      <c r="D10" s="64"/>
      <c r="E10" s="54"/>
      <c r="F10" s="45"/>
      <c r="G10" s="55"/>
      <c r="H10" s="55"/>
      <c r="I10" s="65"/>
      <c r="J10" s="270" t="s">
        <v>586</v>
      </c>
      <c r="K10" s="271"/>
      <c r="L10" s="58">
        <f>UPPER(IF(OR(K10="a",K10="as"),J8,IF(OR(K10="b",K10="bs"),J12,)))</f>
      </c>
      <c r="M10" s="67"/>
      <c r="N10" s="68"/>
      <c r="O10" s="68"/>
      <c r="P10" s="48"/>
      <c r="Q10" s="49"/>
      <c r="R10" s="50"/>
      <c r="T10" s="60" t="e">
        <f>#REF!</f>
        <v>#REF!</v>
      </c>
    </row>
    <row r="11" spans="1:20" s="51" customFormat="1" ht="13.5" customHeight="1">
      <c r="A11" s="39">
        <v>3</v>
      </c>
      <c r="B11" s="40"/>
      <c r="C11" s="40">
        <f>IF($D11="","",VLOOKUP($D11,'[7]男單60歲名單'!$A$7:$P$38,16))</f>
        <v>15</v>
      </c>
      <c r="D11" s="41">
        <v>12</v>
      </c>
      <c r="E11" s="42" t="str">
        <f>UPPER(IF($D11="","",VLOOKUP($D11,'[7]男單60歲名單'!$A$7:$P$38,2)))</f>
        <v>王昭輝</v>
      </c>
      <c r="F11" s="40"/>
      <c r="G11" s="40"/>
      <c r="H11" s="43" t="str">
        <f>IF($D11="","",VLOOKUP($D11,'[7]男單60歲名單'!$A$7:$P$38,4))</f>
        <v>高雄市</v>
      </c>
      <c r="I11" s="44"/>
      <c r="J11" s="270"/>
      <c r="K11" s="271"/>
      <c r="L11" s="62"/>
      <c r="M11" s="69"/>
      <c r="N11" s="68"/>
      <c r="O11" s="68"/>
      <c r="P11" s="48"/>
      <c r="Q11" s="49"/>
      <c r="R11" s="50"/>
      <c r="T11" s="60" t="e">
        <f>#REF!</f>
        <v>#REF!</v>
      </c>
    </row>
    <row r="12" spans="1:20" s="51" customFormat="1" ht="13.5" customHeight="1">
      <c r="A12" s="39"/>
      <c r="B12" s="53"/>
      <c r="C12" s="53"/>
      <c r="D12" s="64"/>
      <c r="E12" s="54"/>
      <c r="F12" s="272" t="s">
        <v>571</v>
      </c>
      <c r="G12" s="55"/>
      <c r="H12" s="56" t="s">
        <v>11</v>
      </c>
      <c r="I12" s="57"/>
      <c r="J12" s="58">
        <f>UPPER(IF(OR(I12="a",I12="as"),E11,IF(OR(I12="b",I12="bs"),E13,)))</f>
      </c>
      <c r="K12" s="70"/>
      <c r="L12" s="71"/>
      <c r="M12" s="72"/>
      <c r="N12" s="68"/>
      <c r="O12" s="68"/>
      <c r="P12" s="48"/>
      <c r="Q12" s="49"/>
      <c r="R12" s="50"/>
      <c r="T12" s="60" t="e">
        <f>#REF!</f>
        <v>#REF!</v>
      </c>
    </row>
    <row r="13" spans="1:20" s="51" customFormat="1" ht="13.5" customHeight="1">
      <c r="A13" s="39">
        <v>4</v>
      </c>
      <c r="B13" s="40"/>
      <c r="C13" s="40"/>
      <c r="D13" s="41">
        <v>15</v>
      </c>
      <c r="E13" s="42" t="str">
        <f>UPPER(IF($D13="","",VLOOKUP($D13,'[7]男單60歲名單'!$A$7:$P$38,2)))</f>
        <v>柳廷憲</v>
      </c>
      <c r="F13" s="273"/>
      <c r="G13" s="40"/>
      <c r="H13" s="43" t="str">
        <f>IF($D13="","",VLOOKUP($D13,'[7]男單60歲名單'!$A$7:$P$38,4))</f>
        <v>臺北市</v>
      </c>
      <c r="I13" s="61"/>
      <c r="J13" s="62"/>
      <c r="K13" s="45"/>
      <c r="L13" s="71"/>
      <c r="M13" s="72"/>
      <c r="N13" s="68"/>
      <c r="O13" s="68"/>
      <c r="P13" s="48"/>
      <c r="Q13" s="49"/>
      <c r="R13" s="50"/>
      <c r="T13" s="60" t="e">
        <f>#REF!</f>
        <v>#REF!</v>
      </c>
    </row>
    <row r="14" spans="1:20" s="51" customFormat="1" ht="5.25" customHeight="1">
      <c r="A14" s="39"/>
      <c r="B14" s="53"/>
      <c r="C14" s="53"/>
      <c r="D14" s="64"/>
      <c r="E14" s="54"/>
      <c r="F14" s="45"/>
      <c r="G14" s="55"/>
      <c r="H14" s="55"/>
      <c r="I14" s="65"/>
      <c r="J14" s="45"/>
      <c r="K14" s="45"/>
      <c r="L14" s="270" t="s">
        <v>594</v>
      </c>
      <c r="M14" s="271"/>
      <c r="N14" s="58">
        <f>UPPER(IF(OR(M14="a",M14="as"),L10,IF(OR(M14="b",M14="bs"),L18,)))</f>
      </c>
      <c r="O14" s="67"/>
      <c r="P14" s="48"/>
      <c r="Q14" s="49"/>
      <c r="R14" s="50"/>
      <c r="T14" s="60" t="e">
        <f>#REF!</f>
        <v>#REF!</v>
      </c>
    </row>
    <row r="15" spans="1:20" s="51" customFormat="1" ht="13.5" customHeight="1">
      <c r="A15" s="39">
        <v>5</v>
      </c>
      <c r="B15" s="40"/>
      <c r="C15" s="40"/>
      <c r="D15" s="41">
        <v>30</v>
      </c>
      <c r="E15" s="42" t="str">
        <f>UPPER(IF($D15="","",VLOOKUP($D15,'[7]男單60歲名單'!$A$7:$P$38,2)))</f>
        <v>鄧源祿</v>
      </c>
      <c r="F15" s="40"/>
      <c r="G15" s="40"/>
      <c r="H15" s="43" t="str">
        <f>IF($D15="","",VLOOKUP($D15,'[7]男單60歲名單'!$A$7:$P$38,4))</f>
        <v>中壢市</v>
      </c>
      <c r="I15" s="44"/>
      <c r="J15" s="45"/>
      <c r="K15" s="45"/>
      <c r="L15" s="270"/>
      <c r="M15" s="271"/>
      <c r="N15" s="62"/>
      <c r="O15" s="73"/>
      <c r="P15" s="59"/>
      <c r="Q15" s="47"/>
      <c r="R15" s="50"/>
      <c r="T15" s="60" t="e">
        <f>#REF!</f>
        <v>#REF!</v>
      </c>
    </row>
    <row r="16" spans="1:20" s="51" customFormat="1" ht="13.5" customHeight="1" thickBot="1">
      <c r="A16" s="39"/>
      <c r="B16" s="53"/>
      <c r="C16" s="53"/>
      <c r="D16" s="64"/>
      <c r="E16" s="54"/>
      <c r="F16" s="272" t="s">
        <v>572</v>
      </c>
      <c r="G16" s="55"/>
      <c r="H16" s="56" t="s">
        <v>11</v>
      </c>
      <c r="I16" s="57"/>
      <c r="J16" s="58">
        <f>UPPER(IF(OR(I16="a",I16="as"),E15,IF(OR(I16="b",I16="bs"),E17,)))</f>
      </c>
      <c r="K16" s="58"/>
      <c r="L16" s="45"/>
      <c r="M16" s="72"/>
      <c r="N16" s="74"/>
      <c r="O16" s="73"/>
      <c r="P16" s="59"/>
      <c r="Q16" s="47"/>
      <c r="R16" s="50"/>
      <c r="T16" s="75" t="e">
        <f>#REF!</f>
        <v>#REF!</v>
      </c>
    </row>
    <row r="17" spans="1:18" s="51" customFormat="1" ht="13.5" customHeight="1">
      <c r="A17" s="39">
        <v>6</v>
      </c>
      <c r="B17" s="40"/>
      <c r="C17" s="40">
        <f>IF($D17="","",VLOOKUP($D17,'[7]男單60歲名單'!$A$7:$P$38,16))</f>
        <v>15</v>
      </c>
      <c r="D17" s="41">
        <v>11</v>
      </c>
      <c r="E17" s="42" t="str">
        <f>UPPER(IF($D17="","",VLOOKUP($D17,'[7]男單60歲名單'!$A$7:$P$38,2)))</f>
        <v>蔣聯鎔</v>
      </c>
      <c r="F17" s="273"/>
      <c r="G17" s="40"/>
      <c r="H17" s="43" t="str">
        <f>IF($D17="","",VLOOKUP($D17,'[7]男單60歲名單'!$A$7:$P$38,4))</f>
        <v>臺北市</v>
      </c>
      <c r="I17" s="61"/>
      <c r="J17" s="62"/>
      <c r="K17" s="63"/>
      <c r="L17" s="45"/>
      <c r="M17" s="72"/>
      <c r="N17" s="74"/>
      <c r="O17" s="73"/>
      <c r="P17" s="59"/>
      <c r="Q17" s="47"/>
      <c r="R17" s="50"/>
    </row>
    <row r="18" spans="1:18" s="51" customFormat="1" ht="5.25" customHeight="1">
      <c r="A18" s="39"/>
      <c r="B18" s="53"/>
      <c r="C18" s="53"/>
      <c r="D18" s="64"/>
      <c r="E18" s="54"/>
      <c r="F18" s="45"/>
      <c r="G18" s="55"/>
      <c r="H18" s="55"/>
      <c r="I18" s="65"/>
      <c r="J18" s="270" t="s">
        <v>587</v>
      </c>
      <c r="K18" s="271"/>
      <c r="L18" s="58">
        <f>UPPER(IF(OR(K18="a",K18="as"),J16,IF(OR(K18="b",K18="bs"),J20,)))</f>
      </c>
      <c r="M18" s="76"/>
      <c r="N18" s="74"/>
      <c r="O18" s="73"/>
      <c r="P18" s="59"/>
      <c r="Q18" s="47"/>
      <c r="R18" s="50"/>
    </row>
    <row r="19" spans="1:18" s="51" customFormat="1" ht="13.5" customHeight="1">
      <c r="A19" s="39">
        <v>7</v>
      </c>
      <c r="B19" s="40"/>
      <c r="C19" s="40"/>
      <c r="D19" s="41">
        <v>24</v>
      </c>
      <c r="E19" s="42" t="str">
        <f>UPPER(IF($D19="","",VLOOKUP($D19,'[7]男單60歲名單'!$A$7:$P$38,2)))</f>
        <v>湯福進</v>
      </c>
      <c r="F19" s="40"/>
      <c r="G19" s="40"/>
      <c r="H19" s="43" t="str">
        <f>IF($D19="","",VLOOKUP($D19,'[7]男單60歲名單'!$A$7:$P$38,4))</f>
        <v>楊梅市</v>
      </c>
      <c r="I19" s="44"/>
      <c r="J19" s="270"/>
      <c r="K19" s="271"/>
      <c r="L19" s="62"/>
      <c r="M19" s="68"/>
      <c r="N19" s="74"/>
      <c r="O19" s="73"/>
      <c r="P19" s="59"/>
      <c r="Q19" s="47"/>
      <c r="R19" s="50"/>
    </row>
    <row r="20" spans="1:18" s="51" customFormat="1" ht="13.5" customHeight="1">
      <c r="A20" s="39"/>
      <c r="B20" s="53"/>
      <c r="C20" s="53"/>
      <c r="D20" s="53"/>
      <c r="E20" s="54"/>
      <c r="F20" s="272" t="s">
        <v>573</v>
      </c>
      <c r="G20" s="55"/>
      <c r="H20" s="56" t="s">
        <v>11</v>
      </c>
      <c r="I20" s="57"/>
      <c r="J20" s="58">
        <f>UPPER(IF(OR(I20="a",I20="as"),E19,IF(OR(I20="b",I20="bs"),E21,)))</f>
      </c>
      <c r="K20" s="70"/>
      <c r="L20" s="71"/>
      <c r="M20" s="68"/>
      <c r="N20" s="74"/>
      <c r="O20" s="73"/>
      <c r="P20" s="59"/>
      <c r="Q20" s="47"/>
      <c r="R20" s="50"/>
    </row>
    <row r="21" spans="1:18" s="51" customFormat="1" ht="13.5" customHeight="1">
      <c r="A21" s="39">
        <v>8</v>
      </c>
      <c r="B21" s="40">
        <v>7</v>
      </c>
      <c r="C21" s="40">
        <f>IF($D21="","",VLOOKUP($D21,'[7]男單60歲名單'!$A$7:$P$38,16))</f>
        <v>7</v>
      </c>
      <c r="D21" s="41">
        <v>7</v>
      </c>
      <c r="E21" s="42" t="str">
        <f>UPPER(IF($D21="","",VLOOKUP($D21,'[7]男單60歲名單'!$A$7:$P$38,2)))</f>
        <v>劉新地</v>
      </c>
      <c r="F21" s="273"/>
      <c r="G21" s="40"/>
      <c r="H21" s="43" t="str">
        <f>IF($D21="","",VLOOKUP($D21,'[7]男單60歲名單'!$A$7:$P$38,4))</f>
        <v>高雄市</v>
      </c>
      <c r="I21" s="61"/>
      <c r="J21" s="62"/>
      <c r="K21" s="45"/>
      <c r="L21" s="71"/>
      <c r="M21" s="68"/>
      <c r="N21" s="74"/>
      <c r="O21" s="73"/>
      <c r="P21" s="59"/>
      <c r="Q21" s="47"/>
      <c r="R21" s="50"/>
    </row>
    <row r="22" spans="1:18" s="51" customFormat="1" ht="5.25" customHeight="1">
      <c r="A22" s="39"/>
      <c r="B22" s="53"/>
      <c r="C22" s="53"/>
      <c r="D22" s="53"/>
      <c r="E22" s="54"/>
      <c r="F22" s="45"/>
      <c r="G22" s="55"/>
      <c r="H22" s="55"/>
      <c r="I22" s="65"/>
      <c r="J22" s="45"/>
      <c r="K22" s="45"/>
      <c r="L22" s="71"/>
      <c r="M22" s="77"/>
      <c r="N22" s="270" t="s">
        <v>598</v>
      </c>
      <c r="O22" s="271"/>
      <c r="P22" s="58">
        <f>UPPER(IF(OR(O22="a",O22="as"),N14,IF(OR(O22="b",O22="bs"),N30,)))</f>
      </c>
      <c r="Q22" s="78"/>
      <c r="R22" s="50"/>
    </row>
    <row r="23" spans="1:18" s="51" customFormat="1" ht="13.5" customHeight="1">
      <c r="A23" s="39">
        <v>9</v>
      </c>
      <c r="B23" s="40">
        <v>4</v>
      </c>
      <c r="C23" s="40">
        <f>IF($D23="","",VLOOKUP($D23,'[7]男單60歲名單'!$A$7:$P$38,16))</f>
        <v>4</v>
      </c>
      <c r="D23" s="41">
        <v>4</v>
      </c>
      <c r="E23" s="42" t="str">
        <f>UPPER(IF($D23="","",VLOOKUP($D23,'[7]男單60歲名單'!$A$7:$P$38,2)))</f>
        <v>王國衍</v>
      </c>
      <c r="F23" s="40"/>
      <c r="G23" s="40"/>
      <c r="H23" s="43" t="str">
        <f>IF($D23="","",VLOOKUP($D23,'[7]男單60歲名單'!$A$7:$P$38,4))</f>
        <v>臺中市</v>
      </c>
      <c r="I23" s="44"/>
      <c r="J23" s="45"/>
      <c r="K23" s="45"/>
      <c r="L23" s="45"/>
      <c r="M23" s="68"/>
      <c r="N23" s="270"/>
      <c r="O23" s="271"/>
      <c r="P23" s="62"/>
      <c r="Q23" s="73"/>
      <c r="R23" s="50"/>
    </row>
    <row r="24" spans="1:18" s="51" customFormat="1" ht="13.5" customHeight="1">
      <c r="A24" s="39"/>
      <c r="B24" s="53"/>
      <c r="C24" s="53"/>
      <c r="D24" s="53"/>
      <c r="E24" s="54"/>
      <c r="F24" s="272" t="s">
        <v>574</v>
      </c>
      <c r="G24" s="55"/>
      <c r="H24" s="56" t="s">
        <v>11</v>
      </c>
      <c r="I24" s="57"/>
      <c r="J24" s="58">
        <f>UPPER(IF(OR(I24="a",I24="as"),E23,IF(OR(I24="b",I24="bs"),E25,)))</f>
      </c>
      <c r="K24" s="58"/>
      <c r="L24" s="45"/>
      <c r="M24" s="68"/>
      <c r="N24" s="59"/>
      <c r="O24" s="73"/>
      <c r="P24" s="59"/>
      <c r="Q24" s="73"/>
      <c r="R24" s="50"/>
    </row>
    <row r="25" spans="1:18" s="51" customFormat="1" ht="13.5" customHeight="1">
      <c r="A25" s="39">
        <v>10</v>
      </c>
      <c r="B25" s="40"/>
      <c r="C25" s="40"/>
      <c r="D25" s="41">
        <v>29</v>
      </c>
      <c r="E25" s="42" t="str">
        <f>UPPER(IF($D25="","",VLOOKUP($D25,'[7]男單60歲名單'!$A$7:$P$38,2)))</f>
        <v>羅夢雄</v>
      </c>
      <c r="F25" s="273"/>
      <c r="G25" s="40"/>
      <c r="H25" s="43" t="str">
        <f>IF($D25="","",VLOOKUP($D25,'[7]男單60歲名單'!$A$7:$P$38,4))</f>
        <v>臺北市</v>
      </c>
      <c r="I25" s="61"/>
      <c r="J25" s="62"/>
      <c r="K25" s="63"/>
      <c r="L25" s="45"/>
      <c r="M25" s="68"/>
      <c r="N25" s="59"/>
      <c r="O25" s="73"/>
      <c r="P25" s="59"/>
      <c r="Q25" s="73"/>
      <c r="R25" s="50"/>
    </row>
    <row r="26" spans="1:18" s="51" customFormat="1" ht="5.25" customHeight="1">
      <c r="A26" s="39"/>
      <c r="B26" s="53"/>
      <c r="C26" s="53"/>
      <c r="D26" s="64"/>
      <c r="E26" s="54"/>
      <c r="F26" s="45"/>
      <c r="G26" s="55"/>
      <c r="H26" s="55"/>
      <c r="I26" s="65"/>
      <c r="J26" s="270" t="s">
        <v>588</v>
      </c>
      <c r="K26" s="271"/>
      <c r="L26" s="58">
        <f>UPPER(IF(OR(K26="a",K26="as"),J24,IF(OR(K26="b",K26="bs"),J28,)))</f>
      </c>
      <c r="M26" s="67"/>
      <c r="N26" s="59"/>
      <c r="O26" s="73"/>
      <c r="P26" s="59"/>
      <c r="Q26" s="73"/>
      <c r="R26" s="50"/>
    </row>
    <row r="27" spans="1:18" s="51" customFormat="1" ht="13.5" customHeight="1">
      <c r="A27" s="39">
        <v>11</v>
      </c>
      <c r="B27" s="40"/>
      <c r="C27" s="40"/>
      <c r="D27" s="41">
        <v>21</v>
      </c>
      <c r="E27" s="42" t="str">
        <f>UPPER(IF($D27="","",VLOOKUP($D27,'[7]男單60歲名單'!$A$7:$P$38,2)))</f>
        <v>李崇明</v>
      </c>
      <c r="F27" s="40"/>
      <c r="G27" s="40"/>
      <c r="H27" s="43" t="str">
        <f>IF($D27="","",VLOOKUP($D27,'[7]男單60歲名單'!$A$7:$P$38,4))</f>
        <v>臺北市</v>
      </c>
      <c r="I27" s="44"/>
      <c r="J27" s="270"/>
      <c r="K27" s="271"/>
      <c r="L27" s="62"/>
      <c r="M27" s="69"/>
      <c r="N27" s="59"/>
      <c r="O27" s="73"/>
      <c r="P27" s="59"/>
      <c r="Q27" s="73"/>
      <c r="R27" s="50"/>
    </row>
    <row r="28" spans="1:18" s="51" customFormat="1" ht="13.5" customHeight="1">
      <c r="A28" s="39"/>
      <c r="B28" s="53"/>
      <c r="C28" s="53"/>
      <c r="D28" s="64"/>
      <c r="E28" s="54"/>
      <c r="F28" s="272" t="s">
        <v>575</v>
      </c>
      <c r="G28" s="55"/>
      <c r="H28" s="56" t="s">
        <v>11</v>
      </c>
      <c r="I28" s="57"/>
      <c r="J28" s="58">
        <f>UPPER(IF(OR(I28="a",I28="as"),E27,IF(OR(I28="b",I28="bs"),E29,)))</f>
      </c>
      <c r="K28" s="70"/>
      <c r="L28" s="71"/>
      <c r="M28" s="72"/>
      <c r="N28" s="59"/>
      <c r="O28" s="73"/>
      <c r="P28" s="59"/>
      <c r="Q28" s="73"/>
      <c r="R28" s="50"/>
    </row>
    <row r="29" spans="1:18" s="51" customFormat="1" ht="13.5" customHeight="1">
      <c r="A29" s="39">
        <v>12</v>
      </c>
      <c r="B29" s="40"/>
      <c r="C29" s="40">
        <f>IF($D29="","",VLOOKUP($D29,'[7]男單60歲名單'!$A$7:$P$38,16))</f>
        <v>7</v>
      </c>
      <c r="D29" s="41">
        <v>8</v>
      </c>
      <c r="E29" s="42" t="str">
        <f>UPPER(IF($D29="","",VLOOKUP($D29,'[7]男單60歲名單'!$A$7:$P$38,2)))</f>
        <v>葉錦德</v>
      </c>
      <c r="F29" s="273"/>
      <c r="G29" s="40"/>
      <c r="H29" s="43" t="str">
        <f>IF($D29="","",VLOOKUP($D29,'[7]男單60歲名單'!$A$7:$P$38,4))</f>
        <v>高雄市</v>
      </c>
      <c r="I29" s="61"/>
      <c r="J29" s="62"/>
      <c r="K29" s="45"/>
      <c r="L29" s="71"/>
      <c r="M29" s="72"/>
      <c r="N29" s="59"/>
      <c r="O29" s="73"/>
      <c r="P29" s="59"/>
      <c r="Q29" s="73"/>
      <c r="R29" s="50"/>
    </row>
    <row r="30" spans="1:18" s="51" customFormat="1" ht="5.25" customHeight="1">
      <c r="A30" s="39"/>
      <c r="B30" s="53"/>
      <c r="C30" s="53"/>
      <c r="D30" s="64"/>
      <c r="E30" s="54"/>
      <c r="F30" s="45"/>
      <c r="G30" s="55"/>
      <c r="H30" s="55"/>
      <c r="I30" s="65"/>
      <c r="J30" s="45"/>
      <c r="K30" s="45"/>
      <c r="L30" s="270" t="s">
        <v>595</v>
      </c>
      <c r="M30" s="271"/>
      <c r="N30" s="58">
        <f>UPPER(IF(OR(M30="a",M30="as"),L26,IF(OR(M30="b",M30="bs"),L34,)))</f>
      </c>
      <c r="O30" s="79"/>
      <c r="P30" s="59"/>
      <c r="Q30" s="73"/>
      <c r="R30" s="50"/>
    </row>
    <row r="31" spans="1:18" s="51" customFormat="1" ht="13.5" customHeight="1">
      <c r="A31" s="39">
        <v>13</v>
      </c>
      <c r="B31" s="40"/>
      <c r="C31" s="40"/>
      <c r="D31" s="41">
        <v>25</v>
      </c>
      <c r="E31" s="42" t="str">
        <f>UPPER(IF($D31="","",VLOOKUP($D31,'[7]男單60歲名單'!$A$7:$P$38,2)))</f>
        <v>鍾德政</v>
      </c>
      <c r="F31" s="40"/>
      <c r="G31" s="40"/>
      <c r="H31" s="43" t="str">
        <f>IF($D31="","",VLOOKUP($D31,'[7]男單60歲名單'!$A$7:$P$38,4))</f>
        <v>臺中市</v>
      </c>
      <c r="I31" s="44"/>
      <c r="J31" s="45"/>
      <c r="K31" s="45"/>
      <c r="L31" s="270"/>
      <c r="M31" s="271"/>
      <c r="N31" s="62"/>
      <c r="O31" s="80"/>
      <c r="P31" s="59"/>
      <c r="Q31" s="73"/>
      <c r="R31" s="50"/>
    </row>
    <row r="32" spans="1:18" s="51" customFormat="1" ht="13.5" customHeight="1">
      <c r="A32" s="39"/>
      <c r="B32" s="53"/>
      <c r="C32" s="53"/>
      <c r="D32" s="64"/>
      <c r="E32" s="54"/>
      <c r="F32" s="272" t="s">
        <v>576</v>
      </c>
      <c r="G32" s="55"/>
      <c r="H32" s="56" t="s">
        <v>11</v>
      </c>
      <c r="I32" s="57"/>
      <c r="J32" s="58">
        <f>UPPER(IF(OR(I32="a",I32="as"),E31,IF(OR(I32="b",I32="bs"),E33,)))</f>
      </c>
      <c r="K32" s="58"/>
      <c r="L32" s="45"/>
      <c r="M32" s="72"/>
      <c r="N32" s="74"/>
      <c r="O32" s="80"/>
      <c r="P32" s="59"/>
      <c r="Q32" s="73"/>
      <c r="R32" s="50"/>
    </row>
    <row r="33" spans="1:18" s="51" customFormat="1" ht="13.5" customHeight="1">
      <c r="A33" s="39">
        <v>14</v>
      </c>
      <c r="B33" s="40"/>
      <c r="C33" s="40"/>
      <c r="D33" s="41">
        <v>27</v>
      </c>
      <c r="E33" s="42" t="str">
        <f>UPPER(IF($D33="","",VLOOKUP($D33,'[7]男單60歲名單'!$A$7:$P$38,2)))</f>
        <v>張世群</v>
      </c>
      <c r="F33" s="273"/>
      <c r="G33" s="40"/>
      <c r="H33" s="43" t="str">
        <f>IF($D33="","",VLOOKUP($D33,'[7]男單60歲名單'!$A$7:$P$38,4))</f>
        <v>臺北市</v>
      </c>
      <c r="I33" s="61"/>
      <c r="J33" s="62"/>
      <c r="K33" s="63"/>
      <c r="L33" s="45"/>
      <c r="M33" s="72"/>
      <c r="N33" s="74"/>
      <c r="O33" s="80"/>
      <c r="P33" s="59"/>
      <c r="Q33" s="73"/>
      <c r="R33" s="50"/>
    </row>
    <row r="34" spans="1:18" s="51" customFormat="1" ht="5.25" customHeight="1">
      <c r="A34" s="39"/>
      <c r="B34" s="53"/>
      <c r="C34" s="53"/>
      <c r="D34" s="64"/>
      <c r="E34" s="54"/>
      <c r="F34" s="45"/>
      <c r="G34" s="55"/>
      <c r="H34" s="55"/>
      <c r="I34" s="65"/>
      <c r="J34" s="270" t="s">
        <v>589</v>
      </c>
      <c r="K34" s="271"/>
      <c r="L34" s="58">
        <f>UPPER(IF(OR(K34="a",K34="as"),J32,IF(OR(K34="b",K34="bs"),J36,)))</f>
      </c>
      <c r="M34" s="76"/>
      <c r="N34" s="74"/>
      <c r="O34" s="80"/>
      <c r="P34" s="59"/>
      <c r="Q34" s="73"/>
      <c r="R34" s="50"/>
    </row>
    <row r="35" spans="1:18" s="51" customFormat="1" ht="13.5" customHeight="1">
      <c r="A35" s="39">
        <v>15</v>
      </c>
      <c r="B35" s="40"/>
      <c r="C35" s="40">
        <f>IF($D35="","",VLOOKUP($D35,'[7]男單60歲名單'!$A$7:$P$38,16))</f>
        <v>21</v>
      </c>
      <c r="D35" s="41">
        <v>14</v>
      </c>
      <c r="E35" s="42" t="str">
        <f>UPPER(IF($D35="","",VLOOKUP($D35,'[7]男單60歲名單'!$A$7:$P$38,2)))</f>
        <v>段國明</v>
      </c>
      <c r="F35" s="40"/>
      <c r="G35" s="40"/>
      <c r="H35" s="43" t="str">
        <f>IF($D35="","",VLOOKUP($D35,'[7]男單60歲名單'!$A$7:$P$38,4))</f>
        <v>桃園市</v>
      </c>
      <c r="I35" s="44"/>
      <c r="J35" s="270"/>
      <c r="K35" s="271"/>
      <c r="L35" s="62"/>
      <c r="M35" s="68"/>
      <c r="N35" s="74"/>
      <c r="O35" s="80"/>
      <c r="P35" s="59"/>
      <c r="Q35" s="73"/>
      <c r="R35" s="50"/>
    </row>
    <row r="36" spans="1:18" s="51" customFormat="1" ht="13.5" customHeight="1">
      <c r="A36" s="39"/>
      <c r="B36" s="53"/>
      <c r="C36" s="53"/>
      <c r="D36" s="53"/>
      <c r="E36" s="54"/>
      <c r="F36" s="272" t="s">
        <v>577</v>
      </c>
      <c r="G36" s="55"/>
      <c r="H36" s="56" t="s">
        <v>11</v>
      </c>
      <c r="I36" s="57"/>
      <c r="J36" s="58">
        <f>UPPER(IF(OR(I36="a",I36="as"),E35,IF(OR(I36="b",I36="bs"),E37,)))</f>
      </c>
      <c r="K36" s="70"/>
      <c r="L36" s="71"/>
      <c r="M36" s="68"/>
      <c r="N36" s="74"/>
      <c r="O36" s="80"/>
      <c r="P36" s="59"/>
      <c r="Q36" s="73"/>
      <c r="R36" s="50"/>
    </row>
    <row r="37" spans="1:18" s="51" customFormat="1" ht="13.5" customHeight="1">
      <c r="A37" s="39">
        <v>16</v>
      </c>
      <c r="B37" s="40">
        <v>6</v>
      </c>
      <c r="C37" s="40">
        <f>IF($D37="","",VLOOKUP($D37,'[7]男單60歲名單'!$A$7:$P$38,16))</f>
        <v>7</v>
      </c>
      <c r="D37" s="41">
        <v>6</v>
      </c>
      <c r="E37" s="42" t="str">
        <f>UPPER(IF($D37="","",VLOOKUP($D37,'[7]男單60歲名單'!$A$7:$P$38,2)))</f>
        <v>劉建民</v>
      </c>
      <c r="F37" s="273"/>
      <c r="G37" s="40"/>
      <c r="H37" s="43" t="str">
        <f>IF($D37="","",VLOOKUP($D37,'[7]男單60歲名單'!$A$7:$P$38,4))</f>
        <v>苗栗市</v>
      </c>
      <c r="I37" s="61"/>
      <c r="J37" s="62"/>
      <c r="K37" s="45"/>
      <c r="L37" s="71"/>
      <c r="M37" s="68"/>
      <c r="N37" s="282" t="s">
        <v>13</v>
      </c>
      <c r="O37" s="80"/>
      <c r="P37" s="280" t="s">
        <v>600</v>
      </c>
      <c r="Q37" s="73"/>
      <c r="R37" s="50"/>
    </row>
    <row r="38" spans="1:18" s="51" customFormat="1" ht="5.25" customHeight="1">
      <c r="A38" s="39"/>
      <c r="B38" s="53"/>
      <c r="C38" s="53"/>
      <c r="D38" s="53"/>
      <c r="E38" s="54"/>
      <c r="F38" s="45"/>
      <c r="G38" s="55"/>
      <c r="H38" s="55"/>
      <c r="I38" s="65"/>
      <c r="J38" s="45"/>
      <c r="K38" s="45"/>
      <c r="L38" s="71"/>
      <c r="M38" s="77"/>
      <c r="N38" s="282"/>
      <c r="O38" s="81"/>
      <c r="P38" s="281"/>
      <c r="Q38" s="82"/>
      <c r="R38" s="50"/>
    </row>
    <row r="39" spans="1:18" s="51" customFormat="1" ht="13.5" customHeight="1">
      <c r="A39" s="39">
        <v>17</v>
      </c>
      <c r="B39" s="40">
        <v>5</v>
      </c>
      <c r="C39" s="40">
        <f>IF($D39="","",VLOOKUP($D39,'[7]男單60歲名單'!$A$7:$P$38,16))</f>
        <v>4</v>
      </c>
      <c r="D39" s="41">
        <v>5</v>
      </c>
      <c r="E39" s="42" t="str">
        <f>UPPER(IF($D39="","",VLOOKUP($D39,'[7]男單60歲名單'!$A$7:$P$38,2)))</f>
        <v>蘇錦堂</v>
      </c>
      <c r="F39" s="40"/>
      <c r="G39" s="40"/>
      <c r="H39" s="43" t="str">
        <f>IF($D39="","",VLOOKUP($D39,'[7]男單60歲名單'!$A$7:$P$38,4))</f>
        <v>臺中市</v>
      </c>
      <c r="I39" s="44"/>
      <c r="J39" s="45"/>
      <c r="K39" s="45"/>
      <c r="L39" s="45"/>
      <c r="M39" s="68"/>
      <c r="N39" s="282"/>
      <c r="O39" s="83"/>
      <c r="P39" s="84"/>
      <c r="Q39" s="85"/>
      <c r="R39" s="50"/>
    </row>
    <row r="40" spans="1:18" s="51" customFormat="1" ht="13.5" customHeight="1">
      <c r="A40" s="39"/>
      <c r="B40" s="53"/>
      <c r="C40" s="53"/>
      <c r="D40" s="53"/>
      <c r="E40" s="54"/>
      <c r="F40" s="272" t="s">
        <v>578</v>
      </c>
      <c r="G40" s="55"/>
      <c r="H40" s="56" t="s">
        <v>11</v>
      </c>
      <c r="I40" s="57"/>
      <c r="J40" s="58">
        <f>UPPER(IF(OR(I40="a",I40="as"),E39,IF(OR(I40="b",I40="bs"),E41,)))</f>
      </c>
      <c r="K40" s="58"/>
      <c r="L40" s="45"/>
      <c r="M40" s="68"/>
      <c r="N40" s="59"/>
      <c r="O40" s="47"/>
      <c r="P40" s="59"/>
      <c r="Q40" s="73"/>
      <c r="R40" s="50"/>
    </row>
    <row r="41" spans="1:18" s="51" customFormat="1" ht="13.5" customHeight="1">
      <c r="A41" s="39">
        <v>18</v>
      </c>
      <c r="B41" s="40"/>
      <c r="C41" s="40"/>
      <c r="D41" s="41">
        <v>16</v>
      </c>
      <c r="E41" s="42" t="str">
        <f>UPPER(IF($D41="","",VLOOKUP($D41,'[7]男單60歲名單'!$A$7:$P$38,2)))</f>
        <v>陳治藩</v>
      </c>
      <c r="F41" s="273"/>
      <c r="G41" s="40"/>
      <c r="H41" s="43" t="str">
        <f>IF($D41="","",VLOOKUP($D41,'[7]男單60歲名單'!$A$7:$P$38,4))</f>
        <v>屏東市</v>
      </c>
      <c r="I41" s="61"/>
      <c r="J41" s="62"/>
      <c r="K41" s="63"/>
      <c r="L41" s="45"/>
      <c r="M41" s="68"/>
      <c r="N41" s="59"/>
      <c r="O41" s="47"/>
      <c r="P41" s="59"/>
      <c r="Q41" s="73"/>
      <c r="R41" s="50"/>
    </row>
    <row r="42" spans="1:18" s="51" customFormat="1" ht="5.25" customHeight="1">
      <c r="A42" s="39"/>
      <c r="B42" s="53"/>
      <c r="C42" s="53"/>
      <c r="D42" s="64"/>
      <c r="E42" s="54"/>
      <c r="F42" s="45"/>
      <c r="G42" s="55"/>
      <c r="H42" s="55"/>
      <c r="I42" s="65"/>
      <c r="J42" s="270" t="s">
        <v>590</v>
      </c>
      <c r="K42" s="271"/>
      <c r="L42" s="58">
        <f>UPPER(IF(OR(K42="a",K42="as"),J40,IF(OR(K42="b",K42="bs"),J44,)))</f>
      </c>
      <c r="M42" s="67"/>
      <c r="N42" s="59"/>
      <c r="O42" s="47"/>
      <c r="P42" s="59"/>
      <c r="Q42" s="73"/>
      <c r="R42" s="50"/>
    </row>
    <row r="43" spans="1:18" s="51" customFormat="1" ht="13.5" customHeight="1">
      <c r="A43" s="39">
        <v>19</v>
      </c>
      <c r="B43" s="40"/>
      <c r="C43" s="40"/>
      <c r="D43" s="41">
        <v>18</v>
      </c>
      <c r="E43" s="42" t="str">
        <f>UPPER(IF($D43="","",VLOOKUP($D43,'[7]男單60歲名單'!$A$7:$P$38,2)))</f>
        <v>賴波章</v>
      </c>
      <c r="F43" s="40"/>
      <c r="G43" s="40"/>
      <c r="H43" s="43" t="str">
        <f>IF($D43="","",VLOOKUP($D43,'[7]男單60歲名單'!$A$7:$P$38,4))</f>
        <v>臺北市</v>
      </c>
      <c r="I43" s="44"/>
      <c r="J43" s="270"/>
      <c r="K43" s="271"/>
      <c r="L43" s="62"/>
      <c r="M43" s="69"/>
      <c r="N43" s="59"/>
      <c r="O43" s="47"/>
      <c r="P43" s="59"/>
      <c r="Q43" s="73"/>
      <c r="R43" s="50"/>
    </row>
    <row r="44" spans="1:18" s="51" customFormat="1" ht="13.5" customHeight="1">
      <c r="A44" s="39"/>
      <c r="B44" s="53"/>
      <c r="C44" s="53"/>
      <c r="D44" s="64"/>
      <c r="E44" s="54"/>
      <c r="F44" s="272" t="s">
        <v>579</v>
      </c>
      <c r="G44" s="55"/>
      <c r="H44" s="56" t="s">
        <v>11</v>
      </c>
      <c r="I44" s="57"/>
      <c r="J44" s="58">
        <f>UPPER(IF(OR(I44="a",I44="as"),E43,IF(OR(I44="b",I44="bs"),E45,)))</f>
      </c>
      <c r="K44" s="70"/>
      <c r="L44" s="71"/>
      <c r="M44" s="72"/>
      <c r="N44" s="59"/>
      <c r="O44" s="47"/>
      <c r="P44" s="59"/>
      <c r="Q44" s="73"/>
      <c r="R44" s="50"/>
    </row>
    <row r="45" spans="1:18" s="51" customFormat="1" ht="13.5" customHeight="1">
      <c r="A45" s="39">
        <v>20</v>
      </c>
      <c r="B45" s="40"/>
      <c r="C45" s="40"/>
      <c r="D45" s="41">
        <v>22</v>
      </c>
      <c r="E45" s="42" t="str">
        <f>UPPER(IF($D45="","",VLOOKUP($D45,'[7]男單60歲名單'!$A$7:$P$38,2)))</f>
        <v>鄭光智</v>
      </c>
      <c r="F45" s="273"/>
      <c r="G45" s="40"/>
      <c r="H45" s="43" t="str">
        <f>IF($D45="","",VLOOKUP($D45,'[7]男單60歲名單'!$A$7:$P$38,4))</f>
        <v>三重市</v>
      </c>
      <c r="I45" s="61"/>
      <c r="J45" s="62"/>
      <c r="K45" s="45"/>
      <c r="L45" s="71"/>
      <c r="M45" s="72"/>
      <c r="N45" s="59"/>
      <c r="O45" s="47"/>
      <c r="P45" s="59"/>
      <c r="Q45" s="73"/>
      <c r="R45" s="50"/>
    </row>
    <row r="46" spans="1:18" s="51" customFormat="1" ht="5.25" customHeight="1">
      <c r="A46" s="39"/>
      <c r="B46" s="53"/>
      <c r="C46" s="53"/>
      <c r="D46" s="64"/>
      <c r="E46" s="54"/>
      <c r="F46" s="45"/>
      <c r="G46" s="55"/>
      <c r="H46" s="55"/>
      <c r="I46" s="65"/>
      <c r="J46" s="45"/>
      <c r="K46" s="45"/>
      <c r="L46" s="270" t="s">
        <v>596</v>
      </c>
      <c r="M46" s="271"/>
      <c r="N46" s="58">
        <f>UPPER(IF(OR(M46="a",M46="as"),L42,IF(OR(M46="b",M46="bs"),L50,)))</f>
      </c>
      <c r="O46" s="78"/>
      <c r="P46" s="59"/>
      <c r="Q46" s="73"/>
      <c r="R46" s="50"/>
    </row>
    <row r="47" spans="1:18" s="51" customFormat="1" ht="13.5" customHeight="1">
      <c r="A47" s="39">
        <v>21</v>
      </c>
      <c r="B47" s="40"/>
      <c r="C47" s="40"/>
      <c r="D47" s="41">
        <v>31</v>
      </c>
      <c r="E47" s="42" t="str">
        <f>UPPER(IF($D47="","",VLOOKUP($D47,'[7]男單60歲名單'!$A$7:$P$38,2)))</f>
        <v>戴國熙</v>
      </c>
      <c r="F47" s="40"/>
      <c r="G47" s="40"/>
      <c r="H47" s="43" t="str">
        <f>IF($D47="","",VLOOKUP($D47,'[7]男單60歲名單'!$A$7:$P$38,4))</f>
        <v>花蓮市</v>
      </c>
      <c r="I47" s="44"/>
      <c r="J47" s="45"/>
      <c r="K47" s="45"/>
      <c r="L47" s="270"/>
      <c r="M47" s="271"/>
      <c r="N47" s="62"/>
      <c r="O47" s="73"/>
      <c r="P47" s="59"/>
      <c r="Q47" s="73"/>
      <c r="R47" s="50"/>
    </row>
    <row r="48" spans="1:18" s="51" customFormat="1" ht="13.5" customHeight="1">
      <c r="A48" s="39"/>
      <c r="B48" s="53"/>
      <c r="C48" s="53"/>
      <c r="D48" s="64"/>
      <c r="E48" s="54"/>
      <c r="F48" s="272" t="s">
        <v>580</v>
      </c>
      <c r="G48" s="55"/>
      <c r="H48" s="56" t="s">
        <v>11</v>
      </c>
      <c r="I48" s="57"/>
      <c r="J48" s="58">
        <f>UPPER(IF(OR(I48="a",I48="as"),E47,IF(OR(I48="b",I48="bs"),E49,)))</f>
      </c>
      <c r="K48" s="58"/>
      <c r="L48" s="45"/>
      <c r="M48" s="72"/>
      <c r="N48" s="74"/>
      <c r="O48" s="73"/>
      <c r="P48" s="59"/>
      <c r="Q48" s="73"/>
      <c r="R48" s="50"/>
    </row>
    <row r="49" spans="1:18" s="51" customFormat="1" ht="13.5" customHeight="1">
      <c r="A49" s="39">
        <v>22</v>
      </c>
      <c r="B49" s="40"/>
      <c r="C49" s="40">
        <f>IF($D49="","",VLOOKUP($D49,'[7]男單60歲名單'!$A$7:$P$38,16))</f>
        <v>15</v>
      </c>
      <c r="D49" s="41">
        <v>13</v>
      </c>
      <c r="E49" s="42" t="str">
        <f>UPPER(IF($D49="","",VLOOKUP($D49,'[7]男單60歲名單'!$A$7:$P$38,2)))</f>
        <v>吳崇楨</v>
      </c>
      <c r="F49" s="273"/>
      <c r="G49" s="40"/>
      <c r="H49" s="43" t="str">
        <f>IF($D49="","",VLOOKUP($D49,'[7]男單60歲名單'!$A$7:$P$38,4))</f>
        <v>桃園市</v>
      </c>
      <c r="I49" s="61"/>
      <c r="J49" s="62"/>
      <c r="K49" s="63"/>
      <c r="L49" s="45"/>
      <c r="M49" s="72"/>
      <c r="N49" s="74"/>
      <c r="O49" s="73"/>
      <c r="P49" s="59"/>
      <c r="Q49" s="73"/>
      <c r="R49" s="50"/>
    </row>
    <row r="50" spans="1:18" s="51" customFormat="1" ht="5.25" customHeight="1">
      <c r="A50" s="39"/>
      <c r="B50" s="53"/>
      <c r="C50" s="53"/>
      <c r="D50" s="64"/>
      <c r="E50" s="54"/>
      <c r="F50" s="45"/>
      <c r="G50" s="55"/>
      <c r="H50" s="55"/>
      <c r="I50" s="65"/>
      <c r="J50" s="270" t="s">
        <v>591</v>
      </c>
      <c r="K50" s="271"/>
      <c r="L50" s="58">
        <f>UPPER(IF(OR(K50="a",K50="as"),J48,IF(OR(K50="b",K50="bs"),J52,)))</f>
      </c>
      <c r="M50" s="76"/>
      <c r="N50" s="74"/>
      <c r="O50" s="73"/>
      <c r="P50" s="59"/>
      <c r="Q50" s="73"/>
      <c r="R50" s="50"/>
    </row>
    <row r="51" spans="1:18" s="51" customFormat="1" ht="13.5" customHeight="1">
      <c r="A51" s="39">
        <v>23</v>
      </c>
      <c r="B51" s="40"/>
      <c r="C51" s="40"/>
      <c r="D51" s="41">
        <v>19</v>
      </c>
      <c r="E51" s="42" t="str">
        <f>UPPER(IF($D51="","",VLOOKUP($D51,'[7]男單60歲名單'!$A$7:$P$38,2)))</f>
        <v>陳永波</v>
      </c>
      <c r="F51" s="40"/>
      <c r="G51" s="40"/>
      <c r="H51" s="43" t="str">
        <f>IF($D51="","",VLOOKUP($D51,'[7]男單60歲名單'!$A$7:$P$38,4))</f>
        <v>臺中市</v>
      </c>
      <c r="I51" s="44"/>
      <c r="J51" s="270"/>
      <c r="K51" s="271"/>
      <c r="L51" s="62"/>
      <c r="M51" s="68"/>
      <c r="N51" s="74"/>
      <c r="O51" s="73"/>
      <c r="P51" s="59"/>
      <c r="Q51" s="73"/>
      <c r="R51" s="50"/>
    </row>
    <row r="52" spans="1:18" s="51" customFormat="1" ht="13.5" customHeight="1">
      <c r="A52" s="39"/>
      <c r="B52" s="53"/>
      <c r="C52" s="53"/>
      <c r="D52" s="53"/>
      <c r="E52" s="54"/>
      <c r="F52" s="272" t="s">
        <v>581</v>
      </c>
      <c r="G52" s="55"/>
      <c r="H52" s="56" t="s">
        <v>11</v>
      </c>
      <c r="I52" s="57"/>
      <c r="J52" s="58">
        <f>UPPER(IF(OR(I52="a",I52="as"),E51,IF(OR(I52="b",I52="bs"),E53,)))</f>
      </c>
      <c r="K52" s="70"/>
      <c r="L52" s="71"/>
      <c r="M52" s="68"/>
      <c r="N52" s="74"/>
      <c r="O52" s="73"/>
      <c r="P52" s="59"/>
      <c r="Q52" s="73"/>
      <c r="R52" s="50"/>
    </row>
    <row r="53" spans="1:18" s="51" customFormat="1" ht="13.5" customHeight="1">
      <c r="A53" s="39">
        <v>24</v>
      </c>
      <c r="B53" s="40">
        <v>3</v>
      </c>
      <c r="C53" s="40">
        <f>IF($D53="","",VLOOKUP($D53,'[7]男單60歲名單'!$A$7:$P$38,16))</f>
        <v>3</v>
      </c>
      <c r="D53" s="41">
        <v>3</v>
      </c>
      <c r="E53" s="42" t="str">
        <f>UPPER(IF($D53="","",VLOOKUP($D53,'[7]男單60歲名單'!$A$7:$P$38,2)))</f>
        <v>葉錦祥</v>
      </c>
      <c r="F53" s="273"/>
      <c r="G53" s="40"/>
      <c r="H53" s="43" t="str">
        <f>IF($D53="","",VLOOKUP($D53,'[7]男單60歲名單'!$A$7:$P$38,4))</f>
        <v>高雄市</v>
      </c>
      <c r="I53" s="61"/>
      <c r="J53" s="62"/>
      <c r="K53" s="45"/>
      <c r="L53" s="71"/>
      <c r="M53" s="68"/>
      <c r="N53" s="74"/>
      <c r="O53" s="73"/>
      <c r="P53" s="59"/>
      <c r="Q53" s="73"/>
      <c r="R53" s="50"/>
    </row>
    <row r="54" spans="1:18" s="51" customFormat="1" ht="5.25" customHeight="1">
      <c r="A54" s="39"/>
      <c r="B54" s="53"/>
      <c r="C54" s="53"/>
      <c r="D54" s="53"/>
      <c r="E54" s="54"/>
      <c r="F54" s="45"/>
      <c r="G54" s="55"/>
      <c r="H54" s="55"/>
      <c r="I54" s="65"/>
      <c r="J54" s="45"/>
      <c r="K54" s="45"/>
      <c r="L54" s="71"/>
      <c r="M54" s="77"/>
      <c r="N54" s="270" t="s">
        <v>599</v>
      </c>
      <c r="O54" s="271"/>
      <c r="P54" s="58">
        <f>UPPER(IF(OR(O54="a",O54="as"),N46,IF(OR(O54="b",O54="bs"),N62,)))</f>
      </c>
      <c r="Q54" s="79"/>
      <c r="R54" s="50"/>
    </row>
    <row r="55" spans="1:18" s="51" customFormat="1" ht="13.5" customHeight="1">
      <c r="A55" s="39">
        <v>25</v>
      </c>
      <c r="B55" s="40">
        <v>8</v>
      </c>
      <c r="C55" s="40">
        <f>IF($D55="","",VLOOKUP($D55,'[7]男單60歲名單'!$A$7:$P$38,16))</f>
        <v>7</v>
      </c>
      <c r="D55" s="41">
        <v>9</v>
      </c>
      <c r="E55" s="42" t="str">
        <f>UPPER(IF($D55="","",VLOOKUP($D55,'[7]男單60歲名單'!$A$7:$P$38,2)))</f>
        <v>張殷嘉</v>
      </c>
      <c r="F55" s="40"/>
      <c r="G55" s="40"/>
      <c r="H55" s="43" t="str">
        <f>IF($D55="","",VLOOKUP($D55,'[7]男單60歲名單'!$A$7:$P$38,4))</f>
        <v>高雄市</v>
      </c>
      <c r="I55" s="44"/>
      <c r="J55" s="45"/>
      <c r="K55" s="45"/>
      <c r="L55" s="45"/>
      <c r="M55" s="68"/>
      <c r="N55" s="270"/>
      <c r="O55" s="271"/>
      <c r="P55" s="62"/>
      <c r="Q55" s="88"/>
      <c r="R55" s="50"/>
    </row>
    <row r="56" spans="1:18" s="51" customFormat="1" ht="13.5" customHeight="1">
      <c r="A56" s="39"/>
      <c r="B56" s="53"/>
      <c r="C56" s="53"/>
      <c r="D56" s="53"/>
      <c r="E56" s="54"/>
      <c r="F56" s="272" t="s">
        <v>582</v>
      </c>
      <c r="G56" s="55"/>
      <c r="H56" s="56" t="s">
        <v>11</v>
      </c>
      <c r="I56" s="57"/>
      <c r="J56" s="58">
        <f>UPPER(IF(OR(I56="a",I56="as"),E55,IF(OR(I56="b",I56="bs"),E57,)))</f>
      </c>
      <c r="K56" s="58"/>
      <c r="L56" s="45"/>
      <c r="M56" s="68"/>
      <c r="N56" s="59"/>
      <c r="O56" s="73"/>
      <c r="P56" s="59"/>
      <c r="Q56" s="80"/>
      <c r="R56" s="50"/>
    </row>
    <row r="57" spans="1:18" s="51" customFormat="1" ht="13.5" customHeight="1">
      <c r="A57" s="39">
        <v>26</v>
      </c>
      <c r="B57" s="40"/>
      <c r="C57" s="40"/>
      <c r="D57" s="41">
        <v>28</v>
      </c>
      <c r="E57" s="42" t="str">
        <f>UPPER(IF($D57="","",VLOOKUP($D57,'[7]男單60歲名單'!$A$7:$P$38,2)))</f>
        <v>張正興</v>
      </c>
      <c r="F57" s="273"/>
      <c r="G57" s="40"/>
      <c r="H57" s="43" t="str">
        <f>IF($D57="","",VLOOKUP($D57,'[7]男單60歲名單'!$A$7:$P$38,4))</f>
        <v>臺東市</v>
      </c>
      <c r="I57" s="61"/>
      <c r="J57" s="62"/>
      <c r="K57" s="63"/>
      <c r="L57" s="45"/>
      <c r="M57" s="68"/>
      <c r="N57" s="59"/>
      <c r="O57" s="73"/>
      <c r="P57" s="59"/>
      <c r="Q57" s="80"/>
      <c r="R57" s="50"/>
    </row>
    <row r="58" spans="1:18" s="51" customFormat="1" ht="5.25" customHeight="1">
      <c r="A58" s="39"/>
      <c r="B58" s="53"/>
      <c r="C58" s="53"/>
      <c r="D58" s="64"/>
      <c r="E58" s="54"/>
      <c r="F58" s="45"/>
      <c r="G58" s="55"/>
      <c r="H58" s="55"/>
      <c r="I58" s="65"/>
      <c r="J58" s="270" t="s">
        <v>592</v>
      </c>
      <c r="K58" s="271"/>
      <c r="L58" s="58">
        <f>UPPER(IF(OR(K58="a",K58="as"),J56,IF(OR(K58="b",K58="bs"),J60,)))</f>
      </c>
      <c r="M58" s="67"/>
      <c r="N58" s="59"/>
      <c r="O58" s="73"/>
      <c r="P58" s="59"/>
      <c r="Q58" s="80"/>
      <c r="R58" s="50"/>
    </row>
    <row r="59" spans="1:18" s="51" customFormat="1" ht="13.5" customHeight="1">
      <c r="A59" s="39">
        <v>27</v>
      </c>
      <c r="B59" s="40"/>
      <c r="C59" s="40">
        <f>IF($D59="","",VLOOKUP($D59,'[7]男單60歲名單'!$A$7:$P$38,16))</f>
        <v>13</v>
      </c>
      <c r="D59" s="41">
        <v>10</v>
      </c>
      <c r="E59" s="42" t="str">
        <f>UPPER(IF($D59="","",VLOOKUP($D59,'[7]男單60歲名單'!$A$7:$P$38,2)))</f>
        <v>李孟賢</v>
      </c>
      <c r="F59" s="40"/>
      <c r="G59" s="40"/>
      <c r="H59" s="43" t="str">
        <f>IF($D59="","",VLOOKUP($D59,'[7]男單60歲名單'!$A$7:$P$38,4))</f>
        <v>高雄市</v>
      </c>
      <c r="I59" s="44"/>
      <c r="J59" s="270"/>
      <c r="K59" s="271"/>
      <c r="L59" s="62"/>
      <c r="M59" s="69"/>
      <c r="N59" s="59"/>
      <c r="O59" s="73"/>
      <c r="P59" s="59"/>
      <c r="Q59" s="80"/>
      <c r="R59" s="89"/>
    </row>
    <row r="60" spans="1:18" s="51" customFormat="1" ht="13.5" customHeight="1">
      <c r="A60" s="39"/>
      <c r="B60" s="53"/>
      <c r="C60" s="53"/>
      <c r="D60" s="64"/>
      <c r="E60" s="54"/>
      <c r="F60" s="272" t="s">
        <v>583</v>
      </c>
      <c r="G60" s="55"/>
      <c r="H60" s="56" t="s">
        <v>11</v>
      </c>
      <c r="I60" s="57"/>
      <c r="J60" s="58">
        <f>UPPER(IF(OR(I60="a",I60="as"),E59,IF(OR(I60="b",I60="bs"),E61,)))</f>
      </c>
      <c r="K60" s="70"/>
      <c r="L60" s="71"/>
      <c r="M60" s="72"/>
      <c r="N60" s="59"/>
      <c r="O60" s="73"/>
      <c r="P60" s="59"/>
      <c r="Q60" s="80"/>
      <c r="R60" s="50"/>
    </row>
    <row r="61" spans="1:18" s="51" customFormat="1" ht="13.5" customHeight="1">
      <c r="A61" s="39">
        <v>28</v>
      </c>
      <c r="B61" s="40"/>
      <c r="C61" s="40"/>
      <c r="D61" s="41">
        <v>26</v>
      </c>
      <c r="E61" s="42" t="str">
        <f>UPPER(IF($D61="","",VLOOKUP($D61,'[7]男單60歲名單'!$A$7:$P$38,2)))</f>
        <v>劉辛騰</v>
      </c>
      <c r="F61" s="273"/>
      <c r="G61" s="40"/>
      <c r="H61" s="43" t="str">
        <f>IF($D61="","",VLOOKUP($D61,'[7]男單60歲名單'!$A$7:$P$38,4))</f>
        <v>臺中市</v>
      </c>
      <c r="I61" s="61"/>
      <c r="J61" s="62"/>
      <c r="K61" s="45"/>
      <c r="L61" s="71"/>
      <c r="M61" s="72"/>
      <c r="N61" s="59"/>
      <c r="O61" s="73"/>
      <c r="P61" s="59"/>
      <c r="Q61" s="80"/>
      <c r="R61" s="50"/>
    </row>
    <row r="62" spans="1:18" s="51" customFormat="1" ht="5.25" customHeight="1">
      <c r="A62" s="39"/>
      <c r="B62" s="53"/>
      <c r="C62" s="53"/>
      <c r="D62" s="64"/>
      <c r="E62" s="54"/>
      <c r="F62" s="45"/>
      <c r="G62" s="55"/>
      <c r="H62" s="55"/>
      <c r="I62" s="65"/>
      <c r="J62" s="45"/>
      <c r="K62" s="45"/>
      <c r="L62" s="270" t="s">
        <v>597</v>
      </c>
      <c r="M62" s="271"/>
      <c r="N62" s="58">
        <f>UPPER(IF(OR(M62="a",M62="as"),L58,IF(OR(M62="b",M62="bs"),L66,)))</f>
      </c>
      <c r="O62" s="79"/>
      <c r="P62" s="59"/>
      <c r="Q62" s="80"/>
      <c r="R62" s="50"/>
    </row>
    <row r="63" spans="1:18" s="51" customFormat="1" ht="13.5" customHeight="1">
      <c r="A63" s="39">
        <v>29</v>
      </c>
      <c r="B63" s="40"/>
      <c r="C63" s="40"/>
      <c r="D63" s="41">
        <v>23</v>
      </c>
      <c r="E63" s="42" t="str">
        <f>UPPER(IF($D63="","",VLOOKUP($D63,'[7]男單60歲名單'!$A$7:$P$38,2)))</f>
        <v>中村秀明</v>
      </c>
      <c r="F63" s="40"/>
      <c r="G63" s="40"/>
      <c r="H63" s="43" t="str">
        <f>IF($D63="","",VLOOKUP($D63,'[7]男單60歲名單'!$A$7:$P$38,4))</f>
        <v>臺中市</v>
      </c>
      <c r="I63" s="44"/>
      <c r="J63" s="45"/>
      <c r="K63" s="45"/>
      <c r="L63" s="270"/>
      <c r="M63" s="271"/>
      <c r="N63" s="62"/>
      <c r="O63" s="77"/>
      <c r="P63" s="48"/>
      <c r="Q63" s="49"/>
      <c r="R63" s="50"/>
    </row>
    <row r="64" spans="1:18" s="51" customFormat="1" ht="13.5" customHeight="1">
      <c r="A64" s="39"/>
      <c r="B64" s="53"/>
      <c r="C64" s="53"/>
      <c r="D64" s="64"/>
      <c r="E64" s="54"/>
      <c r="F64" s="272" t="s">
        <v>584</v>
      </c>
      <c r="G64" s="55"/>
      <c r="H64" s="56" t="s">
        <v>11</v>
      </c>
      <c r="I64" s="57"/>
      <c r="J64" s="58">
        <f>UPPER(IF(OR(I64="a",I64="as"),E63,IF(OR(I64="b",I64="bs"),E65,)))</f>
      </c>
      <c r="K64" s="58"/>
      <c r="L64" s="45"/>
      <c r="M64" s="72"/>
      <c r="N64" s="68"/>
      <c r="O64" s="77"/>
      <c r="P64" s="48"/>
      <c r="Q64" s="49"/>
      <c r="R64" s="50"/>
    </row>
    <row r="65" spans="1:18" s="51" customFormat="1" ht="13.5" customHeight="1">
      <c r="A65" s="39">
        <v>30</v>
      </c>
      <c r="B65" s="40"/>
      <c r="C65" s="40"/>
      <c r="D65" s="41">
        <v>17</v>
      </c>
      <c r="E65" s="42" t="str">
        <f>UPPER(IF($D65="","",VLOOKUP($D65,'[7]男單60歲名單'!$A$7:$P$38,2)))</f>
        <v>李永明</v>
      </c>
      <c r="F65" s="273"/>
      <c r="G65" s="40"/>
      <c r="H65" s="43" t="str">
        <f>IF($D65="","",VLOOKUP($D65,'[7]男單60歲名單'!$A$7:$P$38,4))</f>
        <v>臺北市</v>
      </c>
      <c r="I65" s="61"/>
      <c r="J65" s="62"/>
      <c r="K65" s="63"/>
      <c r="L65" s="45"/>
      <c r="M65" s="72"/>
      <c r="N65" s="68"/>
      <c r="O65" s="77"/>
      <c r="P65" s="48"/>
      <c r="Q65" s="49"/>
      <c r="R65" s="50"/>
    </row>
    <row r="66" spans="1:18" s="51" customFormat="1" ht="5.25" customHeight="1">
      <c r="A66" s="39"/>
      <c r="B66" s="53"/>
      <c r="C66" s="53"/>
      <c r="D66" s="64"/>
      <c r="E66" s="54"/>
      <c r="F66" s="45"/>
      <c r="G66" s="55"/>
      <c r="H66" s="55"/>
      <c r="I66" s="65"/>
      <c r="J66" s="270" t="s">
        <v>593</v>
      </c>
      <c r="K66" s="271"/>
      <c r="L66" s="58">
        <f>UPPER(IF(OR(K66="a",K66="as"),J64,IF(OR(K66="b",K66="bs"),J68,)))</f>
      </c>
      <c r="M66" s="76"/>
      <c r="N66" s="68"/>
      <c r="O66" s="77"/>
      <c r="P66" s="48"/>
      <c r="Q66" s="49"/>
      <c r="R66" s="50"/>
    </row>
    <row r="67" spans="1:18" s="51" customFormat="1" ht="13.5" customHeight="1">
      <c r="A67" s="39">
        <v>31</v>
      </c>
      <c r="B67" s="40"/>
      <c r="C67" s="40"/>
      <c r="D67" s="41">
        <v>20</v>
      </c>
      <c r="E67" s="42" t="str">
        <f>UPPER(IF($D67="","",VLOOKUP($D67,'[7]男單60歲名單'!$A$7:$P$38,2)))</f>
        <v>陳明亮</v>
      </c>
      <c r="F67" s="40"/>
      <c r="G67" s="40"/>
      <c r="H67" s="43" t="str">
        <f>IF($D67="","",VLOOKUP($D67,'[7]男單60歲名單'!$A$7:$P$38,4))</f>
        <v>苗栗市</v>
      </c>
      <c r="I67" s="44"/>
      <c r="J67" s="270"/>
      <c r="K67" s="271"/>
      <c r="L67" s="62"/>
      <c r="M67" s="68"/>
      <c r="N67" s="68"/>
      <c r="O67" s="68"/>
      <c r="P67" s="48"/>
      <c r="Q67" s="49"/>
      <c r="R67" s="50"/>
    </row>
    <row r="68" spans="1:18" s="51" customFormat="1" ht="13.5" customHeight="1">
      <c r="A68" s="39"/>
      <c r="B68" s="53"/>
      <c r="C68" s="53"/>
      <c r="D68" s="53"/>
      <c r="E68" s="54"/>
      <c r="F68" s="272" t="s">
        <v>585</v>
      </c>
      <c r="G68" s="55"/>
      <c r="H68" s="56" t="s">
        <v>11</v>
      </c>
      <c r="I68" s="57"/>
      <c r="J68" s="58">
        <f>UPPER(IF(OR(I68="a",I68="as"),E67,IF(OR(I68="b",I68="bs"),E69,)))</f>
      </c>
      <c r="K68" s="70"/>
      <c r="L68" s="71"/>
      <c r="M68" s="68"/>
      <c r="N68" s="68"/>
      <c r="O68" s="68"/>
      <c r="P68" s="48"/>
      <c r="Q68" s="49"/>
      <c r="R68" s="50"/>
    </row>
    <row r="69" spans="1:18" s="51" customFormat="1" ht="13.5" customHeight="1">
      <c r="A69" s="39">
        <v>32</v>
      </c>
      <c r="B69" s="40">
        <v>2</v>
      </c>
      <c r="C69" s="40">
        <f>IF($D69="","",VLOOKUP($D69,'[7]男單60歲名單'!$A$7:$P$38,16))</f>
        <v>2</v>
      </c>
      <c r="D69" s="41">
        <v>2</v>
      </c>
      <c r="E69" s="42" t="str">
        <f>UPPER(IF($D69="","",VLOOKUP($D69,'[7]男單60歲名單'!$A$7:$P$38,2)))</f>
        <v>鐘仕長</v>
      </c>
      <c r="F69" s="273"/>
      <c r="G69" s="40"/>
      <c r="H69" s="43" t="str">
        <f>IF($D69="","",VLOOKUP($D69,'[7]男單60歲名單'!$A$7:$P$38,4))</f>
        <v>高雄市</v>
      </c>
      <c r="I69" s="61"/>
      <c r="J69" s="62"/>
      <c r="K69" s="45"/>
      <c r="L69" s="71"/>
      <c r="M69" s="71"/>
      <c r="N69" s="74"/>
      <c r="O69" s="80"/>
      <c r="P69" s="48"/>
      <c r="Q69" s="49"/>
      <c r="R69" s="50"/>
    </row>
    <row r="70" spans="1:18" s="51" customFormat="1" ht="6.75" customHeight="1">
      <c r="A70" s="90"/>
      <c r="B70" s="90"/>
      <c r="C70" s="90"/>
      <c r="D70" s="90"/>
      <c r="E70" s="91"/>
      <c r="F70" s="92"/>
      <c r="G70" s="92"/>
      <c r="H70" s="93"/>
      <c r="I70" s="94"/>
      <c r="J70" s="95"/>
      <c r="K70" s="96"/>
      <c r="L70" s="97"/>
      <c r="M70" s="98"/>
      <c r="N70" s="97"/>
      <c r="O70" s="98"/>
      <c r="P70" s="95"/>
      <c r="Q70" s="96"/>
      <c r="R70" s="50"/>
    </row>
    <row r="71" ht="15">
      <c r="E71" s="100"/>
    </row>
    <row r="72" ht="15">
      <c r="E72" s="100"/>
    </row>
    <row r="73" ht="15">
      <c r="E73" s="100"/>
    </row>
    <row r="74" ht="15">
      <c r="E74" s="100"/>
    </row>
    <row r="75" ht="15">
      <c r="E75" s="100"/>
    </row>
    <row r="76" ht="15">
      <c r="E76" s="100"/>
    </row>
    <row r="77" ht="15">
      <c r="E77" s="100"/>
    </row>
    <row r="78" ht="15">
      <c r="E78" s="100"/>
    </row>
    <row r="79" ht="15">
      <c r="E79" s="100"/>
    </row>
    <row r="80" ht="15">
      <c r="E80" s="100"/>
    </row>
    <row r="81" ht="15">
      <c r="E81" s="100"/>
    </row>
    <row r="82" ht="15">
      <c r="E82" s="100"/>
    </row>
    <row r="83" ht="15">
      <c r="E83" s="100"/>
    </row>
    <row r="84" ht="15">
      <c r="E84" s="100"/>
    </row>
    <row r="85" ht="15">
      <c r="E85" s="100"/>
    </row>
    <row r="86" ht="15">
      <c r="E86" s="100"/>
    </row>
    <row r="87" ht="15">
      <c r="E87" s="100"/>
    </row>
    <row r="88" ht="15">
      <c r="E88" s="100"/>
    </row>
    <row r="89" ht="15">
      <c r="E89" s="100"/>
    </row>
    <row r="90" ht="15">
      <c r="E90" s="100"/>
    </row>
    <row r="91" ht="15">
      <c r="E91" s="100"/>
    </row>
    <row r="92" ht="15">
      <c r="E92" s="100"/>
    </row>
    <row r="93" ht="15">
      <c r="E93" s="100"/>
    </row>
    <row r="94" ht="15">
      <c r="E94" s="100"/>
    </row>
    <row r="95" ht="15">
      <c r="E95" s="100"/>
    </row>
    <row r="96" ht="15">
      <c r="E96" s="100"/>
    </row>
    <row r="97" ht="15">
      <c r="E97" s="100"/>
    </row>
    <row r="98" ht="15">
      <c r="E98" s="100"/>
    </row>
    <row r="99" ht="15">
      <c r="E99" s="100"/>
    </row>
    <row r="100" ht="15">
      <c r="E100" s="100"/>
    </row>
    <row r="101" ht="15">
      <c r="E101" s="100"/>
    </row>
    <row r="102" ht="15">
      <c r="E102" s="100"/>
    </row>
  </sheetData>
  <sheetProtection/>
  <mergeCells count="32">
    <mergeCell ref="L62:M63"/>
    <mergeCell ref="F64:F65"/>
    <mergeCell ref="J66:K67"/>
    <mergeCell ref="F48:F49"/>
    <mergeCell ref="J50:K51"/>
    <mergeCell ref="F52:F53"/>
    <mergeCell ref="F68:F69"/>
    <mergeCell ref="F56:F57"/>
    <mergeCell ref="J58:K59"/>
    <mergeCell ref="F60:F61"/>
    <mergeCell ref="P37:P38"/>
    <mergeCell ref="F40:F41"/>
    <mergeCell ref="N37:N39"/>
    <mergeCell ref="J42:K43"/>
    <mergeCell ref="F44:F45"/>
    <mergeCell ref="L46:M47"/>
    <mergeCell ref="J26:K27"/>
    <mergeCell ref="F28:F29"/>
    <mergeCell ref="L30:M31"/>
    <mergeCell ref="F32:F33"/>
    <mergeCell ref="J34:K35"/>
    <mergeCell ref="F36:F37"/>
    <mergeCell ref="N54:O55"/>
    <mergeCell ref="F8:F9"/>
    <mergeCell ref="J10:K11"/>
    <mergeCell ref="F12:F13"/>
    <mergeCell ref="L14:M15"/>
    <mergeCell ref="F16:F17"/>
    <mergeCell ref="J18:K19"/>
    <mergeCell ref="F20:F21"/>
    <mergeCell ref="N22:O23"/>
    <mergeCell ref="F24:F25"/>
  </mergeCells>
  <conditionalFormatting sqref="G39 G41 G7 G9 G11 G13 G15 G17 G19 G23 G43 G45 G47 G49 G51 G53 G21 G25 G27 G29 G31 G33 G35 G37 G55 G57 G59 G61 G63 G65 G67 G69">
    <cfRule type="expression" priority="11" dxfId="270" stopIfTrue="1">
      <formula>AND($D7&lt;9,$C7&gt;0)</formula>
    </cfRule>
  </conditionalFormatting>
  <conditionalFormatting sqref="H8 H40 H16 L14 H20 H24 H48 H52 H32 H44 H36 H12 H28 J10 H56 H64 H68 H60 N22 J18 J26 J34 J42 J50 J58 J66 L30 L46 L62 N54">
    <cfRule type="expression" priority="8" dxfId="271" stopIfTrue="1">
      <formula>AND($N$2="CU",H8="Umpire")</formula>
    </cfRule>
    <cfRule type="expression" priority="9" dxfId="272" stopIfTrue="1">
      <formula>AND($N$2="CU",H8&lt;&gt;"Umpire",I8&lt;&gt;"")</formula>
    </cfRule>
    <cfRule type="expression" priority="10" dxfId="273" stopIfTrue="1">
      <formula>AND($N$2="CU",H8&lt;&gt;"Umpire")</formula>
    </cfRule>
  </conditionalFormatting>
  <conditionalFormatting sqref="D67 D65 D63 D13 D61 D15 D17 D21 D19 D23 D25 D27 D29 D31 D33 D37 D35 D39 D41 D43 D47 D49 D45 D51 D53 D55 D57 D59 D69">
    <cfRule type="expression" priority="7" dxfId="274" stopIfTrue="1">
      <formula>AND($D13&lt;9,$C13&gt;0)</formula>
    </cfRule>
  </conditionalFormatting>
  <conditionalFormatting sqref="L10 L18 L26 L34 L42 L50 L58 L66 N14 N30 N46 N62 P22 P54 J8 J12 J16 J20 J24 J28 J32 J36 J40 J44 J48 J52 J56 J60 J64 J68">
    <cfRule type="expression" priority="5" dxfId="270" stopIfTrue="1">
      <formula>I8="as"</formula>
    </cfRule>
    <cfRule type="expression" priority="6" dxfId="270" stopIfTrue="1">
      <formula>I8="bs"</formula>
    </cfRule>
  </conditionalFormatting>
  <conditionalFormatting sqref="D7 D9 D11">
    <cfRule type="expression" priority="4" dxfId="274" stopIfTrue="1">
      <formula>$D7&lt;9</formula>
    </cfRule>
  </conditionalFormatting>
  <conditionalFormatting sqref="B7 B9 B11 B13 B15 B17 B19 B21 B23 B25 B27 B29 B31 B33 B35 B37 B39 B41 B43 B45 B47 B49 B51 B53 B55 B57 B59 B61 B63 B65 B67 B69">
    <cfRule type="cellIs" priority="2" dxfId="275" operator="equal" stopIfTrue="1">
      <formula>"QA"</formula>
    </cfRule>
    <cfRule type="cellIs" priority="3" dxfId="275" operator="equal" stopIfTrue="1">
      <formula>"DA"</formula>
    </cfRule>
  </conditionalFormatting>
  <conditionalFormatting sqref="I8 I12 I16 I20 I24 I28 I32 I36 I40 I44 I48 I52 I56 I60 I64 I68 O54 O39">
    <cfRule type="expression" priority="1" dxfId="276" stopIfTrue="1">
      <formula>$N$2="CU"</formula>
    </cfRule>
  </conditionalFormatting>
  <dataValidations count="2">
    <dataValidation type="list" allowBlank="1" showInputMessage="1" sqref="H8 H24 H12 H28 H16 H40 H20 H44 H48 H52 H32 H36 H56 H60 H64 H68 J58 J50 J42 J34 J26 J18 L46 J10 L14 J66 L30 L62">
      <formula1>$T$7:$T$16</formula1>
    </dataValidation>
    <dataValidation type="list" allowBlank="1" showInputMessage="1" sqref="N22 N54">
      <formula1>$U$8:$U$17</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T102"/>
  <sheetViews>
    <sheetView showGridLines="0" zoomScalePageLayoutView="0" workbookViewId="0" topLeftCell="A1">
      <selection activeCell="A1" sqref="A1:Q69"/>
    </sheetView>
  </sheetViews>
  <sheetFormatPr defaultColWidth="9.00390625" defaultRowHeight="15.75"/>
  <cols>
    <col min="1" max="1" width="2.125" style="99" customWidth="1"/>
    <col min="2" max="3" width="2.625" style="99" customWidth="1"/>
    <col min="4" max="4" width="0.2421875" style="99" customWidth="1"/>
    <col min="5" max="5" width="8.625" style="99" customWidth="1"/>
    <col min="6" max="6" width="11.625" style="99" customWidth="1"/>
    <col min="7" max="7" width="0.2421875" style="99" customWidth="1"/>
    <col min="8" max="8" width="5.75390625" style="99" customWidth="1"/>
    <col min="9" max="9" width="0.2421875" style="101" customWidth="1"/>
    <col min="10" max="10" width="13.75390625" style="99" customWidth="1"/>
    <col min="11" max="11" width="0.2421875" style="101" customWidth="1"/>
    <col min="12" max="12" width="13.75390625" style="99" customWidth="1"/>
    <col min="13" max="13" width="0.2421875" style="102" customWidth="1"/>
    <col min="14" max="14" width="13.75390625" style="99" customWidth="1"/>
    <col min="15" max="15" width="0.2421875" style="101" customWidth="1"/>
    <col min="16" max="16" width="13.75390625" style="99" customWidth="1"/>
    <col min="17" max="17" width="0.2421875" style="102" customWidth="1"/>
    <col min="18" max="18" width="0" style="99" hidden="1" customWidth="1"/>
    <col min="19" max="19" width="7.625" style="99" customWidth="1"/>
    <col min="20" max="20" width="8.00390625" style="99" hidden="1" customWidth="1"/>
    <col min="21" max="16384" width="9.00390625" style="99" customWidth="1"/>
  </cols>
  <sheetData>
    <row r="1" spans="1:17" s="3" customFormat="1" ht="16.5" customHeight="1">
      <c r="A1" s="1" t="s">
        <v>231</v>
      </c>
      <c r="B1" s="2"/>
      <c r="C1" s="2"/>
      <c r="E1" s="4"/>
      <c r="I1" s="5"/>
      <c r="K1" s="5"/>
      <c r="M1" s="6"/>
      <c r="O1" s="5"/>
      <c r="Q1" s="6"/>
    </row>
    <row r="2" spans="1:17" s="12" customFormat="1" ht="6.75" customHeight="1">
      <c r="A2" s="7"/>
      <c r="B2" s="7"/>
      <c r="C2" s="7"/>
      <c r="D2" s="7"/>
      <c r="E2" s="7"/>
      <c r="F2" s="7"/>
      <c r="G2" s="7"/>
      <c r="H2" s="7"/>
      <c r="I2" s="8"/>
      <c r="J2" s="9"/>
      <c r="K2" s="8"/>
      <c r="L2" s="9"/>
      <c r="M2" s="8"/>
      <c r="N2" s="8"/>
      <c r="O2" s="8"/>
      <c r="P2" s="10"/>
      <c r="Q2" s="11"/>
    </row>
    <row r="3" spans="1:17" s="18" customFormat="1" ht="11.25" customHeight="1">
      <c r="A3" s="13" t="s">
        <v>0</v>
      </c>
      <c r="B3" s="13"/>
      <c r="C3" s="13"/>
      <c r="D3" s="13"/>
      <c r="E3" s="14"/>
      <c r="F3" s="13" t="s">
        <v>1</v>
      </c>
      <c r="G3" s="14"/>
      <c r="H3" s="13"/>
      <c r="I3" s="15"/>
      <c r="J3" s="13"/>
      <c r="K3" s="16"/>
      <c r="L3" s="13"/>
      <c r="M3" s="16"/>
      <c r="N3" s="13"/>
      <c r="O3" s="15"/>
      <c r="P3" s="14"/>
      <c r="Q3" s="17" t="s">
        <v>2</v>
      </c>
    </row>
    <row r="4" spans="1:17" s="26" customFormat="1" ht="11.25" customHeight="1" thickBot="1">
      <c r="A4" s="19" t="str">
        <f>'[5]Week SetUp'!$A$10</f>
        <v>2013/11/2-11/4</v>
      </c>
      <c r="B4" s="19"/>
      <c r="C4" s="19"/>
      <c r="D4" s="20"/>
      <c r="E4" s="20"/>
      <c r="F4" s="20" t="str">
        <f>'[5]Week SetUp'!$C$10</f>
        <v>臺中市</v>
      </c>
      <c r="G4" s="21"/>
      <c r="H4" s="20"/>
      <c r="I4" s="22"/>
      <c r="J4" s="23"/>
      <c r="K4" s="22"/>
      <c r="L4" s="24"/>
      <c r="M4" s="22"/>
      <c r="N4" s="20"/>
      <c r="O4" s="22"/>
      <c r="P4" s="20"/>
      <c r="Q4" s="25" t="str">
        <f>'[5]Week SetUp'!$E$10</f>
        <v>王正松</v>
      </c>
    </row>
    <row r="5" spans="1:17" s="31" customFormat="1" ht="12" customHeight="1">
      <c r="A5" s="27"/>
      <c r="B5" s="28" t="s">
        <v>3</v>
      </c>
      <c r="C5" s="28" t="s">
        <v>4</v>
      </c>
      <c r="D5" s="28"/>
      <c r="E5" s="28" t="s">
        <v>5</v>
      </c>
      <c r="F5" s="29"/>
      <c r="G5" s="14"/>
      <c r="H5" s="29"/>
      <c r="I5" s="30"/>
      <c r="J5" s="28" t="s">
        <v>6</v>
      </c>
      <c r="K5" s="30"/>
      <c r="L5" s="28" t="s">
        <v>7</v>
      </c>
      <c r="M5" s="30"/>
      <c r="N5" s="28" t="s">
        <v>8</v>
      </c>
      <c r="O5" s="30"/>
      <c r="P5" s="28" t="s">
        <v>9</v>
      </c>
      <c r="Q5" s="16"/>
    </row>
    <row r="6" spans="1:17" s="31" customFormat="1" ht="11.25" customHeight="1" thickBot="1">
      <c r="A6" s="32"/>
      <c r="B6" s="33"/>
      <c r="C6" s="34"/>
      <c r="D6" s="33"/>
      <c r="E6" s="35"/>
      <c r="F6" s="35"/>
      <c r="G6" s="36"/>
      <c r="H6" s="35"/>
      <c r="I6" s="37"/>
      <c r="J6" s="33"/>
      <c r="K6" s="37"/>
      <c r="L6" s="33"/>
      <c r="M6" s="37"/>
      <c r="O6" s="37"/>
      <c r="P6" s="33"/>
      <c r="Q6" s="38"/>
    </row>
    <row r="7" spans="1:20" s="51" customFormat="1" ht="14.25" customHeight="1">
      <c r="A7" s="39">
        <v>1</v>
      </c>
      <c r="B7" s="40">
        <v>1</v>
      </c>
      <c r="C7" s="40">
        <f>IF($D7="","",VLOOKUP($D7,'[5]男單65歲名單'!$A$7:$P$38,16))</f>
        <v>2</v>
      </c>
      <c r="D7" s="41">
        <v>1</v>
      </c>
      <c r="E7" s="42" t="str">
        <f>UPPER(IF($D7="","",VLOOKUP($D7,'[5]男單65歲名單'!$A$7:$P$38,2)))</f>
        <v>莊奎文</v>
      </c>
      <c r="F7" s="40"/>
      <c r="G7" s="40"/>
      <c r="H7" s="43" t="str">
        <f>IF($D7="","",VLOOKUP($D7,'[5]男單65歲名單'!$A$7:$P$38,4))</f>
        <v>臺中市</v>
      </c>
      <c r="I7" s="44"/>
      <c r="J7" s="45"/>
      <c r="K7" s="45"/>
      <c r="L7" s="45"/>
      <c r="M7" s="45"/>
      <c r="N7" s="46" t="s">
        <v>190</v>
      </c>
      <c r="O7" s="47"/>
      <c r="P7" s="48"/>
      <c r="Q7" s="49"/>
      <c r="R7" s="50"/>
      <c r="T7" s="52" t="e">
        <f>#REF!</f>
        <v>#REF!</v>
      </c>
    </row>
    <row r="8" spans="1:20" s="51" customFormat="1" ht="14.25" customHeight="1">
      <c r="A8" s="39"/>
      <c r="B8" s="53"/>
      <c r="C8" s="53"/>
      <c r="D8" s="53"/>
      <c r="E8" s="54"/>
      <c r="F8" s="272"/>
      <c r="G8" s="55"/>
      <c r="H8" s="56" t="s">
        <v>11</v>
      </c>
      <c r="I8" s="57"/>
      <c r="J8" s="58">
        <f>UPPER(IF(OR(I8="a",I8="as"),E7,IF(OR(I8="b",I8="bs"),E9,)))</f>
      </c>
      <c r="K8" s="58"/>
      <c r="L8" s="45"/>
      <c r="M8" s="45"/>
      <c r="N8" s="46" t="s">
        <v>192</v>
      </c>
      <c r="O8" s="47"/>
      <c r="P8" s="48"/>
      <c r="Q8" s="49"/>
      <c r="R8" s="50"/>
      <c r="T8" s="60" t="e">
        <f>#REF!</f>
        <v>#REF!</v>
      </c>
    </row>
    <row r="9" spans="1:20" s="51" customFormat="1" ht="14.25" customHeight="1">
      <c r="A9" s="39">
        <v>2</v>
      </c>
      <c r="B9" s="40">
        <f>IF($D9="","",VLOOKUP($D9,'[5]男單65歲名單'!$A$7:$P$38,15))</f>
      </c>
      <c r="C9" s="40">
        <f>IF($D9="","",VLOOKUP($D9,'[5]男單65歲名單'!$A$7:$P$38,16))</f>
      </c>
      <c r="D9" s="41"/>
      <c r="E9" s="42" t="s">
        <v>12</v>
      </c>
      <c r="F9" s="273"/>
      <c r="G9" s="40"/>
      <c r="H9" s="43">
        <f>IF($D9="","",VLOOKUP($D9,'[5]男單65歲名單'!$A$7:$P$38,4))</f>
      </c>
      <c r="I9" s="61"/>
      <c r="J9" s="62"/>
      <c r="K9" s="63"/>
      <c r="L9" s="45"/>
      <c r="M9" s="45"/>
      <c r="N9" s="59"/>
      <c r="O9" s="47"/>
      <c r="P9" s="48"/>
      <c r="Q9" s="49"/>
      <c r="R9" s="50"/>
      <c r="T9" s="60" t="e">
        <f>#REF!</f>
        <v>#REF!</v>
      </c>
    </row>
    <row r="10" spans="1:20" s="51" customFormat="1" ht="3" customHeight="1">
      <c r="A10" s="39"/>
      <c r="B10" s="53"/>
      <c r="C10" s="53"/>
      <c r="D10" s="64"/>
      <c r="E10" s="54"/>
      <c r="F10" s="45"/>
      <c r="G10" s="55"/>
      <c r="H10" s="55"/>
      <c r="I10" s="65"/>
      <c r="J10" s="270" t="s">
        <v>629</v>
      </c>
      <c r="K10" s="271"/>
      <c r="L10" s="58">
        <f>UPPER(IF(OR(K10="a",K10="as"),J8,IF(OR(K10="b",K10="bs"),J12,)))</f>
      </c>
      <c r="M10" s="67"/>
      <c r="N10" s="68"/>
      <c r="O10" s="68"/>
      <c r="P10" s="48"/>
      <c r="Q10" s="49"/>
      <c r="R10" s="50"/>
      <c r="T10" s="60" t="e">
        <f>#REF!</f>
        <v>#REF!</v>
      </c>
    </row>
    <row r="11" spans="1:20" s="51" customFormat="1" ht="14.25" customHeight="1">
      <c r="A11" s="39">
        <v>3</v>
      </c>
      <c r="B11" s="40"/>
      <c r="C11" s="40"/>
      <c r="D11" s="41">
        <v>15</v>
      </c>
      <c r="E11" s="42" t="str">
        <f>UPPER(IF($D11="","",VLOOKUP($D11,'[5]男單65歲名單'!$A$7:$P$38,2)))</f>
        <v>姜林明</v>
      </c>
      <c r="F11" s="40"/>
      <c r="G11" s="40"/>
      <c r="H11" s="43" t="str">
        <f>IF($D11="","",VLOOKUP($D11,'[5]男單65歲名單'!$A$7:$P$38,4))</f>
        <v>臺中市</v>
      </c>
      <c r="I11" s="44"/>
      <c r="J11" s="270"/>
      <c r="K11" s="271"/>
      <c r="L11" s="62"/>
      <c r="M11" s="69"/>
      <c r="N11" s="68"/>
      <c r="O11" s="68"/>
      <c r="P11" s="48"/>
      <c r="Q11" s="49"/>
      <c r="R11" s="50"/>
      <c r="T11" s="60" t="e">
        <f>#REF!</f>
        <v>#REF!</v>
      </c>
    </row>
    <row r="12" spans="1:20" s="51" customFormat="1" ht="14.25" customHeight="1">
      <c r="A12" s="39"/>
      <c r="B12" s="53"/>
      <c r="C12" s="53"/>
      <c r="D12" s="64"/>
      <c r="E12" s="54"/>
      <c r="F12" s="272" t="s">
        <v>622</v>
      </c>
      <c r="G12" s="55"/>
      <c r="H12" s="56" t="s">
        <v>11</v>
      </c>
      <c r="I12" s="57"/>
      <c r="J12" s="58">
        <f>UPPER(IF(OR(I12="a",I12="as"),E11,IF(OR(I12="b",I12="bs"),E13,)))</f>
      </c>
      <c r="K12" s="70"/>
      <c r="L12" s="71"/>
      <c r="M12" s="72"/>
      <c r="N12" s="68"/>
      <c r="O12" s="68"/>
      <c r="P12" s="48"/>
      <c r="Q12" s="49"/>
      <c r="R12" s="50"/>
      <c r="T12" s="60" t="e">
        <f>#REF!</f>
        <v>#REF!</v>
      </c>
    </row>
    <row r="13" spans="1:20" s="51" customFormat="1" ht="14.25" customHeight="1">
      <c r="A13" s="39">
        <v>4</v>
      </c>
      <c r="B13" s="40"/>
      <c r="C13" s="40"/>
      <c r="D13" s="41">
        <v>11</v>
      </c>
      <c r="E13" s="42" t="str">
        <f>UPPER(IF($D13="","",VLOOKUP($D13,'[5]男單65歲名單'!$A$7:$P$38,2)))</f>
        <v>吳金霖</v>
      </c>
      <c r="F13" s="273"/>
      <c r="G13" s="40"/>
      <c r="H13" s="43" t="str">
        <f>IF($D13="","",VLOOKUP($D13,'[5]男單65歲名單'!$A$7:$P$38,4))</f>
        <v>桃園市</v>
      </c>
      <c r="I13" s="61"/>
      <c r="J13" s="62"/>
      <c r="K13" s="45"/>
      <c r="L13" s="71"/>
      <c r="M13" s="72"/>
      <c r="N13" s="68"/>
      <c r="O13" s="68"/>
      <c r="P13" s="48"/>
      <c r="Q13" s="49"/>
      <c r="R13" s="50"/>
      <c r="T13" s="60" t="e">
        <f>#REF!</f>
        <v>#REF!</v>
      </c>
    </row>
    <row r="14" spans="1:20" s="51" customFormat="1" ht="3" customHeight="1">
      <c r="A14" s="39"/>
      <c r="B14" s="53"/>
      <c r="C14" s="53"/>
      <c r="D14" s="64"/>
      <c r="E14" s="54"/>
      <c r="F14" s="45"/>
      <c r="G14" s="55"/>
      <c r="H14" s="55"/>
      <c r="I14" s="65"/>
      <c r="J14" s="45"/>
      <c r="K14" s="45"/>
      <c r="L14" s="270" t="s">
        <v>637</v>
      </c>
      <c r="M14" s="271"/>
      <c r="N14" s="58">
        <f>UPPER(IF(OR(M14="a",M14="as"),L10,IF(OR(M14="b",M14="bs"),L18,)))</f>
      </c>
      <c r="O14" s="67"/>
      <c r="P14" s="48"/>
      <c r="Q14" s="49"/>
      <c r="R14" s="50"/>
      <c r="T14" s="60" t="e">
        <f>#REF!</f>
        <v>#REF!</v>
      </c>
    </row>
    <row r="15" spans="1:20" s="51" customFormat="1" ht="14.25" customHeight="1">
      <c r="A15" s="39">
        <v>5</v>
      </c>
      <c r="B15" s="40">
        <f>IF($D15="","",VLOOKUP($D15,'[5]男單65歲名單'!$A$7:$P$38,15))</f>
      </c>
      <c r="C15" s="40">
        <f>IF($D15="","",VLOOKUP($D15,'[5]男單65歲名單'!$A$7:$P$38,16))</f>
      </c>
      <c r="D15" s="41"/>
      <c r="E15" s="42" t="s">
        <v>12</v>
      </c>
      <c r="F15" s="40"/>
      <c r="G15" s="40"/>
      <c r="H15" s="43">
        <f>IF($D15="","",VLOOKUP($D15,'[5]男單65歲名單'!$A$7:$P$38,4))</f>
      </c>
      <c r="I15" s="44"/>
      <c r="J15" s="45"/>
      <c r="K15" s="45"/>
      <c r="L15" s="270"/>
      <c r="M15" s="271"/>
      <c r="N15" s="62"/>
      <c r="O15" s="73"/>
      <c r="P15" s="59"/>
      <c r="Q15" s="47"/>
      <c r="R15" s="50"/>
      <c r="T15" s="60" t="e">
        <f>#REF!</f>
        <v>#REF!</v>
      </c>
    </row>
    <row r="16" spans="1:20" s="51" customFormat="1" ht="14.25" customHeight="1" thickBot="1">
      <c r="A16" s="39"/>
      <c r="B16" s="53"/>
      <c r="C16" s="53"/>
      <c r="D16" s="64"/>
      <c r="E16" s="54"/>
      <c r="F16" s="272"/>
      <c r="G16" s="55"/>
      <c r="H16" s="56" t="s">
        <v>11</v>
      </c>
      <c r="I16" s="57"/>
      <c r="J16" s="58">
        <f>UPPER(IF(OR(I16="a",I16="as"),E15,IF(OR(I16="b",I16="bs"),E17,)))</f>
      </c>
      <c r="K16" s="58"/>
      <c r="L16" s="45"/>
      <c r="M16" s="72"/>
      <c r="N16" s="74"/>
      <c r="O16" s="73"/>
      <c r="P16" s="59"/>
      <c r="Q16" s="47"/>
      <c r="R16" s="50"/>
      <c r="T16" s="75" t="e">
        <f>#REF!</f>
        <v>#REF!</v>
      </c>
    </row>
    <row r="17" spans="1:18" s="51" customFormat="1" ht="14.25" customHeight="1">
      <c r="A17" s="39">
        <v>6</v>
      </c>
      <c r="B17" s="40"/>
      <c r="C17" s="40">
        <f>IF($D17="","",VLOOKUP($D17,'[5]男單65歲名單'!$A$7:$P$38,16))</f>
        <v>11</v>
      </c>
      <c r="D17" s="41">
        <v>9</v>
      </c>
      <c r="E17" s="42" t="str">
        <f>UPPER(IF($D17="","",VLOOKUP($D17,'[5]男單65歲名單'!$A$7:$P$38,2)))</f>
        <v>吳新喜</v>
      </c>
      <c r="F17" s="273"/>
      <c r="G17" s="40"/>
      <c r="H17" s="43" t="str">
        <f>IF($D17="","",VLOOKUP($D17,'[5]男單65歲名單'!$A$7:$P$38,4))</f>
        <v>高雄市</v>
      </c>
      <c r="I17" s="61"/>
      <c r="J17" s="62"/>
      <c r="K17" s="63"/>
      <c r="L17" s="45"/>
      <c r="M17" s="72"/>
      <c r="N17" s="74"/>
      <c r="O17" s="73"/>
      <c r="P17" s="59"/>
      <c r="Q17" s="47"/>
      <c r="R17" s="50"/>
    </row>
    <row r="18" spans="1:18" s="51" customFormat="1" ht="3" customHeight="1">
      <c r="A18" s="39"/>
      <c r="B18" s="53"/>
      <c r="C18" s="53"/>
      <c r="D18" s="64"/>
      <c r="E18" s="54"/>
      <c r="F18" s="45"/>
      <c r="G18" s="55"/>
      <c r="H18" s="55"/>
      <c r="I18" s="65"/>
      <c r="J18" s="270" t="s">
        <v>630</v>
      </c>
      <c r="K18" s="271"/>
      <c r="L18" s="58">
        <f>UPPER(IF(OR(K18="a",K18="as"),J16,IF(OR(K18="b",K18="bs"),J20,)))</f>
      </c>
      <c r="M18" s="76"/>
      <c r="N18" s="74"/>
      <c r="O18" s="73"/>
      <c r="P18" s="59"/>
      <c r="Q18" s="47"/>
      <c r="R18" s="50"/>
    </row>
    <row r="19" spans="1:18" s="51" customFormat="1" ht="14.25" customHeight="1">
      <c r="A19" s="39">
        <v>7</v>
      </c>
      <c r="B19" s="40">
        <f>IF($D19="","",VLOOKUP($D19,'[5]男單65歲名單'!$A$7:$P$38,15))</f>
      </c>
      <c r="C19" s="40">
        <f>IF($D19="","",VLOOKUP($D19,'[5]男單65歲名單'!$A$7:$P$38,16))</f>
      </c>
      <c r="D19" s="41"/>
      <c r="E19" s="42" t="s">
        <v>12</v>
      </c>
      <c r="F19" s="40"/>
      <c r="G19" s="40"/>
      <c r="H19" s="43">
        <f>IF($D19="","",VLOOKUP($D19,'[5]男單65歲名單'!$A$7:$P$38,4))</f>
      </c>
      <c r="I19" s="44"/>
      <c r="J19" s="270"/>
      <c r="K19" s="271"/>
      <c r="L19" s="62"/>
      <c r="M19" s="68"/>
      <c r="N19" s="74"/>
      <c r="O19" s="73"/>
      <c r="P19" s="59"/>
      <c r="Q19" s="47"/>
      <c r="R19" s="50"/>
    </row>
    <row r="20" spans="1:18" s="51" customFormat="1" ht="14.25" customHeight="1">
      <c r="A20" s="39"/>
      <c r="B20" s="53"/>
      <c r="C20" s="53"/>
      <c r="D20" s="53"/>
      <c r="E20" s="54"/>
      <c r="F20" s="272"/>
      <c r="G20" s="55"/>
      <c r="H20" s="56" t="s">
        <v>11</v>
      </c>
      <c r="I20" s="57"/>
      <c r="J20" s="58">
        <f>UPPER(IF(OR(I20="a",I20="as"),E19,IF(OR(I20="b",I20="bs"),E21,)))</f>
      </c>
      <c r="K20" s="70"/>
      <c r="L20" s="71"/>
      <c r="M20" s="68"/>
      <c r="N20" s="74"/>
      <c r="O20" s="73"/>
      <c r="P20" s="59"/>
      <c r="Q20" s="47"/>
      <c r="R20" s="50"/>
    </row>
    <row r="21" spans="1:18" s="51" customFormat="1" ht="14.25" customHeight="1">
      <c r="A21" s="39">
        <v>8</v>
      </c>
      <c r="B21" s="40">
        <v>8</v>
      </c>
      <c r="C21" s="40">
        <f>IF($D21="","",VLOOKUP($D21,'[5]男單65歲名單'!$A$7:$P$38,16))</f>
        <v>6</v>
      </c>
      <c r="D21" s="41">
        <v>8</v>
      </c>
      <c r="E21" s="42" t="str">
        <f>UPPER(IF($D21="","",VLOOKUP($D21,'[5]男單65歲名單'!$A$7:$P$38,2)))</f>
        <v>李良順</v>
      </c>
      <c r="F21" s="273"/>
      <c r="G21" s="40"/>
      <c r="H21" s="43" t="str">
        <f>IF($D21="","",VLOOKUP($D21,'[5]男單65歲名單'!$A$7:$P$38,4))</f>
        <v>高雄市</v>
      </c>
      <c r="I21" s="61"/>
      <c r="J21" s="62"/>
      <c r="K21" s="45"/>
      <c r="L21" s="71"/>
      <c r="M21" s="68"/>
      <c r="N21" s="74"/>
      <c r="O21" s="73"/>
      <c r="P21" s="59"/>
      <c r="Q21" s="47"/>
      <c r="R21" s="50"/>
    </row>
    <row r="22" spans="1:18" s="51" customFormat="1" ht="3" customHeight="1">
      <c r="A22" s="39"/>
      <c r="B22" s="53"/>
      <c r="C22" s="53"/>
      <c r="D22" s="53"/>
      <c r="E22" s="54"/>
      <c r="F22" s="45"/>
      <c r="G22" s="55"/>
      <c r="H22" s="55"/>
      <c r="I22" s="65"/>
      <c r="J22" s="45"/>
      <c r="K22" s="45"/>
      <c r="L22" s="71"/>
      <c r="M22" s="77"/>
      <c r="N22" s="270" t="s">
        <v>641</v>
      </c>
      <c r="O22" s="271"/>
      <c r="P22" s="58">
        <f>UPPER(IF(OR(O22="a",O22="as"),N14,IF(OR(O22="b",O22="bs"),N30,)))</f>
      </c>
      <c r="Q22" s="78"/>
      <c r="R22" s="50"/>
    </row>
    <row r="23" spans="1:18" s="51" customFormat="1" ht="14.25" customHeight="1">
      <c r="A23" s="39">
        <v>9</v>
      </c>
      <c r="B23" s="40">
        <v>3</v>
      </c>
      <c r="C23" s="40">
        <f>IF($D23="","",VLOOKUP($D23,'[5]男單65歲名單'!$A$7:$P$38,16))</f>
        <v>3</v>
      </c>
      <c r="D23" s="41">
        <v>2</v>
      </c>
      <c r="E23" s="42" t="str">
        <f>UPPER(IF($D23="","",VLOOKUP($D23,'[5]男單65歲名單'!$A$7:$P$38,2)))</f>
        <v>邱錫吉</v>
      </c>
      <c r="F23" s="40"/>
      <c r="G23" s="40"/>
      <c r="H23" s="43" t="str">
        <f>IF($D23="","",VLOOKUP($D23,'[5]男單65歲名單'!$A$7:$P$38,4))</f>
        <v>新北市</v>
      </c>
      <c r="I23" s="44"/>
      <c r="J23" s="45"/>
      <c r="K23" s="45"/>
      <c r="L23" s="45"/>
      <c r="M23" s="68"/>
      <c r="N23" s="270"/>
      <c r="O23" s="271"/>
      <c r="P23" s="62"/>
      <c r="Q23" s="73"/>
      <c r="R23" s="50"/>
    </row>
    <row r="24" spans="1:18" s="51" customFormat="1" ht="14.25" customHeight="1">
      <c r="A24" s="39"/>
      <c r="B24" s="53"/>
      <c r="C24" s="53"/>
      <c r="D24" s="53"/>
      <c r="E24" s="54"/>
      <c r="F24" s="272"/>
      <c r="G24" s="55"/>
      <c r="H24" s="56" t="s">
        <v>11</v>
      </c>
      <c r="I24" s="57"/>
      <c r="J24" s="58">
        <f>UPPER(IF(OR(I24="a",I24="as"),E23,IF(OR(I24="b",I24="bs"),E25,)))</f>
      </c>
      <c r="K24" s="58"/>
      <c r="L24" s="45"/>
      <c r="M24" s="68"/>
      <c r="N24" s="59"/>
      <c r="O24" s="73"/>
      <c r="P24" s="59"/>
      <c r="Q24" s="73"/>
      <c r="R24" s="50"/>
    </row>
    <row r="25" spans="1:18" s="51" customFormat="1" ht="14.25" customHeight="1">
      <c r="A25" s="39">
        <v>10</v>
      </c>
      <c r="B25" s="40">
        <f>IF($D25="","",VLOOKUP($D25,'[5]男單65歲名單'!$A$7:$P$38,15))</f>
      </c>
      <c r="C25" s="40">
        <f>IF($D25="","",VLOOKUP($D25,'[5]男單65歲名單'!$A$7:$P$38,16))</f>
      </c>
      <c r="D25" s="41"/>
      <c r="E25" s="42" t="s">
        <v>12</v>
      </c>
      <c r="F25" s="273"/>
      <c r="G25" s="40"/>
      <c r="H25" s="43">
        <f>IF($D25="","",VLOOKUP($D25,'[5]男單65歲名單'!$A$7:$P$38,4))</f>
      </c>
      <c r="I25" s="61"/>
      <c r="J25" s="62"/>
      <c r="K25" s="63"/>
      <c r="L25" s="45"/>
      <c r="M25" s="68"/>
      <c r="N25" s="59"/>
      <c r="O25" s="73"/>
      <c r="P25" s="59"/>
      <c r="Q25" s="73"/>
      <c r="R25" s="50"/>
    </row>
    <row r="26" spans="1:18" s="51" customFormat="1" ht="3" customHeight="1">
      <c r="A26" s="39"/>
      <c r="B26" s="53"/>
      <c r="C26" s="53"/>
      <c r="D26" s="64"/>
      <c r="E26" s="54"/>
      <c r="F26" s="45"/>
      <c r="G26" s="55"/>
      <c r="H26" s="55"/>
      <c r="I26" s="65"/>
      <c r="J26" s="270" t="s">
        <v>631</v>
      </c>
      <c r="K26" s="271"/>
      <c r="L26" s="58">
        <f>UPPER(IF(OR(K26="a",K26="as"),J24,IF(OR(K26="b",K26="bs"),J28,)))</f>
      </c>
      <c r="M26" s="67"/>
      <c r="N26" s="59"/>
      <c r="O26" s="73"/>
      <c r="P26" s="59"/>
      <c r="Q26" s="73"/>
      <c r="R26" s="50"/>
    </row>
    <row r="27" spans="1:18" s="51" customFormat="1" ht="14.25" customHeight="1">
      <c r="A27" s="39">
        <v>11</v>
      </c>
      <c r="B27" s="40"/>
      <c r="C27" s="40"/>
      <c r="D27" s="41">
        <v>23</v>
      </c>
      <c r="E27" s="42" t="str">
        <f>UPPER(IF($D27="","",VLOOKUP($D27,'[5]男單65歲名單'!$A$7:$P$38,2)))</f>
        <v>林幸福</v>
      </c>
      <c r="F27" s="40"/>
      <c r="G27" s="40"/>
      <c r="H27" s="43" t="str">
        <f>IF($D27="","",VLOOKUP($D27,'[5]男單65歲名單'!$A$7:$P$38,4))</f>
        <v>臺北市</v>
      </c>
      <c r="I27" s="44"/>
      <c r="J27" s="270"/>
      <c r="K27" s="271"/>
      <c r="L27" s="62"/>
      <c r="M27" s="69"/>
      <c r="N27" s="59"/>
      <c r="O27" s="73"/>
      <c r="P27" s="59"/>
      <c r="Q27" s="73"/>
      <c r="R27" s="50"/>
    </row>
    <row r="28" spans="1:18" s="51" customFormat="1" ht="14.25" customHeight="1">
      <c r="A28" s="39"/>
      <c r="B28" s="53"/>
      <c r="C28" s="53"/>
      <c r="D28" s="64"/>
      <c r="E28" s="54"/>
      <c r="F28" s="272" t="s">
        <v>623</v>
      </c>
      <c r="G28" s="55"/>
      <c r="H28" s="56" t="s">
        <v>11</v>
      </c>
      <c r="I28" s="57"/>
      <c r="J28" s="58">
        <f>UPPER(IF(OR(I28="a",I28="as"),E27,IF(OR(I28="b",I28="bs"),E29,)))</f>
      </c>
      <c r="K28" s="70"/>
      <c r="L28" s="71"/>
      <c r="M28" s="72"/>
      <c r="N28" s="59"/>
      <c r="O28" s="73"/>
      <c r="P28" s="59"/>
      <c r="Q28" s="73"/>
      <c r="R28" s="50"/>
    </row>
    <row r="29" spans="1:18" s="51" customFormat="1" ht="14.25" customHeight="1">
      <c r="A29" s="39">
        <v>12</v>
      </c>
      <c r="B29" s="40"/>
      <c r="C29" s="40"/>
      <c r="D29" s="41">
        <v>19</v>
      </c>
      <c r="E29" s="42" t="str">
        <f>UPPER(IF($D29="","",VLOOKUP($D29,'[5]男單65歲名單'!$A$7:$P$38,2)))</f>
        <v>范姜國雄</v>
      </c>
      <c r="F29" s="273"/>
      <c r="G29" s="40"/>
      <c r="H29" s="43" t="str">
        <f>IF($D29="","",VLOOKUP($D29,'[5]男單65歲名單'!$A$7:$P$38,4))</f>
        <v>桃園縣</v>
      </c>
      <c r="I29" s="61"/>
      <c r="J29" s="62"/>
      <c r="K29" s="45"/>
      <c r="L29" s="71"/>
      <c r="M29" s="72"/>
      <c r="N29" s="59"/>
      <c r="O29" s="73"/>
      <c r="P29" s="59"/>
      <c r="Q29" s="73"/>
      <c r="R29" s="50"/>
    </row>
    <row r="30" spans="1:18" s="51" customFormat="1" ht="3" customHeight="1">
      <c r="A30" s="39"/>
      <c r="B30" s="53"/>
      <c r="C30" s="53"/>
      <c r="D30" s="64"/>
      <c r="E30" s="54"/>
      <c r="F30" s="45"/>
      <c r="G30" s="55"/>
      <c r="H30" s="55"/>
      <c r="I30" s="65"/>
      <c r="J30" s="45"/>
      <c r="K30" s="45"/>
      <c r="L30" s="270" t="s">
        <v>638</v>
      </c>
      <c r="M30" s="271"/>
      <c r="N30" s="58">
        <f>UPPER(IF(OR(M30="a",M30="as"),L26,IF(OR(M30="b",M30="bs"),L34,)))</f>
      </c>
      <c r="O30" s="79"/>
      <c r="P30" s="59"/>
      <c r="Q30" s="73"/>
      <c r="R30" s="50"/>
    </row>
    <row r="31" spans="1:18" s="51" customFormat="1" ht="14.25" customHeight="1">
      <c r="A31" s="39">
        <v>13</v>
      </c>
      <c r="B31" s="40"/>
      <c r="C31" s="40"/>
      <c r="D31" s="41">
        <v>13</v>
      </c>
      <c r="E31" s="42" t="str">
        <f>UPPER(IF($D31="","",VLOOKUP($D31,'[5]男單65歲名單'!$A$7:$P$38,2)))</f>
        <v>李元森</v>
      </c>
      <c r="F31" s="40"/>
      <c r="G31" s="40"/>
      <c r="H31" s="43" t="str">
        <f>IF($D31="","",VLOOKUP($D31,'[5]男單65歲名單'!$A$7:$P$38,4))</f>
        <v>高雄市</v>
      </c>
      <c r="I31" s="44"/>
      <c r="J31" s="45"/>
      <c r="K31" s="45"/>
      <c r="L31" s="270"/>
      <c r="M31" s="271"/>
      <c r="N31" s="62"/>
      <c r="O31" s="80"/>
      <c r="P31" s="59"/>
      <c r="Q31" s="73"/>
      <c r="R31" s="50"/>
    </row>
    <row r="32" spans="1:18" s="51" customFormat="1" ht="14.25" customHeight="1">
      <c r="A32" s="39"/>
      <c r="B32" s="53"/>
      <c r="C32" s="53"/>
      <c r="D32" s="64"/>
      <c r="E32" s="54"/>
      <c r="F32" s="272" t="s">
        <v>624</v>
      </c>
      <c r="G32" s="55"/>
      <c r="H32" s="56" t="s">
        <v>11</v>
      </c>
      <c r="I32" s="57"/>
      <c r="J32" s="58">
        <f>UPPER(IF(OR(I32="a",I32="as"),E31,IF(OR(I32="b",I32="bs"),E33,)))</f>
      </c>
      <c r="K32" s="58"/>
      <c r="L32" s="45"/>
      <c r="M32" s="72"/>
      <c r="N32" s="74"/>
      <c r="O32" s="80"/>
      <c r="P32" s="59"/>
      <c r="Q32" s="73"/>
      <c r="R32" s="50"/>
    </row>
    <row r="33" spans="1:18" s="51" customFormat="1" ht="14.25" customHeight="1">
      <c r="A33" s="39">
        <v>14</v>
      </c>
      <c r="B33" s="40"/>
      <c r="C33" s="40"/>
      <c r="D33" s="41">
        <v>22</v>
      </c>
      <c r="E33" s="42" t="str">
        <f>UPPER(IF($D33="","",VLOOKUP($D33,'[5]男單65歲名單'!$A$7:$P$38,2)))</f>
        <v>楊國昌</v>
      </c>
      <c r="F33" s="273"/>
      <c r="G33" s="40"/>
      <c r="H33" s="43" t="str">
        <f>IF($D33="","",VLOOKUP($D33,'[5]男單65歲名單'!$A$7:$P$38,4))</f>
        <v>新竹市</v>
      </c>
      <c r="I33" s="61"/>
      <c r="J33" s="62"/>
      <c r="K33" s="63"/>
      <c r="L33" s="45"/>
      <c r="M33" s="72"/>
      <c r="N33" s="74"/>
      <c r="O33" s="80"/>
      <c r="P33" s="59"/>
      <c r="Q33" s="73"/>
      <c r="R33" s="50"/>
    </row>
    <row r="34" spans="1:18" s="51" customFormat="1" ht="3" customHeight="1">
      <c r="A34" s="39"/>
      <c r="B34" s="53"/>
      <c r="C34" s="53"/>
      <c r="D34" s="64"/>
      <c r="E34" s="54"/>
      <c r="F34" s="45"/>
      <c r="G34" s="55"/>
      <c r="H34" s="55"/>
      <c r="I34" s="65"/>
      <c r="J34" s="270" t="s">
        <v>632</v>
      </c>
      <c r="K34" s="271"/>
      <c r="L34" s="58">
        <f>UPPER(IF(OR(K34="a",K34="as"),J32,IF(OR(K34="b",K34="bs"),J36,)))</f>
      </c>
      <c r="M34" s="76"/>
      <c r="N34" s="74"/>
      <c r="O34" s="80"/>
      <c r="P34" s="59"/>
      <c r="Q34" s="73"/>
      <c r="R34" s="50"/>
    </row>
    <row r="35" spans="1:18" s="51" customFormat="1" ht="14.25" customHeight="1">
      <c r="A35" s="39">
        <v>15</v>
      </c>
      <c r="B35" s="40">
        <f>IF($D35="","",VLOOKUP($D35,'[5]男單65歲名單'!$A$7:$P$38,15))</f>
      </c>
      <c r="C35" s="40">
        <f>IF($D35="","",VLOOKUP($D35,'[5]男單65歲名單'!$A$7:$P$38,16))</f>
      </c>
      <c r="D35" s="41"/>
      <c r="E35" s="42" t="s">
        <v>232</v>
      </c>
      <c r="F35" s="40"/>
      <c r="G35" s="40"/>
      <c r="H35" s="43">
        <f>IF($D35="","",VLOOKUP($D35,'[5]男單65歲名單'!$A$7:$P$38,4))</f>
      </c>
      <c r="I35" s="44"/>
      <c r="J35" s="270"/>
      <c r="K35" s="271"/>
      <c r="L35" s="62"/>
      <c r="M35" s="68"/>
      <c r="N35" s="74"/>
      <c r="O35" s="80"/>
      <c r="P35" s="59"/>
      <c r="Q35" s="73"/>
      <c r="R35" s="50"/>
    </row>
    <row r="36" spans="1:18" s="51" customFormat="1" ht="14.25" customHeight="1">
      <c r="A36" s="39"/>
      <c r="B36" s="53"/>
      <c r="C36" s="53"/>
      <c r="D36" s="53"/>
      <c r="E36" s="54"/>
      <c r="F36" s="272"/>
      <c r="G36" s="55"/>
      <c r="H36" s="56" t="s">
        <v>11</v>
      </c>
      <c r="I36" s="57"/>
      <c r="J36" s="58">
        <f>UPPER(IF(OR(I36="a",I36="as"),E35,IF(OR(I36="b",I36="bs"),E37,)))</f>
      </c>
      <c r="K36" s="70"/>
      <c r="L36" s="71"/>
      <c r="M36" s="68"/>
      <c r="N36" s="74"/>
      <c r="O36" s="80"/>
      <c r="P36" s="59"/>
      <c r="Q36" s="73"/>
      <c r="R36" s="50"/>
    </row>
    <row r="37" spans="1:18" s="51" customFormat="1" ht="14.25" customHeight="1">
      <c r="A37" s="39">
        <v>16</v>
      </c>
      <c r="B37" s="40">
        <v>7</v>
      </c>
      <c r="C37" s="40">
        <f>IF($D37="","",VLOOKUP($D37,'[5]男單65歲名單'!$A$7:$P$38,16))</f>
        <v>6</v>
      </c>
      <c r="D37" s="41">
        <v>6</v>
      </c>
      <c r="E37" s="42" t="str">
        <f>UPPER(IF($D37="","",VLOOKUP($D37,'[5]男單65歲名單'!$A$7:$P$38,2)))</f>
        <v>湯獻進</v>
      </c>
      <c r="F37" s="273"/>
      <c r="G37" s="40"/>
      <c r="H37" s="43" t="str">
        <f>IF($D37="","",VLOOKUP($D37,'[5]男單65歲名單'!$A$7:$P$38,4))</f>
        <v>臺中市</v>
      </c>
      <c r="I37" s="61"/>
      <c r="J37" s="62"/>
      <c r="K37" s="45"/>
      <c r="L37" s="71"/>
      <c r="M37" s="68"/>
      <c r="N37" s="285" t="s">
        <v>233</v>
      </c>
      <c r="O37" s="80"/>
      <c r="P37" s="283" t="s">
        <v>643</v>
      </c>
      <c r="Q37" s="73"/>
      <c r="R37" s="50"/>
    </row>
    <row r="38" spans="1:18" s="51" customFormat="1" ht="3" customHeight="1">
      <c r="A38" s="39"/>
      <c r="B38" s="53"/>
      <c r="C38" s="53"/>
      <c r="D38" s="53"/>
      <c r="E38" s="54"/>
      <c r="F38" s="45"/>
      <c r="G38" s="55"/>
      <c r="H38" s="55"/>
      <c r="I38" s="65"/>
      <c r="J38" s="45"/>
      <c r="K38" s="45"/>
      <c r="L38" s="71"/>
      <c r="M38" s="77"/>
      <c r="N38" s="285"/>
      <c r="O38" s="81"/>
      <c r="P38" s="284"/>
      <c r="Q38" s="82"/>
      <c r="R38" s="50"/>
    </row>
    <row r="39" spans="1:18" s="51" customFormat="1" ht="14.25" customHeight="1">
      <c r="A39" s="39">
        <v>17</v>
      </c>
      <c r="B39" s="40">
        <v>6</v>
      </c>
      <c r="C39" s="40">
        <f>IF($D39="","",VLOOKUP($D39,'[5]男單65歲名單'!$A$7:$P$38,16))</f>
        <v>6</v>
      </c>
      <c r="D39" s="41">
        <v>5</v>
      </c>
      <c r="E39" s="42" t="str">
        <f>UPPER(IF($D39="","",VLOOKUP($D39,'[5]男單65歲名單'!$A$7:$P$38,2)))</f>
        <v>張安南</v>
      </c>
      <c r="F39" s="40"/>
      <c r="G39" s="40"/>
      <c r="H39" s="43" t="str">
        <f>IF($D39="","",VLOOKUP($D39,'[5]男單65歲名單'!$A$7:$P$38,4))</f>
        <v>南投縣</v>
      </c>
      <c r="I39" s="44"/>
      <c r="J39" s="45"/>
      <c r="K39" s="45"/>
      <c r="L39" s="45"/>
      <c r="M39" s="68"/>
      <c r="N39" s="285"/>
      <c r="O39" s="83"/>
      <c r="P39" s="84"/>
      <c r="Q39" s="85"/>
      <c r="R39" s="50"/>
    </row>
    <row r="40" spans="1:18" s="51" customFormat="1" ht="14.25" customHeight="1">
      <c r="A40" s="39"/>
      <c r="B40" s="53"/>
      <c r="C40" s="53"/>
      <c r="D40" s="53"/>
      <c r="E40" s="54"/>
      <c r="F40" s="272"/>
      <c r="G40" s="55"/>
      <c r="H40" s="56" t="s">
        <v>11</v>
      </c>
      <c r="I40" s="57"/>
      <c r="J40" s="58">
        <f>UPPER(IF(OR(I40="a",I40="as"),E39,IF(OR(I40="b",I40="bs"),E41,)))</f>
      </c>
      <c r="K40" s="58"/>
      <c r="L40" s="45"/>
      <c r="M40" s="68"/>
      <c r="N40" s="59"/>
      <c r="O40" s="47"/>
      <c r="P40" s="59"/>
      <c r="Q40" s="73"/>
      <c r="R40" s="50"/>
    </row>
    <row r="41" spans="1:18" s="51" customFormat="1" ht="14.25" customHeight="1">
      <c r="A41" s="39">
        <v>18</v>
      </c>
      <c r="B41" s="40">
        <f>IF($D41="","",VLOOKUP($D41,'[5]男單65歲名單'!$A$7:$P$38,15))</f>
      </c>
      <c r="C41" s="40">
        <f>IF($D41="","",VLOOKUP($D41,'[5]男單65歲名單'!$A$7:$P$38,16))</f>
      </c>
      <c r="D41" s="41"/>
      <c r="E41" s="42" t="s">
        <v>232</v>
      </c>
      <c r="F41" s="273"/>
      <c r="G41" s="40"/>
      <c r="H41" s="43">
        <f>IF($D41="","",VLOOKUP($D41,'[5]男單65歲名單'!$A$7:$P$38,4))</f>
      </c>
      <c r="I41" s="61"/>
      <c r="J41" s="62"/>
      <c r="K41" s="63"/>
      <c r="L41" s="45"/>
      <c r="M41" s="68"/>
      <c r="N41" s="59"/>
      <c r="O41" s="47"/>
      <c r="P41" s="59"/>
      <c r="Q41" s="73"/>
      <c r="R41" s="50"/>
    </row>
    <row r="42" spans="1:18" s="51" customFormat="1" ht="3" customHeight="1">
      <c r="A42" s="39"/>
      <c r="B42" s="53"/>
      <c r="C42" s="53"/>
      <c r="D42" s="64"/>
      <c r="E42" s="54"/>
      <c r="F42" s="45"/>
      <c r="G42" s="55"/>
      <c r="H42" s="55"/>
      <c r="I42" s="65"/>
      <c r="J42" s="270" t="s">
        <v>633</v>
      </c>
      <c r="K42" s="271"/>
      <c r="L42" s="58">
        <f>UPPER(IF(OR(K42="a",K42="as"),J40,IF(OR(K42="b",K42="bs"),J44,)))</f>
      </c>
      <c r="M42" s="67"/>
      <c r="N42" s="59"/>
      <c r="O42" s="47"/>
      <c r="P42" s="59"/>
      <c r="Q42" s="73"/>
      <c r="R42" s="50"/>
    </row>
    <row r="43" spans="1:18" s="51" customFormat="1" ht="14.25" customHeight="1">
      <c r="A43" s="39">
        <v>19</v>
      </c>
      <c r="B43" s="40"/>
      <c r="C43" s="40"/>
      <c r="D43" s="41">
        <v>21</v>
      </c>
      <c r="E43" s="42" t="str">
        <f>UPPER(IF($D43="","",VLOOKUP($D43,'[5]男單65歲名單'!$A$7:$P$38,2)))</f>
        <v>林智廣</v>
      </c>
      <c r="F43" s="40"/>
      <c r="G43" s="40"/>
      <c r="H43" s="43" t="str">
        <f>IF($D43="","",VLOOKUP($D43,'[5]男單65歲名單'!$A$7:$P$38,4))</f>
        <v>臺中市</v>
      </c>
      <c r="I43" s="44"/>
      <c r="J43" s="270"/>
      <c r="K43" s="271"/>
      <c r="L43" s="62"/>
      <c r="M43" s="69"/>
      <c r="N43" s="59"/>
      <c r="O43" s="47"/>
      <c r="P43" s="59"/>
      <c r="Q43" s="73"/>
      <c r="R43" s="50"/>
    </row>
    <row r="44" spans="1:18" s="51" customFormat="1" ht="14.25" customHeight="1">
      <c r="A44" s="39"/>
      <c r="B44" s="53"/>
      <c r="C44" s="53"/>
      <c r="D44" s="64"/>
      <c r="E44" s="54"/>
      <c r="F44" s="272" t="s">
        <v>625</v>
      </c>
      <c r="G44" s="55"/>
      <c r="H44" s="56" t="s">
        <v>11</v>
      </c>
      <c r="I44" s="57"/>
      <c r="J44" s="58">
        <f>UPPER(IF(OR(I44="a",I44="as"),E43,IF(OR(I44="b",I44="bs"),E45,)))</f>
      </c>
      <c r="K44" s="70"/>
      <c r="L44" s="71"/>
      <c r="M44" s="72"/>
      <c r="N44" s="59"/>
      <c r="O44" s="47"/>
      <c r="P44" s="59"/>
      <c r="Q44" s="73"/>
      <c r="R44" s="50"/>
    </row>
    <row r="45" spans="1:18" s="51" customFormat="1" ht="14.25" customHeight="1">
      <c r="A45" s="39">
        <v>20</v>
      </c>
      <c r="B45" s="40"/>
      <c r="C45" s="40"/>
      <c r="D45" s="41">
        <v>18</v>
      </c>
      <c r="E45" s="42" t="str">
        <f>UPPER(IF($D45="","",VLOOKUP($D45,'[5]男單65歲名單'!$A$7:$P$38,2)))</f>
        <v>潘進銓</v>
      </c>
      <c r="F45" s="273"/>
      <c r="G45" s="40"/>
      <c r="H45" s="43" t="str">
        <f>IF($D45="","",VLOOKUP($D45,'[5]男單65歲名單'!$A$7:$P$38,4))</f>
        <v>南投縣</v>
      </c>
      <c r="I45" s="61"/>
      <c r="J45" s="62"/>
      <c r="K45" s="45"/>
      <c r="L45" s="71"/>
      <c r="M45" s="72"/>
      <c r="N45" s="59"/>
      <c r="O45" s="47"/>
      <c r="P45" s="59"/>
      <c r="Q45" s="73"/>
      <c r="R45" s="50"/>
    </row>
    <row r="46" spans="1:18" s="51" customFormat="1" ht="3" customHeight="1">
      <c r="A46" s="39"/>
      <c r="B46" s="53"/>
      <c r="C46" s="53"/>
      <c r="D46" s="64"/>
      <c r="E46" s="54"/>
      <c r="F46" s="45"/>
      <c r="G46" s="55"/>
      <c r="H46" s="55"/>
      <c r="I46" s="65"/>
      <c r="J46" s="45"/>
      <c r="K46" s="45"/>
      <c r="L46" s="270" t="s">
        <v>639</v>
      </c>
      <c r="M46" s="271"/>
      <c r="N46" s="58">
        <f>UPPER(IF(OR(M46="a",M46="as"),L42,IF(OR(M46="b",M46="bs"),L50,)))</f>
      </c>
      <c r="O46" s="78"/>
      <c r="P46" s="59"/>
      <c r="Q46" s="73"/>
      <c r="R46" s="50"/>
    </row>
    <row r="47" spans="1:18" s="51" customFormat="1" ht="14.25" customHeight="1">
      <c r="A47" s="39">
        <v>21</v>
      </c>
      <c r="B47" s="40"/>
      <c r="C47" s="40"/>
      <c r="D47" s="41">
        <v>14</v>
      </c>
      <c r="E47" s="42" t="str">
        <f>UPPER(IF($D47="","",VLOOKUP($D47,'[5]男單65歲名單'!$A$7:$P$38,2)))</f>
        <v>余是庸</v>
      </c>
      <c r="F47" s="40"/>
      <c r="G47" s="40"/>
      <c r="H47" s="43" t="str">
        <f>IF($D47="","",VLOOKUP($D47,'[5]男單65歲名單'!$A$7:$P$38,4))</f>
        <v>臺北市</v>
      </c>
      <c r="I47" s="44"/>
      <c r="J47" s="45"/>
      <c r="K47" s="45"/>
      <c r="L47" s="270"/>
      <c r="M47" s="271"/>
      <c r="N47" s="62"/>
      <c r="O47" s="73"/>
      <c r="P47" s="59"/>
      <c r="Q47" s="73"/>
      <c r="R47" s="50"/>
    </row>
    <row r="48" spans="1:18" s="51" customFormat="1" ht="14.25" customHeight="1">
      <c r="A48" s="39"/>
      <c r="B48" s="53"/>
      <c r="C48" s="53"/>
      <c r="D48" s="64"/>
      <c r="E48" s="54"/>
      <c r="F48" s="272" t="s">
        <v>626</v>
      </c>
      <c r="G48" s="55"/>
      <c r="H48" s="56" t="s">
        <v>11</v>
      </c>
      <c r="I48" s="57"/>
      <c r="J48" s="58">
        <f>UPPER(IF(OR(I48="a",I48="as"),E47,IF(OR(I48="b",I48="bs"),E49,)))</f>
      </c>
      <c r="K48" s="58"/>
      <c r="L48" s="45"/>
      <c r="M48" s="72"/>
      <c r="N48" s="74"/>
      <c r="O48" s="73"/>
      <c r="P48" s="59"/>
      <c r="Q48" s="73"/>
      <c r="R48" s="50"/>
    </row>
    <row r="49" spans="1:18" s="51" customFormat="1" ht="14.25" customHeight="1">
      <c r="A49" s="39">
        <v>22</v>
      </c>
      <c r="B49" s="40"/>
      <c r="C49" s="40"/>
      <c r="D49" s="41">
        <v>17</v>
      </c>
      <c r="E49" s="42" t="str">
        <f>UPPER(IF($D49="","",VLOOKUP($D49,'[5]男單65歲名單'!$A$7:$P$38,2)))</f>
        <v>野田山豐</v>
      </c>
      <c r="F49" s="273"/>
      <c r="G49" s="40"/>
      <c r="H49" s="43" t="str">
        <f>IF($D49="","",VLOOKUP($D49,'[5]男單65歲名單'!$A$7:$P$38,4))</f>
        <v>臺中市</v>
      </c>
      <c r="I49" s="61"/>
      <c r="J49" s="62"/>
      <c r="K49" s="63"/>
      <c r="L49" s="45"/>
      <c r="M49" s="72"/>
      <c r="N49" s="74"/>
      <c r="O49" s="73"/>
      <c r="P49" s="59"/>
      <c r="Q49" s="73"/>
      <c r="R49" s="50"/>
    </row>
    <row r="50" spans="1:18" s="51" customFormat="1" ht="3" customHeight="1">
      <c r="A50" s="39"/>
      <c r="B50" s="53"/>
      <c r="C50" s="53"/>
      <c r="D50" s="64"/>
      <c r="E50" s="54"/>
      <c r="F50" s="45"/>
      <c r="G50" s="55"/>
      <c r="H50" s="55"/>
      <c r="I50" s="65"/>
      <c r="J50" s="270" t="s">
        <v>634</v>
      </c>
      <c r="K50" s="271"/>
      <c r="L50" s="58">
        <f>UPPER(IF(OR(K50="a",K50="as"),J48,IF(OR(K50="b",K50="bs"),J52,)))</f>
      </c>
      <c r="M50" s="76"/>
      <c r="N50" s="74"/>
      <c r="O50" s="73"/>
      <c r="P50" s="59"/>
      <c r="Q50" s="73"/>
      <c r="R50" s="50"/>
    </row>
    <row r="51" spans="1:18" s="51" customFormat="1" ht="14.25" customHeight="1">
      <c r="A51" s="39">
        <v>23</v>
      </c>
      <c r="B51" s="40">
        <f>IF($D51="","",VLOOKUP($D51,'[5]男單65歲名單'!$A$7:$P$38,15))</f>
      </c>
      <c r="C51" s="40">
        <f>IF($D51="","",VLOOKUP($D51,'[5]男單65歲名單'!$A$7:$P$38,16))</f>
      </c>
      <c r="D51" s="41"/>
      <c r="E51" s="42" t="s">
        <v>12</v>
      </c>
      <c r="F51" s="40"/>
      <c r="G51" s="40"/>
      <c r="H51" s="43">
        <f>IF($D51="","",VLOOKUP($D51,'[5]男單65歲名單'!$A$7:$P$38,4))</f>
      </c>
      <c r="I51" s="44"/>
      <c r="J51" s="270"/>
      <c r="K51" s="271"/>
      <c r="L51" s="62"/>
      <c r="M51" s="68"/>
      <c r="N51" s="74"/>
      <c r="O51" s="73"/>
      <c r="P51" s="59"/>
      <c r="Q51" s="73"/>
      <c r="R51" s="50"/>
    </row>
    <row r="52" spans="1:18" s="51" customFormat="1" ht="14.25" customHeight="1">
      <c r="A52" s="39"/>
      <c r="B52" s="53"/>
      <c r="C52" s="53"/>
      <c r="D52" s="53"/>
      <c r="E52" s="54"/>
      <c r="F52" s="272"/>
      <c r="G52" s="55"/>
      <c r="H52" s="56" t="s">
        <v>11</v>
      </c>
      <c r="I52" s="57"/>
      <c r="J52" s="58">
        <f>UPPER(IF(OR(I52="a",I52="as"),E51,IF(OR(I52="b",I52="bs"),E53,)))</f>
      </c>
      <c r="K52" s="70"/>
      <c r="L52" s="71"/>
      <c r="M52" s="68"/>
      <c r="N52" s="74"/>
      <c r="O52" s="73"/>
      <c r="P52" s="59"/>
      <c r="Q52" s="73"/>
      <c r="R52" s="50"/>
    </row>
    <row r="53" spans="1:18" s="51" customFormat="1" ht="14.25" customHeight="1">
      <c r="A53" s="39">
        <v>24</v>
      </c>
      <c r="B53" s="40">
        <v>4</v>
      </c>
      <c r="C53" s="40">
        <f>IF($D53="","",VLOOKUP($D53,'[5]男單65歲名單'!$A$7:$P$38,16))</f>
        <v>5</v>
      </c>
      <c r="D53" s="41">
        <v>4</v>
      </c>
      <c r="E53" s="42" t="str">
        <f>UPPER(IF($D53="","",VLOOKUP($D53,'[5]男單65歲名單'!$A$7:$P$38,2)))</f>
        <v>顏榮洲</v>
      </c>
      <c r="F53" s="273"/>
      <c r="G53" s="40"/>
      <c r="H53" s="43" t="str">
        <f>IF($D53="","",VLOOKUP($D53,'[5]男單65歲名單'!$A$7:$P$38,4))</f>
        <v>臺中市</v>
      </c>
      <c r="I53" s="61"/>
      <c r="J53" s="62"/>
      <c r="K53" s="45"/>
      <c r="L53" s="71"/>
      <c r="M53" s="68"/>
      <c r="N53" s="74"/>
      <c r="O53" s="73"/>
      <c r="P53" s="59"/>
      <c r="Q53" s="73"/>
      <c r="R53" s="50"/>
    </row>
    <row r="54" spans="1:18" s="51" customFormat="1" ht="3" customHeight="1">
      <c r="A54" s="39"/>
      <c r="B54" s="53"/>
      <c r="C54" s="53"/>
      <c r="D54" s="53"/>
      <c r="E54" s="54"/>
      <c r="F54" s="45"/>
      <c r="G54" s="55"/>
      <c r="H54" s="55"/>
      <c r="I54" s="65"/>
      <c r="J54" s="45"/>
      <c r="K54" s="45"/>
      <c r="L54" s="71"/>
      <c r="M54" s="77"/>
      <c r="N54" s="270" t="s">
        <v>642</v>
      </c>
      <c r="O54" s="271"/>
      <c r="P54" s="58">
        <f>UPPER(IF(OR(O54="a",O54="as"),N46,IF(OR(O54="b",O54="bs"),N62,)))</f>
      </c>
      <c r="Q54" s="79"/>
      <c r="R54" s="50"/>
    </row>
    <row r="55" spans="1:18" s="51" customFormat="1" ht="14.25" customHeight="1">
      <c r="A55" s="39">
        <v>25</v>
      </c>
      <c r="B55" s="40">
        <v>5</v>
      </c>
      <c r="C55" s="40">
        <f>IF($D55="","",VLOOKUP($D55,'[5]男單65歲名單'!$A$7:$P$38,16))</f>
        <v>6</v>
      </c>
      <c r="D55" s="41">
        <v>7</v>
      </c>
      <c r="E55" s="42" t="str">
        <f>UPPER(IF($D55="","",VLOOKUP($D55,'[5]男單65歲名單'!$A$7:$P$38,2)))</f>
        <v>程明振</v>
      </c>
      <c r="F55" s="40"/>
      <c r="G55" s="40"/>
      <c r="H55" s="43" t="str">
        <f>IF($D55="","",VLOOKUP($D55,'[5]男單65歲名單'!$A$7:$P$38,4))</f>
        <v>楊梅市</v>
      </c>
      <c r="I55" s="44"/>
      <c r="J55" s="45"/>
      <c r="K55" s="45"/>
      <c r="L55" s="45"/>
      <c r="M55" s="68"/>
      <c r="N55" s="270"/>
      <c r="O55" s="271"/>
      <c r="P55" s="62"/>
      <c r="Q55" s="88"/>
      <c r="R55" s="50"/>
    </row>
    <row r="56" spans="1:18" s="51" customFormat="1" ht="14.25" customHeight="1">
      <c r="A56" s="39"/>
      <c r="B56" s="53"/>
      <c r="C56" s="53"/>
      <c r="D56" s="53"/>
      <c r="E56" s="54"/>
      <c r="F56" s="272"/>
      <c r="G56" s="55"/>
      <c r="H56" s="56" t="s">
        <v>11</v>
      </c>
      <c r="I56" s="57"/>
      <c r="J56" s="58">
        <f>UPPER(IF(OR(I56="a",I56="as"),E55,IF(OR(I56="b",I56="bs"),E57,)))</f>
      </c>
      <c r="K56" s="58"/>
      <c r="L56" s="45"/>
      <c r="M56" s="68"/>
      <c r="N56" s="59"/>
      <c r="O56" s="73"/>
      <c r="P56" s="59"/>
      <c r="Q56" s="80"/>
      <c r="R56" s="50"/>
    </row>
    <row r="57" spans="1:18" s="51" customFormat="1" ht="14.25" customHeight="1">
      <c r="A57" s="39">
        <v>26</v>
      </c>
      <c r="B57" s="40">
        <f>IF($D57="","",VLOOKUP($D57,'[5]男單65歲名單'!$A$7:$P$38,15))</f>
      </c>
      <c r="C57" s="40">
        <f>IF($D57="","",VLOOKUP($D57,'[5]男單65歲名單'!$A$7:$P$38,16))</f>
      </c>
      <c r="D57" s="41"/>
      <c r="E57" s="42" t="s">
        <v>12</v>
      </c>
      <c r="F57" s="273"/>
      <c r="G57" s="40"/>
      <c r="H57" s="43">
        <f>IF($D57="","",VLOOKUP($D57,'[5]男單65歲名單'!$A$7:$P$38,4))</f>
      </c>
      <c r="I57" s="61"/>
      <c r="J57" s="62"/>
      <c r="K57" s="63"/>
      <c r="L57" s="45"/>
      <c r="M57" s="68"/>
      <c r="N57" s="59"/>
      <c r="O57" s="73"/>
      <c r="P57" s="59"/>
      <c r="Q57" s="80"/>
      <c r="R57" s="50"/>
    </row>
    <row r="58" spans="1:18" s="51" customFormat="1" ht="3" customHeight="1">
      <c r="A58" s="39"/>
      <c r="B58" s="53"/>
      <c r="C58" s="53"/>
      <c r="D58" s="64"/>
      <c r="E58" s="54"/>
      <c r="F58" s="45"/>
      <c r="G58" s="55"/>
      <c r="H58" s="55"/>
      <c r="I58" s="65"/>
      <c r="J58" s="270" t="s">
        <v>635</v>
      </c>
      <c r="K58" s="271"/>
      <c r="L58" s="58">
        <f>UPPER(IF(OR(K58="a",K58="as"),J56,IF(OR(K58="b",K58="bs"),J60,)))</f>
      </c>
      <c r="M58" s="67"/>
      <c r="N58" s="59"/>
      <c r="O58" s="73"/>
      <c r="P58" s="59"/>
      <c r="Q58" s="80"/>
      <c r="R58" s="50"/>
    </row>
    <row r="59" spans="1:18" s="51" customFormat="1" ht="14.25" customHeight="1">
      <c r="A59" s="39">
        <v>27</v>
      </c>
      <c r="B59" s="40"/>
      <c r="C59" s="40">
        <f>IF($D59="","",VLOOKUP($D59,'[5]男單65歲名單'!$A$7:$P$38,16))</f>
        <v>11</v>
      </c>
      <c r="D59" s="41">
        <v>10</v>
      </c>
      <c r="E59" s="42" t="str">
        <f>UPPER(IF($D59="","",VLOOKUP($D59,'[5]男單65歲名單'!$A$7:$P$38,2)))</f>
        <v>謝德亮</v>
      </c>
      <c r="F59" s="40"/>
      <c r="G59" s="40"/>
      <c r="H59" s="43" t="str">
        <f>IF($D59="","",VLOOKUP($D59,'[5]男單65歲名單'!$A$7:$P$38,4))</f>
        <v>南投縣</v>
      </c>
      <c r="I59" s="44"/>
      <c r="J59" s="270"/>
      <c r="K59" s="271"/>
      <c r="L59" s="62"/>
      <c r="M59" s="69"/>
      <c r="N59" s="59"/>
      <c r="O59" s="73"/>
      <c r="P59" s="59"/>
      <c r="Q59" s="80"/>
      <c r="R59" s="89"/>
    </row>
    <row r="60" spans="1:18" s="51" customFormat="1" ht="14.25" customHeight="1">
      <c r="A60" s="39"/>
      <c r="B60" s="53"/>
      <c r="C60" s="53"/>
      <c r="D60" s="64"/>
      <c r="E60" s="54"/>
      <c r="F60" s="272" t="s">
        <v>627</v>
      </c>
      <c r="G60" s="55"/>
      <c r="H60" s="56" t="s">
        <v>11</v>
      </c>
      <c r="I60" s="57"/>
      <c r="J60" s="58">
        <f>UPPER(IF(OR(I60="a",I60="as"),E59,IF(OR(I60="b",I60="bs"),E61,)))</f>
      </c>
      <c r="K60" s="70"/>
      <c r="L60" s="71"/>
      <c r="M60" s="72"/>
      <c r="N60" s="59"/>
      <c r="O60" s="73"/>
      <c r="P60" s="59"/>
      <c r="Q60" s="80"/>
      <c r="R60" s="50"/>
    </row>
    <row r="61" spans="1:18" s="51" customFormat="1" ht="14.25" customHeight="1">
      <c r="A61" s="39">
        <v>28</v>
      </c>
      <c r="B61" s="40"/>
      <c r="C61" s="40"/>
      <c r="D61" s="41">
        <v>12</v>
      </c>
      <c r="E61" s="42" t="str">
        <f>UPPER(IF($D61="","",VLOOKUP($D61,'[5]男單65歲名單'!$A$7:$P$38,2)))</f>
        <v>曾春和</v>
      </c>
      <c r="F61" s="273"/>
      <c r="G61" s="40"/>
      <c r="H61" s="43" t="str">
        <f>IF($D61="","",VLOOKUP($D61,'[5]男單65歲名單'!$A$7:$P$38,4))</f>
        <v>高雄市</v>
      </c>
      <c r="I61" s="61"/>
      <c r="J61" s="62"/>
      <c r="K61" s="45"/>
      <c r="L61" s="71"/>
      <c r="M61" s="72"/>
      <c r="N61" s="59"/>
      <c r="O61" s="73"/>
      <c r="P61" s="59"/>
      <c r="Q61" s="80"/>
      <c r="R61" s="50"/>
    </row>
    <row r="62" spans="1:18" s="51" customFormat="1" ht="3" customHeight="1">
      <c r="A62" s="39"/>
      <c r="B62" s="53"/>
      <c r="C62" s="53"/>
      <c r="D62" s="64"/>
      <c r="E62" s="54"/>
      <c r="F62" s="45"/>
      <c r="G62" s="55"/>
      <c r="H62" s="55"/>
      <c r="I62" s="65"/>
      <c r="J62" s="45"/>
      <c r="K62" s="45"/>
      <c r="L62" s="270" t="s">
        <v>640</v>
      </c>
      <c r="M62" s="271"/>
      <c r="N62" s="58">
        <f>UPPER(IF(OR(M62="a",M62="as"),L58,IF(OR(M62="b",M62="bs"),L66,)))</f>
      </c>
      <c r="O62" s="79"/>
      <c r="P62" s="59"/>
      <c r="Q62" s="80"/>
      <c r="R62" s="50"/>
    </row>
    <row r="63" spans="1:18" s="51" customFormat="1" ht="14.25" customHeight="1">
      <c r="A63" s="39">
        <v>29</v>
      </c>
      <c r="B63" s="40"/>
      <c r="C63" s="40"/>
      <c r="D63" s="41">
        <v>16</v>
      </c>
      <c r="E63" s="42" t="str">
        <f>UPPER(IF($D63="","",VLOOKUP($D63,'[5]男單65歲名單'!$A$7:$P$38,2)))</f>
        <v>張振漢</v>
      </c>
      <c r="F63" s="40"/>
      <c r="G63" s="40"/>
      <c r="H63" s="43" t="str">
        <f>IF($D63="","",VLOOKUP($D63,'[5]男單65歲名單'!$A$7:$P$38,4))</f>
        <v>高雄市</v>
      </c>
      <c r="I63" s="44"/>
      <c r="J63" s="45"/>
      <c r="K63" s="45"/>
      <c r="L63" s="270"/>
      <c r="M63" s="271"/>
      <c r="N63" s="62"/>
      <c r="O63" s="77"/>
      <c r="P63" s="48"/>
      <c r="Q63" s="49"/>
      <c r="R63" s="50"/>
    </row>
    <row r="64" spans="1:18" s="51" customFormat="1" ht="14.25" customHeight="1">
      <c r="A64" s="39"/>
      <c r="B64" s="53"/>
      <c r="C64" s="53"/>
      <c r="D64" s="64"/>
      <c r="E64" s="54"/>
      <c r="F64" s="272" t="s">
        <v>628</v>
      </c>
      <c r="G64" s="55"/>
      <c r="H64" s="56" t="s">
        <v>11</v>
      </c>
      <c r="I64" s="57"/>
      <c r="J64" s="58">
        <f>UPPER(IF(OR(I64="a",I64="as"),E63,IF(OR(I64="b",I64="bs"),E65,)))</f>
      </c>
      <c r="K64" s="58"/>
      <c r="L64" s="45"/>
      <c r="M64" s="72"/>
      <c r="N64" s="68"/>
      <c r="O64" s="77"/>
      <c r="P64" s="48"/>
      <c r="Q64" s="49"/>
      <c r="R64" s="50"/>
    </row>
    <row r="65" spans="1:18" s="51" customFormat="1" ht="14.25" customHeight="1">
      <c r="A65" s="39">
        <v>30</v>
      </c>
      <c r="B65" s="40"/>
      <c r="C65" s="40"/>
      <c r="D65" s="41">
        <v>20</v>
      </c>
      <c r="E65" s="42" t="str">
        <f>UPPER(IF($D65="","",VLOOKUP($D65,'[5]男單65歲名單'!$A$7:$P$38,2)))</f>
        <v>林國和</v>
      </c>
      <c r="F65" s="273"/>
      <c r="G65" s="40"/>
      <c r="H65" s="43" t="str">
        <f>IF($D65="","",VLOOKUP($D65,'[5]男單65歲名單'!$A$7:$P$38,4))</f>
        <v>臺中市</v>
      </c>
      <c r="I65" s="61"/>
      <c r="J65" s="62"/>
      <c r="K65" s="63"/>
      <c r="L65" s="45"/>
      <c r="M65" s="72"/>
      <c r="N65" s="68"/>
      <c r="O65" s="77"/>
      <c r="P65" s="48"/>
      <c r="Q65" s="49"/>
      <c r="R65" s="50"/>
    </row>
    <row r="66" spans="1:18" s="51" customFormat="1" ht="3" customHeight="1">
      <c r="A66" s="39"/>
      <c r="B66" s="53"/>
      <c r="C66" s="53"/>
      <c r="D66" s="64"/>
      <c r="E66" s="54"/>
      <c r="F66" s="45"/>
      <c r="G66" s="55"/>
      <c r="H66" s="55"/>
      <c r="I66" s="65"/>
      <c r="J66" s="270" t="s">
        <v>636</v>
      </c>
      <c r="K66" s="271"/>
      <c r="L66" s="58">
        <f>UPPER(IF(OR(K66="a",K66="as"),J64,IF(OR(K66="b",K66="bs"),J68,)))</f>
      </c>
      <c r="M66" s="76"/>
      <c r="N66" s="68"/>
      <c r="O66" s="77"/>
      <c r="P66" s="48"/>
      <c r="Q66" s="49"/>
      <c r="R66" s="50"/>
    </row>
    <row r="67" spans="1:18" s="51" customFormat="1" ht="14.25" customHeight="1">
      <c r="A67" s="39">
        <v>31</v>
      </c>
      <c r="B67" s="40">
        <f>IF($D67="","",VLOOKUP($D67,'[5]男單65歲名單'!$A$7:$P$38,15))</f>
      </c>
      <c r="C67" s="40">
        <f>IF($D67="","",VLOOKUP($D67,'[5]男單65歲名單'!$A$7:$P$38,16))</f>
      </c>
      <c r="D67" s="41"/>
      <c r="E67" s="42" t="s">
        <v>12</v>
      </c>
      <c r="F67" s="40"/>
      <c r="G67" s="40"/>
      <c r="H67" s="43">
        <f>IF($D67="","",VLOOKUP($D67,'[5]男單65歲名單'!$A$7:$P$38,4))</f>
      </c>
      <c r="I67" s="44"/>
      <c r="J67" s="270"/>
      <c r="K67" s="271"/>
      <c r="L67" s="62"/>
      <c r="M67" s="68"/>
      <c r="N67" s="68"/>
      <c r="O67" s="68"/>
      <c r="P67" s="48"/>
      <c r="Q67" s="49"/>
      <c r="R67" s="50"/>
    </row>
    <row r="68" spans="1:18" s="51" customFormat="1" ht="14.25" customHeight="1">
      <c r="A68" s="39"/>
      <c r="B68" s="53"/>
      <c r="C68" s="53"/>
      <c r="D68" s="53"/>
      <c r="E68" s="54"/>
      <c r="F68" s="272"/>
      <c r="G68" s="55"/>
      <c r="H68" s="56" t="s">
        <v>11</v>
      </c>
      <c r="I68" s="57"/>
      <c r="J68" s="58">
        <f>UPPER(IF(OR(I68="a",I68="as"),E67,IF(OR(I68="b",I68="bs"),E69,)))</f>
      </c>
      <c r="K68" s="70"/>
      <c r="L68" s="71"/>
      <c r="M68" s="68"/>
      <c r="N68" s="68"/>
      <c r="O68" s="68"/>
      <c r="P68" s="48"/>
      <c r="Q68" s="49"/>
      <c r="R68" s="50"/>
    </row>
    <row r="69" spans="1:18" s="51" customFormat="1" ht="14.25" customHeight="1">
      <c r="A69" s="39">
        <v>32</v>
      </c>
      <c r="B69" s="40">
        <v>2</v>
      </c>
      <c r="C69" s="40">
        <f>IF($D69="","",VLOOKUP($D69,'[5]男單65歲名單'!$A$7:$P$38,16))</f>
        <v>3</v>
      </c>
      <c r="D69" s="41">
        <v>3</v>
      </c>
      <c r="E69" s="42" t="str">
        <f>UPPER(IF($D69="","",VLOOKUP($D69,'[5]男單65歲名單'!$A$7:$P$38,2)))</f>
        <v>劉雲忠</v>
      </c>
      <c r="F69" s="273"/>
      <c r="G69" s="40"/>
      <c r="H69" s="43" t="str">
        <f>IF($D69="","",VLOOKUP($D69,'[5]男單65歲名單'!$A$7:$P$38,4))</f>
        <v>高雄市</v>
      </c>
      <c r="I69" s="61"/>
      <c r="J69" s="62"/>
      <c r="K69" s="45"/>
      <c r="L69" s="71"/>
      <c r="M69" s="71"/>
      <c r="N69" s="74"/>
      <c r="O69" s="80"/>
      <c r="P69" s="48"/>
      <c r="Q69" s="49"/>
      <c r="R69" s="50"/>
    </row>
    <row r="70" spans="1:18" s="51" customFormat="1" ht="6.75" customHeight="1">
      <c r="A70" s="90"/>
      <c r="B70" s="90"/>
      <c r="C70" s="90"/>
      <c r="D70" s="90"/>
      <c r="E70" s="91"/>
      <c r="F70" s="92"/>
      <c r="G70" s="92"/>
      <c r="H70" s="93"/>
      <c r="I70" s="94"/>
      <c r="J70" s="95"/>
      <c r="K70" s="96"/>
      <c r="L70" s="97"/>
      <c r="M70" s="98"/>
      <c r="N70" s="97"/>
      <c r="O70" s="98"/>
      <c r="P70" s="95"/>
      <c r="Q70" s="96"/>
      <c r="R70" s="50"/>
    </row>
    <row r="71" ht="15">
      <c r="E71" s="100"/>
    </row>
    <row r="72" ht="15">
      <c r="E72" s="100"/>
    </row>
    <row r="73" ht="15">
      <c r="E73" s="100"/>
    </row>
    <row r="74" ht="15">
      <c r="E74" s="100"/>
    </row>
    <row r="75" ht="15">
      <c r="E75" s="100"/>
    </row>
    <row r="76" ht="15">
      <c r="E76" s="100"/>
    </row>
    <row r="77" ht="15">
      <c r="E77" s="100"/>
    </row>
    <row r="78" ht="15">
      <c r="E78" s="100"/>
    </row>
    <row r="79" ht="15">
      <c r="E79" s="100"/>
    </row>
    <row r="80" ht="15">
      <c r="E80" s="100"/>
    </row>
    <row r="81" ht="15">
      <c r="E81" s="100"/>
    </row>
    <row r="82" ht="15">
      <c r="E82" s="100"/>
    </row>
    <row r="83" ht="15">
      <c r="E83" s="100"/>
    </row>
    <row r="84" ht="15">
      <c r="E84" s="100"/>
    </row>
    <row r="85" ht="15">
      <c r="E85" s="100"/>
    </row>
    <row r="86" ht="15">
      <c r="E86" s="100"/>
    </row>
    <row r="87" ht="15">
      <c r="E87" s="100"/>
    </row>
    <row r="88" ht="15">
      <c r="E88" s="100"/>
    </row>
    <row r="89" ht="15">
      <c r="E89" s="100"/>
    </row>
    <row r="90" ht="15">
      <c r="E90" s="100"/>
    </row>
    <row r="91" ht="15">
      <c r="E91" s="100"/>
    </row>
    <row r="92" ht="15">
      <c r="E92" s="100"/>
    </row>
    <row r="93" ht="15">
      <c r="E93" s="100"/>
    </row>
    <row r="94" ht="15">
      <c r="E94" s="100"/>
    </row>
    <row r="95" ht="15">
      <c r="E95" s="100"/>
    </row>
    <row r="96" ht="15">
      <c r="E96" s="100"/>
    </row>
    <row r="97" ht="15">
      <c r="E97" s="100"/>
    </row>
    <row r="98" ht="15">
      <c r="E98" s="100"/>
    </row>
    <row r="99" ht="15">
      <c r="E99" s="100"/>
    </row>
    <row r="100" ht="15">
      <c r="E100" s="100"/>
    </row>
    <row r="101" ht="15">
      <c r="E101" s="100"/>
    </row>
    <row r="102" ht="15">
      <c r="E102" s="100"/>
    </row>
  </sheetData>
  <sheetProtection/>
  <mergeCells count="32">
    <mergeCell ref="L62:M63"/>
    <mergeCell ref="F64:F65"/>
    <mergeCell ref="J66:K67"/>
    <mergeCell ref="F68:F69"/>
    <mergeCell ref="F48:F49"/>
    <mergeCell ref="J50:K51"/>
    <mergeCell ref="F52:F53"/>
    <mergeCell ref="F56:F57"/>
    <mergeCell ref="J58:K59"/>
    <mergeCell ref="F60:F61"/>
    <mergeCell ref="F36:F37"/>
    <mergeCell ref="N37:N39"/>
    <mergeCell ref="F40:F41"/>
    <mergeCell ref="J42:K43"/>
    <mergeCell ref="F44:F45"/>
    <mergeCell ref="L46:M47"/>
    <mergeCell ref="F24:F25"/>
    <mergeCell ref="J26:K27"/>
    <mergeCell ref="F28:F29"/>
    <mergeCell ref="L30:M31"/>
    <mergeCell ref="F32:F33"/>
    <mergeCell ref="J34:K35"/>
    <mergeCell ref="N54:O55"/>
    <mergeCell ref="P37:P38"/>
    <mergeCell ref="F8:F9"/>
    <mergeCell ref="J10:K11"/>
    <mergeCell ref="F12:F13"/>
    <mergeCell ref="L14:M15"/>
    <mergeCell ref="F16:F17"/>
    <mergeCell ref="J18:K19"/>
    <mergeCell ref="F20:F21"/>
    <mergeCell ref="N22:O23"/>
  </mergeCells>
  <conditionalFormatting sqref="G39 G41 G7 G9 G11 G13 G15 G17 G19 G23 G43 G45 G47 G49 G51 G53 G21 G25 G27 G29 G31 G33 G35 G37 G55 G57 G59 G61 G63 G65 G67 G69">
    <cfRule type="expression" priority="13" dxfId="270" stopIfTrue="1">
      <formula>AND($D7&lt;9,$C7&gt;0)</formula>
    </cfRule>
  </conditionalFormatting>
  <conditionalFormatting sqref="H8 H40 H16 L14 H20 H24 H48 H52 H32 H44 H36 H12 H28 J10 H56 H64 H68 H60 N22 J18 J26 J34 J42 J50 J58 J66 L30 L46 L62 N54">
    <cfRule type="expression" priority="10" dxfId="271" stopIfTrue="1">
      <formula>AND($N$2="CU",H8="Umpire")</formula>
    </cfRule>
    <cfRule type="expression" priority="11" dxfId="272" stopIfTrue="1">
      <formula>AND($N$2="CU",H8&lt;&gt;"Umpire",I8&lt;&gt;"")</formula>
    </cfRule>
    <cfRule type="expression" priority="12" dxfId="273" stopIfTrue="1">
      <formula>AND($N$2="CU",H8&lt;&gt;"Umpire")</formula>
    </cfRule>
  </conditionalFormatting>
  <conditionalFormatting sqref="D67 D65 D63 D13 D61 D15 D17 D21 D19 D23 D25 D27 D29 D31 D33 D37 D35 D39 D41 D43 D47 D49 D45 D51 D53 D55 D57 D59 D69">
    <cfRule type="expression" priority="9" dxfId="274" stopIfTrue="1">
      <formula>AND($D13&lt;9,$C13&gt;0)</formula>
    </cfRule>
  </conditionalFormatting>
  <conditionalFormatting sqref="L10 L18 L26 L34 L42 L50 L58 L66 N14 N30 N46 N62 P22 P54 J8 J12 J16 J20 J24 J28 J32 J36 J40 J44 J48 J52 J56 J60 J64 J68">
    <cfRule type="expression" priority="7" dxfId="270" stopIfTrue="1">
      <formula>I8="as"</formula>
    </cfRule>
    <cfRule type="expression" priority="8" dxfId="270" stopIfTrue="1">
      <formula>I8="bs"</formula>
    </cfRule>
  </conditionalFormatting>
  <conditionalFormatting sqref="D7 D9 D11">
    <cfRule type="expression" priority="4" dxfId="274" stopIfTrue="1">
      <formula>$D7&lt;9</formula>
    </cfRule>
  </conditionalFormatting>
  <conditionalFormatting sqref="B7 B9 B11 B13 B15 B17 B19 B21 B23 B25 B27 B29 B31 B33 B35 B37 B39 B41 B43 B45 B47 B49 B51 B53 B55 B57 B59 B61 B63 B65 B67 B69">
    <cfRule type="cellIs" priority="2" dxfId="275" operator="equal" stopIfTrue="1">
      <formula>"QA"</formula>
    </cfRule>
    <cfRule type="cellIs" priority="3" dxfId="275" operator="equal" stopIfTrue="1">
      <formula>"DA"</formula>
    </cfRule>
  </conditionalFormatting>
  <conditionalFormatting sqref="I8 I12 I16 I20 I24 I28 I32 I36 I40 I44 I48 I52 I56 I60 I64 I68 O54 O39">
    <cfRule type="expression" priority="1" dxfId="276" stopIfTrue="1">
      <formula>$N$2="CU"</formula>
    </cfRule>
  </conditionalFormatting>
  <dataValidations count="2">
    <dataValidation type="list" allowBlank="1" showInputMessage="1" sqref="H8 L46 L30 J66 L14 J10 H24 J18 J26 J34 J42 J50 J58 H68 H64 H60 H56 H36 H32 H52 H48 H44 H20 H40 H16 H28 H12 L62">
      <formula1>$T$7:$T$16</formula1>
    </dataValidation>
    <dataValidation type="list" allowBlank="1" showInputMessage="1" sqref="N22 N54">
      <formula1>$U$8:$U$17</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T102"/>
  <sheetViews>
    <sheetView showGridLines="0" zoomScalePageLayoutView="0" workbookViewId="0" topLeftCell="A46">
      <selection activeCell="J73" sqref="J73"/>
    </sheetView>
  </sheetViews>
  <sheetFormatPr defaultColWidth="9.00390625" defaultRowHeight="15.75"/>
  <cols>
    <col min="1" max="1" width="2.125" style="99" customWidth="1"/>
    <col min="2" max="3" width="2.625" style="99" customWidth="1"/>
    <col min="4" max="4" width="0.2421875" style="99" customWidth="1"/>
    <col min="5" max="5" width="8.50390625" style="99" customWidth="1"/>
    <col min="6" max="6" width="11.50390625" style="99" customWidth="1"/>
    <col min="7" max="7" width="0.2421875" style="99" customWidth="1"/>
    <col min="8" max="8" width="5.625" style="99" customWidth="1"/>
    <col min="9" max="9" width="0.2421875" style="101" customWidth="1"/>
    <col min="10" max="10" width="13.875" style="99" customWidth="1"/>
    <col min="11" max="11" width="0.2421875" style="101" customWidth="1"/>
    <col min="12" max="12" width="13.875" style="99" customWidth="1"/>
    <col min="13" max="13" width="0.2421875" style="102" customWidth="1"/>
    <col min="14" max="14" width="13.875" style="99" customWidth="1"/>
    <col min="15" max="15" width="0.2421875" style="101" customWidth="1"/>
    <col min="16" max="16" width="13.875" style="99" customWidth="1"/>
    <col min="17" max="17" width="0.2421875" style="102" hidden="1" customWidth="1"/>
    <col min="18" max="18" width="0.2421875" style="99" hidden="1" customWidth="1"/>
    <col min="19" max="19" width="7.625" style="99" customWidth="1"/>
    <col min="20" max="20" width="8.00390625" style="99" hidden="1" customWidth="1"/>
    <col min="21" max="16384" width="9.00390625" style="99" customWidth="1"/>
  </cols>
  <sheetData>
    <row r="1" spans="1:17" s="3" customFormat="1" ht="16.5" customHeight="1">
      <c r="A1" s="1" t="s">
        <v>234</v>
      </c>
      <c r="B1" s="2"/>
      <c r="C1" s="2"/>
      <c r="E1" s="4"/>
      <c r="I1" s="5"/>
      <c r="K1" s="5"/>
      <c r="M1" s="6"/>
      <c r="O1" s="5"/>
      <c r="Q1" s="6"/>
    </row>
    <row r="2" spans="1:17" s="12" customFormat="1" ht="6.75" customHeight="1">
      <c r="A2" s="7"/>
      <c r="B2" s="7"/>
      <c r="C2" s="7"/>
      <c r="D2" s="7"/>
      <c r="E2" s="7"/>
      <c r="F2" s="7"/>
      <c r="G2" s="7"/>
      <c r="H2" s="7"/>
      <c r="I2" s="8"/>
      <c r="J2" s="9"/>
      <c r="K2" s="8"/>
      <c r="L2" s="9"/>
      <c r="M2" s="8"/>
      <c r="N2" s="8"/>
      <c r="O2" s="8"/>
      <c r="P2" s="10"/>
      <c r="Q2" s="11"/>
    </row>
    <row r="3" spans="1:17" s="18" customFormat="1" ht="11.25" customHeight="1">
      <c r="A3" s="13" t="s">
        <v>0</v>
      </c>
      <c r="B3" s="13"/>
      <c r="C3" s="13"/>
      <c r="D3" s="13"/>
      <c r="E3" s="14"/>
      <c r="F3" s="13" t="s">
        <v>1</v>
      </c>
      <c r="G3" s="14"/>
      <c r="H3" s="13"/>
      <c r="I3" s="15"/>
      <c r="J3" s="13"/>
      <c r="K3" s="16"/>
      <c r="L3" s="13"/>
      <c r="M3" s="16"/>
      <c r="N3" s="13"/>
      <c r="O3" s="15"/>
      <c r="P3" s="27" t="s">
        <v>255</v>
      </c>
      <c r="Q3" s="17" t="s">
        <v>2</v>
      </c>
    </row>
    <row r="4" spans="1:17" s="26" customFormat="1" ht="11.25" customHeight="1" thickBot="1">
      <c r="A4" s="19" t="str">
        <f>'[8]Week SetUp'!$A$10</f>
        <v>2013/11/2-11/4</v>
      </c>
      <c r="B4" s="19"/>
      <c r="C4" s="19"/>
      <c r="D4" s="20"/>
      <c r="E4" s="20"/>
      <c r="F4" s="20" t="str">
        <f>'[8]Week SetUp'!$C$10</f>
        <v>臺中市</v>
      </c>
      <c r="G4" s="21"/>
      <c r="H4" s="20"/>
      <c r="I4" s="22"/>
      <c r="J4" s="23"/>
      <c r="K4" s="22"/>
      <c r="L4" s="24"/>
      <c r="M4" s="22"/>
      <c r="N4" s="20"/>
      <c r="O4" s="22"/>
      <c r="P4" s="232" t="s">
        <v>256</v>
      </c>
      <c r="Q4" s="25" t="str">
        <f>'[8]Week SetUp'!$E$10</f>
        <v>王正松</v>
      </c>
    </row>
    <row r="5" spans="1:17" s="31" customFormat="1" ht="12" customHeight="1">
      <c r="A5" s="27"/>
      <c r="B5" s="28" t="s">
        <v>3</v>
      </c>
      <c r="C5" s="28" t="s">
        <v>4</v>
      </c>
      <c r="D5" s="28"/>
      <c r="E5" s="28" t="s">
        <v>5</v>
      </c>
      <c r="F5" s="29"/>
      <c r="G5" s="14"/>
      <c r="H5" s="29"/>
      <c r="I5" s="30"/>
      <c r="J5" s="28" t="s">
        <v>6</v>
      </c>
      <c r="K5" s="30"/>
      <c r="L5" s="28" t="s">
        <v>7</v>
      </c>
      <c r="M5" s="30"/>
      <c r="N5" s="28" t="s">
        <v>8</v>
      </c>
      <c r="O5" s="30"/>
      <c r="P5" s="28" t="s">
        <v>9</v>
      </c>
      <c r="Q5" s="16"/>
    </row>
    <row r="6" spans="1:17" s="31" customFormat="1" ht="11.25" customHeight="1" thickBot="1">
      <c r="A6" s="32"/>
      <c r="B6" s="33"/>
      <c r="C6" s="34"/>
      <c r="D6" s="33"/>
      <c r="E6" s="35"/>
      <c r="F6" s="35"/>
      <c r="G6" s="36"/>
      <c r="H6" s="35"/>
      <c r="I6" s="37"/>
      <c r="J6" s="33"/>
      <c r="K6" s="37"/>
      <c r="L6" s="33"/>
      <c r="M6" s="37"/>
      <c r="N6" s="33"/>
      <c r="O6" s="37"/>
      <c r="P6" s="33"/>
      <c r="Q6" s="38"/>
    </row>
    <row r="7" spans="1:20" s="51" customFormat="1" ht="14.25" customHeight="1">
      <c r="A7" s="39">
        <v>1</v>
      </c>
      <c r="B7" s="40">
        <v>1</v>
      </c>
      <c r="C7" s="40">
        <f>IF($D7="","",VLOOKUP($D7,'[8]男單70歲名單'!$A$7:$P$38,16))</f>
        <v>1</v>
      </c>
      <c r="D7" s="41">
        <v>1</v>
      </c>
      <c r="E7" s="42" t="str">
        <f>UPPER(IF($D7="","",VLOOKUP($D7,'[8]男單70歲名單'!$A$7:$P$38,2)))</f>
        <v>程朝勳</v>
      </c>
      <c r="F7" s="40"/>
      <c r="G7" s="40"/>
      <c r="H7" s="43" t="str">
        <f>IF($D7="","",VLOOKUP($D7,'[8]男單70歲名單'!$A$7:$P$38,4))</f>
        <v>臺中市</v>
      </c>
      <c r="I7" s="44"/>
      <c r="J7" s="45"/>
      <c r="K7" s="45"/>
      <c r="L7" s="45"/>
      <c r="M7" s="45"/>
      <c r="N7" s="46" t="s">
        <v>761</v>
      </c>
      <c r="O7" s="47"/>
      <c r="P7" s="48"/>
      <c r="Q7" s="49"/>
      <c r="R7" s="50"/>
      <c r="T7" s="52" t="e">
        <f>#REF!</f>
        <v>#REF!</v>
      </c>
    </row>
    <row r="8" spans="1:20" s="51" customFormat="1" ht="14.25" customHeight="1">
      <c r="A8" s="39"/>
      <c r="B8" s="53"/>
      <c r="C8" s="53"/>
      <c r="D8" s="53"/>
      <c r="E8" s="54"/>
      <c r="F8" s="272"/>
      <c r="G8" s="55"/>
      <c r="H8" s="56" t="s">
        <v>11</v>
      </c>
      <c r="I8" s="57"/>
      <c r="J8" s="58">
        <f>UPPER(IF(OR(I8="a",I8="as"),E7,IF(OR(I8="b",I8="bs"),E9,)))</f>
      </c>
      <c r="K8" s="58"/>
      <c r="L8" s="45"/>
      <c r="M8" s="45"/>
      <c r="N8" s="46"/>
      <c r="O8" s="47"/>
      <c r="P8" s="48"/>
      <c r="Q8" s="49"/>
      <c r="R8" s="50"/>
      <c r="T8" s="60" t="e">
        <f>#REF!</f>
        <v>#REF!</v>
      </c>
    </row>
    <row r="9" spans="1:20" s="51" customFormat="1" ht="14.25" customHeight="1">
      <c r="A9" s="39">
        <v>2</v>
      </c>
      <c r="B9" s="40">
        <f>IF($D9="","",VLOOKUP($D9,'[8]男單70歲名單'!$A$7:$P$38,15))</f>
      </c>
      <c r="C9" s="40">
        <f>IF($D9="","",VLOOKUP($D9,'[8]男單70歲名單'!$A$7:$P$38,16))</f>
      </c>
      <c r="D9" s="41"/>
      <c r="E9" s="42" t="s">
        <v>12</v>
      </c>
      <c r="F9" s="273"/>
      <c r="G9" s="40"/>
      <c r="H9" s="43">
        <f>IF($D9="","",VLOOKUP($D9,'[8]男單70歲名單'!$A$7:$P$38,4))</f>
      </c>
      <c r="I9" s="61"/>
      <c r="J9" s="62"/>
      <c r="K9" s="63"/>
      <c r="L9" s="45"/>
      <c r="M9" s="45"/>
      <c r="N9" s="59"/>
      <c r="O9" s="47"/>
      <c r="P9" s="48"/>
      <c r="Q9" s="49"/>
      <c r="R9" s="50"/>
      <c r="T9" s="60" t="e">
        <f>#REF!</f>
        <v>#REF!</v>
      </c>
    </row>
    <row r="10" spans="1:20" s="51" customFormat="1" ht="3" customHeight="1">
      <c r="A10" s="39"/>
      <c r="B10" s="53"/>
      <c r="C10" s="53"/>
      <c r="D10" s="64"/>
      <c r="E10" s="54"/>
      <c r="F10" s="45"/>
      <c r="G10" s="55"/>
      <c r="H10" s="55"/>
      <c r="I10" s="65"/>
      <c r="J10" s="270" t="s">
        <v>667</v>
      </c>
      <c r="K10" s="271"/>
      <c r="L10" s="58">
        <f>UPPER(IF(OR(K10="a",K10="as"),J8,IF(OR(K10="b",K10="bs"),J12,)))</f>
      </c>
      <c r="M10" s="67"/>
      <c r="N10" s="68"/>
      <c r="O10" s="68"/>
      <c r="P10" s="48"/>
      <c r="Q10" s="49"/>
      <c r="R10" s="50"/>
      <c r="T10" s="60" t="e">
        <f>#REF!</f>
        <v>#REF!</v>
      </c>
    </row>
    <row r="11" spans="1:20" s="51" customFormat="1" ht="14.25" customHeight="1">
      <c r="A11" s="39">
        <v>3</v>
      </c>
      <c r="B11" s="40"/>
      <c r="C11" s="40"/>
      <c r="D11" s="41">
        <v>19</v>
      </c>
      <c r="E11" s="42" t="str">
        <f>UPPER(IF($D11="","",VLOOKUP($D11,'[8]男單70歲名單'!$A$7:$P$38,2)))</f>
        <v>林敏孝</v>
      </c>
      <c r="F11" s="40"/>
      <c r="G11" s="40"/>
      <c r="H11" s="43" t="str">
        <f>IF($D11="","",VLOOKUP($D11,'[8]男單70歲名單'!$A$7:$P$38,4))</f>
        <v>高雄市</v>
      </c>
      <c r="I11" s="44"/>
      <c r="J11" s="270"/>
      <c r="K11" s="271"/>
      <c r="L11" s="62"/>
      <c r="M11" s="69"/>
      <c r="N11" s="68"/>
      <c r="O11" s="68"/>
      <c r="P11" s="48"/>
      <c r="Q11" s="49"/>
      <c r="R11" s="50"/>
      <c r="T11" s="60" t="e">
        <f>#REF!</f>
        <v>#REF!</v>
      </c>
    </row>
    <row r="12" spans="1:20" s="51" customFormat="1" ht="14.25" customHeight="1">
      <c r="A12" s="39"/>
      <c r="B12" s="53"/>
      <c r="C12" s="53"/>
      <c r="D12" s="64"/>
      <c r="E12" s="54"/>
      <c r="F12" s="272" t="s">
        <v>515</v>
      </c>
      <c r="G12" s="55"/>
      <c r="H12" s="56" t="s">
        <v>11</v>
      </c>
      <c r="I12" s="57"/>
      <c r="J12" s="58">
        <f>UPPER(IF(OR(I12="a",I12="as"),E11,IF(OR(I12="b",I12="bs"),E13,)))</f>
      </c>
      <c r="K12" s="70"/>
      <c r="L12" s="71"/>
      <c r="M12" s="72"/>
      <c r="N12" s="68"/>
      <c r="O12" s="68"/>
      <c r="P12" s="48"/>
      <c r="Q12" s="49"/>
      <c r="R12" s="50"/>
      <c r="T12" s="60" t="e">
        <f>#REF!</f>
        <v>#REF!</v>
      </c>
    </row>
    <row r="13" spans="1:20" s="51" customFormat="1" ht="14.25" customHeight="1">
      <c r="A13" s="39">
        <v>4</v>
      </c>
      <c r="B13" s="40"/>
      <c r="C13" s="40"/>
      <c r="D13" s="41">
        <v>23</v>
      </c>
      <c r="E13" s="42" t="str">
        <f>UPPER(IF($D13="","",VLOOKUP($D13,'[8]男單70歲名單'!$A$7:$P$38,2)))</f>
        <v>張紹崇</v>
      </c>
      <c r="F13" s="273"/>
      <c r="G13" s="40"/>
      <c r="H13" s="43" t="str">
        <f>IF($D13="","",VLOOKUP($D13,'[8]男單70歲名單'!$A$7:$P$38,4))</f>
        <v>臺北市</v>
      </c>
      <c r="I13" s="61"/>
      <c r="J13" s="62"/>
      <c r="K13" s="45"/>
      <c r="L13" s="71"/>
      <c r="M13" s="72"/>
      <c r="N13" s="68"/>
      <c r="O13" s="68"/>
      <c r="P13" s="48"/>
      <c r="Q13" s="49"/>
      <c r="R13" s="50"/>
      <c r="T13" s="60" t="e">
        <f>#REF!</f>
        <v>#REF!</v>
      </c>
    </row>
    <row r="14" spans="1:20" s="51" customFormat="1" ht="3" customHeight="1">
      <c r="A14" s="39"/>
      <c r="B14" s="53"/>
      <c r="C14" s="53"/>
      <c r="D14" s="64"/>
      <c r="E14" s="54"/>
      <c r="F14" s="45"/>
      <c r="G14" s="55"/>
      <c r="H14" s="55"/>
      <c r="I14" s="65"/>
      <c r="J14" s="45"/>
      <c r="K14" s="45"/>
      <c r="L14" s="270" t="s">
        <v>675</v>
      </c>
      <c r="M14" s="271"/>
      <c r="N14" s="58">
        <f>UPPER(IF(OR(M14="a",M14="as"),L10,IF(OR(M14="b",M14="bs"),L18,)))</f>
      </c>
      <c r="O14" s="67"/>
      <c r="P14" s="48"/>
      <c r="Q14" s="49"/>
      <c r="R14" s="50"/>
      <c r="T14" s="60" t="e">
        <f>#REF!</f>
        <v>#REF!</v>
      </c>
    </row>
    <row r="15" spans="1:20" s="51" customFormat="1" ht="14.25" customHeight="1">
      <c r="A15" s="39">
        <v>5</v>
      </c>
      <c r="B15" s="40"/>
      <c r="C15" s="40"/>
      <c r="D15" s="41">
        <v>11</v>
      </c>
      <c r="E15" s="42" t="str">
        <f>UPPER(IF($D15="","",VLOOKUP($D15,'[8]男單70歲名單'!$A$7:$P$38,2)))</f>
        <v>沈國涼</v>
      </c>
      <c r="F15" s="40"/>
      <c r="G15" s="40"/>
      <c r="H15" s="43" t="str">
        <f>IF($D15="","",VLOOKUP($D15,'[8]男單70歲名單'!$A$7:$P$38,4))</f>
        <v>臺中市</v>
      </c>
      <c r="I15" s="44"/>
      <c r="J15" s="45"/>
      <c r="K15" s="45"/>
      <c r="L15" s="270"/>
      <c r="M15" s="271"/>
      <c r="N15" s="62"/>
      <c r="O15" s="73"/>
      <c r="P15" s="59"/>
      <c r="Q15" s="47"/>
      <c r="R15" s="50"/>
      <c r="T15" s="60" t="e">
        <f>#REF!</f>
        <v>#REF!</v>
      </c>
    </row>
    <row r="16" spans="1:20" s="51" customFormat="1" ht="14.25" customHeight="1" thickBot="1">
      <c r="A16" s="39"/>
      <c r="B16" s="53"/>
      <c r="C16" s="53"/>
      <c r="D16" s="64"/>
      <c r="E16" s="54"/>
      <c r="F16" s="272" t="s">
        <v>663</v>
      </c>
      <c r="G16" s="55"/>
      <c r="H16" s="56" t="s">
        <v>11</v>
      </c>
      <c r="I16" s="57"/>
      <c r="J16" s="58">
        <f>UPPER(IF(OR(I16="a",I16="as"),E15,IF(OR(I16="b",I16="bs"),E17,)))</f>
      </c>
      <c r="K16" s="58"/>
      <c r="L16" s="45"/>
      <c r="M16" s="72"/>
      <c r="N16" s="74"/>
      <c r="O16" s="73"/>
      <c r="P16" s="59"/>
      <c r="Q16" s="47"/>
      <c r="R16" s="50"/>
      <c r="T16" s="75" t="e">
        <f>#REF!</f>
        <v>#REF!</v>
      </c>
    </row>
    <row r="17" spans="1:18" s="51" customFormat="1" ht="14.25" customHeight="1">
      <c r="A17" s="39">
        <v>6</v>
      </c>
      <c r="B17" s="40"/>
      <c r="C17" s="40"/>
      <c r="D17" s="41">
        <v>18</v>
      </c>
      <c r="E17" s="42" t="str">
        <f>UPPER(IF($D17="","",VLOOKUP($D17,'[8]男單70歲名單'!$A$7:$P$38,2)))</f>
        <v>劉弈彤</v>
      </c>
      <c r="F17" s="273"/>
      <c r="G17" s="40"/>
      <c r="H17" s="43" t="str">
        <f>IF($D17="","",VLOOKUP($D17,'[8]男單70歲名單'!$A$7:$P$38,4))</f>
        <v>桃園縣</v>
      </c>
      <c r="I17" s="61"/>
      <c r="J17" s="62"/>
      <c r="K17" s="63"/>
      <c r="L17" s="45"/>
      <c r="M17" s="72"/>
      <c r="N17" s="74"/>
      <c r="O17" s="73"/>
      <c r="P17" s="59"/>
      <c r="Q17" s="47"/>
      <c r="R17" s="50"/>
    </row>
    <row r="18" spans="1:18" s="51" customFormat="1" ht="3" customHeight="1">
      <c r="A18" s="39"/>
      <c r="B18" s="53"/>
      <c r="C18" s="53"/>
      <c r="D18" s="64"/>
      <c r="E18" s="54"/>
      <c r="F18" s="45"/>
      <c r="G18" s="55"/>
      <c r="H18" s="55"/>
      <c r="I18" s="65"/>
      <c r="J18" s="270" t="s">
        <v>668</v>
      </c>
      <c r="K18" s="271"/>
      <c r="L18" s="58">
        <f>UPPER(IF(OR(K18="a",K18="as"),J16,IF(OR(K18="b",K18="bs"),J20,)))</f>
      </c>
      <c r="M18" s="76"/>
      <c r="N18" s="74"/>
      <c r="O18" s="73"/>
      <c r="P18" s="59"/>
      <c r="Q18" s="47"/>
      <c r="R18" s="50"/>
    </row>
    <row r="19" spans="1:18" s="51" customFormat="1" ht="14.25" customHeight="1">
      <c r="A19" s="39">
        <v>7</v>
      </c>
      <c r="B19" s="40">
        <f>IF($D19="","",VLOOKUP($D19,'[8]男單70歲名單'!$A$7:$P$38,15))</f>
      </c>
      <c r="C19" s="40">
        <f>IF($D19="","",VLOOKUP($D19,'[8]男單70歲名單'!$A$7:$P$38,16))</f>
      </c>
      <c r="D19" s="41"/>
      <c r="E19" s="42" t="s">
        <v>12</v>
      </c>
      <c r="F19" s="40"/>
      <c r="G19" s="40"/>
      <c r="H19" s="43">
        <f>IF($D19="","",VLOOKUP($D19,'[8]男單70歲名單'!$A$7:$P$38,4))</f>
      </c>
      <c r="I19" s="44"/>
      <c r="J19" s="270"/>
      <c r="K19" s="271"/>
      <c r="L19" s="62"/>
      <c r="M19" s="68"/>
      <c r="N19" s="74"/>
      <c r="O19" s="73"/>
      <c r="P19" s="59"/>
      <c r="Q19" s="47"/>
      <c r="R19" s="50"/>
    </row>
    <row r="20" spans="1:18" s="51" customFormat="1" ht="14.25" customHeight="1">
      <c r="A20" s="39"/>
      <c r="B20" s="53"/>
      <c r="C20" s="53"/>
      <c r="D20" s="53"/>
      <c r="E20" s="54"/>
      <c r="F20" s="272"/>
      <c r="G20" s="55"/>
      <c r="H20" s="56" t="s">
        <v>11</v>
      </c>
      <c r="I20" s="57"/>
      <c r="J20" s="58">
        <f>UPPER(IF(OR(I20="a",I20="as"),E19,IF(OR(I20="b",I20="bs"),E21,)))</f>
      </c>
      <c r="K20" s="70"/>
      <c r="L20" s="71"/>
      <c r="M20" s="68"/>
      <c r="N20" s="74"/>
      <c r="O20" s="73"/>
      <c r="P20" s="59"/>
      <c r="Q20" s="47"/>
      <c r="R20" s="50"/>
    </row>
    <row r="21" spans="1:18" s="51" customFormat="1" ht="14.25" customHeight="1">
      <c r="A21" s="39">
        <v>8</v>
      </c>
      <c r="B21" s="40">
        <v>5</v>
      </c>
      <c r="C21" s="40">
        <f>IF($D21="","",VLOOKUP($D21,'[8]男單70歲名單'!$A$7:$P$38,16))</f>
        <v>3</v>
      </c>
      <c r="D21" s="41">
        <v>4</v>
      </c>
      <c r="E21" s="42" t="str">
        <f>UPPER(IF($D21="","",VLOOKUP($D21,'[8]男單70歲名單'!$A$7:$P$38,2)))</f>
        <v>賴政市</v>
      </c>
      <c r="F21" s="273"/>
      <c r="G21" s="40"/>
      <c r="H21" s="43" t="str">
        <f>IF($D21="","",VLOOKUP($D21,'[8]男單70歲名單'!$A$7:$P$38,4))</f>
        <v>臺東市</v>
      </c>
      <c r="I21" s="61"/>
      <c r="J21" s="62"/>
      <c r="K21" s="45"/>
      <c r="L21" s="71"/>
      <c r="M21" s="68"/>
      <c r="N21" s="74"/>
      <c r="O21" s="73"/>
      <c r="P21" s="59"/>
      <c r="Q21" s="47"/>
      <c r="R21" s="50"/>
    </row>
    <row r="22" spans="1:18" s="51" customFormat="1" ht="3" customHeight="1">
      <c r="A22" s="39"/>
      <c r="B22" s="53"/>
      <c r="C22" s="53"/>
      <c r="D22" s="53"/>
      <c r="E22" s="54"/>
      <c r="F22" s="45"/>
      <c r="G22" s="55"/>
      <c r="H22" s="55"/>
      <c r="I22" s="65"/>
      <c r="J22" s="45"/>
      <c r="K22" s="45"/>
      <c r="L22" s="71"/>
      <c r="M22" s="77"/>
      <c r="N22" s="270" t="s">
        <v>679</v>
      </c>
      <c r="O22" s="271"/>
      <c r="P22" s="58">
        <f>UPPER(IF(OR(O22="a",O22="as"),N14,IF(OR(O22="b",O22="bs"),N30,)))</f>
      </c>
      <c r="Q22" s="78"/>
      <c r="R22" s="50"/>
    </row>
    <row r="23" spans="1:18" s="51" customFormat="1" ht="14.25" customHeight="1">
      <c r="A23" s="39">
        <v>9</v>
      </c>
      <c r="B23" s="40">
        <v>3</v>
      </c>
      <c r="C23" s="40">
        <f>IF($D23="","",VLOOKUP($D23,'[8]男單70歲名單'!$A$7:$P$38,16))</f>
        <v>3</v>
      </c>
      <c r="D23" s="41">
        <v>3</v>
      </c>
      <c r="E23" s="42" t="str">
        <f>UPPER(IF($D23="","",VLOOKUP($D23,'[8]男單70歲名單'!$A$7:$P$38,2)))</f>
        <v>余太山</v>
      </c>
      <c r="F23" s="40"/>
      <c r="G23" s="40"/>
      <c r="H23" s="43" t="str">
        <f>IF($D23="","",VLOOKUP($D23,'[8]男單70歲名單'!$A$7:$P$38,4))</f>
        <v>高雄市</v>
      </c>
      <c r="I23" s="44"/>
      <c r="J23" s="45"/>
      <c r="K23" s="45"/>
      <c r="L23" s="45"/>
      <c r="M23" s="68"/>
      <c r="N23" s="270"/>
      <c r="O23" s="271"/>
      <c r="P23" s="189"/>
      <c r="Q23" s="73"/>
      <c r="R23" s="50"/>
    </row>
    <row r="24" spans="1:18" s="51" customFormat="1" ht="14.25" customHeight="1">
      <c r="A24" s="39"/>
      <c r="B24" s="53"/>
      <c r="C24" s="53"/>
      <c r="D24" s="53"/>
      <c r="E24" s="54"/>
      <c r="F24" s="272"/>
      <c r="G24" s="55"/>
      <c r="H24" s="56" t="s">
        <v>11</v>
      </c>
      <c r="I24" s="57"/>
      <c r="J24" s="58">
        <f>UPPER(IF(OR(I24="a",I24="as"),E23,IF(OR(I24="b",I24="bs"),E25,)))</f>
      </c>
      <c r="K24" s="58"/>
      <c r="L24" s="45"/>
      <c r="M24" s="68"/>
      <c r="N24" s="59"/>
      <c r="O24" s="73"/>
      <c r="P24" s="190"/>
      <c r="Q24" s="73"/>
      <c r="R24" s="50"/>
    </row>
    <row r="25" spans="1:18" s="51" customFormat="1" ht="14.25" customHeight="1">
      <c r="A25" s="39">
        <v>10</v>
      </c>
      <c r="B25" s="40">
        <f>IF($D25="","",VLOOKUP($D25,'[8]男單70歲名單'!$A$7:$P$38,15))</f>
      </c>
      <c r="C25" s="40">
        <f>IF($D25="","",VLOOKUP($D25,'[8]男單70歲名單'!$A$7:$P$38,16))</f>
      </c>
      <c r="D25" s="41"/>
      <c r="E25" s="42" t="s">
        <v>12</v>
      </c>
      <c r="F25" s="273"/>
      <c r="G25" s="40"/>
      <c r="H25" s="43">
        <f>IF($D25="","",VLOOKUP($D25,'[8]男單70歲名單'!$A$7:$P$38,4))</f>
      </c>
      <c r="I25" s="61"/>
      <c r="J25" s="62"/>
      <c r="K25" s="63"/>
      <c r="L25" s="45"/>
      <c r="M25" s="68"/>
      <c r="N25" s="59"/>
      <c r="O25" s="73"/>
      <c r="P25" s="190"/>
      <c r="Q25" s="73"/>
      <c r="R25" s="50"/>
    </row>
    <row r="26" spans="1:18" s="51" customFormat="1" ht="3" customHeight="1">
      <c r="A26" s="39"/>
      <c r="B26" s="53"/>
      <c r="C26" s="53"/>
      <c r="D26" s="64"/>
      <c r="E26" s="54"/>
      <c r="F26" s="45"/>
      <c r="G26" s="55"/>
      <c r="H26" s="55"/>
      <c r="I26" s="65"/>
      <c r="J26" s="270" t="s">
        <v>669</v>
      </c>
      <c r="K26" s="271"/>
      <c r="L26" s="58">
        <f>UPPER(IF(OR(K26="a",K26="as"),J24,IF(OR(K26="b",K26="bs"),J28,)))</f>
      </c>
      <c r="M26" s="67"/>
      <c r="N26" s="59"/>
      <c r="O26" s="73"/>
      <c r="P26" s="190"/>
      <c r="Q26" s="73"/>
      <c r="R26" s="50"/>
    </row>
    <row r="27" spans="1:18" s="51" customFormat="1" ht="14.25" customHeight="1">
      <c r="A27" s="39">
        <v>11</v>
      </c>
      <c r="B27" s="40"/>
      <c r="C27" s="40"/>
      <c r="D27" s="41">
        <v>21</v>
      </c>
      <c r="E27" s="42" t="str">
        <f>UPPER(IF($D27="","",VLOOKUP($D27,'[8]男單70歲名單'!$A$7:$P$38,2)))</f>
        <v>羅秋雲</v>
      </c>
      <c r="F27" s="40"/>
      <c r="G27" s="40"/>
      <c r="H27" s="43" t="str">
        <f>IF($D27="","",VLOOKUP($D27,'[8]男單70歲名單'!$A$7:$P$38,4))</f>
        <v>苗栗縣</v>
      </c>
      <c r="I27" s="44"/>
      <c r="J27" s="270"/>
      <c r="K27" s="271"/>
      <c r="L27" s="62"/>
      <c r="M27" s="69"/>
      <c r="N27" s="59"/>
      <c r="O27" s="73"/>
      <c r="P27" s="190"/>
      <c r="Q27" s="73"/>
      <c r="R27" s="50"/>
    </row>
    <row r="28" spans="1:18" s="51" customFormat="1" ht="14.25" customHeight="1">
      <c r="A28" s="39"/>
      <c r="B28" s="53"/>
      <c r="C28" s="53"/>
      <c r="D28" s="64"/>
      <c r="E28" s="54"/>
      <c r="F28" s="272" t="s">
        <v>664</v>
      </c>
      <c r="G28" s="55"/>
      <c r="H28" s="56" t="s">
        <v>11</v>
      </c>
      <c r="I28" s="57"/>
      <c r="J28" s="58">
        <f>UPPER(IF(OR(I28="a",I28="as"),E27,IF(OR(I28="b",I28="bs"),E29,)))</f>
      </c>
      <c r="K28" s="70"/>
      <c r="L28" s="71"/>
      <c r="M28" s="72"/>
      <c r="N28" s="59"/>
      <c r="O28" s="73"/>
      <c r="P28" s="190"/>
      <c r="Q28" s="73"/>
      <c r="R28" s="50"/>
    </row>
    <row r="29" spans="1:18" s="51" customFormat="1" ht="14.25" customHeight="1">
      <c r="A29" s="39">
        <v>12</v>
      </c>
      <c r="B29" s="40"/>
      <c r="C29" s="40"/>
      <c r="D29" s="41">
        <v>20</v>
      </c>
      <c r="E29" s="42" t="str">
        <f>UPPER(IF($D29="","",VLOOKUP($D29,'[8]男單70歲名單'!$A$7:$P$38,2)))</f>
        <v>張剛裕</v>
      </c>
      <c r="F29" s="273"/>
      <c r="G29" s="40"/>
      <c r="H29" s="43" t="str">
        <f>IF($D29="","",VLOOKUP($D29,'[8]男單70歲名單'!$A$7:$P$38,4))</f>
        <v>臺北市</v>
      </c>
      <c r="I29" s="61"/>
      <c r="J29" s="62"/>
      <c r="K29" s="45"/>
      <c r="L29" s="71"/>
      <c r="M29" s="72"/>
      <c r="N29" s="59"/>
      <c r="O29" s="73"/>
      <c r="P29" s="190"/>
      <c r="Q29" s="73"/>
      <c r="R29" s="50"/>
    </row>
    <row r="30" spans="1:18" s="51" customFormat="1" ht="3" customHeight="1">
      <c r="A30" s="39"/>
      <c r="B30" s="53"/>
      <c r="C30" s="53"/>
      <c r="D30" s="64"/>
      <c r="E30" s="54"/>
      <c r="F30" s="45"/>
      <c r="G30" s="55"/>
      <c r="H30" s="55"/>
      <c r="I30" s="65"/>
      <c r="J30" s="45"/>
      <c r="K30" s="45"/>
      <c r="L30" s="270" t="s">
        <v>676</v>
      </c>
      <c r="M30" s="271"/>
      <c r="N30" s="58">
        <f>UPPER(IF(OR(M30="a",M30="as"),L26,IF(OR(M30="b",M30="bs"),L34,)))</f>
      </c>
      <c r="O30" s="79"/>
      <c r="P30" s="190"/>
      <c r="Q30" s="73"/>
      <c r="R30" s="50"/>
    </row>
    <row r="31" spans="1:18" s="51" customFormat="1" ht="14.25" customHeight="1">
      <c r="A31" s="39">
        <v>13</v>
      </c>
      <c r="B31" s="40"/>
      <c r="C31" s="40"/>
      <c r="D31" s="41">
        <v>17</v>
      </c>
      <c r="E31" s="42" t="str">
        <f>UPPER(IF($D31="","",VLOOKUP($D31,'[8]男單70歲名單'!$A$7:$P$38,2)))</f>
        <v>陳松增</v>
      </c>
      <c r="F31" s="40"/>
      <c r="G31" s="40"/>
      <c r="H31" s="43" t="str">
        <f>IF($D31="","",VLOOKUP($D31,'[8]男單70歲名單'!$A$7:$P$38,4))</f>
        <v>臺中市</v>
      </c>
      <c r="I31" s="44"/>
      <c r="J31" s="45"/>
      <c r="K31" s="45"/>
      <c r="L31" s="270"/>
      <c r="M31" s="271"/>
      <c r="N31" s="62"/>
      <c r="O31" s="80"/>
      <c r="P31" s="190"/>
      <c r="Q31" s="73"/>
      <c r="R31" s="50"/>
    </row>
    <row r="32" spans="1:18" s="51" customFormat="1" ht="14.25" customHeight="1">
      <c r="A32" s="39"/>
      <c r="B32" s="53"/>
      <c r="C32" s="53"/>
      <c r="D32" s="64"/>
      <c r="E32" s="54"/>
      <c r="F32" s="272" t="s">
        <v>665</v>
      </c>
      <c r="G32" s="55"/>
      <c r="H32" s="56" t="s">
        <v>11</v>
      </c>
      <c r="I32" s="57"/>
      <c r="J32" s="58">
        <f>UPPER(IF(OR(I32="a",I32="as"),E31,IF(OR(I32="b",I32="bs"),E33,)))</f>
      </c>
      <c r="K32" s="58"/>
      <c r="L32" s="45"/>
      <c r="M32" s="72"/>
      <c r="N32" s="74"/>
      <c r="O32" s="80"/>
      <c r="P32" s="190"/>
      <c r="Q32" s="73"/>
      <c r="R32" s="50"/>
    </row>
    <row r="33" spans="1:18" s="51" customFormat="1" ht="14.25" customHeight="1">
      <c r="A33" s="39">
        <v>14</v>
      </c>
      <c r="B33" s="40"/>
      <c r="C33" s="40"/>
      <c r="D33" s="41">
        <v>14</v>
      </c>
      <c r="E33" s="42" t="str">
        <f>UPPER(IF($D33="","",VLOOKUP($D33,'[8]男單70歲名單'!$A$7:$P$38,2)))</f>
        <v>連炳昭</v>
      </c>
      <c r="F33" s="273"/>
      <c r="G33" s="40"/>
      <c r="H33" s="43" t="str">
        <f>IF($D33="","",VLOOKUP($D33,'[8]男單70歲名單'!$A$7:$P$38,4))</f>
        <v>臺北市</v>
      </c>
      <c r="I33" s="61"/>
      <c r="J33" s="62"/>
      <c r="K33" s="63"/>
      <c r="L33" s="45"/>
      <c r="M33" s="72"/>
      <c r="N33" s="74"/>
      <c r="O33" s="80"/>
      <c r="P33" s="190"/>
      <c r="Q33" s="73"/>
      <c r="R33" s="50"/>
    </row>
    <row r="34" spans="1:18" s="51" customFormat="1" ht="3" customHeight="1">
      <c r="A34" s="39"/>
      <c r="B34" s="53"/>
      <c r="C34" s="53"/>
      <c r="D34" s="64"/>
      <c r="E34" s="54"/>
      <c r="F34" s="45"/>
      <c r="G34" s="55"/>
      <c r="H34" s="55"/>
      <c r="I34" s="65"/>
      <c r="J34" s="270" t="s">
        <v>670</v>
      </c>
      <c r="K34" s="271"/>
      <c r="L34" s="58">
        <f>UPPER(IF(OR(K34="a",K34="as"),J32,IF(OR(K34="b",K34="bs"),J36,)))</f>
      </c>
      <c r="M34" s="76"/>
      <c r="N34" s="74"/>
      <c r="O34" s="80"/>
      <c r="P34" s="190"/>
      <c r="Q34" s="73"/>
      <c r="R34" s="50"/>
    </row>
    <row r="35" spans="1:18" s="51" customFormat="1" ht="14.25" customHeight="1">
      <c r="A35" s="39">
        <v>15</v>
      </c>
      <c r="B35" s="40">
        <f>IF($D35="","",VLOOKUP($D35,'[8]男單70歲名單'!$A$7:$P$38,15))</f>
      </c>
      <c r="C35" s="40">
        <f>IF($D35="","",VLOOKUP($D35,'[8]男單70歲名單'!$A$7:$P$38,16))</f>
      </c>
      <c r="D35" s="41"/>
      <c r="E35" s="42" t="s">
        <v>12</v>
      </c>
      <c r="F35" s="40"/>
      <c r="G35" s="40"/>
      <c r="H35" s="43">
        <f>IF($D35="","",VLOOKUP($D35,'[8]男單70歲名單'!$A$7:$P$38,4))</f>
      </c>
      <c r="I35" s="44"/>
      <c r="J35" s="270"/>
      <c r="K35" s="271"/>
      <c r="L35" s="62"/>
      <c r="M35" s="68"/>
      <c r="N35" s="74"/>
      <c r="O35" s="80"/>
      <c r="P35" s="190"/>
      <c r="Q35" s="73"/>
      <c r="R35" s="50"/>
    </row>
    <row r="36" spans="1:18" s="51" customFormat="1" ht="14.25" customHeight="1">
      <c r="A36" s="39"/>
      <c r="B36" s="53"/>
      <c r="C36" s="53"/>
      <c r="D36" s="53"/>
      <c r="E36" s="54"/>
      <c r="F36" s="272"/>
      <c r="G36" s="55"/>
      <c r="H36" s="56" t="s">
        <v>11</v>
      </c>
      <c r="I36" s="57"/>
      <c r="J36" s="58">
        <f>UPPER(IF(OR(I36="a",I36="as"),E35,IF(OR(I36="b",I36="bs"),E37,)))</f>
      </c>
      <c r="K36" s="70"/>
      <c r="L36" s="71"/>
      <c r="M36" s="68"/>
      <c r="N36" s="74"/>
      <c r="O36" s="80"/>
      <c r="P36" s="190"/>
      <c r="Q36" s="73"/>
      <c r="R36" s="50"/>
    </row>
    <row r="37" spans="1:18" s="51" customFormat="1" ht="14.25" customHeight="1">
      <c r="A37" s="39">
        <v>16</v>
      </c>
      <c r="B37" s="40">
        <v>6</v>
      </c>
      <c r="C37" s="40">
        <f>IF($D37="","",VLOOKUP($D37,'[8]男單70歲名單'!$A$7:$P$38,16))</f>
        <v>6</v>
      </c>
      <c r="D37" s="41">
        <v>6</v>
      </c>
      <c r="E37" s="42" t="str">
        <f>UPPER(IF($D37="","",VLOOKUP($D37,'[8]男單70歲名單'!$A$7:$P$38,2)))</f>
        <v>莊金安</v>
      </c>
      <c r="F37" s="273"/>
      <c r="G37" s="40"/>
      <c r="H37" s="43" t="str">
        <f>IF($D37="","",VLOOKUP($D37,'[8]男單70歲名單'!$A$7:$P$38,4))</f>
        <v>埔里鎮</v>
      </c>
      <c r="I37" s="61"/>
      <c r="J37" s="62"/>
      <c r="K37" s="45"/>
      <c r="L37" s="71"/>
      <c r="M37" s="68"/>
      <c r="N37" s="282" t="s">
        <v>161</v>
      </c>
      <c r="O37" s="80"/>
      <c r="P37" s="275" t="s">
        <v>681</v>
      </c>
      <c r="Q37" s="73"/>
      <c r="R37" s="50"/>
    </row>
    <row r="38" spans="1:18" s="51" customFormat="1" ht="3" customHeight="1">
      <c r="A38" s="39"/>
      <c r="B38" s="53"/>
      <c r="C38" s="53"/>
      <c r="D38" s="53"/>
      <c r="E38" s="54"/>
      <c r="F38" s="45"/>
      <c r="G38" s="55"/>
      <c r="H38" s="55"/>
      <c r="I38" s="65"/>
      <c r="J38" s="45"/>
      <c r="K38" s="45"/>
      <c r="L38" s="71"/>
      <c r="M38" s="77"/>
      <c r="N38" s="282"/>
      <c r="O38" s="81"/>
      <c r="P38" s="276"/>
      <c r="Q38" s="82"/>
      <c r="R38" s="50"/>
    </row>
    <row r="39" spans="1:18" s="51" customFormat="1" ht="14.25" customHeight="1">
      <c r="A39" s="39">
        <v>17</v>
      </c>
      <c r="B39" s="40"/>
      <c r="C39" s="40"/>
      <c r="D39" s="41">
        <v>8</v>
      </c>
      <c r="E39" s="42" t="str">
        <f>UPPER(IF($D39="","",VLOOKUP($D39,'[8]男單70歲名單'!$A$7:$P$38,2)))</f>
        <v>江宏凱</v>
      </c>
      <c r="F39" s="40"/>
      <c r="G39" s="40"/>
      <c r="H39" s="43" t="str">
        <f>IF($D39="","",VLOOKUP($D39,'[8]男單70歲名單'!$A$7:$P$38,4))</f>
        <v>臺中市</v>
      </c>
      <c r="I39" s="44"/>
      <c r="J39" s="45"/>
      <c r="K39" s="45"/>
      <c r="L39" s="45"/>
      <c r="M39" s="68"/>
      <c r="N39" s="282"/>
      <c r="O39" s="83"/>
      <c r="P39" s="191"/>
      <c r="Q39" s="85"/>
      <c r="R39" s="50"/>
    </row>
    <row r="40" spans="1:18" s="51" customFormat="1" ht="14.25" customHeight="1">
      <c r="A40" s="39"/>
      <c r="B40" s="53"/>
      <c r="C40" s="53"/>
      <c r="D40" s="53"/>
      <c r="E40" s="54"/>
      <c r="F40" s="272"/>
      <c r="G40" s="55"/>
      <c r="H40" s="56" t="s">
        <v>11</v>
      </c>
      <c r="I40" s="57"/>
      <c r="J40" s="58">
        <f>UPPER(IF(OR(I40="a",I40="as"),E39,IF(OR(I40="b",I40="bs"),E41,)))</f>
      </c>
      <c r="K40" s="58"/>
      <c r="L40" s="45"/>
      <c r="M40" s="68"/>
      <c r="N40" s="59"/>
      <c r="O40" s="47"/>
      <c r="P40" s="190"/>
      <c r="Q40" s="73"/>
      <c r="R40" s="50"/>
    </row>
    <row r="41" spans="1:18" s="51" customFormat="1" ht="14.25" customHeight="1">
      <c r="A41" s="39">
        <v>18</v>
      </c>
      <c r="B41" s="40">
        <f>IF($D41="","",VLOOKUP($D41,'[8]男單70歲名單'!$A$7:$P$38,15))</f>
      </c>
      <c r="C41" s="40">
        <f>IF($D41="","",VLOOKUP($D41,'[8]男單70歲名單'!$A$7:$P$38,16))</f>
      </c>
      <c r="D41" s="41"/>
      <c r="E41" s="42" t="s">
        <v>12</v>
      </c>
      <c r="F41" s="273"/>
      <c r="G41" s="40"/>
      <c r="H41" s="43">
        <f>IF($D41="","",VLOOKUP($D41,'[8]男單70歲名單'!$A$7:$P$38,4))</f>
      </c>
      <c r="I41" s="61"/>
      <c r="J41" s="62"/>
      <c r="K41" s="63"/>
      <c r="L41" s="45"/>
      <c r="M41" s="68"/>
      <c r="N41" s="59"/>
      <c r="O41" s="47"/>
      <c r="P41" s="190"/>
      <c r="Q41" s="73"/>
      <c r="R41" s="50"/>
    </row>
    <row r="42" spans="1:18" s="51" customFormat="1" ht="3" customHeight="1">
      <c r="A42" s="39"/>
      <c r="B42" s="53"/>
      <c r="C42" s="53"/>
      <c r="D42" s="64"/>
      <c r="E42" s="54"/>
      <c r="F42" s="45"/>
      <c r="G42" s="55"/>
      <c r="H42" s="55"/>
      <c r="I42" s="65"/>
      <c r="J42" s="270" t="s">
        <v>671</v>
      </c>
      <c r="K42" s="271"/>
      <c r="L42" s="58">
        <f>UPPER(IF(OR(K42="a",K42="as"),J40,IF(OR(K42="b",K42="bs"),J44,)))</f>
      </c>
      <c r="M42" s="67"/>
      <c r="N42" s="59"/>
      <c r="O42" s="47"/>
      <c r="P42" s="190"/>
      <c r="Q42" s="73"/>
      <c r="R42" s="50"/>
    </row>
    <row r="43" spans="1:18" s="51" customFormat="1" ht="14.25" customHeight="1">
      <c r="A43" s="39">
        <v>19</v>
      </c>
      <c r="B43" s="40"/>
      <c r="C43" s="40"/>
      <c r="D43" s="41">
        <v>24</v>
      </c>
      <c r="E43" s="42" t="str">
        <f>UPPER(IF($D43="","",VLOOKUP($D43,'[8]男單70歲名單'!$A$7:$P$38,2)))</f>
        <v>陳國雄</v>
      </c>
      <c r="F43" s="40"/>
      <c r="G43" s="40"/>
      <c r="H43" s="43" t="str">
        <f>IF($D43="","",VLOOKUP($D43,'[8]男單70歲名單'!$A$7:$P$38,4))</f>
        <v>高雄市</v>
      </c>
      <c r="I43" s="44"/>
      <c r="J43" s="270"/>
      <c r="K43" s="271"/>
      <c r="L43" s="62"/>
      <c r="M43" s="69"/>
      <c r="N43" s="59"/>
      <c r="O43" s="47"/>
      <c r="P43" s="190"/>
      <c r="Q43" s="73"/>
      <c r="R43" s="50"/>
    </row>
    <row r="44" spans="1:18" s="51" customFormat="1" ht="14.25" customHeight="1">
      <c r="A44" s="39"/>
      <c r="B44" s="53"/>
      <c r="C44" s="53"/>
      <c r="D44" s="64"/>
      <c r="E44" s="54"/>
      <c r="F44" s="272" t="s">
        <v>666</v>
      </c>
      <c r="G44" s="55"/>
      <c r="H44" s="56" t="s">
        <v>11</v>
      </c>
      <c r="I44" s="57"/>
      <c r="J44" s="58">
        <f>UPPER(IF(OR(I44="a",I44="as"),E43,IF(OR(I44="b",I44="bs"),E45,)))</f>
      </c>
      <c r="K44" s="70"/>
      <c r="L44" s="71"/>
      <c r="M44" s="72"/>
      <c r="N44" s="59"/>
      <c r="O44" s="47"/>
      <c r="P44" s="190"/>
      <c r="Q44" s="73"/>
      <c r="R44" s="50"/>
    </row>
    <row r="45" spans="1:18" s="51" customFormat="1" ht="14.25" customHeight="1">
      <c r="A45" s="39">
        <v>20</v>
      </c>
      <c r="B45" s="40"/>
      <c r="C45" s="40"/>
      <c r="D45" s="41">
        <v>16</v>
      </c>
      <c r="E45" s="42" t="str">
        <f>UPPER(IF($D45="","",VLOOKUP($D45,'[8]男單70歲名單'!$A$7:$P$38,2)))</f>
        <v>湯慶智</v>
      </c>
      <c r="F45" s="273"/>
      <c r="G45" s="40"/>
      <c r="H45" s="43" t="str">
        <f>IF($D45="","",VLOOKUP($D45,'[8]男單70歲名單'!$A$7:$P$38,4))</f>
        <v>苗栗縣</v>
      </c>
      <c r="I45" s="61"/>
      <c r="J45" s="62"/>
      <c r="K45" s="45"/>
      <c r="L45" s="71"/>
      <c r="M45" s="72"/>
      <c r="N45" s="59"/>
      <c r="O45" s="47"/>
      <c r="P45" s="190"/>
      <c r="Q45" s="73"/>
      <c r="R45" s="50"/>
    </row>
    <row r="46" spans="1:18" s="51" customFormat="1" ht="3" customHeight="1">
      <c r="A46" s="39"/>
      <c r="B46" s="53"/>
      <c r="C46" s="53"/>
      <c r="D46" s="64"/>
      <c r="E46" s="54"/>
      <c r="F46" s="45"/>
      <c r="G46" s="55"/>
      <c r="H46" s="55"/>
      <c r="I46" s="65"/>
      <c r="J46" s="45"/>
      <c r="K46" s="45"/>
      <c r="L46" s="270" t="s">
        <v>677</v>
      </c>
      <c r="M46" s="271"/>
      <c r="N46" s="58">
        <f>UPPER(IF(OR(M46="a",M46="as"),L42,IF(OR(M46="b",M46="bs"),L50,)))</f>
      </c>
      <c r="O46" s="78"/>
      <c r="P46" s="190"/>
      <c r="Q46" s="73"/>
      <c r="R46" s="50"/>
    </row>
    <row r="47" spans="1:18" s="51" customFormat="1" ht="14.25" customHeight="1">
      <c r="A47" s="39">
        <v>21</v>
      </c>
      <c r="B47" s="40"/>
      <c r="C47" s="40"/>
      <c r="D47" s="41">
        <v>13</v>
      </c>
      <c r="E47" s="42" t="str">
        <f>UPPER(IF($D47="","",VLOOKUP($D47,'[8]男單70歲名單'!$A$7:$P$38,2)))</f>
        <v>張和進</v>
      </c>
      <c r="F47" s="40"/>
      <c r="G47" s="40"/>
      <c r="H47" s="43" t="str">
        <f>IF($D47="","",VLOOKUP($D47,'[8]男單70歲名單'!$A$7:$P$38,4))</f>
        <v>臺中市</v>
      </c>
      <c r="I47" s="44"/>
      <c r="J47" s="45"/>
      <c r="K47" s="45"/>
      <c r="L47" s="270"/>
      <c r="M47" s="271"/>
      <c r="N47" s="62"/>
      <c r="O47" s="73"/>
      <c r="P47" s="190"/>
      <c r="Q47" s="73"/>
      <c r="R47" s="50"/>
    </row>
    <row r="48" spans="1:18" s="51" customFormat="1" ht="14.25" customHeight="1">
      <c r="A48" s="39"/>
      <c r="B48" s="53"/>
      <c r="C48" s="53"/>
      <c r="D48" s="64"/>
      <c r="E48" s="54"/>
      <c r="F48" s="272" t="s">
        <v>764</v>
      </c>
      <c r="G48" s="55"/>
      <c r="H48" s="56" t="s">
        <v>11</v>
      </c>
      <c r="I48" s="57"/>
      <c r="J48" s="58">
        <f>UPPER(IF(OR(I48="a",I48="as"),E47,IF(OR(I48="b",I48="bs"),E49,)))</f>
      </c>
      <c r="K48" s="58"/>
      <c r="L48" s="45"/>
      <c r="M48" s="72"/>
      <c r="N48" s="74"/>
      <c r="O48" s="73"/>
      <c r="P48" s="190"/>
      <c r="Q48" s="73"/>
      <c r="R48" s="50"/>
    </row>
    <row r="49" spans="1:18" s="51" customFormat="1" ht="14.25" customHeight="1">
      <c r="A49" s="39">
        <v>22</v>
      </c>
      <c r="B49" s="40"/>
      <c r="C49" s="40"/>
      <c r="D49" s="41">
        <v>22</v>
      </c>
      <c r="E49" s="42" t="str">
        <f>UPPER(IF($D49="","",VLOOKUP($D49,'[8]男單70歲名單'!$A$7:$P$38,2)))</f>
        <v>蕭柏顯</v>
      </c>
      <c r="F49" s="273"/>
      <c r="G49" s="40"/>
      <c r="H49" s="43" t="str">
        <f>IF($D49="","",VLOOKUP($D49,'[8]男單70歲名單'!$A$7:$P$38,4))</f>
        <v>臺北市</v>
      </c>
      <c r="I49" s="61"/>
      <c r="J49" s="62"/>
      <c r="K49" s="63"/>
      <c r="L49" s="45"/>
      <c r="M49" s="72"/>
      <c r="N49" s="74"/>
      <c r="O49" s="73"/>
      <c r="P49" s="190"/>
      <c r="Q49" s="73"/>
      <c r="R49" s="50"/>
    </row>
    <row r="50" spans="1:18" s="51" customFormat="1" ht="3" customHeight="1">
      <c r="A50" s="39"/>
      <c r="B50" s="53"/>
      <c r="C50" s="53"/>
      <c r="D50" s="64"/>
      <c r="E50" s="54"/>
      <c r="F50" s="45"/>
      <c r="G50" s="55"/>
      <c r="H50" s="55"/>
      <c r="I50" s="65"/>
      <c r="J50" s="270" t="s">
        <v>672</v>
      </c>
      <c r="K50" s="271"/>
      <c r="L50" s="58">
        <f>UPPER(IF(OR(K50="a",K50="as"),J48,IF(OR(K50="b",K50="bs"),J52,)))</f>
      </c>
      <c r="M50" s="76"/>
      <c r="N50" s="74"/>
      <c r="O50" s="73"/>
      <c r="P50" s="190"/>
      <c r="Q50" s="73"/>
      <c r="R50" s="50"/>
    </row>
    <row r="51" spans="1:18" s="51" customFormat="1" ht="14.25" customHeight="1">
      <c r="A51" s="39">
        <v>23</v>
      </c>
      <c r="B51" s="40">
        <f>IF($D51="","",VLOOKUP($D51,'[8]男單70歲名單'!$A$7:$P$38,15))</f>
      </c>
      <c r="C51" s="40">
        <f>IF($D51="","",VLOOKUP($D51,'[8]男單70歲名單'!$A$7:$P$38,16))</f>
      </c>
      <c r="D51" s="41"/>
      <c r="E51" s="42" t="s">
        <v>12</v>
      </c>
      <c r="F51" s="40"/>
      <c r="G51" s="40"/>
      <c r="H51" s="43">
        <f>IF($D51="","",VLOOKUP($D51,'[8]男單70歲名單'!$A$7:$P$38,4))</f>
      </c>
      <c r="I51" s="44"/>
      <c r="J51" s="270"/>
      <c r="K51" s="271"/>
      <c r="L51" s="62"/>
      <c r="M51" s="68"/>
      <c r="N51" s="74"/>
      <c r="O51" s="73"/>
      <c r="P51" s="190"/>
      <c r="Q51" s="73"/>
      <c r="R51" s="50"/>
    </row>
    <row r="52" spans="1:18" s="51" customFormat="1" ht="14.25" customHeight="1">
      <c r="A52" s="39"/>
      <c r="B52" s="53"/>
      <c r="C52" s="53"/>
      <c r="D52" s="53"/>
      <c r="E52" s="54"/>
      <c r="F52" s="272"/>
      <c r="G52" s="55"/>
      <c r="H52" s="56" t="s">
        <v>11</v>
      </c>
      <c r="I52" s="57"/>
      <c r="J52" s="58">
        <f>UPPER(IF(OR(I52="a",I52="as"),E51,IF(OR(I52="b",I52="bs"),E53,)))</f>
      </c>
      <c r="K52" s="70"/>
      <c r="L52" s="71"/>
      <c r="M52" s="68"/>
      <c r="N52" s="74"/>
      <c r="O52" s="73"/>
      <c r="P52" s="190"/>
      <c r="Q52" s="73"/>
      <c r="R52" s="50"/>
    </row>
    <row r="53" spans="1:18" s="51" customFormat="1" ht="14.25" customHeight="1">
      <c r="A53" s="39">
        <v>24</v>
      </c>
      <c r="B53" s="40">
        <v>4</v>
      </c>
      <c r="C53" s="40">
        <f>IF($D53="","",VLOOKUP($D53,'[8]男單70歲名單'!$A$7:$P$38,16))</f>
        <v>3</v>
      </c>
      <c r="D53" s="41">
        <v>5</v>
      </c>
      <c r="E53" s="42" t="str">
        <f>UPPER(IF($D53="","",VLOOKUP($D53,'[8]男單70歲名單'!$A$7:$P$38,2)))</f>
        <v>張登貴</v>
      </c>
      <c r="F53" s="273"/>
      <c r="G53" s="40"/>
      <c r="H53" s="43" t="str">
        <f>IF($D53="","",VLOOKUP($D53,'[8]男單70歲名單'!$A$7:$P$38,4))</f>
        <v>新北市</v>
      </c>
      <c r="I53" s="61"/>
      <c r="J53" s="62"/>
      <c r="K53" s="45"/>
      <c r="L53" s="71"/>
      <c r="M53" s="68"/>
      <c r="N53" s="74"/>
      <c r="O53" s="73"/>
      <c r="P53" s="190"/>
      <c r="Q53" s="73"/>
      <c r="R53" s="50"/>
    </row>
    <row r="54" spans="1:18" s="51" customFormat="1" ht="3" customHeight="1">
      <c r="A54" s="39"/>
      <c r="B54" s="53"/>
      <c r="C54" s="53"/>
      <c r="D54" s="53"/>
      <c r="E54" s="54"/>
      <c r="F54" s="45"/>
      <c r="G54" s="55"/>
      <c r="H54" s="55"/>
      <c r="I54" s="65"/>
      <c r="J54" s="45"/>
      <c r="K54" s="45"/>
      <c r="L54" s="71"/>
      <c r="M54" s="77"/>
      <c r="N54" s="270" t="s">
        <v>680</v>
      </c>
      <c r="O54" s="271"/>
      <c r="P54" s="70">
        <f>UPPER(IF(OR(O54="a",O54="as"),N46,IF(OR(O54="b",O54="bs"),N62,)))</f>
      </c>
      <c r="Q54" s="79"/>
      <c r="R54" s="50"/>
    </row>
    <row r="55" spans="1:18" s="51" customFormat="1" ht="14.25" customHeight="1">
      <c r="A55" s="39">
        <v>25</v>
      </c>
      <c r="B55" s="40">
        <v>7</v>
      </c>
      <c r="C55" s="40">
        <v>10</v>
      </c>
      <c r="D55" s="41">
        <v>7</v>
      </c>
      <c r="E55" s="42" t="str">
        <f>UPPER(IF($D55="","",VLOOKUP($D55,'[8]男單70歲名單'!$A$7:$P$38,2)))</f>
        <v>林良雄</v>
      </c>
      <c r="F55" s="40"/>
      <c r="G55" s="40"/>
      <c r="H55" s="43" t="str">
        <f>IF($D55="","",VLOOKUP($D55,'[8]男單70歲名單'!$A$7:$P$38,4))</f>
        <v>桃園縣</v>
      </c>
      <c r="I55" s="44"/>
      <c r="J55" s="45"/>
      <c r="K55" s="45"/>
      <c r="L55" s="45"/>
      <c r="M55" s="68"/>
      <c r="N55" s="270"/>
      <c r="O55" s="271"/>
      <c r="P55" s="62"/>
      <c r="Q55" s="88"/>
      <c r="R55" s="50"/>
    </row>
    <row r="56" spans="1:18" s="51" customFormat="1" ht="14.25" customHeight="1">
      <c r="A56" s="39"/>
      <c r="B56" s="53"/>
      <c r="C56" s="53"/>
      <c r="D56" s="53"/>
      <c r="E56" s="54"/>
      <c r="F56" s="272"/>
      <c r="G56" s="55"/>
      <c r="H56" s="56" t="s">
        <v>11</v>
      </c>
      <c r="I56" s="57"/>
      <c r="J56" s="58">
        <f>UPPER(IF(OR(I56="a",I56="as"),E55,IF(OR(I56="b",I56="bs"),E57,)))</f>
      </c>
      <c r="K56" s="58"/>
      <c r="L56" s="45"/>
      <c r="M56" s="68"/>
      <c r="N56" s="59"/>
      <c r="O56" s="73"/>
      <c r="P56" s="59"/>
      <c r="Q56" s="80"/>
      <c r="R56" s="50"/>
    </row>
    <row r="57" spans="1:18" s="51" customFormat="1" ht="14.25" customHeight="1">
      <c r="A57" s="39">
        <v>26</v>
      </c>
      <c r="B57" s="40">
        <f>IF($D57="","",VLOOKUP($D57,'[8]男單70歲名單'!$A$7:$P$38,15))</f>
      </c>
      <c r="C57" s="40">
        <f>IF($D57="","",VLOOKUP($D57,'[8]男單70歲名單'!$A$7:$P$38,16))</f>
      </c>
      <c r="D57" s="41"/>
      <c r="E57" s="42" t="s">
        <v>12</v>
      </c>
      <c r="F57" s="273"/>
      <c r="G57" s="40"/>
      <c r="H57" s="43">
        <f>IF($D57="","",VLOOKUP($D57,'[8]男單70歲名單'!$A$7:$P$38,4))</f>
      </c>
      <c r="I57" s="61"/>
      <c r="J57" s="62"/>
      <c r="K57" s="63"/>
      <c r="L57" s="45"/>
      <c r="M57" s="68"/>
      <c r="N57" s="59"/>
      <c r="O57" s="73"/>
      <c r="P57" s="59"/>
      <c r="Q57" s="80"/>
      <c r="R57" s="50"/>
    </row>
    <row r="58" spans="1:18" s="51" customFormat="1" ht="3" customHeight="1">
      <c r="A58" s="39"/>
      <c r="B58" s="53"/>
      <c r="C58" s="53"/>
      <c r="D58" s="64"/>
      <c r="E58" s="54"/>
      <c r="F58" s="45"/>
      <c r="G58" s="55"/>
      <c r="H58" s="55"/>
      <c r="I58" s="65"/>
      <c r="J58" s="270" t="s">
        <v>673</v>
      </c>
      <c r="K58" s="271"/>
      <c r="L58" s="58">
        <f>UPPER(IF(OR(K58="a",K58="as"),J56,IF(OR(K58="b",K58="bs"),J60,)))</f>
      </c>
      <c r="M58" s="67"/>
      <c r="N58" s="59"/>
      <c r="O58" s="73"/>
      <c r="P58" s="59"/>
      <c r="Q58" s="80"/>
      <c r="R58" s="50"/>
    </row>
    <row r="59" spans="1:18" s="51" customFormat="1" ht="14.25" customHeight="1">
      <c r="A59" s="39">
        <v>27</v>
      </c>
      <c r="B59" s="40"/>
      <c r="C59" s="40"/>
      <c r="D59" s="41">
        <v>10</v>
      </c>
      <c r="E59" s="42" t="str">
        <f>UPPER(IF($D59="","",VLOOKUP($D59,'[8]男單70歲名單'!$A$7:$P$38,2)))</f>
        <v>陳廷桂</v>
      </c>
      <c r="F59" s="40"/>
      <c r="G59" s="40"/>
      <c r="H59" s="43" t="str">
        <f>IF($D59="","",VLOOKUP($D59,'[8]男單70歲名單'!$A$7:$P$38,4))</f>
        <v>臺中市</v>
      </c>
      <c r="I59" s="44"/>
      <c r="J59" s="270"/>
      <c r="K59" s="271"/>
      <c r="L59" s="62"/>
      <c r="M59" s="69"/>
      <c r="N59" s="59"/>
      <c r="O59" s="73"/>
      <c r="P59" s="59"/>
      <c r="Q59" s="80"/>
      <c r="R59" s="89"/>
    </row>
    <row r="60" spans="1:18" s="51" customFormat="1" ht="14.25" customHeight="1">
      <c r="A60" s="39"/>
      <c r="B60" s="53"/>
      <c r="C60" s="53"/>
      <c r="D60" s="64"/>
      <c r="E60" s="54"/>
      <c r="F60" s="272" t="s">
        <v>765</v>
      </c>
      <c r="G60" s="55"/>
      <c r="H60" s="56" t="s">
        <v>11</v>
      </c>
      <c r="I60" s="57"/>
      <c r="J60" s="58">
        <f>UPPER(IF(OR(I60="a",I60="as"),E59,IF(OR(I60="b",I60="bs"),E61,)))</f>
      </c>
      <c r="K60" s="70"/>
      <c r="L60" s="71"/>
      <c r="M60" s="72"/>
      <c r="N60" s="59"/>
      <c r="O60" s="73"/>
      <c r="P60" s="59"/>
      <c r="Q60" s="80"/>
      <c r="R60" s="50"/>
    </row>
    <row r="61" spans="1:18" s="51" customFormat="1" ht="14.25" customHeight="1">
      <c r="A61" s="39">
        <v>28</v>
      </c>
      <c r="B61" s="40"/>
      <c r="C61" s="40"/>
      <c r="D61" s="41">
        <v>15</v>
      </c>
      <c r="E61" s="42" t="str">
        <f>UPPER(IF($D61="","",VLOOKUP($D61,'[8]男單70歲名單'!$A$7:$P$38,2)))</f>
        <v>顏逢郎</v>
      </c>
      <c r="F61" s="273"/>
      <c r="G61" s="40"/>
      <c r="H61" s="43" t="str">
        <f>IF($D61="","",VLOOKUP($D61,'[8]男單70歲名單'!$A$7:$P$38,4))</f>
        <v>高雄市</v>
      </c>
      <c r="I61" s="61"/>
      <c r="J61" s="62"/>
      <c r="K61" s="45"/>
      <c r="L61" s="71"/>
      <c r="M61" s="72"/>
      <c r="N61" s="59"/>
      <c r="O61" s="73"/>
      <c r="P61" s="59"/>
      <c r="Q61" s="80"/>
      <c r="R61" s="50"/>
    </row>
    <row r="62" spans="1:18" s="51" customFormat="1" ht="3" customHeight="1">
      <c r="A62" s="39"/>
      <c r="B62" s="53"/>
      <c r="C62" s="53"/>
      <c r="D62" s="64"/>
      <c r="E62" s="54"/>
      <c r="F62" s="45"/>
      <c r="G62" s="55"/>
      <c r="H62" s="55"/>
      <c r="I62" s="65"/>
      <c r="J62" s="45"/>
      <c r="K62" s="45"/>
      <c r="L62" s="270" t="s">
        <v>678</v>
      </c>
      <c r="M62" s="271"/>
      <c r="N62" s="58">
        <f>UPPER(IF(OR(M62="a",M62="as"),L58,IF(OR(M62="b",M62="bs"),L66,)))</f>
      </c>
      <c r="O62" s="79"/>
      <c r="P62" s="59"/>
      <c r="Q62" s="80"/>
      <c r="R62" s="50"/>
    </row>
    <row r="63" spans="1:18" s="51" customFormat="1" ht="14.25" customHeight="1">
      <c r="A63" s="39">
        <v>29</v>
      </c>
      <c r="B63" s="40"/>
      <c r="C63" s="40"/>
      <c r="D63" s="41">
        <v>9</v>
      </c>
      <c r="E63" s="42" t="str">
        <f>UPPER(IF($D63="","",VLOOKUP($D63,'[8]男單70歲名單'!$A$7:$P$38,2)))</f>
        <v>蔡龍根</v>
      </c>
      <c r="F63" s="40"/>
      <c r="G63" s="40"/>
      <c r="H63" s="43" t="str">
        <f>IF($D63="","",VLOOKUP($D63,'[8]男單70歲名單'!$A$7:$P$38,4))</f>
        <v>臺中市</v>
      </c>
      <c r="I63" s="44"/>
      <c r="J63" s="45"/>
      <c r="K63" s="45"/>
      <c r="L63" s="270"/>
      <c r="M63" s="271"/>
      <c r="N63" s="62"/>
      <c r="O63" s="77"/>
      <c r="P63" s="48"/>
      <c r="Q63" s="49"/>
      <c r="R63" s="50"/>
    </row>
    <row r="64" spans="1:18" s="51" customFormat="1" ht="14.25" customHeight="1">
      <c r="A64" s="39"/>
      <c r="B64" s="53"/>
      <c r="C64" s="53"/>
      <c r="D64" s="64"/>
      <c r="E64" s="54"/>
      <c r="F64" s="272" t="s">
        <v>766</v>
      </c>
      <c r="G64" s="55"/>
      <c r="H64" s="56" t="s">
        <v>11</v>
      </c>
      <c r="I64" s="57"/>
      <c r="J64" s="58">
        <f>UPPER(IF(OR(I64="a",I64="as"),E63,IF(OR(I64="b",I64="bs"),E65,)))</f>
      </c>
      <c r="K64" s="58"/>
      <c r="L64" s="45"/>
      <c r="M64" s="72"/>
      <c r="N64" s="68"/>
      <c r="O64" s="77"/>
      <c r="P64" s="48"/>
      <c r="Q64" s="49"/>
      <c r="R64" s="50"/>
    </row>
    <row r="65" spans="1:18" s="51" customFormat="1" ht="14.25" customHeight="1">
      <c r="A65" s="39">
        <v>30</v>
      </c>
      <c r="B65" s="40"/>
      <c r="C65" s="40"/>
      <c r="D65" s="41">
        <v>12</v>
      </c>
      <c r="E65" s="42" t="str">
        <f>UPPER(IF($D65="","",VLOOKUP($D65,'[8]男單70歲名單'!$A$7:$P$38,2)))</f>
        <v>蘇耀新</v>
      </c>
      <c r="F65" s="273"/>
      <c r="G65" s="40"/>
      <c r="H65" s="43" t="str">
        <f>IF($D65="","",VLOOKUP($D65,'[8]男單70歲名單'!$A$7:$P$38,4))</f>
        <v>臺北市</v>
      </c>
      <c r="I65" s="61"/>
      <c r="J65" s="62"/>
      <c r="K65" s="63"/>
      <c r="L65" s="45"/>
      <c r="M65" s="72"/>
      <c r="N65" s="68"/>
      <c r="O65" s="77"/>
      <c r="P65" s="48"/>
      <c r="Q65" s="49"/>
      <c r="R65" s="50"/>
    </row>
    <row r="66" spans="1:18" s="51" customFormat="1" ht="3" customHeight="1">
      <c r="A66" s="39"/>
      <c r="B66" s="53"/>
      <c r="C66" s="53"/>
      <c r="D66" s="64"/>
      <c r="E66" s="54"/>
      <c r="F66" s="45"/>
      <c r="G66" s="55"/>
      <c r="H66" s="55"/>
      <c r="I66" s="65"/>
      <c r="J66" s="270" t="s">
        <v>674</v>
      </c>
      <c r="K66" s="271"/>
      <c r="L66" s="58">
        <f>UPPER(IF(OR(K66="a",K66="as"),J64,IF(OR(K66="b",K66="bs"),J68,)))</f>
      </c>
      <c r="M66" s="76"/>
      <c r="N66" s="68"/>
      <c r="O66" s="77"/>
      <c r="P66" s="48"/>
      <c r="Q66" s="49"/>
      <c r="R66" s="50"/>
    </row>
    <row r="67" spans="1:18" s="51" customFormat="1" ht="14.25" customHeight="1">
      <c r="A67" s="39">
        <v>31</v>
      </c>
      <c r="B67" s="40">
        <f>IF($D67="","",VLOOKUP($D67,'[8]男單70歲名單'!$A$7:$P$38,15))</f>
      </c>
      <c r="C67" s="40">
        <f>IF($D67="","",VLOOKUP($D67,'[8]男單70歲名單'!$A$7:$P$38,16))</f>
      </c>
      <c r="D67" s="41"/>
      <c r="E67" s="42" t="s">
        <v>12</v>
      </c>
      <c r="F67" s="40"/>
      <c r="G67" s="40"/>
      <c r="H67" s="43">
        <f>IF($D67="","",VLOOKUP($D67,'[8]男單70歲名單'!$A$7:$P$38,4))</f>
      </c>
      <c r="I67" s="44"/>
      <c r="J67" s="270"/>
      <c r="K67" s="271"/>
      <c r="L67" s="62"/>
      <c r="M67" s="68"/>
      <c r="N67" s="68"/>
      <c r="O67" s="68"/>
      <c r="P67" s="48"/>
      <c r="Q67" s="49"/>
      <c r="R67" s="50"/>
    </row>
    <row r="68" spans="1:18" s="51" customFormat="1" ht="14.25" customHeight="1">
      <c r="A68" s="39"/>
      <c r="B68" s="53"/>
      <c r="C68" s="53"/>
      <c r="D68" s="53"/>
      <c r="E68" s="54"/>
      <c r="F68" s="272"/>
      <c r="G68" s="55"/>
      <c r="H68" s="56" t="s">
        <v>11</v>
      </c>
      <c r="I68" s="57"/>
      <c r="J68" s="58">
        <f>UPPER(IF(OR(I68="a",I68="as"),E67,IF(OR(I68="b",I68="bs"),E69,)))</f>
      </c>
      <c r="K68" s="70"/>
      <c r="L68" s="71"/>
      <c r="M68" s="68"/>
      <c r="N68" s="68"/>
      <c r="O68" s="68"/>
      <c r="P68" s="48"/>
      <c r="Q68" s="49"/>
      <c r="R68" s="50"/>
    </row>
    <row r="69" spans="1:18" s="51" customFormat="1" ht="14.25" customHeight="1">
      <c r="A69" s="39">
        <v>32</v>
      </c>
      <c r="B69" s="40">
        <v>2</v>
      </c>
      <c r="C69" s="40">
        <f>IF($D69="","",VLOOKUP($D69,'[8]男單70歲名單'!$A$7:$P$38,16))</f>
        <v>2</v>
      </c>
      <c r="D69" s="41">
        <v>2</v>
      </c>
      <c r="E69" s="42" t="str">
        <f>UPPER(IF($D69="","",VLOOKUP($D69,'[8]男單70歲名單'!$A$7:$P$38,2)))</f>
        <v>吳清良</v>
      </c>
      <c r="F69" s="273"/>
      <c r="G69" s="40"/>
      <c r="H69" s="43" t="str">
        <f>IF($D69="","",VLOOKUP($D69,'[8]男單70歲名單'!$A$7:$P$38,4))</f>
        <v>臺中市</v>
      </c>
      <c r="I69" s="61"/>
      <c r="J69" s="62"/>
      <c r="K69" s="45"/>
      <c r="L69" s="71"/>
      <c r="M69" s="71"/>
      <c r="N69" s="74"/>
      <c r="O69" s="80"/>
      <c r="P69" s="48"/>
      <c r="Q69" s="49"/>
      <c r="R69" s="50"/>
    </row>
    <row r="70" spans="1:18" s="51" customFormat="1" ht="6.75" customHeight="1">
      <c r="A70" s="90"/>
      <c r="B70" s="90"/>
      <c r="C70" s="90"/>
      <c r="D70" s="90"/>
      <c r="E70" s="91"/>
      <c r="F70" s="92"/>
      <c r="G70" s="92"/>
      <c r="H70" s="93"/>
      <c r="I70" s="94"/>
      <c r="J70" s="95"/>
      <c r="K70" s="96"/>
      <c r="L70" s="97"/>
      <c r="M70" s="98"/>
      <c r="N70" s="97"/>
      <c r="O70" s="98"/>
      <c r="P70" s="95"/>
      <c r="Q70" s="96"/>
      <c r="R70" s="50"/>
    </row>
    <row r="71" ht="15">
      <c r="E71" s="100"/>
    </row>
    <row r="72" ht="15">
      <c r="E72" s="100"/>
    </row>
    <row r="73" ht="15">
      <c r="E73" s="100"/>
    </row>
    <row r="74" ht="15">
      <c r="E74" s="100"/>
    </row>
    <row r="75" ht="15">
      <c r="E75" s="100"/>
    </row>
    <row r="76" ht="15">
      <c r="E76" s="100"/>
    </row>
    <row r="77" ht="15">
      <c r="E77" s="100"/>
    </row>
    <row r="78" ht="15">
      <c r="E78" s="100"/>
    </row>
    <row r="79" ht="15">
      <c r="E79" s="100"/>
    </row>
    <row r="80" ht="15">
      <c r="E80" s="100"/>
    </row>
    <row r="81" ht="15">
      <c r="E81" s="100"/>
    </row>
    <row r="82" ht="15">
      <c r="E82" s="100"/>
    </row>
    <row r="83" ht="15">
      <c r="E83" s="100"/>
    </row>
    <row r="84" ht="15">
      <c r="E84" s="100"/>
    </row>
    <row r="85" ht="15">
      <c r="E85" s="100"/>
    </row>
    <row r="86" ht="15">
      <c r="E86" s="100"/>
    </row>
    <row r="87" ht="15">
      <c r="E87" s="100"/>
    </row>
    <row r="88" ht="15">
      <c r="E88" s="100"/>
    </row>
    <row r="89" ht="15">
      <c r="E89" s="100"/>
    </row>
    <row r="90" ht="15">
      <c r="E90" s="100"/>
    </row>
    <row r="91" ht="15">
      <c r="E91" s="100"/>
    </row>
    <row r="92" ht="15">
      <c r="E92" s="100"/>
    </row>
    <row r="93" ht="15">
      <c r="E93" s="100"/>
    </row>
    <row r="94" ht="15">
      <c r="E94" s="100"/>
    </row>
    <row r="95" ht="15">
      <c r="E95" s="100"/>
    </row>
    <row r="96" ht="15">
      <c r="E96" s="100"/>
    </row>
    <row r="97" ht="15">
      <c r="E97" s="100"/>
    </row>
    <row r="98" ht="15">
      <c r="E98" s="100"/>
    </row>
    <row r="99" ht="15">
      <c r="E99" s="100"/>
    </row>
    <row r="100" ht="15">
      <c r="E100" s="100"/>
    </row>
    <row r="101" ht="15">
      <c r="E101" s="100"/>
    </row>
    <row r="102" ht="15">
      <c r="E102" s="100"/>
    </row>
  </sheetData>
  <sheetProtection/>
  <mergeCells count="32">
    <mergeCell ref="N54:O55"/>
    <mergeCell ref="P37:P38"/>
    <mergeCell ref="J58:K59"/>
    <mergeCell ref="F60:F61"/>
    <mergeCell ref="L62:M63"/>
    <mergeCell ref="F64:F65"/>
    <mergeCell ref="J66:K67"/>
    <mergeCell ref="F68:F69"/>
    <mergeCell ref="F44:F45"/>
    <mergeCell ref="L46:M47"/>
    <mergeCell ref="F48:F49"/>
    <mergeCell ref="J50:K51"/>
    <mergeCell ref="F52:F53"/>
    <mergeCell ref="F56:F57"/>
    <mergeCell ref="F32:F33"/>
    <mergeCell ref="J34:K35"/>
    <mergeCell ref="F36:F37"/>
    <mergeCell ref="N37:N39"/>
    <mergeCell ref="F40:F41"/>
    <mergeCell ref="J42:K43"/>
    <mergeCell ref="F20:F21"/>
    <mergeCell ref="N22:O23"/>
    <mergeCell ref="F24:F25"/>
    <mergeCell ref="J26:K27"/>
    <mergeCell ref="F28:F29"/>
    <mergeCell ref="L30:M31"/>
    <mergeCell ref="F8:F9"/>
    <mergeCell ref="J10:K11"/>
    <mergeCell ref="F12:F13"/>
    <mergeCell ref="L14:M15"/>
    <mergeCell ref="F16:F17"/>
    <mergeCell ref="J18:K19"/>
  </mergeCells>
  <conditionalFormatting sqref="G39 G41 G7 G9 G11 G13 G15 G17 G19 G23 G43 G45 G47 G49 G51 G53 G21 G25 G27 G29 G31 G33 G35 G37 G55 G57 G59 G61 G63 G65 G67 G69">
    <cfRule type="expression" priority="13" dxfId="270" stopIfTrue="1">
      <formula>AND($D7&lt;9,$C7&gt;0)</formula>
    </cfRule>
  </conditionalFormatting>
  <conditionalFormatting sqref="H8 H40 H16 L14 H20 H24 H48 H52 H32 H44 H36 H12 H28 J10 H56 H64 H68 H60 N22 J18 J26 J34 J42 J50 J58 J66 L30 L46 L62 N54">
    <cfRule type="expression" priority="10" dxfId="271" stopIfTrue="1">
      <formula>AND($N$2="CU",H8="Umpire")</formula>
    </cfRule>
    <cfRule type="expression" priority="11" dxfId="272" stopIfTrue="1">
      <formula>AND($N$2="CU",H8&lt;&gt;"Umpire",I8&lt;&gt;"")</formula>
    </cfRule>
    <cfRule type="expression" priority="12" dxfId="273" stopIfTrue="1">
      <formula>AND($N$2="CU",H8&lt;&gt;"Umpire")</formula>
    </cfRule>
  </conditionalFormatting>
  <conditionalFormatting sqref="D67 D65 D63 D13 D61 D15 D17 D21 D19 D23 D25 D27 D29 D31 D33 D37 D35 D39 D41 D43 D47 D49 D45 D51 D53 D55 D57 D59 D69">
    <cfRule type="expression" priority="9" dxfId="274" stopIfTrue="1">
      <formula>AND($D13&lt;9,$C13&gt;0)</formula>
    </cfRule>
  </conditionalFormatting>
  <conditionalFormatting sqref="L10 L18 L26 L34 L42 L50 L58 L66 N14 N30 N46 N62 P22 P54 J8 J12 J16 J20 J24 J28 J32 J36 J40 J44 J48 J52 J56 J60 J64 J68">
    <cfRule type="expression" priority="7" dxfId="270" stopIfTrue="1">
      <formula>I8="as"</formula>
    </cfRule>
    <cfRule type="expression" priority="8" dxfId="270" stopIfTrue="1">
      <formula>I8="bs"</formula>
    </cfRule>
  </conditionalFormatting>
  <conditionalFormatting sqref="D7 D9 D11">
    <cfRule type="expression" priority="4" dxfId="274" stopIfTrue="1">
      <formula>$D7&lt;9</formula>
    </cfRule>
  </conditionalFormatting>
  <conditionalFormatting sqref="B7 B9 B11 B13 B15 B17 B19 B21 B23 B25 B27 B29 B31 B33 B35 B37 B39 B41 B43 B45 B47 B49 B51 B53 B55 B57 B59 B61 B63 B65 B67 B69">
    <cfRule type="cellIs" priority="2" dxfId="275" operator="equal" stopIfTrue="1">
      <formula>"QA"</formula>
    </cfRule>
    <cfRule type="cellIs" priority="3" dxfId="275" operator="equal" stopIfTrue="1">
      <formula>"DA"</formula>
    </cfRule>
  </conditionalFormatting>
  <conditionalFormatting sqref="I8 I12 I16 I20 I24 I28 I32 I36 I40 I44 I48 I52 I56 I60 I64 I68 O54 O39">
    <cfRule type="expression" priority="1" dxfId="276" stopIfTrue="1">
      <formula>$N$2="CU"</formula>
    </cfRule>
  </conditionalFormatting>
  <dataValidations count="2">
    <dataValidation type="list" allowBlank="1" showInputMessage="1" sqref="H8 L62 L30 J66 L14 J10 L46 J18 J26 J34 J42 J50 J58 H68 H64 H60 H56 H36 H32 H52 H48 H44 H20 H40 H16 H28 H12 H24">
      <formula1>$T$7:$T$16</formula1>
    </dataValidation>
    <dataValidation type="list" allowBlank="1" showInputMessage="1" sqref="N22 N54">
      <formula1>$U$8:$U$17</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U71"/>
  <sheetViews>
    <sheetView showGridLines="0" zoomScalePageLayoutView="0" workbookViewId="0" topLeftCell="A22">
      <selection activeCell="C34" sqref="C34"/>
    </sheetView>
  </sheetViews>
  <sheetFormatPr defaultColWidth="9.00390625" defaultRowHeight="15.75"/>
  <cols>
    <col min="1" max="1" width="2.125" style="99" customWidth="1"/>
    <col min="2" max="2" width="0.2421875" style="99" customWidth="1"/>
    <col min="3" max="4" width="2.625" style="99" customWidth="1"/>
    <col min="5" max="5" width="0.12890625" style="99" customWidth="1"/>
    <col min="6" max="6" width="8.50390625" style="99" customWidth="1"/>
    <col min="7" max="7" width="11.50390625" style="99" customWidth="1"/>
    <col min="8" max="8" width="0.37109375" style="99" customWidth="1"/>
    <col min="9" max="9" width="5.75390625" style="99" customWidth="1"/>
    <col min="10" max="10" width="0.2421875" style="101" customWidth="1"/>
    <col min="11" max="11" width="14.00390625" style="99" customWidth="1"/>
    <col min="12" max="12" width="0.12890625" style="101" customWidth="1"/>
    <col min="13" max="13" width="14.00390625" style="99" customWidth="1"/>
    <col min="14" max="14" width="0.12890625" style="102" customWidth="1"/>
    <col min="15" max="15" width="14.00390625" style="99" customWidth="1"/>
    <col min="16" max="16" width="0.12890625" style="101" customWidth="1"/>
    <col min="17" max="17" width="13.625" style="99" customWidth="1"/>
    <col min="18" max="18" width="0.12890625" style="102" customWidth="1"/>
    <col min="19" max="19" width="8.00390625" style="99" hidden="1" customWidth="1"/>
    <col min="20" max="20" width="7.625" style="99" customWidth="1"/>
    <col min="21" max="21" width="8.00390625" style="99" hidden="1" customWidth="1"/>
    <col min="22" max="16384" width="9.00390625" style="99" customWidth="1"/>
  </cols>
  <sheetData>
    <row r="1" spans="1:18" s="3" customFormat="1" ht="16.5" customHeight="1">
      <c r="A1" s="1" t="s">
        <v>235</v>
      </c>
      <c r="B1" s="2"/>
      <c r="C1" s="2"/>
      <c r="D1" s="2"/>
      <c r="F1" s="4"/>
      <c r="J1" s="5"/>
      <c r="L1" s="5"/>
      <c r="N1" s="6"/>
      <c r="P1" s="5"/>
      <c r="R1" s="6"/>
    </row>
    <row r="2" spans="1:18" s="3" customFormat="1" ht="5.25" customHeight="1">
      <c r="A2" s="1"/>
      <c r="B2" s="2"/>
      <c r="C2" s="2"/>
      <c r="D2" s="2"/>
      <c r="F2" s="4"/>
      <c r="J2" s="5"/>
      <c r="L2" s="5"/>
      <c r="N2" s="6"/>
      <c r="P2" s="5"/>
      <c r="R2" s="6"/>
    </row>
    <row r="3" spans="1:18" s="18" customFormat="1" ht="11.25" customHeight="1">
      <c r="A3" s="13" t="s">
        <v>0</v>
      </c>
      <c r="B3" s="13"/>
      <c r="C3" s="13"/>
      <c r="D3" s="13"/>
      <c r="E3" s="13"/>
      <c r="F3" s="14"/>
      <c r="G3" s="13" t="s">
        <v>1</v>
      </c>
      <c r="H3" s="14"/>
      <c r="I3" s="13"/>
      <c r="J3" s="15"/>
      <c r="K3" s="13"/>
      <c r="L3" s="16"/>
      <c r="M3" s="13"/>
      <c r="N3" s="16"/>
      <c r="O3" s="13"/>
      <c r="P3" s="15"/>
      <c r="Q3" s="14"/>
      <c r="R3" s="17" t="s">
        <v>2</v>
      </c>
    </row>
    <row r="4" spans="1:18" s="26" customFormat="1" ht="14.25" customHeight="1" thickBot="1">
      <c r="A4" s="19" t="str">
        <f>'[9]Week SetUp'!$A$10</f>
        <v>2013/11/2-11/4</v>
      </c>
      <c r="B4" s="19"/>
      <c r="C4" s="19"/>
      <c r="D4" s="19"/>
      <c r="E4" s="20"/>
      <c r="F4" s="20"/>
      <c r="G4" s="20" t="str">
        <f>'[9]Week SetUp'!$C$10</f>
        <v>臺中市</v>
      </c>
      <c r="H4" s="21"/>
      <c r="I4" s="20"/>
      <c r="J4" s="22"/>
      <c r="K4" s="23"/>
      <c r="L4" s="22"/>
      <c r="M4" s="24"/>
      <c r="N4" s="22"/>
      <c r="O4" s="20"/>
      <c r="P4" s="22"/>
      <c r="Q4" s="20"/>
      <c r="R4" s="25" t="str">
        <f>'[9]Week SetUp'!$E$10</f>
        <v>王正松</v>
      </c>
    </row>
    <row r="5" spans="1:18" s="31" customFormat="1" ht="9.75">
      <c r="A5" s="27"/>
      <c r="B5" s="28"/>
      <c r="C5" s="28" t="s">
        <v>3</v>
      </c>
      <c r="D5" s="28" t="s">
        <v>4</v>
      </c>
      <c r="E5" s="28"/>
      <c r="F5" s="28" t="s">
        <v>5</v>
      </c>
      <c r="G5" s="29"/>
      <c r="H5" s="14"/>
      <c r="I5" s="29"/>
      <c r="J5" s="30"/>
      <c r="K5" s="28" t="s">
        <v>6</v>
      </c>
      <c r="L5" s="30"/>
      <c r="M5" s="28" t="s">
        <v>8</v>
      </c>
      <c r="N5" s="30"/>
      <c r="O5" s="28" t="s">
        <v>9</v>
      </c>
      <c r="P5" s="30"/>
      <c r="Q5" s="28" t="s">
        <v>13</v>
      </c>
      <c r="R5" s="16"/>
    </row>
    <row r="6" spans="1:18" s="31" customFormat="1" ht="12.75" customHeight="1" thickBot="1">
      <c r="A6" s="32"/>
      <c r="B6" s="33"/>
      <c r="C6" s="33"/>
      <c r="D6" s="34"/>
      <c r="E6" s="33"/>
      <c r="F6" s="35"/>
      <c r="G6" s="35"/>
      <c r="H6" s="36"/>
      <c r="I6" s="35"/>
      <c r="J6" s="37"/>
      <c r="K6" s="33"/>
      <c r="L6" s="37"/>
      <c r="M6" s="33"/>
      <c r="N6" s="37"/>
      <c r="O6" s="33"/>
      <c r="P6" s="37"/>
      <c r="Q6" s="33"/>
      <c r="R6" s="38"/>
    </row>
    <row r="7" spans="1:21" s="51" customFormat="1" ht="18" customHeight="1">
      <c r="A7" s="39">
        <v>1</v>
      </c>
      <c r="B7" s="40">
        <f>IF($E7="","",VLOOKUP($E7,'[9]男單75歲名單'!$A$7:$P$22,15))</f>
        <v>0</v>
      </c>
      <c r="C7" s="40">
        <v>1</v>
      </c>
      <c r="D7" s="40">
        <f>IF($E7="","",VLOOKUP($E7,'[9]男單75歲名單'!$A$7:$P$22,16))</f>
        <v>1</v>
      </c>
      <c r="E7" s="41">
        <v>1</v>
      </c>
      <c r="F7" s="42" t="str">
        <f>UPPER(IF($E7="","",VLOOKUP($E7,'[9]男單75歲名單'!$A$7:$P$22,2)))</f>
        <v>陳當英</v>
      </c>
      <c r="G7" s="40"/>
      <c r="H7" s="40"/>
      <c r="I7" s="43" t="str">
        <f>IF($E7="","",VLOOKUP($E7,'[9]男單75歲名單'!$A$7:$P$22,4))</f>
        <v>南投縣</v>
      </c>
      <c r="J7" s="44"/>
      <c r="K7" s="45"/>
      <c r="L7" s="45"/>
      <c r="M7" s="45"/>
      <c r="N7" s="45"/>
      <c r="O7" s="46" t="s">
        <v>10</v>
      </c>
      <c r="P7" s="47"/>
      <c r="Q7" s="48"/>
      <c r="R7" s="49"/>
      <c r="S7" s="50"/>
      <c r="U7" s="52" t="e">
        <f>#REF!</f>
        <v>#REF!</v>
      </c>
    </row>
    <row r="8" spans="1:21" s="51" customFormat="1" ht="13.5" customHeight="1">
      <c r="A8" s="39"/>
      <c r="B8" s="53"/>
      <c r="C8" s="53"/>
      <c r="D8" s="53"/>
      <c r="E8" s="53"/>
      <c r="F8" s="54"/>
      <c r="G8" s="272"/>
      <c r="H8" s="55"/>
      <c r="I8" s="56" t="s">
        <v>11</v>
      </c>
      <c r="J8" s="57"/>
      <c r="K8" s="58">
        <f>UPPER(IF(OR(J8="a",J8="as"),F7,IF(OR(J8="b",J8="bs"),F9,)))</f>
      </c>
      <c r="L8" s="58"/>
      <c r="M8" s="45"/>
      <c r="N8" s="45"/>
      <c r="O8" s="46"/>
      <c r="P8" s="47"/>
      <c r="Q8" s="48"/>
      <c r="R8" s="49"/>
      <c r="S8" s="50"/>
      <c r="U8" s="60" t="e">
        <f>#REF!</f>
        <v>#REF!</v>
      </c>
    </row>
    <row r="9" spans="1:21" s="51" customFormat="1" ht="18" customHeight="1">
      <c r="A9" s="39">
        <v>2</v>
      </c>
      <c r="B9" s="40">
        <f>IF($E9="","",VLOOKUP($E9,'[9]男單75歲名單'!$A$7:$P$22,15))</f>
      </c>
      <c r="C9" s="40"/>
      <c r="D9" s="40">
        <f>IF($E9="","",VLOOKUP($E9,'[9]男單75歲名單'!$A$7:$P$22,16))</f>
      </c>
      <c r="E9" s="41"/>
      <c r="F9" s="42" t="s">
        <v>12</v>
      </c>
      <c r="G9" s="273"/>
      <c r="H9" s="40"/>
      <c r="I9" s="43">
        <f>IF($E9="","",VLOOKUP($E9,'[9]男單75歲名單'!$A$7:$P$22,4))</f>
      </c>
      <c r="J9" s="61"/>
      <c r="K9" s="62"/>
      <c r="L9" s="63"/>
      <c r="M9" s="45"/>
      <c r="N9" s="45"/>
      <c r="O9" s="59"/>
      <c r="P9" s="47"/>
      <c r="Q9" s="48"/>
      <c r="R9" s="49"/>
      <c r="S9" s="50"/>
      <c r="U9" s="60" t="e">
        <f>#REF!</f>
        <v>#REF!</v>
      </c>
    </row>
    <row r="10" spans="1:21" s="51" customFormat="1" ht="13.5" customHeight="1">
      <c r="A10" s="39"/>
      <c r="B10" s="53"/>
      <c r="C10" s="53"/>
      <c r="D10" s="53"/>
      <c r="E10" s="64"/>
      <c r="F10" s="54"/>
      <c r="G10" s="45"/>
      <c r="H10" s="55"/>
      <c r="I10" s="55"/>
      <c r="J10" s="65"/>
      <c r="K10" s="270" t="s">
        <v>696</v>
      </c>
      <c r="L10" s="271"/>
      <c r="M10" s="58">
        <f>UPPER(IF(OR(L10="a",L10="as"),K8,IF(OR(L10="b",L10="bs"),K12,)))</f>
      </c>
      <c r="N10" s="67"/>
      <c r="O10" s="68"/>
      <c r="P10" s="68"/>
      <c r="Q10" s="48"/>
      <c r="R10" s="49"/>
      <c r="S10" s="50"/>
      <c r="U10" s="60" t="e">
        <f>#REF!</f>
        <v>#REF!</v>
      </c>
    </row>
    <row r="11" spans="1:21" s="51" customFormat="1" ht="18" customHeight="1">
      <c r="A11" s="39">
        <v>3</v>
      </c>
      <c r="B11" s="40">
        <f>IF($E11="","",VLOOKUP($E11,'[9]男單75歲名單'!$A$7:$P$22,15))</f>
        <v>0</v>
      </c>
      <c r="C11" s="40"/>
      <c r="D11" s="40"/>
      <c r="E11" s="41">
        <v>7</v>
      </c>
      <c r="F11" s="42" t="str">
        <f>UPPER(IF($E11="","",VLOOKUP($E11,'[9]男單75歲名單'!$A$7:$P$22,2)))</f>
        <v>林德男</v>
      </c>
      <c r="G11" s="40"/>
      <c r="H11" s="40"/>
      <c r="I11" s="43" t="str">
        <f>IF($E11="","",VLOOKUP($E11,'[9]男單75歲名單'!$A$7:$P$22,4))</f>
        <v>彰化縣</v>
      </c>
      <c r="J11" s="44"/>
      <c r="K11" s="270"/>
      <c r="L11" s="271"/>
      <c r="M11" s="62"/>
      <c r="N11" s="69"/>
      <c r="O11" s="68"/>
      <c r="P11" s="68"/>
      <c r="Q11" s="48"/>
      <c r="R11" s="49"/>
      <c r="S11" s="50"/>
      <c r="U11" s="60" t="e">
        <f>#REF!</f>
        <v>#REF!</v>
      </c>
    </row>
    <row r="12" spans="1:21" s="51" customFormat="1" ht="13.5" customHeight="1">
      <c r="A12" s="39"/>
      <c r="B12" s="53"/>
      <c r="C12" s="53"/>
      <c r="D12" s="53"/>
      <c r="E12" s="64"/>
      <c r="F12" s="54"/>
      <c r="G12" s="272"/>
      <c r="H12" s="55"/>
      <c r="I12" s="56" t="s">
        <v>11</v>
      </c>
      <c r="J12" s="57"/>
      <c r="K12" s="58">
        <f>UPPER(IF(OR(J12="a",J12="as"),F11,IF(OR(J12="b",J12="bs"),F13,)))</f>
      </c>
      <c r="L12" s="70"/>
      <c r="M12" s="71"/>
      <c r="N12" s="72"/>
      <c r="O12" s="68"/>
      <c r="P12" s="68"/>
      <c r="Q12" s="48"/>
      <c r="R12" s="49"/>
      <c r="S12" s="50"/>
      <c r="U12" s="60" t="e">
        <f>#REF!</f>
        <v>#REF!</v>
      </c>
    </row>
    <row r="13" spans="1:21" s="51" customFormat="1" ht="18" customHeight="1">
      <c r="A13" s="39">
        <v>4</v>
      </c>
      <c r="B13" s="40">
        <f>IF($E13="","",VLOOKUP($E13,'[9]男單75歲名單'!$A$7:$P$22,15))</f>
      </c>
      <c r="C13" s="40"/>
      <c r="D13" s="40">
        <f>IF($E13="","",VLOOKUP($E13,'[9]男單75歲名單'!$A$7:$P$22,16))</f>
      </c>
      <c r="E13" s="41"/>
      <c r="F13" s="42" t="s">
        <v>12</v>
      </c>
      <c r="G13" s="273"/>
      <c r="H13" s="40"/>
      <c r="I13" s="43">
        <f>IF($E13="","",VLOOKUP($E13,'[9]男單75歲名單'!$A$7:$P$22,4))</f>
      </c>
      <c r="J13" s="61"/>
      <c r="K13" s="62"/>
      <c r="L13" s="45"/>
      <c r="M13" s="71"/>
      <c r="N13" s="72"/>
      <c r="O13" s="68"/>
      <c r="P13" s="68"/>
      <c r="Q13" s="48"/>
      <c r="R13" s="49"/>
      <c r="S13" s="50"/>
      <c r="U13" s="60" t="e">
        <f>#REF!</f>
        <v>#REF!</v>
      </c>
    </row>
    <row r="14" spans="1:21" s="51" customFormat="1" ht="13.5" customHeight="1">
      <c r="A14" s="39"/>
      <c r="B14" s="53"/>
      <c r="C14" s="53"/>
      <c r="D14" s="53"/>
      <c r="E14" s="64"/>
      <c r="F14" s="54"/>
      <c r="G14" s="45"/>
      <c r="H14" s="55"/>
      <c r="I14" s="55"/>
      <c r="J14" s="65"/>
      <c r="K14" s="45"/>
      <c r="L14" s="45"/>
      <c r="M14" s="270" t="s">
        <v>700</v>
      </c>
      <c r="N14" s="271"/>
      <c r="O14" s="58">
        <f>UPPER(IF(OR(N14="a",N14="as"),M10,IF(OR(N14="b",N14="bs"),M18,)))</f>
      </c>
      <c r="P14" s="67"/>
      <c r="Q14" s="48"/>
      <c r="R14" s="49"/>
      <c r="S14" s="50"/>
      <c r="U14" s="60" t="e">
        <f>#REF!</f>
        <v>#REF!</v>
      </c>
    </row>
    <row r="15" spans="1:21" s="51" customFormat="1" ht="18" customHeight="1">
      <c r="A15" s="39">
        <v>5</v>
      </c>
      <c r="B15" s="40">
        <f>IF($E15="","",VLOOKUP($E15,'[9]男單75歲名單'!$A$7:$P$22,15))</f>
        <v>0</v>
      </c>
      <c r="C15" s="40">
        <v>3</v>
      </c>
      <c r="D15" s="40">
        <f>IF($E15="","",VLOOKUP($E15,'[9]男單75歲名單'!$A$7:$P$22,16))</f>
        <v>4</v>
      </c>
      <c r="E15" s="41">
        <v>3</v>
      </c>
      <c r="F15" s="42" t="str">
        <f>UPPER(IF($E15="","",VLOOKUP($E15,'[9]男單75歲名單'!$A$7:$P$22,2)))</f>
        <v>曾德明</v>
      </c>
      <c r="G15" s="40"/>
      <c r="H15" s="40"/>
      <c r="I15" s="43" t="str">
        <f>IF($E15="","",VLOOKUP($E15,'[9]男單75歲名單'!$A$7:$P$22,4))</f>
        <v>臺北市</v>
      </c>
      <c r="J15" s="44"/>
      <c r="K15" s="45"/>
      <c r="L15" s="45"/>
      <c r="M15" s="270"/>
      <c r="N15" s="271"/>
      <c r="O15" s="62"/>
      <c r="P15" s="69"/>
      <c r="Q15" s="48"/>
      <c r="R15" s="49"/>
      <c r="S15" s="50"/>
      <c r="U15" s="60" t="e">
        <f>#REF!</f>
        <v>#REF!</v>
      </c>
    </row>
    <row r="16" spans="1:21" s="51" customFormat="1" ht="13.5" customHeight="1" thickBot="1">
      <c r="A16" s="39"/>
      <c r="B16" s="53"/>
      <c r="C16" s="53"/>
      <c r="D16" s="53"/>
      <c r="E16" s="64"/>
      <c r="F16" s="54"/>
      <c r="G16" s="272"/>
      <c r="H16" s="55"/>
      <c r="I16" s="56" t="s">
        <v>11</v>
      </c>
      <c r="J16" s="57"/>
      <c r="K16" s="58">
        <f>UPPER(IF(OR(J16="a",J16="as"),F15,IF(OR(J16="b",J16="bs"),F17,)))</f>
      </c>
      <c r="L16" s="58"/>
      <c r="M16" s="45"/>
      <c r="N16" s="72"/>
      <c r="O16" s="68"/>
      <c r="P16" s="72"/>
      <c r="Q16" s="48"/>
      <c r="R16" s="49"/>
      <c r="S16" s="50"/>
      <c r="U16" s="75" t="e">
        <f>#REF!</f>
        <v>#REF!</v>
      </c>
    </row>
    <row r="17" spans="1:19" s="51" customFormat="1" ht="18" customHeight="1">
      <c r="A17" s="39">
        <v>6</v>
      </c>
      <c r="B17" s="40">
        <f>IF($E17="","",VLOOKUP($E17,'[9]男單75歲名單'!$A$7:$P$22,15))</f>
      </c>
      <c r="C17" s="40"/>
      <c r="D17" s="40">
        <f>IF($E17="","",VLOOKUP($E17,'[9]男單75歲名單'!$A$7:$P$22,16))</f>
      </c>
      <c r="E17" s="41"/>
      <c r="F17" s="42" t="s">
        <v>12</v>
      </c>
      <c r="G17" s="273"/>
      <c r="H17" s="40"/>
      <c r="I17" s="43">
        <f>IF($E17="","",VLOOKUP($E17,'[9]男單75歲名單'!$A$7:$P$22,4))</f>
      </c>
      <c r="J17" s="61"/>
      <c r="K17" s="62"/>
      <c r="L17" s="63"/>
      <c r="M17" s="45"/>
      <c r="N17" s="72"/>
      <c r="O17" s="68"/>
      <c r="P17" s="72"/>
      <c r="Q17" s="48"/>
      <c r="R17" s="49"/>
      <c r="S17" s="50"/>
    </row>
    <row r="18" spans="1:19" s="51" customFormat="1" ht="13.5" customHeight="1">
      <c r="A18" s="39"/>
      <c r="B18" s="53"/>
      <c r="C18" s="53"/>
      <c r="D18" s="53"/>
      <c r="E18" s="64"/>
      <c r="F18" s="54"/>
      <c r="G18" s="45"/>
      <c r="H18" s="55"/>
      <c r="I18" s="55"/>
      <c r="J18" s="65"/>
      <c r="K18" s="270" t="s">
        <v>697</v>
      </c>
      <c r="L18" s="271"/>
      <c r="M18" s="58">
        <f>UPPER(IF(OR(L18="a",L18="as"),K16,IF(OR(L18="b",L18="bs"),K20,)))</f>
      </c>
      <c r="N18" s="76"/>
      <c r="O18" s="68"/>
      <c r="P18" s="72"/>
      <c r="Q18" s="48"/>
      <c r="R18" s="49"/>
      <c r="S18" s="50"/>
    </row>
    <row r="19" spans="1:19" s="51" customFormat="1" ht="18" customHeight="1">
      <c r="A19" s="39">
        <v>7</v>
      </c>
      <c r="B19" s="40">
        <f>IF($E19="","",VLOOKUP($E19,'[9]男單75歲名單'!$A$7:$P$22,15))</f>
        <v>0</v>
      </c>
      <c r="C19" s="40"/>
      <c r="D19" s="40"/>
      <c r="E19" s="41">
        <v>5</v>
      </c>
      <c r="F19" s="42" t="str">
        <f>UPPER(IF($E19="","",VLOOKUP($E19,'[9]男單75歲名單'!$A$7:$P$22,2)))</f>
        <v>廖溢圻</v>
      </c>
      <c r="G19" s="40"/>
      <c r="H19" s="40"/>
      <c r="I19" s="43" t="str">
        <f>IF($E19="","",VLOOKUP($E19,'[9]男單75歲名單'!$A$7:$P$22,4))</f>
        <v>高雄市</v>
      </c>
      <c r="J19" s="44"/>
      <c r="K19" s="270"/>
      <c r="L19" s="271"/>
      <c r="M19" s="62"/>
      <c r="N19" s="68"/>
      <c r="O19" s="68"/>
      <c r="P19" s="72"/>
      <c r="Q19" s="48"/>
      <c r="R19" s="49"/>
      <c r="S19" s="50"/>
    </row>
    <row r="20" spans="1:19" s="51" customFormat="1" ht="13.5" customHeight="1">
      <c r="A20" s="39"/>
      <c r="B20" s="53"/>
      <c r="C20" s="53"/>
      <c r="D20" s="53"/>
      <c r="E20" s="53"/>
      <c r="F20" s="54"/>
      <c r="G20" s="272" t="s">
        <v>506</v>
      </c>
      <c r="H20" s="55"/>
      <c r="I20" s="56" t="s">
        <v>11</v>
      </c>
      <c r="J20" s="57"/>
      <c r="K20" s="58">
        <f>UPPER(IF(OR(J20="a",J20="as"),F19,IF(OR(J20="b",J20="bs"),F21,)))</f>
      </c>
      <c r="L20" s="70"/>
      <c r="M20" s="71"/>
      <c r="N20" s="68"/>
      <c r="O20" s="68"/>
      <c r="P20" s="72"/>
      <c r="Q20" s="48"/>
      <c r="R20" s="49"/>
      <c r="S20" s="50"/>
    </row>
    <row r="21" spans="1:19" s="51" customFormat="1" ht="18" customHeight="1">
      <c r="A21" s="39">
        <v>8</v>
      </c>
      <c r="B21" s="40">
        <f>IF($E21="","",VLOOKUP($E21,'[9]男單75歲名單'!$A$7:$P$22,15))</f>
        <v>0</v>
      </c>
      <c r="C21" s="40"/>
      <c r="D21" s="40"/>
      <c r="E21" s="41">
        <v>8</v>
      </c>
      <c r="F21" s="42" t="str">
        <f>UPPER(IF($E21="","",VLOOKUP($E21,'[9]男單75歲名單'!$A$7:$P$22,2)))</f>
        <v>傅相枝</v>
      </c>
      <c r="G21" s="273"/>
      <c r="H21" s="40"/>
      <c r="I21" s="43" t="str">
        <f>IF($E21="","",VLOOKUP($E21,'[9]男單75歲名單'!$A$7:$P$22,4))</f>
        <v>桃園縣</v>
      </c>
      <c r="J21" s="61"/>
      <c r="K21" s="62"/>
      <c r="L21" s="45"/>
      <c r="M21" s="71"/>
      <c r="N21" s="68"/>
      <c r="O21" s="68"/>
      <c r="P21" s="72"/>
      <c r="Q21" s="48"/>
      <c r="R21" s="49"/>
      <c r="S21" s="50"/>
    </row>
    <row r="22" spans="1:19" s="51" customFormat="1" ht="13.5" customHeight="1">
      <c r="A22" s="39"/>
      <c r="B22" s="53"/>
      <c r="C22" s="53"/>
      <c r="D22" s="53"/>
      <c r="E22" s="53"/>
      <c r="F22" s="54"/>
      <c r="G22" s="45"/>
      <c r="H22" s="55"/>
      <c r="I22" s="55"/>
      <c r="J22" s="65"/>
      <c r="K22" s="45"/>
      <c r="L22" s="45"/>
      <c r="M22" s="71"/>
      <c r="N22" s="77"/>
      <c r="O22" s="270" t="s">
        <v>702</v>
      </c>
      <c r="P22" s="271"/>
      <c r="Q22" s="58">
        <f>UPPER(IF(OR(P22="a",P22="as"),O14,IF(OR(P22="b",P22="bs"),O30,)))</f>
      </c>
      <c r="R22" s="67"/>
      <c r="S22" s="50"/>
    </row>
    <row r="23" spans="1:19" s="51" customFormat="1" ht="18" customHeight="1">
      <c r="A23" s="39">
        <v>9</v>
      </c>
      <c r="B23" s="40">
        <f>IF($E23="","",VLOOKUP($E23,'[9]男單75歲名單'!$A$7:$P$22,15))</f>
        <v>0</v>
      </c>
      <c r="C23" s="40"/>
      <c r="D23" s="40"/>
      <c r="E23" s="41">
        <v>10</v>
      </c>
      <c r="F23" s="42" t="str">
        <f>UPPER(IF($E23="","",VLOOKUP($E23,'[9]男單75歲名單'!$A$7:$P$22,2)))</f>
        <v>黃熙春</v>
      </c>
      <c r="G23" s="40"/>
      <c r="H23" s="40"/>
      <c r="I23" s="43" t="str">
        <f>IF($E23="","",VLOOKUP($E23,'[9]男單75歲名單'!$A$7:$P$22,4))</f>
        <v>臺中市</v>
      </c>
      <c r="J23" s="44"/>
      <c r="K23" s="45"/>
      <c r="L23" s="45"/>
      <c r="M23" s="45"/>
      <c r="N23" s="68"/>
      <c r="O23" s="270"/>
      <c r="P23" s="271"/>
      <c r="Q23" s="62"/>
      <c r="R23" s="185"/>
      <c r="S23" s="50"/>
    </row>
    <row r="24" spans="1:19" s="51" customFormat="1" ht="13.5" customHeight="1">
      <c r="A24" s="39"/>
      <c r="B24" s="53"/>
      <c r="C24" s="53"/>
      <c r="D24" s="53"/>
      <c r="E24" s="53"/>
      <c r="F24" s="54"/>
      <c r="G24" s="272" t="s">
        <v>509</v>
      </c>
      <c r="H24" s="55"/>
      <c r="I24" s="56" t="s">
        <v>11</v>
      </c>
      <c r="J24" s="57"/>
      <c r="K24" s="58">
        <f>UPPER(IF(OR(J24="a",J24="as"),F23,IF(OR(J24="b",J24="bs"),F25,)))</f>
      </c>
      <c r="L24" s="58"/>
      <c r="M24" s="45"/>
      <c r="N24" s="68"/>
      <c r="O24" s="68"/>
      <c r="P24" s="72"/>
      <c r="Q24" s="48"/>
      <c r="R24" s="243"/>
      <c r="S24" s="50"/>
    </row>
    <row r="25" spans="1:19" s="51" customFormat="1" ht="18" customHeight="1">
      <c r="A25" s="39">
        <v>10</v>
      </c>
      <c r="B25" s="40">
        <f>IF($E25="","",VLOOKUP($E25,'[9]男單75歲名單'!$A$7:$P$22,15))</f>
        <v>0</v>
      </c>
      <c r="C25" s="40"/>
      <c r="D25" s="40"/>
      <c r="E25" s="41">
        <v>11</v>
      </c>
      <c r="F25" s="42" t="str">
        <f>UPPER(IF($E25="","",VLOOKUP($E25,'[9]男單75歲名單'!$A$7:$P$22,2)))</f>
        <v>朱忠勇</v>
      </c>
      <c r="G25" s="273"/>
      <c r="H25" s="40"/>
      <c r="I25" s="43" t="str">
        <f>IF($E25="","",VLOOKUP($E25,'[9]男單75歲名單'!$A$7:$P$22,4))</f>
        <v>斗六市</v>
      </c>
      <c r="J25" s="61"/>
      <c r="K25" s="62"/>
      <c r="L25" s="63"/>
      <c r="M25" s="45"/>
      <c r="N25" s="68"/>
      <c r="O25" s="68"/>
      <c r="P25" s="72"/>
      <c r="Q25" s="48"/>
      <c r="R25" s="243"/>
      <c r="S25" s="50"/>
    </row>
    <row r="26" spans="1:19" s="51" customFormat="1" ht="13.5" customHeight="1">
      <c r="A26" s="39"/>
      <c r="B26" s="53"/>
      <c r="C26" s="53"/>
      <c r="D26" s="53"/>
      <c r="E26" s="64"/>
      <c r="F26" s="54"/>
      <c r="G26" s="45"/>
      <c r="H26" s="55"/>
      <c r="I26" s="55"/>
      <c r="J26" s="65"/>
      <c r="K26" s="270" t="s">
        <v>698</v>
      </c>
      <c r="L26" s="271"/>
      <c r="M26" s="58">
        <f>UPPER(IF(OR(L26="a",L26="as"),K24,IF(OR(L26="b",L26="bs"),K28,)))</f>
      </c>
      <c r="N26" s="67"/>
      <c r="O26" s="68"/>
      <c r="P26" s="72"/>
      <c r="Q26" s="48"/>
      <c r="R26" s="243"/>
      <c r="S26" s="50"/>
    </row>
    <row r="27" spans="1:19" s="51" customFormat="1" ht="18" customHeight="1">
      <c r="A27" s="39">
        <v>11</v>
      </c>
      <c r="B27" s="40">
        <f>IF($E27="","",VLOOKUP($E27,'[9]男單75歲名單'!$A$7:$P$22,15))</f>
      </c>
      <c r="C27" s="40"/>
      <c r="D27" s="40">
        <f>IF($E27="","",VLOOKUP($E27,'[9]男單75歲名單'!$A$7:$P$22,16))</f>
      </c>
      <c r="E27" s="41"/>
      <c r="F27" s="42" t="s">
        <v>12</v>
      </c>
      <c r="G27" s="40"/>
      <c r="H27" s="40"/>
      <c r="I27" s="43">
        <f>IF($E27="","",VLOOKUP($E27,'[9]男單75歲名單'!$A$7:$P$22,4))</f>
      </c>
      <c r="J27" s="44"/>
      <c r="K27" s="270"/>
      <c r="L27" s="271"/>
      <c r="M27" s="62"/>
      <c r="N27" s="69"/>
      <c r="O27" s="68"/>
      <c r="P27" s="72"/>
      <c r="Q27" s="48"/>
      <c r="R27" s="243"/>
      <c r="S27" s="50"/>
    </row>
    <row r="28" spans="1:19" s="51" customFormat="1" ht="13.5" customHeight="1">
      <c r="A28" s="39"/>
      <c r="B28" s="53"/>
      <c r="C28" s="53"/>
      <c r="D28" s="53"/>
      <c r="E28" s="64"/>
      <c r="F28" s="54"/>
      <c r="G28" s="272"/>
      <c r="H28" s="55"/>
      <c r="I28" s="56" t="s">
        <v>11</v>
      </c>
      <c r="J28" s="57"/>
      <c r="K28" s="58">
        <f>UPPER(IF(OR(J28="a",J28="as"),F27,IF(OR(J28="b",J28="bs"),F29,)))</f>
      </c>
      <c r="L28" s="70"/>
      <c r="M28" s="71"/>
      <c r="N28" s="72"/>
      <c r="O28" s="68"/>
      <c r="P28" s="72"/>
      <c r="Q28" s="48"/>
      <c r="R28" s="243"/>
      <c r="S28" s="50"/>
    </row>
    <row r="29" spans="1:19" s="51" customFormat="1" ht="18" customHeight="1">
      <c r="A29" s="39">
        <v>12</v>
      </c>
      <c r="B29" s="40">
        <f>IF($E29="","",VLOOKUP($E29,'[9]男單75歲名單'!$A$7:$P$22,15))</f>
        <v>0</v>
      </c>
      <c r="C29" s="40"/>
      <c r="D29" s="40"/>
      <c r="E29" s="41">
        <v>6</v>
      </c>
      <c r="F29" s="42" t="str">
        <f>UPPER(IF($E29="","",VLOOKUP($E29,'[9]男單75歲名單'!$A$7:$P$22,2)))</f>
        <v>游常吉</v>
      </c>
      <c r="G29" s="273"/>
      <c r="H29" s="40"/>
      <c r="I29" s="43" t="str">
        <f>IF($E29="","",VLOOKUP($E29,'[9]男單75歲名單'!$A$7:$P$22,4))</f>
        <v>臺中市</v>
      </c>
      <c r="J29" s="61"/>
      <c r="K29" s="62"/>
      <c r="L29" s="45"/>
      <c r="M29" s="71"/>
      <c r="N29" s="72"/>
      <c r="O29" s="68"/>
      <c r="P29" s="72"/>
      <c r="Q29" s="48"/>
      <c r="R29" s="243"/>
      <c r="S29" s="50"/>
    </row>
    <row r="30" spans="1:19" s="51" customFormat="1" ht="13.5" customHeight="1">
      <c r="A30" s="39"/>
      <c r="B30" s="53"/>
      <c r="C30" s="53"/>
      <c r="D30" s="53"/>
      <c r="E30" s="64"/>
      <c r="F30" s="54"/>
      <c r="G30" s="45"/>
      <c r="H30" s="55"/>
      <c r="I30" s="55"/>
      <c r="J30" s="65"/>
      <c r="K30" s="45"/>
      <c r="L30" s="45"/>
      <c r="M30" s="270" t="s">
        <v>701</v>
      </c>
      <c r="N30" s="271"/>
      <c r="O30" s="58">
        <f>UPPER(IF(OR(N30="a",N30="as"),M26,IF(OR(N30="b",N30="bs"),M34,)))</f>
      </c>
      <c r="P30" s="76"/>
      <c r="Q30" s="48"/>
      <c r="R30" s="243"/>
      <c r="S30" s="50"/>
    </row>
    <row r="31" spans="1:19" s="51" customFormat="1" ht="18" customHeight="1">
      <c r="A31" s="39">
        <v>13</v>
      </c>
      <c r="B31" s="40">
        <f>IF($E31="","",VLOOKUP($E31,'[9]男單75歲名單'!$A$7:$P$22,15))</f>
        <v>0</v>
      </c>
      <c r="C31" s="40"/>
      <c r="D31" s="40"/>
      <c r="E31" s="41">
        <v>9</v>
      </c>
      <c r="F31" s="42" t="str">
        <f>UPPER(IF($E31="","",VLOOKUP($E31,'[9]男單75歲名單'!$A$7:$P$22,2)))</f>
        <v>邱木啟</v>
      </c>
      <c r="G31" s="40"/>
      <c r="H31" s="40"/>
      <c r="I31" s="43" t="str">
        <f>IF($E31="","",VLOOKUP($E31,'[9]男單75歲名單'!$A$7:$P$22,4))</f>
        <v>新北市</v>
      </c>
      <c r="J31" s="44"/>
      <c r="K31" s="45"/>
      <c r="L31" s="45"/>
      <c r="M31" s="270"/>
      <c r="N31" s="271"/>
      <c r="O31" s="62"/>
      <c r="P31" s="77"/>
      <c r="Q31" s="48"/>
      <c r="R31" s="243"/>
      <c r="S31" s="50"/>
    </row>
    <row r="32" spans="1:19" s="51" customFormat="1" ht="13.5" customHeight="1">
      <c r="A32" s="39"/>
      <c r="B32" s="53"/>
      <c r="C32" s="53"/>
      <c r="D32" s="53"/>
      <c r="E32" s="64"/>
      <c r="F32" s="54"/>
      <c r="G32" s="272" t="s">
        <v>512</v>
      </c>
      <c r="H32" s="55"/>
      <c r="I32" s="56" t="s">
        <v>11</v>
      </c>
      <c r="J32" s="57"/>
      <c r="K32" s="58">
        <f>UPPER(IF(OR(J32="a",J32="as"),F31,IF(OR(J32="b",J32="bs"),F33,)))</f>
      </c>
      <c r="L32" s="58"/>
      <c r="M32" s="45"/>
      <c r="N32" s="72"/>
      <c r="O32" s="68"/>
      <c r="P32" s="77"/>
      <c r="Q32" s="48"/>
      <c r="R32" s="243"/>
      <c r="S32" s="50"/>
    </row>
    <row r="33" spans="1:19" s="51" customFormat="1" ht="18" customHeight="1">
      <c r="A33" s="39">
        <v>14</v>
      </c>
      <c r="B33" s="40">
        <f>IF($E33="","",VLOOKUP($E33,'[9]男單75歲名單'!$A$7:$P$22,15))</f>
        <v>0</v>
      </c>
      <c r="C33" s="40"/>
      <c r="D33" s="40"/>
      <c r="E33" s="41">
        <v>4</v>
      </c>
      <c r="F33" s="42" t="str">
        <f>UPPER(IF($E33="","",VLOOKUP($E33,'[9]男單75歲名單'!$A$7:$P$22,2)))</f>
        <v>林慶坤</v>
      </c>
      <c r="G33" s="273"/>
      <c r="H33" s="40"/>
      <c r="I33" s="43" t="str">
        <f>IF($E33="","",VLOOKUP($E33,'[9]男單75歲名單'!$A$7:$P$22,4))</f>
        <v>臺中市</v>
      </c>
      <c r="J33" s="61"/>
      <c r="K33" s="62"/>
      <c r="L33" s="63"/>
      <c r="M33" s="45"/>
      <c r="N33" s="72"/>
      <c r="O33" s="68"/>
      <c r="P33" s="77"/>
      <c r="Q33" s="48"/>
      <c r="R33" s="243"/>
      <c r="S33" s="50"/>
    </row>
    <row r="34" spans="1:19" s="51" customFormat="1" ht="13.5" customHeight="1">
      <c r="A34" s="39"/>
      <c r="B34" s="53"/>
      <c r="C34" s="53"/>
      <c r="D34" s="53"/>
      <c r="E34" s="64"/>
      <c r="F34" s="54"/>
      <c r="G34" s="45"/>
      <c r="H34" s="55"/>
      <c r="I34" s="55"/>
      <c r="J34" s="65"/>
      <c r="K34" s="270" t="s">
        <v>699</v>
      </c>
      <c r="L34" s="271"/>
      <c r="M34" s="58">
        <f>UPPER(IF(OR(L34="a",L34="as"),K32,IF(OR(L34="b",L34="bs"),K36,)))</f>
      </c>
      <c r="N34" s="76"/>
      <c r="O34" s="68"/>
      <c r="P34" s="77"/>
      <c r="Q34" s="48"/>
      <c r="R34" s="243"/>
      <c r="S34" s="50"/>
    </row>
    <row r="35" spans="1:19" s="51" customFormat="1" ht="18" customHeight="1">
      <c r="A35" s="39">
        <v>15</v>
      </c>
      <c r="B35" s="40">
        <f>IF($E35="","",VLOOKUP($E35,'[9]男單75歲名單'!$A$7:$P$22,15))</f>
      </c>
      <c r="C35" s="40"/>
      <c r="D35" s="40">
        <f>IF($E35="","",VLOOKUP($E35,'[9]男單75歲名單'!$A$7:$P$22,16))</f>
      </c>
      <c r="E35" s="41"/>
      <c r="F35" s="42" t="s">
        <v>12</v>
      </c>
      <c r="G35" s="40"/>
      <c r="H35" s="40"/>
      <c r="I35" s="43">
        <f>IF($E35="","",VLOOKUP($E35,'[9]男單75歲名單'!$A$7:$P$22,4))</f>
      </c>
      <c r="J35" s="44"/>
      <c r="K35" s="270"/>
      <c r="L35" s="271"/>
      <c r="M35" s="62"/>
      <c r="N35" s="68"/>
      <c r="O35" s="68"/>
      <c r="P35" s="68"/>
      <c r="Q35" s="48"/>
      <c r="R35" s="243"/>
      <c r="S35" s="50"/>
    </row>
    <row r="36" spans="1:19" s="51" customFormat="1" ht="13.5" customHeight="1">
      <c r="A36" s="39"/>
      <c r="B36" s="53"/>
      <c r="C36" s="53"/>
      <c r="D36" s="53"/>
      <c r="E36" s="53"/>
      <c r="F36" s="54"/>
      <c r="G36" s="272"/>
      <c r="H36" s="55"/>
      <c r="I36" s="56" t="s">
        <v>11</v>
      </c>
      <c r="J36" s="57"/>
      <c r="K36" s="58">
        <f>UPPER(IF(OR(J36="a",J36="as"),F35,IF(OR(J36="b",J36="bs"),F37,)))</f>
      </c>
      <c r="L36" s="70"/>
      <c r="M36" s="71"/>
      <c r="N36" s="68"/>
      <c r="O36" s="68"/>
      <c r="P36" s="68"/>
      <c r="Q36" s="48"/>
      <c r="R36" s="243"/>
      <c r="S36" s="50"/>
    </row>
    <row r="37" spans="1:19" s="51" customFormat="1" ht="18" customHeight="1">
      <c r="A37" s="39">
        <v>16</v>
      </c>
      <c r="B37" s="40">
        <f>IF($E37="","",VLOOKUP($E37,'[9]男單75歲名單'!$A$7:$P$22,15))</f>
        <v>0</v>
      </c>
      <c r="C37" s="40">
        <v>2</v>
      </c>
      <c r="D37" s="40">
        <f>IF($E37="","",VLOOKUP($E37,'[9]男單75歲名單'!$A$7:$P$22,16))</f>
        <v>2</v>
      </c>
      <c r="E37" s="41">
        <v>2</v>
      </c>
      <c r="F37" s="42" t="str">
        <f>UPPER(IF($E37="","",VLOOKUP($E37,'[9]男單75歲名單'!$A$7:$P$22,2)))</f>
        <v>張培堂</v>
      </c>
      <c r="G37" s="273"/>
      <c r="H37" s="40"/>
      <c r="I37" s="43" t="str">
        <f>IF($E37="","",VLOOKUP($E37,'[9]男單75歲名單'!$A$7:$P$22,4))</f>
        <v>臺中市</v>
      </c>
      <c r="J37" s="61"/>
      <c r="K37" s="62"/>
      <c r="L37" s="45"/>
      <c r="M37" s="71"/>
      <c r="N37" s="68"/>
      <c r="O37" s="68"/>
      <c r="P37" s="68"/>
      <c r="Q37" s="48"/>
      <c r="R37" s="243"/>
      <c r="S37" s="50"/>
    </row>
    <row r="38" spans="1:19" s="51" customFormat="1" ht="15" customHeight="1">
      <c r="A38" s="186"/>
      <c r="B38" s="53"/>
      <c r="C38" s="53"/>
      <c r="D38" s="53"/>
      <c r="E38" s="53"/>
      <c r="F38" s="54"/>
      <c r="G38" s="45"/>
      <c r="H38" s="55"/>
      <c r="I38" s="55"/>
      <c r="J38" s="65"/>
      <c r="K38" s="45"/>
      <c r="L38" s="45"/>
      <c r="M38" s="71"/>
      <c r="N38" s="77"/>
      <c r="O38" s="77"/>
      <c r="P38" s="77"/>
      <c r="Q38" s="205"/>
      <c r="R38" s="243"/>
      <c r="S38" s="50"/>
    </row>
    <row r="39" spans="1:17" s="3" customFormat="1" ht="16.5" customHeight="1">
      <c r="A39" s="1" t="s">
        <v>236</v>
      </c>
      <c r="B39" s="2"/>
      <c r="C39" s="2"/>
      <c r="E39" s="4"/>
      <c r="I39" s="5"/>
      <c r="K39" s="5"/>
      <c r="M39" s="6"/>
      <c r="O39" s="5"/>
      <c r="Q39" s="6"/>
    </row>
    <row r="40" spans="1:17" s="3" customFormat="1" ht="5.25" customHeight="1">
      <c r="A40" s="1"/>
      <c r="B40" s="2"/>
      <c r="C40" s="2"/>
      <c r="E40" s="4"/>
      <c r="I40" s="5"/>
      <c r="K40" s="5"/>
      <c r="M40" s="6"/>
      <c r="O40" s="5"/>
      <c r="Q40" s="6"/>
    </row>
    <row r="41" spans="1:17" s="18" customFormat="1" ht="11.25" customHeight="1">
      <c r="A41" s="13" t="s">
        <v>0</v>
      </c>
      <c r="B41" s="13"/>
      <c r="C41" s="13"/>
      <c r="D41" s="13"/>
      <c r="E41" s="14"/>
      <c r="F41" s="13"/>
      <c r="G41" s="13" t="s">
        <v>1</v>
      </c>
      <c r="H41" s="13"/>
      <c r="I41" s="15"/>
      <c r="J41" s="13"/>
      <c r="K41" s="16"/>
      <c r="L41" s="13"/>
      <c r="M41" s="16"/>
      <c r="N41" s="13"/>
      <c r="O41" s="15"/>
      <c r="P41" s="14"/>
      <c r="Q41" s="17" t="s">
        <v>2</v>
      </c>
    </row>
    <row r="42" spans="1:17" s="26" customFormat="1" ht="14.25" customHeight="1" thickBot="1">
      <c r="A42" s="19" t="str">
        <f>'[10]Week SetUp'!$A$10</f>
        <v>2013/11/2-11/4</v>
      </c>
      <c r="B42" s="19"/>
      <c r="C42" s="19"/>
      <c r="D42" s="20"/>
      <c r="E42" s="20"/>
      <c r="F42" s="20"/>
      <c r="G42" s="20" t="str">
        <f>'[10]Week SetUp'!$C$10</f>
        <v>臺中市</v>
      </c>
      <c r="H42" s="20"/>
      <c r="I42" s="22"/>
      <c r="J42" s="23"/>
      <c r="K42" s="22"/>
      <c r="L42" s="24">
        <f>'[10]Week SetUp'!$A$12</f>
        <v>0</v>
      </c>
      <c r="M42" s="22"/>
      <c r="N42" s="20"/>
      <c r="O42" s="22"/>
      <c r="P42" s="20"/>
      <c r="Q42" s="25" t="str">
        <f>'[10]Week SetUp'!$E$10</f>
        <v>王正松</v>
      </c>
    </row>
    <row r="43" spans="1:17" s="31" customFormat="1" ht="9.75">
      <c r="A43" s="27"/>
      <c r="B43" s="28"/>
      <c r="C43" s="28"/>
      <c r="D43" s="28"/>
      <c r="E43" s="28" t="s">
        <v>5</v>
      </c>
      <c r="F43" s="29"/>
      <c r="G43" s="14"/>
      <c r="H43" s="29"/>
      <c r="I43" s="30"/>
      <c r="J43" s="28"/>
      <c r="K43" s="28" t="s">
        <v>762</v>
      </c>
      <c r="L43" s="28"/>
      <c r="M43" s="28" t="s">
        <v>763</v>
      </c>
      <c r="N43" s="28"/>
      <c r="O43" s="30"/>
      <c r="P43" s="28"/>
      <c r="Q43" s="16"/>
    </row>
    <row r="44" spans="1:17" s="31" customFormat="1" ht="12.75" customHeight="1">
      <c r="A44" s="32"/>
      <c r="B44" s="33"/>
      <c r="C44" s="34"/>
      <c r="D44" s="33"/>
      <c r="E44" s="35"/>
      <c r="F44" s="35"/>
      <c r="G44" s="36"/>
      <c r="H44" s="35"/>
      <c r="I44" s="37"/>
      <c r="J44" s="33"/>
      <c r="K44" s="37"/>
      <c r="L44" s="33"/>
      <c r="M44" s="37"/>
      <c r="N44" s="33"/>
      <c r="O44" s="37"/>
      <c r="P44" s="33"/>
      <c r="Q44" s="38"/>
    </row>
    <row r="45" spans="1:20" s="51" customFormat="1" ht="18" customHeight="1">
      <c r="A45" s="39">
        <v>1</v>
      </c>
      <c r="B45" s="40">
        <f>IF($D45="","",VLOOKUP($D45,'[10]男單80歲名單'!$A$7:$P$22,15))</f>
      </c>
      <c r="C45" s="40"/>
      <c r="D45" s="41"/>
      <c r="E45" s="42"/>
      <c r="F45" s="42" t="s">
        <v>237</v>
      </c>
      <c r="G45" s="40"/>
      <c r="H45" s="43">
        <f>IF($D45="","",VLOOKUP($D45,'[10]男單80歲名單'!$A$7:$P$22,4))</f>
      </c>
      <c r="I45" s="242" t="s">
        <v>238</v>
      </c>
      <c r="J45" s="45"/>
      <c r="K45" s="45"/>
      <c r="L45" s="45"/>
      <c r="M45" s="45"/>
      <c r="N45" s="46" t="s">
        <v>709</v>
      </c>
      <c r="O45" s="47"/>
      <c r="P45" s="48"/>
      <c r="Q45" s="49"/>
      <c r="R45" s="50"/>
      <c r="T45" s="244"/>
    </row>
    <row r="46" spans="1:20" s="51" customFormat="1" ht="21.75" customHeight="1">
      <c r="A46" s="39"/>
      <c r="B46" s="53"/>
      <c r="C46" s="53"/>
      <c r="D46" s="53"/>
      <c r="E46" s="54"/>
      <c r="F46" s="245"/>
      <c r="G46" s="286" t="s">
        <v>706</v>
      </c>
      <c r="H46" s="286"/>
      <c r="I46" s="287"/>
      <c r="J46" s="58">
        <f>UPPER(IF(OR(I46="a",I46="as"),E45,IF(OR(I46="b",I46="bs"),E47,)))</f>
      </c>
      <c r="K46" s="58"/>
      <c r="L46" s="45"/>
      <c r="M46" s="45"/>
      <c r="N46" s="46"/>
      <c r="O46" s="47"/>
      <c r="P46" s="48"/>
      <c r="Q46" s="49"/>
      <c r="R46" s="50"/>
      <c r="T46" s="244"/>
    </row>
    <row r="47" spans="1:20" s="51" customFormat="1" ht="18" customHeight="1">
      <c r="A47" s="39">
        <v>2</v>
      </c>
      <c r="B47" s="40">
        <f>IF($D47="","",VLOOKUP($D47,'[10]男單80歲名單'!$A$7:$P$22,15))</f>
      </c>
      <c r="C47" s="40"/>
      <c r="D47" s="41"/>
      <c r="E47" s="42">
        <f>UPPER(IF($D47="","",VLOOKUP($D47,'[10]男單80歲名單'!$A$7:$P$22,2)))</f>
      </c>
      <c r="F47" s="42" t="s">
        <v>239</v>
      </c>
      <c r="G47" s="40"/>
      <c r="H47" s="43">
        <f>IF($D47="","",VLOOKUP($D47,'[10]男單80歲名單'!$A$7:$P$22,4))</f>
      </c>
      <c r="I47" s="231" t="s">
        <v>238</v>
      </c>
      <c r="J47" s="62"/>
      <c r="K47" s="63"/>
      <c r="L47" s="45"/>
      <c r="M47" s="45"/>
      <c r="N47" s="59"/>
      <c r="O47" s="47"/>
      <c r="P47" s="48"/>
      <c r="Q47" s="49"/>
      <c r="R47" s="50"/>
      <c r="T47" s="244"/>
    </row>
    <row r="48" spans="1:20" s="51" customFormat="1" ht="13.5" customHeight="1">
      <c r="A48" s="39"/>
      <c r="B48" s="53"/>
      <c r="C48" s="53"/>
      <c r="D48" s="64"/>
      <c r="E48" s="54"/>
      <c r="F48" s="54"/>
      <c r="G48" s="55"/>
      <c r="H48" s="55"/>
      <c r="I48" s="246"/>
      <c r="J48" s="270" t="s">
        <v>708</v>
      </c>
      <c r="K48" s="271"/>
      <c r="L48" s="58">
        <f>UPPER(IF(OR(K48="a",K48="as"),J46,IF(OR(K48="b",K48="bs"),J50,)))</f>
      </c>
      <c r="M48" s="67"/>
      <c r="N48" s="68"/>
      <c r="O48" s="68"/>
      <c r="P48" s="48"/>
      <c r="Q48" s="49"/>
      <c r="R48" s="50"/>
      <c r="T48" s="244"/>
    </row>
    <row r="49" spans="1:20" s="51" customFormat="1" ht="18" customHeight="1">
      <c r="A49" s="39">
        <v>3</v>
      </c>
      <c r="B49" s="40">
        <f>IF($D49="","",VLOOKUP($D49,'[10]男單80歲名單'!$A$7:$P$22,15))</f>
      </c>
      <c r="C49" s="40"/>
      <c r="D49" s="41"/>
      <c r="E49" s="42">
        <f>UPPER(IF($D49="","",VLOOKUP($D49,'[10]男單80歲名單'!$A$7:$P$22,2)))</f>
      </c>
      <c r="F49" s="42" t="s">
        <v>240</v>
      </c>
      <c r="G49" s="40"/>
      <c r="H49" s="43">
        <f>IF($D49="","",VLOOKUP($D49,'[10]男單80歲名單'!$A$7:$P$22,4))</f>
      </c>
      <c r="I49" s="242" t="s">
        <v>238</v>
      </c>
      <c r="J49" s="270"/>
      <c r="K49" s="271"/>
      <c r="L49" s="62"/>
      <c r="M49" s="185"/>
      <c r="N49" s="77"/>
      <c r="O49" s="68"/>
      <c r="P49" s="48"/>
      <c r="Q49" s="49"/>
      <c r="R49" s="50"/>
      <c r="T49" s="244"/>
    </row>
    <row r="50" spans="1:20" s="51" customFormat="1" ht="21.75" customHeight="1">
      <c r="A50" s="39"/>
      <c r="B50" s="53"/>
      <c r="C50" s="53"/>
      <c r="D50" s="64"/>
      <c r="E50" s="54"/>
      <c r="F50" s="245">
        <f>IF($D51="","",VLOOKUP($D51,'[10]男單80歲名單'!$A$7:$P$22,3))</f>
      </c>
      <c r="G50" s="286" t="s">
        <v>707</v>
      </c>
      <c r="H50" s="286"/>
      <c r="I50" s="287"/>
      <c r="J50" s="58">
        <f>UPPER(IF(OR(I50="a",I50="as"),E49,IF(OR(I50="b",I50="bs"),E51,)))</f>
      </c>
      <c r="K50" s="70"/>
      <c r="L50" s="71"/>
      <c r="M50" s="77"/>
      <c r="N50" s="77"/>
      <c r="O50" s="68"/>
      <c r="P50" s="48"/>
      <c r="Q50" s="49"/>
      <c r="R50" s="50"/>
      <c r="T50" s="244"/>
    </row>
    <row r="51" spans="1:20" s="51" customFormat="1" ht="18" customHeight="1">
      <c r="A51" s="39">
        <v>4</v>
      </c>
      <c r="B51" s="40">
        <f>IF($D51="","",VLOOKUP($D51,'[10]男單80歲名單'!$A$7:$P$22,15))</f>
      </c>
      <c r="C51" s="40"/>
      <c r="D51" s="41"/>
      <c r="E51" s="42">
        <f>UPPER(IF($D51="","",VLOOKUP($D51,'[10]男單80歲名單'!$A$7:$P$22,2)))</f>
      </c>
      <c r="F51" s="42" t="s">
        <v>241</v>
      </c>
      <c r="G51" s="40"/>
      <c r="H51" s="43">
        <f>IF($D51="","",VLOOKUP($D51,'[10]男單80歲名單'!$A$7:$P$22,4))</f>
      </c>
      <c r="I51" s="231" t="s">
        <v>242</v>
      </c>
      <c r="J51" s="62"/>
      <c r="K51" s="45"/>
      <c r="L51" s="71"/>
      <c r="M51" s="77"/>
      <c r="N51" s="77"/>
      <c r="O51" s="68"/>
      <c r="P51" s="48"/>
      <c r="Q51" s="49"/>
      <c r="R51" s="50"/>
      <c r="T51" s="244"/>
    </row>
    <row r="52" spans="1:19" s="51" customFormat="1" ht="9" customHeight="1">
      <c r="A52" s="186"/>
      <c r="B52" s="147"/>
      <c r="C52" s="147"/>
      <c r="D52" s="147"/>
      <c r="E52" s="147"/>
      <c r="F52" s="151"/>
      <c r="G52" s="149"/>
      <c r="H52" s="152"/>
      <c r="I52" s="247"/>
      <c r="J52" s="147"/>
      <c r="K52" s="149"/>
      <c r="L52" s="149"/>
      <c r="M52" s="149"/>
      <c r="N52" s="187"/>
      <c r="O52" s="187"/>
      <c r="P52" s="187"/>
      <c r="Q52" s="48"/>
      <c r="R52" s="49"/>
      <c r="S52" s="50"/>
    </row>
    <row r="53" spans="1:19" s="51" customFormat="1" ht="9" customHeight="1">
      <c r="A53" s="186"/>
      <c r="B53" s="149"/>
      <c r="C53" s="149"/>
      <c r="D53" s="149"/>
      <c r="E53" s="147"/>
      <c r="F53" s="151"/>
      <c r="G53" s="149"/>
      <c r="H53" s="149"/>
      <c r="I53" s="152"/>
      <c r="J53" s="147"/>
      <c r="K53" s="149"/>
      <c r="L53" s="149"/>
      <c r="M53" s="149"/>
      <c r="N53" s="149"/>
      <c r="O53" s="74"/>
      <c r="P53" s="74"/>
      <c r="Q53" s="48"/>
      <c r="R53" s="49"/>
      <c r="S53" s="50"/>
    </row>
    <row r="54" spans="1:19" s="51" customFormat="1" ht="9" customHeight="1">
      <c r="A54" s="186"/>
      <c r="B54" s="53"/>
      <c r="C54" s="53"/>
      <c r="D54" s="53"/>
      <c r="E54" s="53"/>
      <c r="F54" s="54"/>
      <c r="G54" s="45"/>
      <c r="H54" s="55"/>
      <c r="I54" s="55"/>
      <c r="J54" s="65"/>
      <c r="K54" s="45"/>
      <c r="L54" s="45"/>
      <c r="M54" s="71"/>
      <c r="N54" s="77"/>
      <c r="O54" s="77"/>
      <c r="P54" s="77"/>
      <c r="Q54" s="205"/>
      <c r="R54" s="243"/>
      <c r="S54" s="50"/>
    </row>
    <row r="55" spans="1:19" s="51" customFormat="1" ht="9" customHeight="1">
      <c r="A55" s="186"/>
      <c r="B55" s="149"/>
      <c r="C55" s="149"/>
      <c r="D55" s="149"/>
      <c r="E55" s="147"/>
      <c r="F55" s="151"/>
      <c r="G55" s="149"/>
      <c r="H55" s="149"/>
      <c r="I55" s="152"/>
      <c r="J55" s="147"/>
      <c r="K55" s="149"/>
      <c r="L55" s="149"/>
      <c r="M55" s="149"/>
      <c r="N55" s="187"/>
      <c r="O55" s="187"/>
      <c r="P55" s="187"/>
      <c r="Q55" s="48"/>
      <c r="R55" s="49"/>
      <c r="S55" s="50"/>
    </row>
    <row r="56" spans="1:19" s="51" customFormat="1" ht="9" customHeight="1">
      <c r="A56" s="186"/>
      <c r="B56" s="147"/>
      <c r="C56" s="147"/>
      <c r="D56" s="147"/>
      <c r="E56" s="147"/>
      <c r="F56" s="151"/>
      <c r="G56" s="149"/>
      <c r="H56" s="152"/>
      <c r="I56" s="247"/>
      <c r="J56" s="147"/>
      <c r="K56" s="149"/>
      <c r="L56" s="149"/>
      <c r="M56" s="149"/>
      <c r="N56" s="187"/>
      <c r="O56" s="187"/>
      <c r="P56" s="187"/>
      <c r="Q56" s="48"/>
      <c r="R56" s="49"/>
      <c r="S56" s="50"/>
    </row>
    <row r="57" spans="1:19" s="51" customFormat="1" ht="9" customHeight="1">
      <c r="A57" s="186"/>
      <c r="B57" s="149"/>
      <c r="C57" s="149"/>
      <c r="D57" s="149"/>
      <c r="E57" s="147"/>
      <c r="F57" s="151"/>
      <c r="G57" s="149"/>
      <c r="H57" s="149"/>
      <c r="I57" s="152"/>
      <c r="J57" s="147"/>
      <c r="K57" s="149"/>
      <c r="L57" s="162"/>
      <c r="M57" s="149"/>
      <c r="N57" s="187"/>
      <c r="O57" s="187"/>
      <c r="P57" s="187"/>
      <c r="Q57" s="48"/>
      <c r="R57" s="49"/>
      <c r="S57" s="50"/>
    </row>
    <row r="58" spans="1:19" s="51" customFormat="1" ht="9" customHeight="1">
      <c r="A58" s="186"/>
      <c r="B58" s="147"/>
      <c r="C58" s="147"/>
      <c r="D58" s="147"/>
      <c r="E58" s="147"/>
      <c r="F58" s="151"/>
      <c r="G58" s="149"/>
      <c r="H58" s="152"/>
      <c r="I58" s="152"/>
      <c r="J58" s="147"/>
      <c r="K58" s="248"/>
      <c r="L58" s="147"/>
      <c r="M58" s="149"/>
      <c r="N58" s="187"/>
      <c r="O58" s="187"/>
      <c r="P58" s="187"/>
      <c r="Q58" s="48"/>
      <c r="R58" s="49"/>
      <c r="S58" s="50"/>
    </row>
    <row r="59" spans="1:19" s="51" customFormat="1" ht="9" customHeight="1">
      <c r="A59" s="186"/>
      <c r="B59" s="149"/>
      <c r="C59" s="149"/>
      <c r="D59" s="149"/>
      <c r="E59" s="147"/>
      <c r="F59" s="151"/>
      <c r="G59" s="149"/>
      <c r="H59" s="149"/>
      <c r="I59" s="152"/>
      <c r="J59" s="147"/>
      <c r="K59" s="149"/>
      <c r="L59" s="149"/>
      <c r="M59" s="149"/>
      <c r="N59" s="187"/>
      <c r="O59" s="187"/>
      <c r="P59" s="187"/>
      <c r="Q59" s="48"/>
      <c r="R59" s="49"/>
      <c r="S59" s="89"/>
    </row>
    <row r="60" spans="1:19" s="51" customFormat="1" ht="9" customHeight="1">
      <c r="A60" s="186"/>
      <c r="B60" s="147"/>
      <c r="C60" s="147"/>
      <c r="D60" s="147"/>
      <c r="E60" s="147"/>
      <c r="F60" s="151"/>
      <c r="G60" s="149"/>
      <c r="H60" s="152"/>
      <c r="I60" s="247"/>
      <c r="J60" s="147"/>
      <c r="K60" s="149"/>
      <c r="L60" s="149"/>
      <c r="M60" s="149"/>
      <c r="N60" s="187"/>
      <c r="O60" s="187"/>
      <c r="P60" s="187"/>
      <c r="Q60" s="48"/>
      <c r="R60" s="49"/>
      <c r="S60" s="50"/>
    </row>
    <row r="61" spans="1:19" s="51" customFormat="1" ht="9" customHeight="1">
      <c r="A61" s="186"/>
      <c r="B61" s="149"/>
      <c r="C61" s="149"/>
      <c r="D61" s="149"/>
      <c r="E61" s="147"/>
      <c r="F61" s="151"/>
      <c r="G61" s="149"/>
      <c r="H61" s="149"/>
      <c r="I61" s="152"/>
      <c r="J61" s="147"/>
      <c r="K61" s="149"/>
      <c r="L61" s="149"/>
      <c r="M61" s="149"/>
      <c r="N61" s="187"/>
      <c r="O61" s="187"/>
      <c r="P61" s="187"/>
      <c r="Q61" s="48"/>
      <c r="R61" s="49"/>
      <c r="S61" s="50"/>
    </row>
    <row r="62" spans="1:19" s="51" customFormat="1" ht="9" customHeight="1">
      <c r="A62" s="186"/>
      <c r="B62" s="147"/>
      <c r="C62" s="147"/>
      <c r="D62" s="147"/>
      <c r="E62" s="147"/>
      <c r="F62" s="151"/>
      <c r="G62" s="149"/>
      <c r="H62" s="152"/>
      <c r="I62" s="152"/>
      <c r="J62" s="147"/>
      <c r="K62" s="149"/>
      <c r="L62" s="149"/>
      <c r="M62" s="248"/>
      <c r="N62" s="147"/>
      <c r="O62" s="149"/>
      <c r="P62" s="187"/>
      <c r="Q62" s="48"/>
      <c r="R62" s="49"/>
      <c r="S62" s="50"/>
    </row>
    <row r="63" spans="1:19" s="51" customFormat="1" ht="9" customHeight="1">
      <c r="A63" s="186"/>
      <c r="B63" s="149"/>
      <c r="C63" s="149"/>
      <c r="D63" s="149"/>
      <c r="E63" s="147"/>
      <c r="F63" s="151"/>
      <c r="G63" s="149"/>
      <c r="H63" s="149"/>
      <c r="I63" s="152"/>
      <c r="J63" s="147"/>
      <c r="K63" s="149"/>
      <c r="L63" s="149"/>
      <c r="M63" s="149"/>
      <c r="N63" s="187"/>
      <c r="O63" s="149"/>
      <c r="P63" s="187"/>
      <c r="Q63" s="48"/>
      <c r="R63" s="49"/>
      <c r="S63" s="50"/>
    </row>
    <row r="64" spans="1:19" s="51" customFormat="1" ht="9" customHeight="1">
      <c r="A64" s="186"/>
      <c r="B64" s="147"/>
      <c r="C64" s="147"/>
      <c r="D64" s="147"/>
      <c r="E64" s="147"/>
      <c r="F64" s="151"/>
      <c r="G64" s="149"/>
      <c r="H64" s="152"/>
      <c r="I64" s="247"/>
      <c r="J64" s="147"/>
      <c r="K64" s="149"/>
      <c r="L64" s="149"/>
      <c r="M64" s="149"/>
      <c r="N64" s="187"/>
      <c r="O64" s="187"/>
      <c r="P64" s="187"/>
      <c r="Q64" s="48"/>
      <c r="R64" s="49"/>
      <c r="S64" s="50"/>
    </row>
    <row r="65" spans="1:19" s="51" customFormat="1" ht="9" customHeight="1">
      <c r="A65" s="186"/>
      <c r="B65" s="149"/>
      <c r="C65" s="149"/>
      <c r="D65" s="149"/>
      <c r="E65" s="147"/>
      <c r="F65" s="151"/>
      <c r="G65" s="149"/>
      <c r="H65" s="149"/>
      <c r="I65" s="152"/>
      <c r="J65" s="147"/>
      <c r="K65" s="149"/>
      <c r="L65" s="162"/>
      <c r="M65" s="149"/>
      <c r="N65" s="187"/>
      <c r="O65" s="187"/>
      <c r="P65" s="187"/>
      <c r="Q65" s="48"/>
      <c r="R65" s="49"/>
      <c r="S65" s="50"/>
    </row>
    <row r="66" spans="1:19" s="51" customFormat="1" ht="9" customHeight="1">
      <c r="A66" s="186"/>
      <c r="B66" s="147"/>
      <c r="C66" s="147"/>
      <c r="D66" s="147"/>
      <c r="E66" s="147"/>
      <c r="F66" s="151"/>
      <c r="G66" s="149"/>
      <c r="H66" s="152"/>
      <c r="I66" s="152"/>
      <c r="J66" s="147"/>
      <c r="K66" s="248"/>
      <c r="L66" s="147"/>
      <c r="M66" s="149"/>
      <c r="N66" s="187"/>
      <c r="O66" s="187"/>
      <c r="P66" s="187"/>
      <c r="Q66" s="48"/>
      <c r="R66" s="49"/>
      <c r="S66" s="50"/>
    </row>
    <row r="67" spans="1:19" s="51" customFormat="1" ht="9" customHeight="1">
      <c r="A67" s="186"/>
      <c r="B67" s="149"/>
      <c r="C67" s="149"/>
      <c r="D67" s="149"/>
      <c r="E67" s="147"/>
      <c r="F67" s="151"/>
      <c r="G67" s="149"/>
      <c r="H67" s="149"/>
      <c r="I67" s="152"/>
      <c r="J67" s="147"/>
      <c r="K67" s="149"/>
      <c r="L67" s="149"/>
      <c r="M67" s="149"/>
      <c r="N67" s="187"/>
      <c r="O67" s="187"/>
      <c r="P67" s="187"/>
      <c r="Q67" s="48"/>
      <c r="R67" s="49"/>
      <c r="S67" s="50"/>
    </row>
    <row r="68" spans="1:19" s="51" customFormat="1" ht="9" customHeight="1">
      <c r="A68" s="186"/>
      <c r="B68" s="147"/>
      <c r="C68" s="147"/>
      <c r="D68" s="147"/>
      <c r="E68" s="147"/>
      <c r="F68" s="151"/>
      <c r="G68" s="149"/>
      <c r="H68" s="152"/>
      <c r="I68" s="247"/>
      <c r="J68" s="147"/>
      <c r="K68" s="149"/>
      <c r="L68" s="149"/>
      <c r="M68" s="149"/>
      <c r="N68" s="187"/>
      <c r="O68" s="187"/>
      <c r="P68" s="187"/>
      <c r="Q68" s="48"/>
      <c r="R68" s="49"/>
      <c r="S68" s="50"/>
    </row>
    <row r="69" spans="1:19" s="51" customFormat="1" ht="9" customHeight="1">
      <c r="A69" s="186"/>
      <c r="B69" s="149"/>
      <c r="C69" s="149"/>
      <c r="D69" s="149"/>
      <c r="E69" s="147"/>
      <c r="F69" s="151"/>
      <c r="G69" s="149"/>
      <c r="H69" s="149"/>
      <c r="I69" s="152"/>
      <c r="J69" s="147"/>
      <c r="K69" s="149"/>
      <c r="L69" s="149"/>
      <c r="M69" s="149"/>
      <c r="N69" s="149"/>
      <c r="O69" s="74"/>
      <c r="P69" s="74"/>
      <c r="Q69" s="48"/>
      <c r="R69" s="49"/>
      <c r="S69" s="50"/>
    </row>
    <row r="70" spans="1:19" s="51" customFormat="1" ht="6.75" customHeight="1">
      <c r="A70" s="90"/>
      <c r="B70" s="90"/>
      <c r="C70" s="90"/>
      <c r="D70" s="90"/>
      <c r="E70" s="90"/>
      <c r="F70" s="91"/>
      <c r="G70" s="92"/>
      <c r="H70" s="92"/>
      <c r="I70" s="93"/>
      <c r="J70" s="94"/>
      <c r="K70" s="95"/>
      <c r="L70" s="96"/>
      <c r="M70" s="97"/>
      <c r="N70" s="98"/>
      <c r="O70" s="97"/>
      <c r="P70" s="98"/>
      <c r="Q70" s="95"/>
      <c r="R70" s="96"/>
      <c r="S70" s="50"/>
    </row>
    <row r="71" ht="15">
      <c r="F71" s="100"/>
    </row>
  </sheetData>
  <sheetProtection/>
  <mergeCells count="18">
    <mergeCell ref="G46:I46"/>
    <mergeCell ref="G50:I50"/>
    <mergeCell ref="G32:G33"/>
    <mergeCell ref="K34:L35"/>
    <mergeCell ref="G36:G37"/>
    <mergeCell ref="J48:K49"/>
    <mergeCell ref="G20:G21"/>
    <mergeCell ref="O22:P23"/>
    <mergeCell ref="G24:G25"/>
    <mergeCell ref="K26:L27"/>
    <mergeCell ref="G28:G29"/>
    <mergeCell ref="M30:N31"/>
    <mergeCell ref="G8:G9"/>
    <mergeCell ref="K10:L11"/>
    <mergeCell ref="G12:G13"/>
    <mergeCell ref="M14:N15"/>
    <mergeCell ref="G16:G17"/>
    <mergeCell ref="K18:L19"/>
  </mergeCells>
  <conditionalFormatting sqref="G67:I67 H9 G53:I53 H11 H13 H15 H17 H19 H23 H25 H27 H29 H31 H33 H35 H37 H21 G69:I69 G55:I55 G57:I57 G59:I59 G61:I61 G63:I63 G65:I65 H7">
    <cfRule type="expression" priority="16" dxfId="270" stopIfTrue="1">
      <formula>AND($E7&lt;9,$D7&gt;0)</formula>
    </cfRule>
  </conditionalFormatting>
  <conditionalFormatting sqref="E53 E65 E63 E61 E59 E57 E69 E67 E55">
    <cfRule type="expression" priority="15" dxfId="274" stopIfTrue="1">
      <formula>AND($E53&lt;9,$D53&gt;0)</formula>
    </cfRule>
  </conditionalFormatting>
  <conditionalFormatting sqref="F55 F57 F59 F61 F63 F65 F67 F69 F53">
    <cfRule type="cellIs" priority="13" dxfId="277" operator="equal" stopIfTrue="1">
      <formula>"Bye"</formula>
    </cfRule>
    <cfRule type="expression" priority="14" dxfId="270" stopIfTrue="1">
      <formula>AND($E53&lt;9,$D53&gt;0)</formula>
    </cfRule>
  </conditionalFormatting>
  <conditionalFormatting sqref="M10 M18 M26 M34 O30 O62 M58 M66 O14 K64 K68 K52 Q22 K8 K12 K16 K20 K24 K28 K32 K36 K56 K60 L48 J46 J50">
    <cfRule type="expression" priority="11" dxfId="270" stopIfTrue="1">
      <formula>I8="as"</formula>
    </cfRule>
    <cfRule type="expression" priority="12" dxfId="270" stopIfTrue="1">
      <formula>I8="bs"</formula>
    </cfRule>
  </conditionalFormatting>
  <conditionalFormatting sqref="E9 E7 E11 E13 E15 E17 E19 E21 E23 E25 E27 E29 E31 E33 E35 E37">
    <cfRule type="expression" priority="10" dxfId="274" stopIfTrue="1">
      <formula>$E7&lt;5</formula>
    </cfRule>
  </conditionalFormatting>
  <conditionalFormatting sqref="B7:C7 B9:C9 B11:C11 B13:C13 B15:C15 B17:C17 B19:C19 B21:C21 B23:C23 B25:C25 B27:C27 B29:C29 B31:C31 B33:C33 B35:C35 B37:C37 B55:C55 B57:C57 B59:C59 B61:C61 B63:C63 B65:C65 B67:C67 B69:C69 B53:C53 B45 B47 B49 B51">
    <cfRule type="cellIs" priority="8" dxfId="275" operator="equal" stopIfTrue="1">
      <formula>"QA"</formula>
    </cfRule>
    <cfRule type="cellIs" priority="9" dxfId="275" operator="equal" stopIfTrue="1">
      <formula>"DA"</formula>
    </cfRule>
  </conditionalFormatting>
  <conditionalFormatting sqref="J8 J12 J16 J20 J24 J28 J32 J36">
    <cfRule type="expression" priority="7" dxfId="276" stopIfTrue="1">
      <formula>#REF!="CU"</formula>
    </cfRule>
  </conditionalFormatting>
  <conditionalFormatting sqref="F35 F37 F25 F33 F31 F29 F27 F23 F19 F21 F9 F17 F15 F13 F11 F7 E47 E51 E49 E45">
    <cfRule type="cellIs" priority="6" dxfId="277" operator="equal" stopIfTrue="1">
      <formula>"Bye"</formula>
    </cfRule>
  </conditionalFormatting>
  <conditionalFormatting sqref="I52 I60 I8 I24 I16 I32 K58 I68 I36 I56 K66 I64 K10 I20 I28 M14 M62 I12 O22 J48 M30 K34 K18 K26">
    <cfRule type="expression" priority="3" dxfId="271" stopIfTrue="1">
      <formula>AND(#REF!="CU",I8="Umpire")</formula>
    </cfRule>
    <cfRule type="expression" priority="4" dxfId="272" stopIfTrue="1">
      <formula>AND(#REF!="CU",I8&lt;&gt;"Umpire",J8&lt;&gt;"")</formula>
    </cfRule>
    <cfRule type="expression" priority="5" dxfId="273" stopIfTrue="1">
      <formula>AND(#REF!="CU",I8&lt;&gt;"Umpire")</formula>
    </cfRule>
  </conditionalFormatting>
  <conditionalFormatting sqref="G45 G47 G49 G51">
    <cfRule type="expression" priority="2" dxfId="270" stopIfTrue="1">
      <formula>AND($D45&lt;9,$C45&gt;0)</formula>
    </cfRule>
  </conditionalFormatting>
  <conditionalFormatting sqref="D47 D45 D49 D51">
    <cfRule type="expression" priority="1" dxfId="274" stopIfTrue="1">
      <formula>$D45&lt;5</formula>
    </cfRule>
  </conditionalFormatting>
  <dataValidations count="2">
    <dataValidation type="list" allowBlank="1" showInputMessage="1" sqref="J48">
      <formula1>$T$7:$T$13</formula1>
    </dataValidation>
    <dataValidation type="list" allowBlank="1" showInputMessage="1" sqref="I56 O22 I60 I52 I36 M14 K10 I24 K18 K26 M62 K34 K58 K66 I16 I12 I8 I20 I32 I64 I28 I68 M30">
      <formula1>$U$7:$U$16</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2013-10-21T03:00:15Z</cp:lastPrinted>
  <dcterms:created xsi:type="dcterms:W3CDTF">2013-10-18T03:09:21Z</dcterms:created>
  <dcterms:modified xsi:type="dcterms:W3CDTF">2013-10-21T03:15:10Z</dcterms:modified>
  <cp:category/>
  <cp:version/>
  <cp:contentType/>
  <cp:contentStatus/>
</cp:coreProperties>
</file>